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69"/>
  <workbookPr/>
  <mc:AlternateContent xmlns:mc="http://schemas.openxmlformats.org/markup-compatibility/2006">
    <mc:Choice Requires="x15">
      <x15ac:absPath xmlns:x15ac="http://schemas.microsoft.com/office/spreadsheetml/2010/11/ac" url="C:\Users\kudelina\Desktop\Перечень и состав объектов\2024 год 1 полугодие\"/>
    </mc:Choice>
  </mc:AlternateContent>
  <xr:revisionPtr revIDLastSave="0" documentId="13_ncr:1_{EFDA5E68-0D4E-461D-A310-CD2CD179D411}" xr6:coauthVersionLast="36" xr6:coauthVersionMax="36" xr10:uidLastSave="{00000000-0000-0000-0000-000000000000}"/>
  <bookViews>
    <workbookView xWindow="0" yWindow="0" windowWidth="28800" windowHeight="11700" xr2:uid="{00000000-000D-0000-FFFF-FFFF00000000}"/>
  </bookViews>
  <sheets>
    <sheet name="Тихвин" sheetId="7" r:id="rId1"/>
    <sheet name="Бокситогорск" sheetId="1" r:id="rId2"/>
    <sheet name="Волхов" sheetId="2" r:id="rId3"/>
    <sheet name="Кириши" sheetId="8" r:id="rId4"/>
    <sheet name="Лодейное Поле" sheetId="4" r:id="rId5"/>
    <sheet name="Пикалево" sheetId="5" r:id="rId6"/>
    <sheet name="Подпорожье" sheetId="6" r:id="rId7"/>
  </sheets>
  <definedNames>
    <definedName name="_xlnm._FilterDatabase" localSheetId="1" hidden="1">Бокситогорск!$A$5:$AL$328</definedName>
    <definedName name="_xlnm._FilterDatabase" localSheetId="2" hidden="1">Волхов!$A$6:$AL$1058</definedName>
    <definedName name="_xlnm._FilterDatabase" localSheetId="4" hidden="1">'Лодейное Поле'!$A$5:$AL$450</definedName>
    <definedName name="_xlnm._FilterDatabase" localSheetId="6" hidden="1">Подпорожье!$A$7:$AK$7</definedName>
    <definedName name="_xlnm._FilterDatabase" localSheetId="0" hidden="1">Тихвин!$AG$1047:$AK$1052</definedName>
    <definedName name="Введенные_значения">IF(Сум_кред*Проц_став*Год_кред*Нач_кред&gt;0,1,0)</definedName>
    <definedName name="Год_кред">#REF!</definedName>
    <definedName name="Данные">#REF!</definedName>
    <definedName name="Дат_опл">#REF!</definedName>
    <definedName name="Дат_плат">DATE(YEAR(Нач_кред),MONTH(Нач_кред)+Payment_Number,DAY(Нач_кред))</definedName>
    <definedName name="Дата_и_время">#REF!</definedName>
    <definedName name="Диастолическое">#REF!</definedName>
    <definedName name="Доп_плат">#REF!</definedName>
    <definedName name="Кон_сал">#REF!</definedName>
    <definedName name="Нак_проц">#REF!</definedName>
    <definedName name="Нач_кред">#REF!</definedName>
    <definedName name="Нач_сал">#REF!</definedName>
    <definedName name="Ном_плат">#REF!</definedName>
    <definedName name="_xlnm.Print_Area" localSheetId="1">Бокситогорск!$A$1:$AL$429</definedName>
    <definedName name="_xlnm.Print_Area" localSheetId="3">Кириши!$A$1:$AL$1436</definedName>
    <definedName name="_xlnm.Print_Area" localSheetId="4">'Лодейное Поле'!$A$1:$AL$450</definedName>
    <definedName name="_xlnm.Print_Area" localSheetId="5">Пикалево!$A$1:$AL$539</definedName>
    <definedName name="_xlnm.Print_Area" localSheetId="6">Подпорожье!$A$1:$AK$1020</definedName>
    <definedName name="Осн_сум">#REF!</definedName>
    <definedName name="План_доп_плат">#REF!</definedName>
    <definedName name="План_мес_плат">#REF!</definedName>
    <definedName name="План_плат">#REF!</definedName>
    <definedName name="План_проц_став">#REF!</definedName>
    <definedName name="Полн_печ">#REF!</definedName>
    <definedName name="Посл_строка">IF(Введенные_значения,Строка_заг+Число_платежей,Строка_заг)</definedName>
    <definedName name="Проц">#REF!</definedName>
    <definedName name="Проц_став">#REF!</definedName>
    <definedName name="Сброс_обл_печати">OFFSET(Полн_печ,0,0,Посл_строка)</definedName>
    <definedName name="Систолическое">#REF!</definedName>
    <definedName name="Строка_заг">ROW(#REF!)</definedName>
    <definedName name="Сум_кред">#REF!</definedName>
    <definedName name="Сум_плат">#REF!</definedName>
    <definedName name="Сум_проц">#REF!</definedName>
    <definedName name="Частота_пульса">#REF!</definedName>
    <definedName name="Чис_плат_в_год">#REF!</definedName>
    <definedName name="Число_платежей">MATCH(0.01,Кон_сал,-1)+1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1124" i="7" l="1"/>
  <c r="X1014" i="6" l="1"/>
  <c r="X1013" i="6"/>
  <c r="X1010" i="6"/>
  <c r="X1006" i="6"/>
  <c r="X998" i="6"/>
  <c r="AI990" i="6"/>
  <c r="X953" i="6"/>
  <c r="X952" i="6"/>
  <c r="X948" i="6"/>
  <c r="X945" i="6"/>
  <c r="X944" i="6"/>
  <c r="V938" i="6"/>
  <c r="V928" i="6"/>
  <c r="X918" i="6"/>
  <c r="AE917" i="6"/>
  <c r="X917" i="6"/>
  <c r="X914" i="6"/>
  <c r="AE913" i="6"/>
  <c r="X913" i="6"/>
  <c r="X912" i="6"/>
  <c r="X911" i="6"/>
  <c r="X907" i="6"/>
  <c r="X903" i="6"/>
  <c r="X902" i="6"/>
  <c r="X898" i="6"/>
  <c r="V892" i="6"/>
  <c r="X890" i="6"/>
  <c r="X889" i="6"/>
  <c r="X888" i="6"/>
  <c r="X877" i="6"/>
  <c r="X873" i="6"/>
  <c r="X872" i="6"/>
  <c r="X871" i="6"/>
  <c r="V870" i="6"/>
  <c r="X866" i="6"/>
  <c r="X865" i="6"/>
  <c r="X864" i="6"/>
  <c r="X863" i="6"/>
  <c r="X856" i="6"/>
  <c r="V825" i="6"/>
  <c r="X814" i="6"/>
  <c r="V813" i="6"/>
  <c r="X800" i="6"/>
  <c r="V799" i="6"/>
  <c r="X781" i="6"/>
  <c r="V780" i="6"/>
  <c r="AI769" i="6"/>
  <c r="V750" i="6"/>
  <c r="X723" i="6"/>
  <c r="V722" i="6"/>
  <c r="X704" i="6"/>
  <c r="X703" i="6"/>
  <c r="X651" i="6"/>
  <c r="X650" i="6"/>
  <c r="X649" i="6"/>
  <c r="V648" i="6"/>
  <c r="V637" i="6"/>
  <c r="V623" i="6"/>
  <c r="V613" i="6"/>
  <c r="X603" i="6"/>
  <c r="X590" i="6"/>
  <c r="X579" i="6"/>
  <c r="X578" i="6"/>
  <c r="AE577" i="6"/>
  <c r="Z577" i="6"/>
  <c r="X571" i="6"/>
  <c r="X570" i="6"/>
  <c r="X569" i="6"/>
  <c r="X568" i="6"/>
  <c r="V567" i="6"/>
  <c r="X562" i="6"/>
  <c r="X561" i="6"/>
  <c r="X560" i="6"/>
  <c r="X559" i="6"/>
  <c r="X558" i="6"/>
  <c r="V557" i="6"/>
  <c r="X554" i="6"/>
  <c r="X553" i="6"/>
  <c r="X552" i="6"/>
  <c r="X551" i="6"/>
  <c r="X550" i="6"/>
  <c r="X549" i="6"/>
  <c r="X535" i="6"/>
  <c r="X534" i="6"/>
  <c r="V533" i="6"/>
  <c r="X526" i="6"/>
  <c r="X525" i="6"/>
  <c r="X524" i="6"/>
  <c r="X523" i="6"/>
  <c r="X522" i="6"/>
  <c r="V519" i="6"/>
  <c r="V513" i="6"/>
  <c r="L508" i="6"/>
  <c r="V486" i="6"/>
  <c r="V463" i="6"/>
  <c r="V446" i="6"/>
  <c r="V431" i="6"/>
  <c r="X418" i="6"/>
  <c r="X412" i="6"/>
  <c r="X411" i="6"/>
  <c r="V410" i="6"/>
  <c r="X392" i="6"/>
  <c r="X391" i="6"/>
  <c r="V390" i="6"/>
  <c r="X384" i="6"/>
  <c r="X381" i="6"/>
  <c r="X380" i="6"/>
  <c r="X379" i="6"/>
  <c r="X378" i="6"/>
  <c r="X375" i="6"/>
  <c r="X374" i="6"/>
  <c r="X373" i="6"/>
  <c r="X372" i="6"/>
  <c r="X365" i="6"/>
  <c r="AF360" i="6"/>
  <c r="AE360" i="6"/>
  <c r="X360" i="6"/>
  <c r="X359" i="6"/>
  <c r="X358" i="6"/>
  <c r="V346" i="6"/>
  <c r="X319" i="6"/>
  <c r="V287" i="6"/>
  <c r="V262" i="6"/>
  <c r="X248" i="6"/>
  <c r="X247" i="6"/>
  <c r="X239" i="6"/>
  <c r="X238" i="6"/>
  <c r="X237" i="6"/>
  <c r="X236" i="6"/>
  <c r="X235" i="6"/>
  <c r="X234" i="6"/>
  <c r="V233" i="6"/>
  <c r="X230" i="6"/>
  <c r="V229" i="6"/>
  <c r="X227" i="6"/>
  <c r="X226" i="6"/>
  <c r="X225" i="6"/>
  <c r="X224" i="6"/>
  <c r="V223" i="6"/>
  <c r="AI216" i="6"/>
  <c r="X214" i="6"/>
  <c r="X213" i="6"/>
  <c r="X212" i="6"/>
  <c r="X211" i="6"/>
  <c r="V210" i="6"/>
  <c r="X204" i="6"/>
  <c r="X202" i="6"/>
  <c r="X201" i="6"/>
  <c r="X200" i="6"/>
  <c r="X196" i="6"/>
  <c r="X195" i="6"/>
  <c r="X194" i="6"/>
  <c r="X193" i="6"/>
  <c r="X192" i="6"/>
  <c r="X191" i="6"/>
  <c r="X188" i="6"/>
  <c r="X187" i="6"/>
  <c r="AI176" i="6"/>
  <c r="X166" i="6"/>
  <c r="X165" i="6"/>
  <c r="V164" i="6"/>
  <c r="X162" i="6"/>
  <c r="X161" i="6"/>
  <c r="X160" i="6"/>
  <c r="X150" i="6"/>
  <c r="V117" i="6"/>
  <c r="X116" i="6"/>
  <c r="X115" i="6"/>
  <c r="X114" i="6"/>
  <c r="X107" i="6"/>
  <c r="X106" i="6"/>
  <c r="X105" i="6"/>
  <c r="X102" i="6"/>
  <c r="X101" i="6"/>
  <c r="X100" i="6"/>
  <c r="X99" i="6"/>
  <c r="X92" i="6"/>
  <c r="X91" i="6"/>
  <c r="X90" i="6"/>
  <c r="X89" i="6"/>
  <c r="X78" i="6"/>
  <c r="X75" i="6"/>
  <c r="X72" i="6"/>
  <c r="X71" i="6"/>
  <c r="X68" i="6"/>
  <c r="X64" i="6"/>
  <c r="X63" i="6"/>
  <c r="X62" i="6"/>
  <c r="X61" i="6"/>
  <c r="X55" i="6"/>
  <c r="AF42" i="6"/>
  <c r="V39" i="6"/>
  <c r="V34" i="6"/>
  <c r="X26" i="6"/>
  <c r="X25" i="6"/>
  <c r="X24" i="6"/>
  <c r="X23" i="6"/>
  <c r="V22" i="6"/>
  <c r="X15" i="6"/>
  <c r="X14" i="6"/>
  <c r="X13" i="6"/>
  <c r="V12" i="6"/>
  <c r="X577" i="6" l="1"/>
  <c r="B7" i="5" l="1"/>
  <c r="B8" i="5" s="1"/>
  <c r="B9" i="5" s="1"/>
  <c r="B10" i="5" s="1"/>
  <c r="B11" i="5" s="1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l="1"/>
  <c r="B65" i="5" s="1"/>
  <c r="B66" i="5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B152" i="5" s="1"/>
  <c r="B153" i="5" s="1"/>
  <c r="B154" i="5" s="1"/>
  <c r="B155" i="5" s="1"/>
  <c r="B156" i="5" s="1"/>
  <c r="B157" i="5" s="1"/>
  <c r="B158" i="5" s="1"/>
  <c r="B159" i="5" s="1"/>
  <c r="B160" i="5" s="1"/>
  <c r="B161" i="5" s="1"/>
  <c r="B162" i="5" s="1"/>
  <c r="B163" i="5" s="1"/>
  <c r="B164" i="5" s="1"/>
  <c r="B165" i="5" s="1"/>
  <c r="B166" i="5" s="1"/>
  <c r="B167" i="5" s="1"/>
  <c r="B168" i="5" s="1"/>
  <c r="B169" i="5" s="1"/>
  <c r="B170" i="5" s="1"/>
  <c r="B171" i="5" s="1"/>
  <c r="B172" i="5" s="1"/>
  <c r="B173" i="5" s="1"/>
  <c r="B174" i="5" s="1"/>
  <c r="B175" i="5" s="1"/>
  <c r="B176" i="5" s="1"/>
  <c r="B177" i="5" s="1"/>
  <c r="B178" i="5" s="1"/>
  <c r="B179" i="5" s="1"/>
  <c r="B180" i="5" s="1"/>
  <c r="B181" i="5" s="1"/>
  <c r="B182" i="5" s="1"/>
  <c r="B183" i="5" s="1"/>
  <c r="B184" i="5" s="1"/>
  <c r="B185" i="5" s="1"/>
  <c r="B186" i="5" s="1"/>
  <c r="B187" i="5" s="1"/>
  <c r="B188" i="5" s="1"/>
  <c r="B189" i="5" s="1"/>
  <c r="B190" i="5" s="1"/>
  <c r="B191" i="5" s="1"/>
  <c r="B192" i="5" s="1"/>
  <c r="B193" i="5" s="1"/>
  <c r="B194" i="5" s="1"/>
  <c r="B195" i="5" s="1"/>
  <c r="B196" i="5" s="1"/>
  <c r="B197" i="5" s="1"/>
  <c r="B198" i="5" s="1"/>
  <c r="B199" i="5" s="1"/>
  <c r="B200" i="5" s="1"/>
  <c r="B201" i="5" s="1"/>
  <c r="B202" i="5" s="1"/>
  <c r="B203" i="5" s="1"/>
  <c r="B204" i="5" s="1"/>
  <c r="B205" i="5" s="1"/>
  <c r="B206" i="5" s="1"/>
  <c r="B207" i="5" s="1"/>
  <c r="B208" i="5" s="1"/>
  <c r="B209" i="5" s="1"/>
  <c r="B210" i="5" s="1"/>
  <c r="B211" i="5" s="1"/>
  <c r="B212" i="5" s="1"/>
  <c r="B213" i="5" s="1"/>
  <c r="B214" i="5" s="1"/>
  <c r="B215" i="5" s="1"/>
  <c r="B216" i="5" s="1"/>
  <c r="B217" i="5" s="1"/>
  <c r="B218" i="5" s="1"/>
  <c r="B219" i="5" s="1"/>
  <c r="B220" i="5" s="1"/>
  <c r="B221" i="5" s="1"/>
  <c r="B222" i="5" s="1"/>
  <c r="B223" i="5" s="1"/>
  <c r="B224" i="5" s="1"/>
  <c r="B225" i="5" s="1"/>
  <c r="B226" i="5" s="1"/>
  <c r="B227" i="5" s="1"/>
  <c r="B228" i="5" s="1"/>
  <c r="B229" i="5" s="1"/>
  <c r="B230" i="5" s="1"/>
  <c r="B231" i="5" s="1"/>
  <c r="B232" i="5" s="1"/>
  <c r="B233" i="5" s="1"/>
  <c r="B234" i="5" s="1"/>
  <c r="B235" i="5" s="1"/>
  <c r="B236" i="5" s="1"/>
  <c r="B237" i="5" s="1"/>
  <c r="B238" i="5" s="1"/>
  <c r="B239" i="5" s="1"/>
  <c r="B240" i="5" s="1"/>
  <c r="B241" i="5" s="1"/>
  <c r="B242" i="5" s="1"/>
  <c r="B243" i="5" s="1"/>
  <c r="B244" i="5" s="1"/>
  <c r="B245" i="5" s="1"/>
  <c r="B246" i="5" s="1"/>
  <c r="B247" i="5" s="1"/>
  <c r="B248" i="5" s="1"/>
  <c r="B249" i="5" s="1"/>
  <c r="B250" i="5" s="1"/>
  <c r="B251" i="5" s="1"/>
  <c r="B252" i="5" s="1"/>
  <c r="B253" i="5" s="1"/>
  <c r="B254" i="5" s="1"/>
  <c r="B255" i="5" s="1"/>
  <c r="B256" i="5" s="1"/>
  <c r="B257" i="5" s="1"/>
  <c r="B258" i="5" s="1"/>
  <c r="B259" i="5" s="1"/>
  <c r="B260" i="5" s="1"/>
  <c r="B261" i="5" s="1"/>
  <c r="B262" i="5" s="1"/>
  <c r="B263" i="5" s="1"/>
  <c r="B264" i="5" s="1"/>
  <c r="B265" i="5" s="1"/>
  <c r="B266" i="5" s="1"/>
  <c r="B267" i="5" s="1"/>
  <c r="B268" i="5" s="1"/>
  <c r="B269" i="5" s="1"/>
  <c r="B270" i="5" s="1"/>
  <c r="B271" i="5" s="1"/>
  <c r="B272" i="5" s="1"/>
  <c r="B273" i="5" s="1"/>
  <c r="B274" i="5" s="1"/>
  <c r="B275" i="5" s="1"/>
  <c r="B276" i="5" s="1"/>
  <c r="B277" i="5" s="1"/>
  <c r="B278" i="5" s="1"/>
  <c r="B279" i="5" s="1"/>
  <c r="B280" i="5" s="1"/>
  <c r="B281" i="5" s="1"/>
  <c r="B282" i="5" s="1"/>
  <c r="B283" i="5" s="1"/>
  <c r="B284" i="5" s="1"/>
  <c r="B285" i="5" s="1"/>
  <c r="B286" i="5" s="1"/>
  <c r="B287" i="5" s="1"/>
  <c r="B288" i="5" s="1"/>
  <c r="B289" i="5" s="1"/>
  <c r="B290" i="5" s="1"/>
  <c r="B291" i="5" s="1"/>
  <c r="B292" i="5" s="1"/>
  <c r="B293" i="5" s="1"/>
  <c r="B294" i="5" s="1"/>
  <c r="B295" i="5" s="1"/>
  <c r="B296" i="5" s="1"/>
  <c r="B297" i="5" s="1"/>
  <c r="B298" i="5" s="1"/>
  <c r="B299" i="5" s="1"/>
  <c r="B300" i="5" s="1"/>
  <c r="B301" i="5" s="1"/>
  <c r="B302" i="5" s="1"/>
  <c r="B303" i="5" s="1"/>
  <c r="B304" i="5" s="1"/>
  <c r="B305" i="5" s="1"/>
  <c r="B306" i="5" s="1"/>
  <c r="B307" i="5" s="1"/>
  <c r="B308" i="5" s="1"/>
  <c r="B309" i="5" s="1"/>
  <c r="B310" i="5" s="1"/>
  <c r="B311" i="5" s="1"/>
  <c r="B312" i="5" s="1"/>
  <c r="B313" i="5" s="1"/>
  <c r="B314" i="5" s="1"/>
  <c r="B315" i="5" s="1"/>
  <c r="B316" i="5" s="1"/>
  <c r="B317" i="5" s="1"/>
  <c r="B318" i="5" s="1"/>
  <c r="B319" i="5" s="1"/>
  <c r="B320" i="5" s="1"/>
  <c r="B321" i="5" s="1"/>
  <c r="B322" i="5" s="1"/>
  <c r="B323" i="5" s="1"/>
  <c r="B324" i="5" s="1"/>
  <c r="B325" i="5" s="1"/>
  <c r="B326" i="5" s="1"/>
  <c r="B327" i="5" s="1"/>
  <c r="B328" i="5" s="1"/>
  <c r="B329" i="5" s="1"/>
  <c r="B330" i="5" s="1"/>
  <c r="B331" i="5" s="1"/>
  <c r="B332" i="5" s="1"/>
  <c r="B333" i="5" s="1"/>
  <c r="B334" i="5" s="1"/>
  <c r="B335" i="5" s="1"/>
  <c r="B336" i="5" s="1"/>
  <c r="B337" i="5" s="1"/>
  <c r="B338" i="5" s="1"/>
  <c r="B339" i="5" s="1"/>
  <c r="B340" i="5" s="1"/>
  <c r="B341" i="5" s="1"/>
  <c r="B342" i="5" s="1"/>
  <c r="B343" i="5" s="1"/>
  <c r="B344" i="5" s="1"/>
  <c r="B345" i="5" s="1"/>
  <c r="B346" i="5" s="1"/>
  <c r="B347" i="5" s="1"/>
  <c r="B348" i="5" s="1"/>
  <c r="B349" i="5" s="1"/>
  <c r="B350" i="5" s="1"/>
  <c r="B351" i="5" s="1"/>
  <c r="B352" i="5" s="1"/>
  <c r="B353" i="5" s="1"/>
  <c r="B354" i="5" s="1"/>
  <c r="B355" i="5" s="1"/>
  <c r="B356" i="5" s="1"/>
  <c r="B357" i="5" s="1"/>
  <c r="B358" i="5" s="1"/>
  <c r="B359" i="5" s="1"/>
  <c r="B360" i="5" s="1"/>
  <c r="B361" i="5" s="1"/>
  <c r="B362" i="5" s="1"/>
  <c r="B363" i="5" s="1"/>
  <c r="B364" i="5" s="1"/>
  <c r="B365" i="5" s="1"/>
  <c r="B366" i="5" s="1"/>
  <c r="B367" i="5" s="1"/>
  <c r="B368" i="5" s="1"/>
  <c r="B369" i="5" s="1"/>
  <c r="B370" i="5" s="1"/>
  <c r="B371" i="5" s="1"/>
  <c r="B372" i="5" s="1"/>
  <c r="B373" i="5" s="1"/>
  <c r="B374" i="5" s="1"/>
  <c r="B375" i="5" s="1"/>
  <c r="B376" i="5" s="1"/>
  <c r="B377" i="5" s="1"/>
  <c r="B378" i="5" s="1"/>
  <c r="B379" i="5" s="1"/>
  <c r="B380" i="5" s="1"/>
  <c r="B381" i="5" s="1"/>
  <c r="B382" i="5" s="1"/>
  <c r="B383" i="5" s="1"/>
  <c r="B384" i="5" s="1"/>
  <c r="B385" i="5" s="1"/>
  <c r="B386" i="5" s="1"/>
  <c r="B387" i="5" s="1"/>
  <c r="B388" i="5" s="1"/>
  <c r="B389" i="5" s="1"/>
  <c r="B390" i="5" s="1"/>
  <c r="B391" i="5" s="1"/>
  <c r="B392" i="5" s="1"/>
  <c r="B393" i="5" s="1"/>
  <c r="B394" i="5" s="1"/>
  <c r="B395" i="5" s="1"/>
  <c r="B396" i="5" s="1"/>
  <c r="B397" i="5" s="1"/>
  <c r="B398" i="5" s="1"/>
  <c r="B399" i="5" s="1"/>
  <c r="B400" i="5" s="1"/>
  <c r="B401" i="5" s="1"/>
  <c r="B402" i="5" s="1"/>
  <c r="B403" i="5" s="1"/>
  <c r="B404" i="5" s="1"/>
  <c r="B405" i="5" s="1"/>
  <c r="B406" i="5" s="1"/>
  <c r="B407" i="5" s="1"/>
  <c r="B408" i="5" s="1"/>
  <c r="B409" i="5" s="1"/>
  <c r="B410" i="5" s="1"/>
  <c r="B411" i="5" s="1"/>
  <c r="B412" i="5" s="1"/>
  <c r="B413" i="5" s="1"/>
  <c r="B414" i="5" s="1"/>
  <c r="B415" i="5" s="1"/>
  <c r="B416" i="5" s="1"/>
  <c r="B417" i="5" s="1"/>
  <c r="B418" i="5" s="1"/>
  <c r="B419" i="5" s="1"/>
  <c r="B420" i="5" s="1"/>
  <c r="B421" i="5" s="1"/>
  <c r="B422" i="5" s="1"/>
  <c r="B423" i="5" s="1"/>
  <c r="B424" i="5" s="1"/>
  <c r="B425" i="5" s="1"/>
  <c r="B426" i="5" s="1"/>
  <c r="B427" i="5" s="1"/>
  <c r="B428" i="5" s="1"/>
  <c r="B429" i="5" s="1"/>
  <c r="B430" i="5" s="1"/>
  <c r="B431" i="5" s="1"/>
  <c r="B432" i="5" s="1"/>
  <c r="B433" i="5" s="1"/>
  <c r="B434" i="5" s="1"/>
  <c r="B435" i="5" s="1"/>
  <c r="B436" i="5" s="1"/>
  <c r="B437" i="5" s="1"/>
  <c r="B438" i="5" s="1"/>
  <c r="B439" i="5" s="1"/>
  <c r="B440" i="5" s="1"/>
  <c r="B441" i="5" s="1"/>
  <c r="B442" i="5" s="1"/>
  <c r="B443" i="5" s="1"/>
  <c r="B444" i="5" s="1"/>
  <c r="B445" i="5" s="1"/>
  <c r="B446" i="5" s="1"/>
  <c r="B447" i="5" s="1"/>
  <c r="B448" i="5" s="1"/>
  <c r="B449" i="5" s="1"/>
  <c r="B450" i="5" s="1"/>
  <c r="B451" i="5" s="1"/>
  <c r="B452" i="5" s="1"/>
  <c r="B453" i="5" s="1"/>
  <c r="B454" i="5" s="1"/>
  <c r="B455" i="5" s="1"/>
  <c r="B456" i="5" s="1"/>
  <c r="B457" i="5" s="1"/>
  <c r="B458" i="5" s="1"/>
  <c r="B459" i="5" s="1"/>
  <c r="B460" i="5" s="1"/>
  <c r="B461" i="5" s="1"/>
  <c r="B462" i="5" s="1"/>
  <c r="B464" i="5" s="1"/>
  <c r="B465" i="5" s="1"/>
  <c r="B466" i="5" s="1"/>
  <c r="B467" i="5" s="1"/>
  <c r="B468" i="5" s="1"/>
  <c r="B469" i="5" s="1"/>
  <c r="B470" i="5" s="1"/>
  <c r="B471" i="5" s="1"/>
  <c r="B472" i="5" s="1"/>
  <c r="B473" i="5" s="1"/>
  <c r="B474" i="5" s="1"/>
  <c r="B475" i="5" s="1"/>
  <c r="B476" i="5" s="1"/>
  <c r="B477" i="5" s="1"/>
  <c r="B478" i="5" s="1"/>
  <c r="B479" i="5" s="1"/>
  <c r="B480" i="5" s="1"/>
  <c r="B481" i="5" s="1"/>
  <c r="B482" i="5" s="1"/>
  <c r="B483" i="5" s="1"/>
  <c r="B484" i="5" s="1"/>
  <c r="B485" i="5" s="1"/>
  <c r="B486" i="5" s="1"/>
  <c r="B487" i="5" s="1"/>
  <c r="B488" i="5" s="1"/>
  <c r="B489" i="5" s="1"/>
  <c r="B490" i="5" s="1"/>
  <c r="B491" i="5" s="1"/>
  <c r="B492" i="5" s="1"/>
  <c r="B493" i="5" s="1"/>
  <c r="B494" i="5" s="1"/>
  <c r="B495" i="5" s="1"/>
  <c r="B496" i="5" s="1"/>
  <c r="B497" i="5" s="1"/>
  <c r="B498" i="5" s="1"/>
  <c r="B499" i="5" s="1"/>
  <c r="B500" i="5" s="1"/>
  <c r="B501" i="5" s="1"/>
  <c r="B502" i="5" s="1"/>
  <c r="B503" i="5" s="1"/>
  <c r="B504" i="5" s="1"/>
  <c r="B505" i="5" s="1"/>
  <c r="B506" i="5" s="1"/>
  <c r="B507" i="5" s="1"/>
  <c r="B508" i="5" s="1"/>
  <c r="B509" i="5" s="1"/>
  <c r="B510" i="5" s="1"/>
  <c r="B511" i="5" s="1"/>
  <c r="B512" i="5" s="1"/>
  <c r="B513" i="5" s="1"/>
  <c r="B514" i="5" s="1"/>
  <c r="B515" i="5" s="1"/>
  <c r="B516" i="5" s="1"/>
  <c r="B517" i="5" s="1"/>
  <c r="B518" i="5" s="1"/>
  <c r="B519" i="5" s="1"/>
  <c r="B520" i="5" s="1"/>
  <c r="B521" i="5" s="1"/>
  <c r="B522" i="5" s="1"/>
  <c r="B523" i="5" s="1"/>
  <c r="B524" i="5" s="1"/>
  <c r="B525" i="5" s="1"/>
  <c r="B526" i="5" s="1"/>
  <c r="B527" i="5" s="1"/>
  <c r="B528" i="5" s="1"/>
  <c r="B529" i="5" s="1"/>
  <c r="B530" i="5" s="1"/>
  <c r="B531" i="5" s="1"/>
  <c r="B532" i="5" s="1"/>
  <c r="B533" i="5" s="1"/>
  <c r="B534" i="5" s="1"/>
  <c r="B535" i="5" s="1"/>
  <c r="B536" i="5" s="1"/>
  <c r="B537" i="5" s="1"/>
  <c r="L446" i="4" l="1"/>
  <c r="L445" i="4"/>
  <c r="L439" i="4"/>
  <c r="AF429" i="4"/>
  <c r="AF428" i="4"/>
  <c r="AF427" i="4"/>
  <c r="L426" i="4"/>
  <c r="L422" i="4"/>
  <c r="AF420" i="4"/>
  <c r="AF418" i="4"/>
  <c r="AF412" i="4"/>
  <c r="AF410" i="4"/>
  <c r="AF409" i="4"/>
  <c r="AF406" i="4"/>
  <c r="AF405" i="4"/>
  <c r="AF403" i="4"/>
  <c r="AF401" i="4"/>
  <c r="AF383" i="4"/>
  <c r="L383" i="4"/>
  <c r="AF382" i="4"/>
  <c r="AF381" i="4"/>
  <c r="AF379" i="4"/>
  <c r="AF378" i="4"/>
  <c r="AF377" i="4"/>
  <c r="AF372" i="4"/>
  <c r="AF371" i="4"/>
  <c r="X368" i="4"/>
  <c r="AF367" i="4"/>
  <c r="AF366" i="4"/>
  <c r="AF365" i="4"/>
  <c r="AF364" i="4"/>
  <c r="AF363" i="4"/>
  <c r="AF362" i="4"/>
  <c r="AF361" i="4"/>
  <c r="L359" i="4"/>
  <c r="L354" i="4"/>
  <c r="L352" i="4"/>
  <c r="L349" i="4"/>
  <c r="L348" i="4"/>
  <c r="L347" i="4"/>
  <c r="AF346" i="4"/>
  <c r="L346" i="4"/>
  <c r="L341" i="4"/>
  <c r="L340" i="4"/>
  <c r="L339" i="4"/>
  <c r="L338" i="4"/>
  <c r="L337" i="4"/>
  <c r="L336" i="4"/>
  <c r="L335" i="4"/>
  <c r="AF316" i="4"/>
  <c r="AF314" i="4"/>
  <c r="AF311" i="4"/>
  <c r="AF309" i="4"/>
  <c r="AF287" i="4"/>
  <c r="AF282" i="4"/>
  <c r="AF279" i="4"/>
  <c r="B279" i="4"/>
  <c r="B280" i="4" s="1"/>
  <c r="B282" i="4" s="1"/>
  <c r="B287" i="4" s="1"/>
  <c r="B306" i="4" s="1"/>
  <c r="B309" i="4" s="1"/>
  <c r="B311" i="4" s="1"/>
  <c r="B313" i="4" s="1"/>
  <c r="B314" i="4" s="1"/>
  <c r="B316" i="4" s="1"/>
  <c r="B324" i="4" s="1"/>
  <c r="B335" i="4" s="1"/>
  <c r="B343" i="4" s="1"/>
  <c r="B344" i="4" s="1"/>
  <c r="B346" i="4" s="1"/>
  <c r="B350" i="4" s="1"/>
  <c r="B352" i="4" s="1"/>
  <c r="B355" i="4" s="1"/>
  <c r="B357" i="4" s="1"/>
  <c r="B359" i="4" s="1"/>
  <c r="B361" i="4" s="1"/>
  <c r="B364" i="4" s="1"/>
  <c r="B367" i="4" s="1"/>
  <c r="B371" i="4" s="1"/>
  <c r="B372" i="4" s="1"/>
  <c r="B375" i="4" s="1"/>
  <c r="B376" i="4" s="1"/>
  <c r="B377" i="4" s="1"/>
  <c r="B379" i="4" s="1"/>
  <c r="B381" i="4" s="1"/>
  <c r="B383" i="4" s="1"/>
  <c r="B385" i="4" s="1"/>
  <c r="B387" i="4" s="1"/>
  <c r="B389" i="4" s="1"/>
  <c r="B391" i="4" s="1"/>
  <c r="B393" i="4" s="1"/>
  <c r="B395" i="4" s="1"/>
  <c r="B397" i="4" s="1"/>
  <c r="B399" i="4" s="1"/>
  <c r="B401" i="4" s="1"/>
  <c r="B403" i="4" s="1"/>
  <c r="B405" i="4" s="1"/>
  <c r="B406" i="4" s="1"/>
  <c r="B409" i="4" s="1"/>
  <c r="B412" i="4" s="1"/>
  <c r="B414" i="4" s="1"/>
  <c r="B418" i="4" s="1"/>
  <c r="B420" i="4" s="1"/>
  <c r="B422" i="4" s="1"/>
  <c r="B424" i="4" s="1"/>
  <c r="B427" i="4" s="1"/>
  <c r="B430" i="4" s="1"/>
  <c r="B433" i="4" s="1"/>
  <c r="B435" i="4" s="1"/>
  <c r="B437" i="4" s="1"/>
  <c r="B439" i="4" s="1"/>
  <c r="B441" i="4" s="1"/>
  <c r="B445" i="4" s="1"/>
  <c r="B447" i="4" s="1"/>
  <c r="AF277" i="4"/>
  <c r="AF276" i="4"/>
  <c r="AF275" i="4"/>
  <c r="AF264" i="4"/>
  <c r="AF263" i="4"/>
  <c r="AF262" i="4"/>
  <c r="L262" i="4"/>
  <c r="L260" i="4"/>
  <c r="L257" i="4"/>
  <c r="AF254" i="4"/>
  <c r="L253" i="4"/>
  <c r="L252" i="4"/>
  <c r="L251" i="4"/>
  <c r="L250" i="4"/>
  <c r="AF232" i="4"/>
  <c r="AF230" i="4"/>
  <c r="AF213" i="4"/>
  <c r="AF211" i="4"/>
  <c r="AF194" i="4"/>
  <c r="AF193" i="4"/>
  <c r="AF192" i="4"/>
  <c r="AF162" i="4"/>
  <c r="L162" i="4"/>
  <c r="AF156" i="4"/>
  <c r="L155" i="4"/>
  <c r="L154" i="4"/>
  <c r="L153" i="4"/>
  <c r="L152" i="4"/>
  <c r="L151" i="4"/>
  <c r="L150" i="4"/>
  <c r="L149" i="4"/>
  <c r="AF148" i="4"/>
  <c r="L148" i="4"/>
  <c r="AF143" i="4"/>
  <c r="AF142" i="4"/>
  <c r="AF141" i="4"/>
  <c r="AF140" i="4"/>
  <c r="AF138" i="4"/>
  <c r="L138" i="4"/>
  <c r="AF136" i="4"/>
  <c r="L136" i="4"/>
  <c r="L134" i="4"/>
  <c r="AF128" i="4"/>
  <c r="L128" i="4"/>
  <c r="AF126" i="4"/>
  <c r="AF117" i="4"/>
  <c r="AF115" i="4"/>
  <c r="AF114" i="4"/>
  <c r="AF113" i="4"/>
  <c r="AF111" i="4"/>
  <c r="AF107" i="4"/>
  <c r="AF104" i="4"/>
  <c r="AF103" i="4"/>
  <c r="AF102" i="4"/>
  <c r="X102" i="4"/>
  <c r="AF100" i="4"/>
  <c r="AF98" i="4"/>
  <c r="AF90" i="4"/>
  <c r="AF78" i="4"/>
  <c r="AF75" i="4"/>
  <c r="AF72" i="4"/>
  <c r="AF71" i="4"/>
  <c r="AF70" i="4"/>
  <c r="AF69" i="4"/>
  <c r="AF65" i="4"/>
  <c r="AF63" i="4"/>
  <c r="AF55" i="4"/>
  <c r="AF53" i="4"/>
  <c r="AF51" i="4"/>
  <c r="AF48" i="4"/>
  <c r="L48" i="4"/>
  <c r="AF46" i="4"/>
  <c r="AF44" i="4"/>
  <c r="AF41" i="4"/>
  <c r="L36" i="4"/>
  <c r="AF35" i="4"/>
  <c r="AF34" i="4"/>
  <c r="AF33" i="4"/>
  <c r="L33" i="4"/>
  <c r="L32" i="4"/>
  <c r="L31" i="4"/>
  <c r="AF30" i="4"/>
  <c r="L30" i="4"/>
  <c r="AF17" i="4"/>
  <c r="AF16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Моторова Наталья Николаевна</author>
  </authors>
  <commentList>
    <comment ref="Q109" authorId="0" shapeId="0" xr:uid="{4B65A5E4-92A8-4A66-93D9-9EA3084C0A5F}">
      <text>
        <r>
          <rPr>
            <b/>
            <sz val="9"/>
            <color indexed="81"/>
            <rFont val="Tahoma"/>
            <family val="2"/>
            <charset val="204"/>
          </rPr>
          <t>Моторова Наталья Николаевна:
Паспорт и УПА:</t>
        </r>
        <r>
          <rPr>
            <sz val="9"/>
            <color indexed="81"/>
            <rFont val="Tahoma"/>
            <family val="2"/>
            <charset val="204"/>
          </rPr>
          <t xml:space="preserve">
АСБ 3х185-10</t>
        </r>
      </text>
    </comment>
    <comment ref="AH443" authorId="0" shapeId="0" xr:uid="{BFE2B33E-BC7A-45A3-9D97-8A109C888312}">
      <text>
        <r>
          <rPr>
            <b/>
            <sz val="9"/>
            <color indexed="81"/>
            <rFont val="Tahoma"/>
            <family val="2"/>
            <charset val="204"/>
          </rPr>
          <t>Моторова Наталья Николаевна:</t>
        </r>
        <r>
          <rPr>
            <sz val="9"/>
            <color indexed="81"/>
            <rFont val="Tahoma"/>
            <family val="2"/>
            <charset val="204"/>
          </rPr>
          <t xml:space="preserve">
Внесен  в УПА 26.05.22 на осн.схемы ТП 77</t>
        </r>
      </text>
    </comment>
    <comment ref="N946" authorId="0" shapeId="0" xr:uid="{08BBAF82-B80C-4D06-BC1D-012AB0575B06}">
      <text>
        <r>
          <rPr>
            <b/>
            <sz val="9"/>
            <color indexed="81"/>
            <rFont val="Tahoma"/>
            <family val="2"/>
            <charset val="204"/>
          </rPr>
          <t>Моторова Наталья Николаевна:</t>
        </r>
        <r>
          <rPr>
            <sz val="9"/>
            <color indexed="81"/>
            <rFont val="Tahoma"/>
            <family val="2"/>
            <charset val="204"/>
          </rPr>
          <t xml:space="preserve">
Инв.№ 200002072</t>
        </r>
      </text>
    </comment>
  </commentList>
</comments>
</file>

<file path=xl/sharedStrings.xml><?xml version="1.0" encoding="utf-8"?>
<sst xmlns="http://schemas.openxmlformats.org/spreadsheetml/2006/main" count="23576" uniqueCount="11646">
  <si>
    <t>№ п/п</t>
  </si>
  <si>
    <t>№ объекта</t>
  </si>
  <si>
    <t>Наименование основного средства</t>
  </si>
  <si>
    <t>Диспетчерское наименование</t>
  </si>
  <si>
    <t>Протяженность, км</t>
  </si>
  <si>
    <t>Год ввода</t>
  </si>
  <si>
    <t>Марка провода</t>
  </si>
  <si>
    <t>Количество опор</t>
  </si>
  <si>
    <t>Протяжённость , км.</t>
  </si>
  <si>
    <t>Год ввода.</t>
  </si>
  <si>
    <t>Марка кабеля.</t>
  </si>
  <si>
    <t>Дисп. №</t>
  </si>
  <si>
    <t>Тип</t>
  </si>
  <si>
    <t>Кол-во    тр-ров, мощность</t>
  </si>
  <si>
    <t>Протяжённость общая, км</t>
  </si>
  <si>
    <t>дисрпетчерское наименование</t>
  </si>
  <si>
    <t>Протяжённость, км</t>
  </si>
  <si>
    <t>Марка кабеля</t>
  </si>
  <si>
    <t>Примечание</t>
  </si>
  <si>
    <t>ж/б</t>
  </si>
  <si>
    <t>на ж/б прист.</t>
  </si>
  <si>
    <t>деревянные ССА</t>
  </si>
  <si>
    <t>всего</t>
  </si>
  <si>
    <t>деревянные
 ССА</t>
  </si>
  <si>
    <t>Наимен. Фидера</t>
  </si>
  <si>
    <t>32-07</t>
  </si>
  <si>
    <t>ТП 4</t>
  </si>
  <si>
    <t>ТП-4 (ТП)</t>
  </si>
  <si>
    <t>2х400</t>
  </si>
  <si>
    <t>п</t>
  </si>
  <si>
    <t xml:space="preserve">КЛ 0,4кВ от ТП-4 </t>
  </si>
  <si>
    <t>КЛ 0,4 кВ от ТП 4 Л-4</t>
  </si>
  <si>
    <t>АВБбШв 4х50</t>
  </si>
  <si>
    <t>КЛ 0,4 кВ от ТП 4 Л-10</t>
  </si>
  <si>
    <t>АСБ 3х120+1х50</t>
  </si>
  <si>
    <t>КЛ 0,4 кВ от ТП 4 Л-12</t>
  </si>
  <si>
    <t>АСБ 4х120</t>
  </si>
  <si>
    <t>КЛ 0,4 кВ от ТП 4 Л-13</t>
  </si>
  <si>
    <t>АСБ 3х95+1х35  АВБбШв 4х35</t>
  </si>
  <si>
    <t>КЛ 0,4 кВ от ТП 4 Л-6</t>
  </si>
  <si>
    <t>КЛ 0,4 кВ от ТП 4 Л-9</t>
  </si>
  <si>
    <t>АВБбШв 4х25</t>
  </si>
  <si>
    <t>КЛ 0,4 кВ ул. Садовая д.1 - ул. Социалистическая д.24</t>
  </si>
  <si>
    <t>КЛ 0,4 кВ ул. Садовая д.3 - ул. Садовая д.1</t>
  </si>
  <si>
    <t>АСБ 3х95+1х50</t>
  </si>
  <si>
    <t>КЛ 0,4 кВ ул. Садовая д.5 - ул. Садовая д.7</t>
  </si>
  <si>
    <t>АСБ 3х70+1х35</t>
  </si>
  <si>
    <t>КЛ 0,4 кВ ул. Садовая д.7 - ул. Садовая д.9</t>
  </si>
  <si>
    <t>АСБ 3х95+1х35</t>
  </si>
  <si>
    <t>КЛ 0,4 кВ ТП 4 ул. Садовая д.9 - ул. Садовая д.11</t>
  </si>
  <si>
    <t>КЛ 0,4 кВ ул. Социалистическая д.24 - ул. Социалистическая д.26</t>
  </si>
  <si>
    <t>КЛ 0,4 кВ от ТП 4 Л-14</t>
  </si>
  <si>
    <t>АПвБбШв 4х120</t>
  </si>
  <si>
    <t>КЛ-0,4 кВ от ТП 4 Л-14 ДК силовая 2 нов. (01)</t>
  </si>
  <si>
    <t xml:space="preserve">ТП-24 30,5 кв.м </t>
  </si>
  <si>
    <t>Здание ТП-24 (ТП)</t>
  </si>
  <si>
    <t>1х400</t>
  </si>
  <si>
    <t>32-04</t>
  </si>
  <si>
    <t>КЛ 0,4 кВ от ТП 24 Л-1</t>
  </si>
  <si>
    <t xml:space="preserve">КЛ 0,4кВ от ТП-24 </t>
  </si>
  <si>
    <t>АСБ 3х70-1</t>
  </si>
  <si>
    <t>КЛ 0,4 кВ от ТП 24 Л-2</t>
  </si>
  <si>
    <t>АСБ 3х120+1х35</t>
  </si>
  <si>
    <t>КЛ 0,4 кВ от ТП 24 Л-3</t>
  </si>
  <si>
    <t>КЛ 0,4 кВ от ТП 24 Л-8</t>
  </si>
  <si>
    <t>КЛ 0,4 кВ от ТП 24 Л-9</t>
  </si>
  <si>
    <t>АПвБбШв 4х95</t>
  </si>
  <si>
    <t>КЛ 0,4 кВ от ТП 24 Л-11</t>
  </si>
  <si>
    <t>КЛ 0,4 кВ от ТП 24 Л-12</t>
  </si>
  <si>
    <t>ВБбШв 4х95</t>
  </si>
  <si>
    <t>КЛ 0,4 кВ от ТП 24 Л-5</t>
  </si>
  <si>
    <t>КЛ 6 кВ ТП 10 - ТП 24</t>
  </si>
  <si>
    <t>АСБ 3х95-1</t>
  </si>
  <si>
    <t xml:space="preserve">ТП-7 28,2 кв.м </t>
  </si>
  <si>
    <t>Здание ТП-7</t>
  </si>
  <si>
    <t>КЛ 0,4 кВ от ТП 7 Л-9</t>
  </si>
  <si>
    <t>КЛ-0,4 кВ от ТП-7 до ШРН (01)</t>
  </si>
  <si>
    <t>АВБбШв 4х95</t>
  </si>
  <si>
    <t>КЛ 0,4 кВ от ТП 7 Л-6</t>
  </si>
  <si>
    <t xml:space="preserve">КЛ 0,4кВ от ТП-7 </t>
  </si>
  <si>
    <t>ААБ 3х50+1х25</t>
  </si>
  <si>
    <t>КЛ 0,4 кВ ул. Вишнякова д.23 - ул. Вишнякова д.21</t>
  </si>
  <si>
    <t>ААБ 3х95+1х35</t>
  </si>
  <si>
    <t>КЛ 0,4 кВ от ТП 7 Л-8</t>
  </si>
  <si>
    <t>ААБ 3х70+1х35</t>
  </si>
  <si>
    <t>КЛ 0,4 кВ от ТП 7 Л-4</t>
  </si>
  <si>
    <t>АСБ 3х50</t>
  </si>
  <si>
    <t>КЛ 0,4 кВ ул. Садовая д.11 - ул. Садовая д.13</t>
  </si>
  <si>
    <t>КЛ 0,4 кВ ул. Садовая д.13 - ул. Садовая д.15</t>
  </si>
  <si>
    <t>АСБ 3х50+1х25</t>
  </si>
  <si>
    <t>КЛ 0,4 кВ от ТП 7 Л-2</t>
  </si>
  <si>
    <t>ААБ 3х35+1х16</t>
  </si>
  <si>
    <t>КЛ 0,4 кВ от ТП 7 Л-5</t>
  </si>
  <si>
    <t>КЛ 0,4 кВ от ТП 7 Л-3</t>
  </si>
  <si>
    <t>ААБ 3х50+1х25                АСБ 3х70+1х50</t>
  </si>
  <si>
    <t xml:space="preserve">КЛ 0,4 кВ от ТП-7 Л-10 ИП Томилова </t>
  </si>
  <si>
    <t>КЛ-0,4 кВ от ТП-7 Л-10 "ИП Томилова" (01)</t>
  </si>
  <si>
    <t>КЛ 6 кВ ТП 1 - ТП 7</t>
  </si>
  <si>
    <t xml:space="preserve">КЛ 6 кВ </t>
  </si>
  <si>
    <t>КЛ 6 кВ ТП 7 - ТП 12</t>
  </si>
  <si>
    <t>АСБ 3х120-6</t>
  </si>
  <si>
    <t>КЛ 6 кВ ТП 7 - ТП 29</t>
  </si>
  <si>
    <t>СБ 3х70-6</t>
  </si>
  <si>
    <t>ВЛ 0,4 кВ от ТП 7 Л-1</t>
  </si>
  <si>
    <t>ВЛ 0,4кВ от ТП-7 1,3км.</t>
  </si>
  <si>
    <t>А-25</t>
  </si>
  <si>
    <t xml:space="preserve">ТП-12 46,5 кв.м </t>
  </si>
  <si>
    <t>Здание ТП-12</t>
  </si>
  <si>
    <t>КЛ 0,4 кВ от ТП 12 Л-12</t>
  </si>
  <si>
    <t xml:space="preserve">КЛ 0,4кВ от ТП-12 </t>
  </si>
  <si>
    <t>ААШв 3х150+1х50</t>
  </si>
  <si>
    <t xml:space="preserve">ААШв 3х150+1х50      ААШв 3х150+1х50                    </t>
  </si>
  <si>
    <t>КЛ 0,4 кВ от ТП 12 ул. Вишнякова д.30 (РЩ1)</t>
  </si>
  <si>
    <t>АВВГ 3х120+1х35</t>
  </si>
  <si>
    <t>КЛ 0,4 кВ ул. Вишнякова д.30 (РЩ1) - комиссионный магазин</t>
  </si>
  <si>
    <t>АСБ 3х50+1х35</t>
  </si>
  <si>
    <t>КЛ 0,4 кВ ул. Вишнякова д.30 (РЩ1) - ул. Вишнякова д.30 (РЩ2)</t>
  </si>
  <si>
    <t>КЛ 0,4 кВ ул. Вишнякова д.30 (РЩ2) - ул. Вишнякова д.32 (РЩ2)</t>
  </si>
  <si>
    <t>КЛ 0,4 кВ от ТП 12 Л-10</t>
  </si>
  <si>
    <t>АВВБ 3х120+1х35</t>
  </si>
  <si>
    <t>КЛ 0,4 кВ ул. Вишнякова д.32 (РЩ1) - ул. Вишнякова д.32 (РЩ2)</t>
  </si>
  <si>
    <t>АВВГ 3х50+1х25</t>
  </si>
  <si>
    <t>КЛ 0,4 кВ ул. Вишнякова д.32 (РЩ2) - ул. Вишнякова д.32 (РЩ3)</t>
  </si>
  <si>
    <t>КЛ 0,4 кВ от ТП 12 Л-4</t>
  </si>
  <si>
    <t>КЛ 0,4 кВ от ТП 12 Л-2</t>
  </si>
  <si>
    <t>КЛ 0,4 кВ ул. Красных следопытов д.1 (РЩ2) - ул. Красных следопытов д.1 (РЩ3)</t>
  </si>
  <si>
    <t>АСБ 3х70+1х25</t>
  </si>
  <si>
    <t>КЛ 0,4 кВ ул. Красных следопытов д.1 (РЩ3) - ул. Красных следопытов д.3 (РЩ1)</t>
  </si>
  <si>
    <t>КЛ 0,4 кВ ТП 12 ул. Красных следопытов д.1; м-н Каскад; м-н Каспер (РЩ2)</t>
  </si>
  <si>
    <t>АВВБ 3х120+1х50</t>
  </si>
  <si>
    <t>КЛ 0,4 кВ ул. Красных следопытов д.3 (РЩ1) - ул. Красных следопытов д.3 (РЩ2)</t>
  </si>
  <si>
    <t>КЛ 0,4 кВ от ТП 12 Л-7</t>
  </si>
  <si>
    <t>КЛ 0,4 кВ от ТП 12 Л-14</t>
  </si>
  <si>
    <t>КЛ 0,4 кВ ул. Павлова д.21 (РЩ1) - ул. Павлова д.23 (РЩ1)</t>
  </si>
  <si>
    <t>ААШв 3х150-6</t>
  </si>
  <si>
    <t>КЛ-0,4 кВ от ТП-12 до ВРУ (01)</t>
  </si>
  <si>
    <t>КЛ 0,4 кВ ул. Павлова д.21 (РЩ2) - Аптека</t>
  </si>
  <si>
    <t>КЛ-0,4 кВ (20)</t>
  </si>
  <si>
    <t>АПвБбШп 4х120</t>
  </si>
  <si>
    <t>КЛ 0,4 кВ ул. Павлова д.21 (РЩ2) - ул. Павлова д.23 (РЩ2)</t>
  </si>
  <si>
    <t>ААШв 3х70+1х35</t>
  </si>
  <si>
    <t>КЛ 0,4 кВ от ТП 12 Л-13</t>
  </si>
  <si>
    <t>ААБ 3х120+1х50</t>
  </si>
  <si>
    <t>КЛ 0,4 кВ от ТП 12 Л-11</t>
  </si>
  <si>
    <t>КЛ 0,4 кВ от ТП 12 Л-6</t>
  </si>
  <si>
    <t>КЛ 0,4кВ - ТП-12 - ул. Павлова д. 21</t>
  </si>
  <si>
    <t>ВЛ 0,4 кВ от ТП 12 Л-1</t>
  </si>
  <si>
    <t>ВЛ 0,4кВ от ТП-12 3,0км.</t>
  </si>
  <si>
    <t>АС-35;А-35;СИП-2 3х35+1х50 = 0,32</t>
  </si>
  <si>
    <t>КЛ 6 кВ ТП 12 - ТП 11</t>
  </si>
  <si>
    <t>АСБ 3х70-6</t>
  </si>
  <si>
    <t>КЛ 6 кВ ТП 12 - ТП 29</t>
  </si>
  <si>
    <t>Здание ТП-10 (ТП)</t>
  </si>
  <si>
    <t xml:space="preserve">ТП-10 39,0 кв.м </t>
  </si>
  <si>
    <t xml:space="preserve">КЛ 0,4кВ от ТП-10 </t>
  </si>
  <si>
    <t>КЛ 0,4 кВ от ТП 10 Л-2</t>
  </si>
  <si>
    <t>СБ 3х70+1х35</t>
  </si>
  <si>
    <t>КЛ 0,4 кВ от ТП 10 Детская поликлиника</t>
  </si>
  <si>
    <t>КЛ 0,4 кВ от ТП 10 Детская поликлиника (освещение)</t>
  </si>
  <si>
    <t>АВВГ 3х25</t>
  </si>
  <si>
    <t>КЛ 0,4 кВ от ТП 10 Л-10</t>
  </si>
  <si>
    <t>АВВГ 4х95</t>
  </si>
  <si>
    <t>КЛ 0,4 кВ от ТП 10 Л-4</t>
  </si>
  <si>
    <t>КЛ-0,4 кВ от ТП-10 до ВРУ (20)</t>
  </si>
  <si>
    <t>АВБбШв 4х70</t>
  </si>
  <si>
    <t>КЛ 0,4 кВ от ТП 10 Л-5</t>
  </si>
  <si>
    <t>АСБ 3х25+1х16</t>
  </si>
  <si>
    <t>КЛ 0,4 кВ от ТП 10 Л-9</t>
  </si>
  <si>
    <t>АВВГ 3х35+1х16</t>
  </si>
  <si>
    <t>КЛ 0,4 кВ от ТП 10 Л-6</t>
  </si>
  <si>
    <t>КЛ 0,4 кВ от ТП 10 Л-8</t>
  </si>
  <si>
    <t>АВБбШв 3х35</t>
  </si>
  <si>
    <t>КЛ 0,4 кВ от ТП 10 Л-7</t>
  </si>
  <si>
    <t>ВЛ 0,4 кВ от ТП 10 Л-3</t>
  </si>
  <si>
    <t>ВЛ 0,4кВ от ТП-10 1,48км.</t>
  </si>
  <si>
    <t>СИП-2 3х70+1х70+1х25</t>
  </si>
  <si>
    <t>ВЛ 0,4 кВ от ТП 10 Л-2</t>
  </si>
  <si>
    <t xml:space="preserve">РП-3 126,4 кв.м </t>
  </si>
  <si>
    <t>Здание РП 3 (РП)</t>
  </si>
  <si>
    <t xml:space="preserve">КЛ 0,4кВ от РП-3 </t>
  </si>
  <si>
    <t>КЛ 0,4 кВ от РП 3 Л-4</t>
  </si>
  <si>
    <t>АВВГ 4х120</t>
  </si>
  <si>
    <t>П\с. Губская"</t>
  </si>
  <si>
    <t>КЛ 0.4 кВ РП-3 Металлургов 2 - вставка</t>
  </si>
  <si>
    <t>ААБ 4х95</t>
  </si>
  <si>
    <t>КЛ 0,4 кВ РП-3 Металлургов 4 Л-11</t>
  </si>
  <si>
    <t>АВВГ 3х95+1х50</t>
  </si>
  <si>
    <t>КЛ 0,4 кВ РП 3 Павлова 33 - вставка Л-13</t>
  </si>
  <si>
    <t>КЛ 0,4 кВ РП 3 Павлова 33 - Павлова 39</t>
  </si>
  <si>
    <t>ААБ 4х120</t>
  </si>
  <si>
    <t>КЛ 0,4 кВ от РП 3 Л-12</t>
  </si>
  <si>
    <t>АВВГ 3х120+1х50</t>
  </si>
  <si>
    <t>КЛ 0,4 кВ от РП 3 Л-17</t>
  </si>
  <si>
    <t>КЛ 0,4 кВ от РП 3 Л-15</t>
  </si>
  <si>
    <t>КЛ 0,4 кВ от РП 3 Л-8</t>
  </si>
  <si>
    <t>КЛ 0,4 кВ от РП 3 - Уличное освещение Л-14</t>
  </si>
  <si>
    <t>ВЛ-0,4 кВ от РП3 Л-9 Красная (01)</t>
  </si>
  <si>
    <t xml:space="preserve">ВЛ 0,4 кВ от РП 3 Л-9 Красная </t>
  </si>
  <si>
    <t>СИП-2 3х70+1х70</t>
  </si>
  <si>
    <t>ВЛ-0,4 кВ от РП-3 ф.Л-9 (01)</t>
  </si>
  <si>
    <t>СИП-1 3х70+1х70</t>
  </si>
  <si>
    <t>ВЛ 0,4 кВ от РП-3 Л-2</t>
  </si>
  <si>
    <t>ВЛИ-0,4 кВ от опоры № 41 РП-3 ф.04 РП3 (01) до ТП СМО "Высота"</t>
  </si>
  <si>
    <t>ВЛ 0,4 кВ от РП-3 Л-2 Театральная</t>
  </si>
  <si>
    <t>ВЛ-0,4 кВ от опоры 17 ВЛ-0,4 кВ от РП-3 ф.ул Театральная (01)</t>
  </si>
  <si>
    <t>СИП-2 3х95+1х95</t>
  </si>
  <si>
    <t>ВЛ 0,4 кВ от РП3 Л-9 Красная</t>
  </si>
  <si>
    <t>СИП-2А 3х70+1х70</t>
  </si>
  <si>
    <t xml:space="preserve">ВЛ 0,4 кВ от РП3 Л-9 Красная </t>
  </si>
  <si>
    <t>ВЛ 0,4 кВ от РП 3 - 1 Билайн Л-1</t>
  </si>
  <si>
    <t>ВЛ 0,4кВ от РП-3 0,83км.</t>
  </si>
  <si>
    <t>СИП-2 2х25+1х35</t>
  </si>
  <si>
    <t>ВЛ 0,4 кВ от РП 3 - 1 ул. Красная Л-9</t>
  </si>
  <si>
    <t>СИП-1 3х70+1х70   СИП-2 3х70+1х95+1х16</t>
  </si>
  <si>
    <t>ВЛ 0,4 кВ от РП 3- 1 ул. Театральная Л-2</t>
  </si>
  <si>
    <t>ВЛ-0,4 кВ от РП-3 ф.04РП3 (01)</t>
  </si>
  <si>
    <t>СИП-2 3х70+1х70+1х25  СИП-2 4х35+1х16  СИП-2 3х95+1х95  СИП-4 2х16</t>
  </si>
  <si>
    <t>КЛ 6 кВ РП 3 - ТП 36</t>
  </si>
  <si>
    <t>32-01</t>
  </si>
  <si>
    <t>Здание ТП-28 (ТП)</t>
  </si>
  <si>
    <t xml:space="preserve">ТП-28 35,2 кв.м </t>
  </si>
  <si>
    <t>1х160</t>
  </si>
  <si>
    <t>КВЛ 0,4 кВ от ТП 28 Л-2</t>
  </si>
  <si>
    <t>КВЛ №2 от ТП-28 - У.О.</t>
  </si>
  <si>
    <t>КЛ 6 кВ ТП 28 - РП 1</t>
  </si>
  <si>
    <t>КЛ 6 кВ ТП 28 - ТП 22</t>
  </si>
  <si>
    <t>ВЛ 0,4 кВ от ТП 28 Л-1</t>
  </si>
  <si>
    <t>ВЛ 0,4кВ от ТП-28 1,2км.</t>
  </si>
  <si>
    <t>СИП-2А 3х70+1х70+1x25 = 0,605
СИП-2А 1х16+1х25 = 0,315
СИП-2А 3х35+1х35+1х25 = 0,96</t>
  </si>
  <si>
    <t>Стройчасть КТП-21</t>
  </si>
  <si>
    <t xml:space="preserve">КТП-21, стадион 20,2 кв.м  </t>
  </si>
  <si>
    <t>1х100</t>
  </si>
  <si>
    <t>П\с Губская</t>
  </si>
  <si>
    <t>Здание РП 5 (РП)</t>
  </si>
  <si>
    <t xml:space="preserve">РП-5 119,5 кв.м </t>
  </si>
  <si>
    <t>КЛ 6 кВ - РП 5 - РП 3 - Л1</t>
  </si>
  <si>
    <t>АСБ2л 3х185-10</t>
  </si>
  <si>
    <t>КЛ 6 кВ - РП 5 - РП 3 - Л2</t>
  </si>
  <si>
    <t>КЛ 6 кВ - РП 5 - РП 4</t>
  </si>
  <si>
    <t>АСБ</t>
  </si>
  <si>
    <t>КЛ 6 кВ ПС Губская - РП 5</t>
  </si>
  <si>
    <t>АСБ 3х150-1</t>
  </si>
  <si>
    <t>КЛ 6 кВ "Губская" - РП-5 вв.1</t>
  </si>
  <si>
    <t>ВЛ 6 кВ РП 5 - РП 4</t>
  </si>
  <si>
    <t>ВЛ 6кВ 18,93км.</t>
  </si>
  <si>
    <t>АС-50/8</t>
  </si>
  <si>
    <t>ВЛ 6 кВ. РП 5 - 2 РП 4</t>
  </si>
  <si>
    <t>АС-50</t>
  </si>
  <si>
    <t>ВЛ 6 кВ. РП 5 - 1 ТП 19</t>
  </si>
  <si>
    <t>СИП-3 1х95</t>
  </si>
  <si>
    <t>ВЛ 6 кВ. РП 5 - 1 ТП 19, отпайка от оп.20</t>
  </si>
  <si>
    <t>СИП-3 1х70</t>
  </si>
  <si>
    <t>Стройчасть ТП-23 2БКТП (ТП)</t>
  </si>
  <si>
    <t>2х250</t>
  </si>
  <si>
    <t>БКТП-23</t>
  </si>
  <si>
    <t>КЛ 0,4 кВ от ТП 23 Л-1</t>
  </si>
  <si>
    <t xml:space="preserve">КЛ-0,4 кВ от БКТП-23 </t>
  </si>
  <si>
    <t>АСБ 3х120+1х95</t>
  </si>
  <si>
    <t>КЛ 0,4 кВ от ТП 23 Л-2</t>
  </si>
  <si>
    <t>КЛ-0,4 кВ ТП-23 - Силикатный завод №2</t>
  </si>
  <si>
    <t>АПвБбШп</t>
  </si>
  <si>
    <t>КЛ 6 кВ ТП 23 - ТП 40</t>
  </si>
  <si>
    <t xml:space="preserve">КЛ-6кВ от БКТП-23  до ТП-40 </t>
  </si>
  <si>
    <t xml:space="preserve">СБ 3х70-6 </t>
  </si>
  <si>
    <t>ВЛ 0,4 кВ от ТП 23 Л-6</t>
  </si>
  <si>
    <t>ВЛ-0,4 кВ от ВЛ-0,4 кВ от ТП-23 ф.(01)</t>
  </si>
  <si>
    <t>ВЛ 0,4 кВ от ТП 23 Л-3</t>
  </si>
  <si>
    <t>СИП-2 3х95+1х95+1х25</t>
  </si>
  <si>
    <t>ВЛ 0,4 кВ от ТП 23 Л-5</t>
  </si>
  <si>
    <t>СИП-2 3х35+1х50</t>
  </si>
  <si>
    <t>ВЛ-0,4 кВ ТП-23 - Силикатный завод №1</t>
  </si>
  <si>
    <t>ВЛ 0,4кВ от БКТП-23 до ООО БЭМП 0,116км</t>
  </si>
  <si>
    <t>СИП-2А 3х120+1х95</t>
  </si>
  <si>
    <t>ВЛ-0,4 кВ ТП-23 - Силикатный завод №2</t>
  </si>
  <si>
    <t xml:space="preserve">ТП-29 47,4 кв.м </t>
  </si>
  <si>
    <t>ТП-29</t>
  </si>
  <si>
    <t>КЛ 0,4 кВ от ТП 29 магазин</t>
  </si>
  <si>
    <t xml:space="preserve">КЛ 0,4кВ от ТП-29 </t>
  </si>
  <si>
    <t>ААШв 3х95+1х50</t>
  </si>
  <si>
    <t>КЛ 0,4 кВ магазин - ул. Красных следопытов д.3 (РЩ3)</t>
  </si>
  <si>
    <t>КЛ 0,4 кВ от ТП 29 Л-4</t>
  </si>
  <si>
    <t>КЛ 0,4 кВ ул. Красных следопытов д.3 (РЩ2) - ул. Красных следопытов д.3 (РЩ3)</t>
  </si>
  <si>
    <t>АПВГ 3х95+1х35</t>
  </si>
  <si>
    <t>КЛ 0,4 кВ ул. Красных следопытов д.5 (РЩ1) - ул. Красных следопытов д.5 (РЩ2)</t>
  </si>
  <si>
    <t>КЛ 0,4 кВ от ТП 29 Л-5</t>
  </si>
  <si>
    <t>КЛ 6 кВ ТП 29 - ТП 37</t>
  </si>
  <si>
    <t>ААШв 3х185-10</t>
  </si>
  <si>
    <t xml:space="preserve">ТП-27 55,1 кв.м </t>
  </si>
  <si>
    <t>Здание ТП-27 (ТП)</t>
  </si>
  <si>
    <t>КЛ 0,4 кВ от ТП 27 Л-7</t>
  </si>
  <si>
    <t>КЛ-0,4 кВ от ТП-27 Л-7 (01)</t>
  </si>
  <si>
    <t>АПвБШп 4х240</t>
  </si>
  <si>
    <t>КЛ 0,4 кВ от ТП 27 Л-6</t>
  </si>
  <si>
    <t xml:space="preserve">КЛ 0,4кВ от ТП-27 </t>
  </si>
  <si>
    <t>КЛ 0,4 кВ от ТП 27 Л-4</t>
  </si>
  <si>
    <t>КЛ-0,4 кВ от ТП-27 до ГРЩ (20)</t>
  </si>
  <si>
    <t>АВБбШв 4х240</t>
  </si>
  <si>
    <t>КЛ 0,4 кВ от ТП 27 Л-5</t>
  </si>
  <si>
    <t>КЛ 0,4 кВ ул. Южная д. 17 (РЩ1) - ул. Южная д. 17 (РЩ2)</t>
  </si>
  <si>
    <t>ААШв 3х120-6</t>
  </si>
  <si>
    <t>КЛ 0,4 кВ от ТП 27 Л-1</t>
  </si>
  <si>
    <t>КЛ 0,4 кВ от ТП 27 Л-2</t>
  </si>
  <si>
    <t>ААШв 3х120-10</t>
  </si>
  <si>
    <t>ВЛ 0,4 кВ от ТП 27 Л-3 УО</t>
  </si>
  <si>
    <t>ВЛ 0,4кВ от ТП-27 5,72км.</t>
  </si>
  <si>
    <t>КЛ 6 кВ ТП 27 - РП 3</t>
  </si>
  <si>
    <t>КЛ 6 кВ ТП 27 - ТП 20</t>
  </si>
  <si>
    <t>КЛ 6 кВ ТП 27 - ТП 26</t>
  </si>
  <si>
    <t>АСБ 3х150-6</t>
  </si>
  <si>
    <t>КЛ 6 кВ ТП 27 - ТП 37</t>
  </si>
  <si>
    <t>Здание ТП-37 (ТП)</t>
  </si>
  <si>
    <t xml:space="preserve">ТП-37 51,5 кв.м </t>
  </si>
  <si>
    <t>КЛ 0,4 кВ от ТП 37 Л-8</t>
  </si>
  <si>
    <t xml:space="preserve">КЛ 0,4кВ от ТП-37 </t>
  </si>
  <si>
    <t>КЛ 0,4 кВ от ТП 37 (РЩ) насосная</t>
  </si>
  <si>
    <t>АСБ 3х50+1х16</t>
  </si>
  <si>
    <t>КЛ 0,4 кВ от ТП 37 Л-1</t>
  </si>
  <si>
    <t>ААШв 3х120+1х50</t>
  </si>
  <si>
    <t>КЛ 0,4 кВ от ТП 37 Л-11</t>
  </si>
  <si>
    <t>КЛ 0,4 кВ от ТП 37 Л-4</t>
  </si>
  <si>
    <t>КЛ 0,4 кВ ул. Красных следопытов д.10 (РЩ1) - ул. Красных следопытов д.10 (РЩ2)</t>
  </si>
  <si>
    <t>КЛ 0,4 кВ ул. Красных следопытов д.12 (РЩ1) - ул. Красных следопытов д.12 (РЩ2)</t>
  </si>
  <si>
    <t>КЛ 0,4 кВ ул. Красных следопытов д.12 (РЩ2) - ул. Красных следопытов д.10 (РЩ2)</t>
  </si>
  <si>
    <t>ААШв 3х95+1х25</t>
  </si>
  <si>
    <t>КЛ 0,4 кВ от ТП 37 ул. Красных следопытов д.14 (РЩ1)</t>
  </si>
  <si>
    <t>КЛ 0,4 кВ ул. Красных следопытов д.14 (РЩ1) - ул Красных следопытов д.14 (РЩ2)</t>
  </si>
  <si>
    <t>КЛ 0,4 кВ от ТП 37 Л-2</t>
  </si>
  <si>
    <t>КЛ 0,4 кВ ул. Социалистическая д.32 (РЩ1) - ул. Социалистическая д.32 (РЩ2)</t>
  </si>
  <si>
    <t>ААШв 3х70+1х25</t>
  </si>
  <si>
    <t>КЛ 0,4 кВ ул. Социалистическая д.32 (РЩ2) - ул. Социалистическая д.32 (РЩ3)</t>
  </si>
  <si>
    <t>КЛ 0,4 кВ от ТП 37 Л-10</t>
  </si>
  <si>
    <t>КЛ 0,4 кВ от ТП 37 Л-9 вв.1</t>
  </si>
  <si>
    <t>КЛ 0,4 кВ от ТП 37 Л-3 вв.2</t>
  </si>
  <si>
    <t>ВЛ 0,4 кВ от ТП 37 Л-6 УО</t>
  </si>
  <si>
    <t>ВЛ 0,4кВ от ТП-37 0,22км.</t>
  </si>
  <si>
    <t>010000237</t>
  </si>
  <si>
    <t>32-15</t>
  </si>
  <si>
    <t>Здание ТП-15 (ТП)</t>
  </si>
  <si>
    <t xml:space="preserve">ТП-15 60,2 кв.м </t>
  </si>
  <si>
    <t>ВЛ 0,4 кВ от ТП 15 Л-2</t>
  </si>
  <si>
    <t>ВЛ-0,4 кВ от опоры 12 ВЛ-0,4кВ от ТП-15 ф.Стройгруппа,Заготконтора,Гаражи (01)</t>
  </si>
  <si>
    <t>ВЛ 0,4 кВ от ТП-15 Л-2</t>
  </si>
  <si>
    <t>ВЛ-0,4 кВ от ТП-15 ф.Л-2 (01)</t>
  </si>
  <si>
    <t>ВЛ 0,4кВ от ТП-15 4,60км.</t>
  </si>
  <si>
    <t>ВЛ 0,4 кВ от ТП 15 Л-6</t>
  </si>
  <si>
    <t xml:space="preserve">СИП-2 2х16  = 0,695
СИП-4 2х16 = 0,018
СИП-2 3х50+1х70+1х25 = 0,35
</t>
  </si>
  <si>
    <t>ВЛ 0,4 кВ от ТП 15 Л-2 Стройгруппа, Заготконтора</t>
  </si>
  <si>
    <t>ВЛ-0,4 кВ ф.0,4 ТП15-Стройгруппа, Заготконтора, Гаражи (01)</t>
  </si>
  <si>
    <t>КЛ 6 кВ ТП 15 - РП 2</t>
  </si>
  <si>
    <t>СБ 3х35-6</t>
  </si>
  <si>
    <t>КЛ 6 кВ ТП 15 - ТП 35</t>
  </si>
  <si>
    <t>АСБ 3х120-1</t>
  </si>
  <si>
    <t>СИП-2 (3х70+1х70)</t>
  </si>
  <si>
    <t>ВЛЗ-6 кВ фидер ТП 15-ТП 33</t>
  </si>
  <si>
    <t>ВЛ-6 кВ от ТП 15 ф.ТП15-ТП33 (01)</t>
  </si>
  <si>
    <t>Здание ТП-38 (ТП)</t>
  </si>
  <si>
    <t xml:space="preserve">ТП-38 32,3 кв.м </t>
  </si>
  <si>
    <t>1х250</t>
  </si>
  <si>
    <t>КЛ 0,4 кВ от ТП-38 Л-2 маг. Улыбка радуги</t>
  </si>
  <si>
    <t>ВЛ-0,4 кВ от ТП-38 (01)</t>
  </si>
  <si>
    <t>АВБШв 4х95</t>
  </si>
  <si>
    <t>КЛ 0,4 кВ от ТП 38 Л-3</t>
  </si>
  <si>
    <t xml:space="preserve">КЛ 0,4кВ от ТП-38 </t>
  </si>
  <si>
    <t>КЛ 0,4 кВ от ТП 38 Л-4</t>
  </si>
  <si>
    <t>ААБ 3х70-10</t>
  </si>
  <si>
    <t>КЛ 0,4 кВ от ТП 38 Л-6</t>
  </si>
  <si>
    <t>КЛ 0,4 кВ от ТП 38 Л-7</t>
  </si>
  <si>
    <t>КЛ 0,4 кВ от ТП 38 ул. Павлова д.9А</t>
  </si>
  <si>
    <t>ВЛ 0,4 кВ от ТП 38 Л-1</t>
  </si>
  <si>
    <t>ВЛ 0,4кВ от ТП-38 0,08км.</t>
  </si>
  <si>
    <t>ВЛ 0,4 кВ от ТП 38 Л-5</t>
  </si>
  <si>
    <t>КЛ 6 кВ ТП 38 - ТП 16</t>
  </si>
  <si>
    <t>ВЛ 0,4 кВ от ТП-38 Л-2 маг. Улыбка радуги</t>
  </si>
  <si>
    <t>СИП-2 3х70+1х95</t>
  </si>
  <si>
    <t>Здание ТП-6 (ТП)</t>
  </si>
  <si>
    <t xml:space="preserve">ТП-6 50,5 кв.м </t>
  </si>
  <si>
    <t>КЛ 0,4 кВ от ТП 6 Л-6 Рез. Школа №1</t>
  </si>
  <si>
    <t xml:space="preserve">КЛ 0,4кВ от ТП-6 </t>
  </si>
  <si>
    <t>ААШв 3х95+1х35</t>
  </si>
  <si>
    <t>КЛ 0,4кВ - ТП 6 Л-9 Казначейство, БТИ, ЗАГС, Г.О.</t>
  </si>
  <si>
    <t>АСБ 3х50-10</t>
  </si>
  <si>
    <t>КЛ 0,4 кВ от ТП 6 Л-5</t>
  </si>
  <si>
    <t>ВЛ-0,4 кВ от ТП-6</t>
  </si>
  <si>
    <t>КЛ-0,4 кВ от ТП-6 до ВРУ объекта (01)</t>
  </si>
  <si>
    <t>КЛ 0,4 кВ от ТП 6 Л-7</t>
  </si>
  <si>
    <t>АВБбШв 4х120</t>
  </si>
  <si>
    <t>КЛ 0,4 кВ от ТП 6 Л-2</t>
  </si>
  <si>
    <t>КЛ 0,4 кВ от ТП 6 Л-10</t>
  </si>
  <si>
    <t>ААШв 3х120+1х35</t>
  </si>
  <si>
    <t>КЛ 0,4 кВ от ТП 6 Л-12</t>
  </si>
  <si>
    <t>КЛ 0,4 кВ от ТП 6 Л-13</t>
  </si>
  <si>
    <t>АВВГ 3х25+1х10</t>
  </si>
  <si>
    <t>КЛ 0,4 кВ от ТП 6 Л-14</t>
  </si>
  <si>
    <t>КЛ 0,4 кВ от ТП 6 Л-15</t>
  </si>
  <si>
    <t>АСБ 3х95+1х50   ААШв 3х120+1х35</t>
  </si>
  <si>
    <t>КЛ 0,4 кВ от ТП 6 Л-3</t>
  </si>
  <si>
    <t>АВВГ 3х70+1х35</t>
  </si>
  <si>
    <t>КЛ 0,4 кВ от ТП 6 Л-4</t>
  </si>
  <si>
    <t>КЛ-0,4 кВ от РУ-0,4 кВ ТП-6 до ВРУ (20)</t>
  </si>
  <si>
    <t>КЛ 0,4 кВ от ТП 6 Л-8</t>
  </si>
  <si>
    <t>АПВГ 3х50+1х25</t>
  </si>
  <si>
    <t>КЛ 0,4 кВ ТП 6 ул. Комсомольская д.14 - ул. Комсомольская д.12</t>
  </si>
  <si>
    <t>КЛ 0,4 кВ от ТП 6 ул. Комсомольская д.16</t>
  </si>
  <si>
    <t>КЛ 0,4 кВ ТП 6 ул. Комсомольская д.16 - ул.комсомольская д.14</t>
  </si>
  <si>
    <t>ВЛ 0,4 кВ. ТП 6 - 1 насосная (УО)</t>
  </si>
  <si>
    <t>ВЛ 0,4кВ от ТП-6 1,92км.</t>
  </si>
  <si>
    <t>ВЛ 0,4 кВ от ТП 6 Л-16</t>
  </si>
  <si>
    <t xml:space="preserve">"СИП-2А 3х70+1х70+1x25 = 0,495
АВВГ 3х16+1х10  = 0,042"  </t>
  </si>
  <si>
    <t>ВЛ-0,4 кВ ТП-6 - ул. Комсомольская дом 12; 14; 16</t>
  </si>
  <si>
    <t>СИП-2 3х95+1х95+1х16</t>
  </si>
  <si>
    <t>КЛ 6 кВ ТП 6 - ТП 4</t>
  </si>
  <si>
    <t>АСБШв 3х120</t>
  </si>
  <si>
    <t>Здание ТП-36 (ТП)</t>
  </si>
  <si>
    <t xml:space="preserve">ТП-36 41,3 кв.м </t>
  </si>
  <si>
    <t>КЛ 0,4 кВ ТП 36</t>
  </si>
  <si>
    <t xml:space="preserve">КЛ 0,4кВ от ТП-36 </t>
  </si>
  <si>
    <t>АВВГ 3х70+1х25</t>
  </si>
  <si>
    <t>КЛ 0,4 кВ ТП 36 36</t>
  </si>
  <si>
    <t>КЛ 0,4 кВ от ТП 36 Л-4</t>
  </si>
  <si>
    <t>ААБ 3х95+1х50</t>
  </si>
  <si>
    <t>КЛ 0,4 кВ от ТП 36 Л-2</t>
  </si>
  <si>
    <t>КЛ 0,4 кВ от ТП 36 Л-1</t>
  </si>
  <si>
    <t>КЛ 0,4 кВ от ТП 36 Л-7</t>
  </si>
  <si>
    <t>АСБ 3х95+1х95</t>
  </si>
  <si>
    <t>КЛ 6 кВ ТП 36 - ТП 19</t>
  </si>
  <si>
    <t>КЛ 6 кВ ТП-36 - ТП-37</t>
  </si>
  <si>
    <t>Здание ТП-20 (ТП)</t>
  </si>
  <si>
    <t xml:space="preserve">ТП-20 43,2 кв.м </t>
  </si>
  <si>
    <t>КЛ 0,4 кВ от ТП 20 Л-4</t>
  </si>
  <si>
    <t xml:space="preserve">КЛ 0,4кВ от ТП-20 </t>
  </si>
  <si>
    <t>КЛ 0,4 кВ от ТП 20 Л-6</t>
  </si>
  <si>
    <t>КЛ 0,4 кВ магазин №12 - ул.Южная д.15 (РЩ2)</t>
  </si>
  <si>
    <t>КЛ 0,4 кВ от ТП 20 Л-5</t>
  </si>
  <si>
    <t>КЛ 0,4 кВ ул. Южная д.15 (РЩ2) - ул. Южная д.15 (РЩ1)</t>
  </si>
  <si>
    <t>КЛ 0,4 кВ от ТП 20 Л-3</t>
  </si>
  <si>
    <t>КЛ 0,4 кВ ул. Южная д.19 (РЩ1) - ул.Южная д.19 (РЩ2)</t>
  </si>
  <si>
    <t>КЛ 0,4 кВ от ТП 20 Л-1</t>
  </si>
  <si>
    <t>КЛ 0,4 кВ ул.Южная д.17(РЩ2) - ул.Южная д.19(РЩ1)</t>
  </si>
  <si>
    <t xml:space="preserve">ААВГ 3х70+1х25 </t>
  </si>
  <si>
    <t>КЛ 6 кВ ТП 20 - ТП 1</t>
  </si>
  <si>
    <t>32-15/ 32-04</t>
  </si>
  <si>
    <t>Здание РП 2 (РП)</t>
  </si>
  <si>
    <t xml:space="preserve">РП-2 64,8 кв.м </t>
  </si>
  <si>
    <t>КЛ 0.4 кВ РП-2 типография</t>
  </si>
  <si>
    <t xml:space="preserve">КЛ 0,4кВ от РП-2 </t>
  </si>
  <si>
    <t>АСБ 3х70+1х25  АСБ 4х70</t>
  </si>
  <si>
    <t>КЛ 0,4 кВ от РП 2 ул. Дымское шоссе д.1 (РЩ2)</t>
  </si>
  <si>
    <t>СБ 3х50+1х25</t>
  </si>
  <si>
    <t>КЛ 0,4 кВ от РП 2 ул. Дымское шоссе д.2</t>
  </si>
  <si>
    <t>СБ 3х16+1х10</t>
  </si>
  <si>
    <t>КЛ 0,4 кВ от РП 2 ул. Дымское шоссе д.3</t>
  </si>
  <si>
    <t>КЛ 0,4 кВ от РП 2 ул. Дымское шоссе д.4</t>
  </si>
  <si>
    <t>КЛ 0,4 кВ РП 2 ул. Дымское шоссе д.4 - ул. Дымское шоссе д.6/16</t>
  </si>
  <si>
    <t>КЛ 0,4 кВ ул. Дымское шоссе д1 (РЩ2) - ул. Дымское шоссе д.1 (РЩ1)</t>
  </si>
  <si>
    <t>КЛ 0,4 кВ от РП 2 ул. Заводская 13/1</t>
  </si>
  <si>
    <t>АВВГ 3х50+1х16</t>
  </si>
  <si>
    <t>КЛ 0.4 кВ РП-2 ул. Советская д.10</t>
  </si>
  <si>
    <t>КЛ 0,4 кВ от РП 2 ул. Советская д.10</t>
  </si>
  <si>
    <t>АВВГ 3х50</t>
  </si>
  <si>
    <t>КЛ 0.4 кВ РП-2 ул. Советская д.6</t>
  </si>
  <si>
    <t>АВВГ 4х50</t>
  </si>
  <si>
    <t>КЛ 0,4 кВ от РП 2 ул. Советская д.8</t>
  </si>
  <si>
    <t>ВЛ 0,4 кВ от РП 2 Л-1</t>
  </si>
  <si>
    <t>ВЛ 0,4кВ от РП-2 3,7км.</t>
  </si>
  <si>
    <t>СИП-2 3х16+1х25</t>
  </si>
  <si>
    <t>ВЛ 0,4 кВ от РП 2 Л-3</t>
  </si>
  <si>
    <t>СИП-2 3х50+1х50+1х25</t>
  </si>
  <si>
    <t>ВЛ 0,4 кВ от РП 2 Л-4</t>
  </si>
  <si>
    <t>А-35</t>
  </si>
  <si>
    <t>КЛ 6 кВ РП 2 - ТП 14</t>
  </si>
  <si>
    <t>АСБ 3х50-6</t>
  </si>
  <si>
    <t>КЛ 6 кВ РП 2 - ТП 38</t>
  </si>
  <si>
    <t>КЛ 6 кВ РП 2 - ТП 5</t>
  </si>
  <si>
    <t>КЛ 6 кВ РП 2 - ТП 8</t>
  </si>
  <si>
    <t>СБ 3х50-10</t>
  </si>
  <si>
    <t>13-08</t>
  </si>
  <si>
    <t>13-04</t>
  </si>
  <si>
    <t>Стройчасть ТП-13-04-02 "Колбеки" (КТПН)</t>
  </si>
  <si>
    <t>КТП-250 (д. Колбеки)</t>
  </si>
  <si>
    <t>ВЛ 10 кВ. Маркули - 1 на Колбеки, отпайка от оп.154</t>
  </si>
  <si>
    <t>ВЛ 10кВ 0,12км.</t>
  </si>
  <si>
    <t>Здание ТП-13-08-04</t>
  </si>
  <si>
    <t xml:space="preserve">БКТП 400/10-0,4 с СО </t>
  </si>
  <si>
    <t>ВЛ 0,4 кВ от ТП 13-08-04 Л-4</t>
  </si>
  <si>
    <t>ВЛ-0,4 кВ от КТПН-13-08-04 (01)</t>
  </si>
  <si>
    <t>ВЛ 0,4 кВ от ТП 13-08-04 Л-3</t>
  </si>
  <si>
    <t>ВЛ 0,4 кВ от ТП 13-08-04 магазин, почта, д. 3, 5, 7, 1а</t>
  </si>
  <si>
    <t>ВЛ 0,4 кВ от ТП 13-08-04 АЗС, д. 2, 10, 8</t>
  </si>
  <si>
    <t>ВЛ-0,4 кВ (01)</t>
  </si>
  <si>
    <t xml:space="preserve">СИП-1 3х70+1х70 = 1,775
СИП-2 3х95+1х70+1х25 = 0,2
СИП-4 2х25 = 0,01
</t>
  </si>
  <si>
    <t>ВЛ 0,4 кВ от ТП 13-08-04 СТО</t>
  </si>
  <si>
    <t>ВЛ 10 кВ. Маркули - 1 на СХТ, отпайка от оп.13</t>
  </si>
  <si>
    <t>Здание ТП-40 (ТП)</t>
  </si>
  <si>
    <t xml:space="preserve">ТП-40 60,3 кв.м </t>
  </si>
  <si>
    <t>КЛ 6 кВ ТП 40 - РП 2</t>
  </si>
  <si>
    <t>СБ 3х95  АСБл 3х95</t>
  </si>
  <si>
    <t>ВЛ 0,4 кВ от ТП 40 Л-6</t>
  </si>
  <si>
    <t>ВЛ-0,4 кВ ф.04ТП40-Горсеть от ТП-40 (01)</t>
  </si>
  <si>
    <t>ВЛ 0,4 кВ от ТП 40 Л-4</t>
  </si>
  <si>
    <t>ВЛ-0,4 кВ от ТП-40</t>
  </si>
  <si>
    <t>СИП-2 3х50+1х50</t>
  </si>
  <si>
    <t>КЛ 0,4 кВ от ТП 24 Л-10</t>
  </si>
  <si>
    <t>АПВБ 4х35</t>
  </si>
  <si>
    <t>КЛ-0,4 кВ от ТП-24 до ВРУ (01)</t>
  </si>
  <si>
    <t>КЛ 6 кВ ТП 24 - ТП 12</t>
  </si>
  <si>
    <t>ВЛ 0,4 кВ от ТП 24 Л-4</t>
  </si>
  <si>
    <t>ВЛ 0,4кВ от ТП-24 0,55км.</t>
  </si>
  <si>
    <t>Здание ТП-31 (ТП)</t>
  </si>
  <si>
    <t xml:space="preserve">ТП-31 55,6 кв.м </t>
  </si>
  <si>
    <t>КЛ 0,4 кВ от ТП 31 Л-6</t>
  </si>
  <si>
    <t>ВЛ-0,4 кВ от ТП-31 по ул. Безымянная</t>
  </si>
  <si>
    <t>КЛ 0,4 кВ от ТП 31 Л-1</t>
  </si>
  <si>
    <t xml:space="preserve">КЛ 0,4кВ от ТП-31 </t>
  </si>
  <si>
    <t>АПвБ 3х185+1х50</t>
  </si>
  <si>
    <t>ВЛ-0,4 кВ ТП-31 - ул. Безымянная</t>
  </si>
  <si>
    <t xml:space="preserve">ТП-30 55,4 кв.м </t>
  </si>
  <si>
    <t>Здание ТП-30</t>
  </si>
  <si>
    <t>КЛ 0,4 кВ от ТП 30 Л-11</t>
  </si>
  <si>
    <t xml:space="preserve">КЛ 0,4кВ от ТП-30 </t>
  </si>
  <si>
    <t>КЛ 0,4 кВ от ТП 30 Частные дома, Южная, Парковая</t>
  </si>
  <si>
    <t>ТП-25</t>
  </si>
  <si>
    <t xml:space="preserve">ТП-25 108,4 кв.м </t>
  </si>
  <si>
    <t>КЛ 6 кВ ф.32-07 - ТП 25 яч.4</t>
  </si>
  <si>
    <t>КЛ 6 кВ ТП 25 - ТП 20</t>
  </si>
  <si>
    <t>АСБ2л 3х120-10</t>
  </si>
  <si>
    <t>КЛ 6 кВ ТП 25 - ТП 30</t>
  </si>
  <si>
    <t>КЛ 6 кВ ТП 25 - ТП 32</t>
  </si>
  <si>
    <t>СБ 4х35</t>
  </si>
  <si>
    <t>КЛ 0,4 кВ от ТП 25 - Нагорная дом 1 (соб. нуж.)</t>
  </si>
  <si>
    <t xml:space="preserve">КЛ 0,4кВ от ТП-25 </t>
  </si>
  <si>
    <t>РП-1</t>
  </si>
  <si>
    <t xml:space="preserve">РП-1 69,0 кв.м </t>
  </si>
  <si>
    <t>КВЛ 0,4 кВ от РП 1 - Социалистицеская 3;5;7</t>
  </si>
  <si>
    <t xml:space="preserve">КЛ 0,4кВ от РП-1 </t>
  </si>
  <si>
    <t>АВВГ 4х70</t>
  </si>
  <si>
    <t>КЛ 0,4 кВ от РП 1 Л-2</t>
  </si>
  <si>
    <t>АПВБ 3х150+1х50</t>
  </si>
  <si>
    <t>КЛ 0,4 кВ от РП 1 Л-4</t>
  </si>
  <si>
    <t>СБ 4х25</t>
  </si>
  <si>
    <t>ВЛ 0,4кВ от РП-1 4,7км.</t>
  </si>
  <si>
    <t>СБ 3х25-1</t>
  </si>
  <si>
    <t>КЛ 0,4 кВ от РП 1 Л-5</t>
  </si>
  <si>
    <t>КЛ 0,4 кВ от РП 1 Л-7</t>
  </si>
  <si>
    <t>КЛ 0,4 кВ от РП 1 Л-9</t>
  </si>
  <si>
    <t>КЛ 0,4 кВ РП 1 ул. Социалистическая д.3 - ул. социалистическая д.5</t>
  </si>
  <si>
    <t>СБ 3х120-6</t>
  </si>
  <si>
    <t>КЛ 0,4 кВ РП 1 ул. Социалистическая д.4 - ул. Социалистическая д.6</t>
  </si>
  <si>
    <t>КЛ 0,4 кВ РП 1 ул. Социалистическая д.5 - ул. Социалистическая д.7</t>
  </si>
  <si>
    <t>КЛ 0,4 кВ РП 1 ул. Социалистическая д.6 - ул. Социалистическая д.8</t>
  </si>
  <si>
    <t>КЛ 0,4 кВ РП 1 ул. Социалистическая д.8 - ул. Социалистическая д.10</t>
  </si>
  <si>
    <t>КЛ 0,4 кВ РП 1 ул.Социалистическая д.2 - ул. Социалистическая д.4</t>
  </si>
  <si>
    <t>ВЛ 0,4 кВ от РП 1 Л-1</t>
  </si>
  <si>
    <t>ВЛ 0,4 кВ от РП 1 Л-3</t>
  </si>
  <si>
    <t>КЛ 6 кВ РП 1 - ТП 13</t>
  </si>
  <si>
    <t>АСБ2л 3х50-10</t>
  </si>
  <si>
    <t>КЛ 6 кВ РП-1 - ТП-2</t>
  </si>
  <si>
    <t>АСБ2л 3х70-10</t>
  </si>
  <si>
    <t>КЛ 6 кВ РП 1 - ТП 21</t>
  </si>
  <si>
    <t>КЛ 6 кВ РП 1 - ТП 39</t>
  </si>
  <si>
    <t>КЛ-6кВ от РП-1 до ТП-39 (01)</t>
  </si>
  <si>
    <t>Стройчасть ТП-43 (КТПН)</t>
  </si>
  <si>
    <t>КТП-43, каток Зеркальный</t>
  </si>
  <si>
    <t>ВЛ 0,4 кВ от ТП 43 Л-3, Л-7</t>
  </si>
  <si>
    <t>ВЛ-0,4 кВ от РУ-0,4 кВ КТПН-43</t>
  </si>
  <si>
    <t>32-17</t>
  </si>
  <si>
    <t>Здание ТП-33 (ТП)</t>
  </si>
  <si>
    <t xml:space="preserve">ТП-33 50,7 кв.м </t>
  </si>
  <si>
    <t>КЛ 6 кВ "Русал" - ТП-33</t>
  </si>
  <si>
    <t>Здание КТП-15</t>
  </si>
  <si>
    <t>КТП-15 КОС (01)</t>
  </si>
  <si>
    <t>КЛ 0,4 кВ от ТП 15 КОС Л-1</t>
  </si>
  <si>
    <t>КЛ-0,4 кВ от КТП-15 КОС до РУ -0,4кВ площадка КОС (01)</t>
  </si>
  <si>
    <t>КЛ 6 кВ ТП-15 КОС - ТП-15</t>
  </si>
  <si>
    <t>Здание ТП-14 (ТП)</t>
  </si>
  <si>
    <t xml:space="preserve">ТП-14 29,5 кв.м </t>
  </si>
  <si>
    <t>КЛ 0,4 кВ от ТП 14 Л-9</t>
  </si>
  <si>
    <t>ВЛ-0,4 кВ от ТП-14 Л-9 (01)</t>
  </si>
  <si>
    <t xml:space="preserve">КЛ 0,4кВ от ТП-14 </t>
  </si>
  <si>
    <t>КЛ 0,4 кВ от ТП 14 Л-7</t>
  </si>
  <si>
    <t>КЛ-0,4 кВ от РУ-0,4 кВ ТП-14 до ВРУ (20)</t>
  </si>
  <si>
    <t>КЛ 0,4 кВ от ТП 14 Л-6</t>
  </si>
  <si>
    <t>КЛ 0,4 кВ от ТП 14 Л-2</t>
  </si>
  <si>
    <t>ВЛ 0,4 кВ от ТП 14 Л-9 МЧС</t>
  </si>
  <si>
    <t>ВЛ 0,4 кВ от ТП 14 Л-1</t>
  </si>
  <si>
    <t>ВЛ 0,4кВ от ТП-14 0,405км.</t>
  </si>
  <si>
    <t>ВЛ 0,4 кВ от ТП 14 Л-8</t>
  </si>
  <si>
    <t>КЛ 6 кВ ТП 14 - ТП 13</t>
  </si>
  <si>
    <t>Здание ТП-11 (ТП)</t>
  </si>
  <si>
    <t xml:space="preserve">ТП-11 42,0 кв.м </t>
  </si>
  <si>
    <t>КЛ 0,4 кВ от ТП 11 Л-6</t>
  </si>
  <si>
    <t xml:space="preserve">КЛ 0,4кВ от ТП-11 </t>
  </si>
  <si>
    <t>КЛ 0,4 кВ от ТП 14 Л-4</t>
  </si>
  <si>
    <t>АСБ 3х35+1х16</t>
  </si>
  <si>
    <t>КЛ 0,4 кВ от ТП 14 Л-3</t>
  </si>
  <si>
    <t>КЛ 0,4 кВ от ТП 14 Д/сад №6 (2)</t>
  </si>
  <si>
    <t>КЛ-6 кВ ТП-14  (01)</t>
  </si>
  <si>
    <t>АСБ 3х70+1х50</t>
  </si>
  <si>
    <t>КЛ 0,4 кВ от ТП 14 Л-5</t>
  </si>
  <si>
    <t>КЛ 0,4 кВ от ТП 11 Л-7</t>
  </si>
  <si>
    <t>КЛ 0,4 кВ от ТП 11 Л-5</t>
  </si>
  <si>
    <t>ААБв 4х120</t>
  </si>
  <si>
    <t>КЛ 0,4 кВ ул. Красных следопытов д.6 (РЩ3) - ул. Красных следопытов д.6 (РЩ4)</t>
  </si>
  <si>
    <t>КЛ 0,4 кВ ул. Красных следопытов д.6 (РЩ4) - ул. Красных следопытов д.6 (РЩ5)</t>
  </si>
  <si>
    <t>КЛ 0,4 кВ от ТП 11 Л-1</t>
  </si>
  <si>
    <t>КЛ 0,4 кВ от ТП 11 Л-4</t>
  </si>
  <si>
    <t>АВВГ 3х120+1х70</t>
  </si>
  <si>
    <t>КЛ 0,4 кВ ул. Красных следопытов д.8 (РЩ1) - ул. Красных следопытов д.8 (РЩ2)</t>
  </si>
  <si>
    <t>КЛ 0,4 кВ от ТП 11 Л-3</t>
  </si>
  <si>
    <t>КЛ 0,4 кВ ул. Павлова д.27 (РЩ1) - ул. Павлова д.27 (РЩ2)</t>
  </si>
  <si>
    <t>КЛ 0,4 кВ ул. Павлова д.27 (РЩ2) - ул. Красных следопытов д.6 (РЩ5)</t>
  </si>
  <si>
    <t>Здание ТП-22</t>
  </si>
  <si>
    <t xml:space="preserve">ТП-22 50,7 кв.м </t>
  </si>
  <si>
    <t>КЛ 6 кВ ТП 22 - ТП 23</t>
  </si>
  <si>
    <t xml:space="preserve">КЛ-6кВ от БКТП-23  до ТП-22 </t>
  </si>
  <si>
    <t>АСБ 3х95-1  АСБ2л 3х150-6</t>
  </si>
  <si>
    <t>Здание ТП-17 (ТП)</t>
  </si>
  <si>
    <t xml:space="preserve">ТП-17 27,9 кв.м </t>
  </si>
  <si>
    <t>ВЛ 0,4 кВ от ТП 17 Л-3</t>
  </si>
  <si>
    <t>ВЛ 0,4кВ от ТП-17 9,522км.</t>
  </si>
  <si>
    <t xml:space="preserve">СИП-4 2х16 = 0,13
СИП-2А 3х70+1х95 = 1,406
СИП-2А 3х120+1х95 = 0,011
СИП-4 4х16 = 0,035
</t>
  </si>
  <si>
    <t>ВЛ 0,4 кВ от ТП 17 Л-5 УО</t>
  </si>
  <si>
    <t>СИП-2А 3х70+1х70+1x25</t>
  </si>
  <si>
    <t>ВЛ 0,4 кВ от ТП 17 Л-6</t>
  </si>
  <si>
    <t>СИП-4 4х16</t>
  </si>
  <si>
    <t>ВЛ 0,4 кВ от ТП 17 Л-7</t>
  </si>
  <si>
    <t xml:space="preserve">СИП-2 3х70+1х70 = 0,6
СИП-1 3х70+1х70 = 1
</t>
  </si>
  <si>
    <t>ВЛ 0,4 кВ от ТП 17 Л-8</t>
  </si>
  <si>
    <t>СИП-2 3х25+1х35</t>
  </si>
  <si>
    <t>КЛ 0,4 кВ от ТП 17</t>
  </si>
  <si>
    <t xml:space="preserve">КЛ 0,4кВ от ТП-17 </t>
  </si>
  <si>
    <t>АВВГ 3х120</t>
  </si>
  <si>
    <t>Здание ТП-18 (ТП)</t>
  </si>
  <si>
    <t xml:space="preserve">ТП-18 28,1 кв.м </t>
  </si>
  <si>
    <t>КЛ 0,4 кВ от ТП 18</t>
  </si>
  <si>
    <t xml:space="preserve">КЛ 0,4кВ от ТП-18 </t>
  </si>
  <si>
    <t>КЛ 6 кВ ТП 18 - ТП 17</t>
  </si>
  <si>
    <t>ВЛ 0,4 кВ от ТП 18 Л-3 отпайка от оп.14 "Кузнецова"</t>
  </si>
  <si>
    <t>ВЛ-0,4 кВ от ВЛ-0,4 кВ ТП-18 (01)</t>
  </si>
  <si>
    <t>ВЛ 0,4 кВ от ТП 18 Л-1</t>
  </si>
  <si>
    <t>ВЛ 0,4кВ от ТП-18 8,85км.</t>
  </si>
  <si>
    <t>ВЛ 0,4 кВ от ТП 18 Л-2</t>
  </si>
  <si>
    <t xml:space="preserve">СИП-2А 3х70+1х70+1x25 = 2
СИП-2 4х70+1х25 = 0,7949
СИП-2 3х70+1х70 = 0,277
</t>
  </si>
  <si>
    <t>ВЛ 0,4 кВ от ТП 18 Л-3</t>
  </si>
  <si>
    <t>ВЛ 0,4 кВ от ТП 18 Л-4</t>
  </si>
  <si>
    <t xml:space="preserve">СИП-2А 4х16 = 0,02
СИП-2А 3х70+1х70+1x25 = 0,2
СИП-2А 2х16 = 0,01
</t>
  </si>
  <si>
    <t>Здание ТП-26 (ТП)</t>
  </si>
  <si>
    <t xml:space="preserve">ТП-26 30,5 кв.м </t>
  </si>
  <si>
    <t>КЛ 0,4 кВ от ТП 26 Л-2</t>
  </si>
  <si>
    <t xml:space="preserve">КЛ 0,4кВ от ТП-26 </t>
  </si>
  <si>
    <t>КЛ 0,4 кВ магазин Хлебосол - ул. Южная д.13 (РЩ2)</t>
  </si>
  <si>
    <t>КЛ 0,4 кВ от ТП 26 Л-1</t>
  </si>
  <si>
    <t>КЛ 0.4 кВ ТП-26 ул. Спортивная д.12 - ул. Спортивная д.10</t>
  </si>
  <si>
    <t>КЛ 0,4 кВ ТП 26 ул. Спортивная д.14 - ул. Спортивная д.12</t>
  </si>
  <si>
    <t>КЛ 0,4 кВ ул. Южная д.13 (РЩ2) - ул. Южная д.13 (РЩ1)</t>
  </si>
  <si>
    <t>ВЛ 0,4 кВ от ТП 26 Л-3</t>
  </si>
  <si>
    <t>ВЛ 0,4кВ от ТП-26 3,14км.</t>
  </si>
  <si>
    <t>СИП-4 2х25</t>
  </si>
  <si>
    <t>ТП 32</t>
  </si>
  <si>
    <t>Оборудование ТП-32</t>
  </si>
  <si>
    <t>Здание ТП-13 (ТП)</t>
  </si>
  <si>
    <t>КТП-13 (01)</t>
  </si>
  <si>
    <t>КЛ 0,4 кВ от ТП 13 Л-1</t>
  </si>
  <si>
    <t>КЛ-0,4 кВ от РУ-0,4 кВ ТП-13 до ВРУ (20)</t>
  </si>
  <si>
    <t>КЛ 0,4 кВ от ТП 13 Л-8</t>
  </si>
  <si>
    <t xml:space="preserve">КЛ 0,4кВ от ТП-13 </t>
  </si>
  <si>
    <t>КЛ 0,4 кВ от ТП 13 ул. Заводская д.5</t>
  </si>
  <si>
    <t>КЛ 0,4 кВ от ТП 13 Л-4</t>
  </si>
  <si>
    <t>КЛ 0,4 кВ от ТП 13 Л-2</t>
  </si>
  <si>
    <t xml:space="preserve">АСБ 3х120+1х25 </t>
  </si>
  <si>
    <t>КЛ 0,4 кВ от ТП 13 Л-6</t>
  </si>
  <si>
    <t>АСБ 3х35+1х10</t>
  </si>
  <si>
    <t>КЛ 0,4 кВ от ТП 13 Л-7</t>
  </si>
  <si>
    <t>КЛ 0,4 кВ от ТП 13 Л-9</t>
  </si>
  <si>
    <t>КЛ 6 кВ ТП-13 - ТП-42</t>
  </si>
  <si>
    <t>ВЛ 0,4 кВ от ТП 13 Л-5</t>
  </si>
  <si>
    <t>ВЛ 0,4кВ от ТП-13 0,636км.</t>
  </si>
  <si>
    <t>Здание ТП-34 (ТП)</t>
  </si>
  <si>
    <t xml:space="preserve">ТП-34 33,0 кв.м </t>
  </si>
  <si>
    <t>КЛ 0,4 кВ от ТП 34 Л-7</t>
  </si>
  <si>
    <t>КЛ 0,4кВ от ТП-34</t>
  </si>
  <si>
    <t>КЛ 0,4 кВ от ТП 34 Л-10</t>
  </si>
  <si>
    <t>КЛ 0,4 кВ от ТП 34 Л-3</t>
  </si>
  <si>
    <t>ААБ 3х150-10</t>
  </si>
  <si>
    <t>КЛ 0,4 кВ от ТП 34 Л-2</t>
  </si>
  <si>
    <t>КЛ 0,4 кВ от ТП 34 Л-9</t>
  </si>
  <si>
    <t>ААШВБ 4х120</t>
  </si>
  <si>
    <t>КЛ 0,4 кВ от ТП 34 Л-5</t>
  </si>
  <si>
    <t>ААБ 3х95-10</t>
  </si>
  <si>
    <t>КЛ 0,4 кВ от ТП 34 Л-4</t>
  </si>
  <si>
    <t>АПвБбШп 4х240</t>
  </si>
  <si>
    <t>Здание ТП-16 (ТП)</t>
  </si>
  <si>
    <t xml:space="preserve">ТП-16 64,4 кв.м </t>
  </si>
  <si>
    <t>КЛ 0,4 кВ от ТП 16 Л-5</t>
  </si>
  <si>
    <t xml:space="preserve">КЛ 0,4кВ от ТП-16 </t>
  </si>
  <si>
    <t>АПВБ 3х95+1х25</t>
  </si>
  <si>
    <t>КЛ 0,4 кВ от ТП 16 Л-8</t>
  </si>
  <si>
    <t>КЛ 0,4 кВ от ТП 16 Л-16</t>
  </si>
  <si>
    <t>КЛ 0,4 кВ РЩ3 - ларьки</t>
  </si>
  <si>
    <t>КЛ 0,4 кВ от ТП 16 Л-6</t>
  </si>
  <si>
    <t>КЛ 0,4 кВ РЩ3 - ул. Воронина д.4</t>
  </si>
  <si>
    <t>КЛ 0,4 кВ от ТП 16 Л-7</t>
  </si>
  <si>
    <t>АВБбШв 4х185</t>
  </si>
  <si>
    <t>КЛ 0,4 кВ от ТП 16 Л-12</t>
  </si>
  <si>
    <t>КЛ 0,4 кВ ул. Павлова д.8 (РЩ1) - ул. Павлова д.8 (РЩ2)</t>
  </si>
  <si>
    <t>КЛ 0,4 кВ от ТП 16 Л-9</t>
  </si>
  <si>
    <t>КЛ 0,4 кВ от ТП 16 Л-11</t>
  </si>
  <si>
    <t>ВЛ 0,4 кВ от ТП-16 Л-6</t>
  </si>
  <si>
    <t>ВЛ-0,4 кВ от ТП-16 Л-6 (01)</t>
  </si>
  <si>
    <t>ВЛ 0,4 кВ ТП-16 - СанТехРемонт</t>
  </si>
  <si>
    <t>ВЛ 0,4кВ от ТП-16 4,76км.</t>
  </si>
  <si>
    <t>ВЛ 0,4 кВ от ТП 16 Л-1</t>
  </si>
  <si>
    <t>ВЛ-0,4 кВ от ТП-16 ф. (01)</t>
  </si>
  <si>
    <t>АС-35</t>
  </si>
  <si>
    <t>ВЛ 0,4 кВ от ТП 16 Л-2</t>
  </si>
  <si>
    <t xml:space="preserve">СИП-2 3х70+1х95 = 1,1
СИП-1 3х70+1х70 = 0,3
</t>
  </si>
  <si>
    <t>ВЛ 0,4 кВ от ТП 16 Л-13</t>
  </si>
  <si>
    <t>ВЛ 0,4 кВ от ТП 16 Л-4</t>
  </si>
  <si>
    <t>КЛ 6 кВ ТП 16 - ТП 10</t>
  </si>
  <si>
    <t>КЛ 6 кВ ТП 16 - ТП 17</t>
  </si>
  <si>
    <t>КЛ 6 кВ ТП 16 - ТП 34</t>
  </si>
  <si>
    <t>Здание РП 4 (РП)</t>
  </si>
  <si>
    <t xml:space="preserve">РП-4 147,9 кв.м </t>
  </si>
  <si>
    <t>КЛ 6 кВ РП 4 - КТП 44, КТП 45, КТП 46</t>
  </si>
  <si>
    <t>АСБ 3х150+1х25</t>
  </si>
  <si>
    <t>КЛ 6 кВ РП 4 - КТП 44, КТП 45, КТП 461</t>
  </si>
  <si>
    <t>ВЛ 6 кВ РП 4 - КТП 44, КТП 45,КТП 46</t>
  </si>
  <si>
    <t>ВЛ 6 кВ. РП 4 - 2 КТП 44, КТП 45, КТП 46</t>
  </si>
  <si>
    <t>Здание ТП-9</t>
  </si>
  <si>
    <t xml:space="preserve">ТП-9 28,7 кв.м </t>
  </si>
  <si>
    <t>КЛ 0,4 кВ от ТП 9 Л-8</t>
  </si>
  <si>
    <t>КЛ 0,4кВ от ТП-9</t>
  </si>
  <si>
    <t>КЛ 0,4 кВ ТП 9 Л-5 ул.Садовая д.20а - ул.Вишнякова д.24</t>
  </si>
  <si>
    <t>КЛ 0,4 кВ от ТП 9 Л-11</t>
  </si>
  <si>
    <t>КЛ 0,4 кВ от ТП 9 Л-4</t>
  </si>
  <si>
    <t>КЛ 0,4 кВ ТП 9 ул.Вишнякова д.24 - ул.Вишнякова д.26</t>
  </si>
  <si>
    <t>КЛ 0,4 кВ ТП 9 ул.Садовая д.22а - ул.Садовая д.20а</t>
  </si>
  <si>
    <t>КЛ 0,4 кВ от ТП 9 Л-3</t>
  </si>
  <si>
    <t>КЛ 0,4 кВ от ТП 9 Л-9</t>
  </si>
  <si>
    <t>КЛ 6 кВ ТП 9 - ТП 34</t>
  </si>
  <si>
    <t>ВЛ 0,4 кВ от ТП 9 Л-6</t>
  </si>
  <si>
    <t>ВЛ 0,4кВ от ТП-9 1,24км.</t>
  </si>
  <si>
    <t>АВВГ 4х16</t>
  </si>
  <si>
    <t>ВЛ 0,4 кВ от ТП 9 Л-1</t>
  </si>
  <si>
    <t>СИП-2А 3х50+1х50+1х25</t>
  </si>
  <si>
    <t>ВЛ 0,4 кВ от ТП 9 Л-2</t>
  </si>
  <si>
    <t>Здание ТП-19</t>
  </si>
  <si>
    <t xml:space="preserve">ТП-19 51,0 кв.м </t>
  </si>
  <si>
    <t>1х250  1х160</t>
  </si>
  <si>
    <t>КЛ 0,4 кВ от ТП 19</t>
  </si>
  <si>
    <t xml:space="preserve">КЛ 0,4кВ от ТП-19 </t>
  </si>
  <si>
    <t>ВЛ 0,4 кВ от ТП 19 Л-1</t>
  </si>
  <si>
    <t>ВЛ 0,4кВ от ТП-19 14,132км.</t>
  </si>
  <si>
    <t>ВЛ 0,4 кВ от ТП 19 Л-2</t>
  </si>
  <si>
    <t xml:space="preserve">СИП-2 3х95+1х95+1х25 = 1,3
СИП-2А 2х16 = 0,025
</t>
  </si>
  <si>
    <t>ВЛ 0,4 кВ от ТП 19 Л-3</t>
  </si>
  <si>
    <t>ВЛ 0,4 кВ от ТП 19 Л-4</t>
  </si>
  <si>
    <t>ВЛ 0.4 кВ. ТП-19 - 1 Л-4, отпайка от оп.33</t>
  </si>
  <si>
    <t>ВЛ 0,4 кВ от ТП 19 Л-5</t>
  </si>
  <si>
    <t>ВЛИ 0,4 кВ от ТП 19 Л-1</t>
  </si>
  <si>
    <t>КЛ 6 кВ ТП 19 - ТП 11</t>
  </si>
  <si>
    <t>КЛ 6 кВ ТП 19 - ТП 18</t>
  </si>
  <si>
    <t>Здание МТП-49</t>
  </si>
  <si>
    <t>ТП-49</t>
  </si>
  <si>
    <t>ВЛ 0,4 кВ от ТП 49 Л-1</t>
  </si>
  <si>
    <t>ВЛ -0,4 кВ от ТП-49</t>
  </si>
  <si>
    <t>СИП-2 3х70+1х95+1х25</t>
  </si>
  <si>
    <t>ВЛ 0,4 кВ от ТП 49 Л-2</t>
  </si>
  <si>
    <t xml:space="preserve">ВЛ-0,4 кВ отТП-49 </t>
  </si>
  <si>
    <t>ВЛ 0,4 кВ от ТП 49 Л-3</t>
  </si>
  <si>
    <t xml:space="preserve">ВЛ -0,4 кВ от от МТП-6/0,4 кВ (дисп.номер ТП-49) до ул.Новостроительная </t>
  </si>
  <si>
    <t>Здание ТП-1 (ТП)</t>
  </si>
  <si>
    <t xml:space="preserve">ТП-1  54,8 кв.м </t>
  </si>
  <si>
    <t>1х400    1х250</t>
  </si>
  <si>
    <t>КЛ 0,4 кВ от ТП 1 Л-3</t>
  </si>
  <si>
    <t>КЛ 0,4кВ от ТП-1</t>
  </si>
  <si>
    <t>КЛ 0,4 кВ от ТП 1 Л-8</t>
  </si>
  <si>
    <t>КЛ 0,4 кВ от ТП 1 Л-4</t>
  </si>
  <si>
    <t>КЛ 0,4 кВ ТП 1 оп.№2-насосная</t>
  </si>
  <si>
    <t>КЛ 0,4 кВ от ТП 1 телеателье</t>
  </si>
  <si>
    <t>КЛ 0,4 кВ ул. Вишнякова д.27 (РЩ1) - ул. Вишнякова д.27 (РЩ2)</t>
  </si>
  <si>
    <t>КЛ 0,4 кВ от ТП 1 Л-11</t>
  </si>
  <si>
    <t>КЛ 0,4 кВ от ТП 1 Л-1</t>
  </si>
  <si>
    <t>КЛ 0,4 кВ от ТП 1 Л-7</t>
  </si>
  <si>
    <t>КЛ 0,4 кВ от ТП 1 Л-13</t>
  </si>
  <si>
    <t>КЛ 0,4 кВ от ТП 1 Л-9</t>
  </si>
  <si>
    <t>КЛ 0,4 кВ от ТП 1 Л-5</t>
  </si>
  <si>
    <t>КЛ 6 кВ ТП 1 - ТП 29</t>
  </si>
  <si>
    <t>АСБ 3х120-10</t>
  </si>
  <si>
    <t>КЛ 6 кВ ТП-1 - ТП-4</t>
  </si>
  <si>
    <t>АСБ 3х70-10</t>
  </si>
  <si>
    <t>ВЛ 0,4 кВ. ТП 1 - 1</t>
  </si>
  <si>
    <t>ВЛ 0,4кВ от ТП-1 0,5км.</t>
  </si>
  <si>
    <t>ВЛ 0,4 кВ от ТП 1 Л-2 УО</t>
  </si>
  <si>
    <t xml:space="preserve">АВВГ 4х95 = 0,432
СИП-4 2х16 = 0,1
</t>
  </si>
  <si>
    <t>Здание ТП-8 (ТП)</t>
  </si>
  <si>
    <t xml:space="preserve">ТП-8 28,3 кв.м </t>
  </si>
  <si>
    <t>КЛ 6 кВ ТП 8 - ТП 16</t>
  </si>
  <si>
    <t>СБ 3х50-10       АСБл 3х95</t>
  </si>
  <si>
    <t>КЛ 6 кВ ТП 8 - ТП 9</t>
  </si>
  <si>
    <t>СБ 3х50-6</t>
  </si>
  <si>
    <t>КЛ 0,4 кВ от ТП 8 Л-10</t>
  </si>
  <si>
    <t>КЛ-0,4 кВ от ТП-8 Л-10 ДЮСШ (01)</t>
  </si>
  <si>
    <t>АПвБШп 4х50</t>
  </si>
  <si>
    <t>КЛ 0,4кВ - ТП-8 - Уличное освещение</t>
  </si>
  <si>
    <t xml:space="preserve">КЛ 0,4кВ от ТП-8 </t>
  </si>
  <si>
    <t>СБ 3х25-10</t>
  </si>
  <si>
    <t>КЛ 0,4 кВ от ТП 8 Л-4</t>
  </si>
  <si>
    <t>КЛ 0,4 кВ от ТП 8 Л-7</t>
  </si>
  <si>
    <t>КЛ 0,4 кВ от ТП 8 Л-8</t>
  </si>
  <si>
    <t>ААБ2л 3х150+1х50</t>
  </si>
  <si>
    <t>КЛ 0,4 кВ от ТП 8 ул. Воронина д.3</t>
  </si>
  <si>
    <t>КЛ 0,4 кВ от ТП 8 Л-5</t>
  </si>
  <si>
    <t>АПвБбШв 4х70</t>
  </si>
  <si>
    <t>КЛ 0,4 кВ ТП 8 ул. Школьная д.28 - ул.Школьная д.30</t>
  </si>
  <si>
    <t>КЛ 0,4 кВ ТП 8 ул. Школьная д.28, 26, 30</t>
  </si>
  <si>
    <t>КЛ 0,4 кВ ТП 8 ул.Школьная 24/8 - Социальный центр</t>
  </si>
  <si>
    <t>КЛ 0,4 кВ ТП 8 ул.Школьная д.28 - ул.Школьная д.26</t>
  </si>
  <si>
    <t>ВЛ 0,4 кВ от ТП 8 Л-1</t>
  </si>
  <si>
    <t>ВЛ 0,4кВ от ТП-8 2,94км.</t>
  </si>
  <si>
    <t>ВЛ 0,4 кВ от ТП 8 Л-2</t>
  </si>
  <si>
    <t>СИП-1 1х16</t>
  </si>
  <si>
    <t>ВЛ 0,4 кВ от ТП 8 Л-4</t>
  </si>
  <si>
    <t xml:space="preserve">А-25 = 2,35
СИП-2А 3х50+1х50+1х25 = 1
СИП-4 2х25 = 2,2
</t>
  </si>
  <si>
    <t>Здание ТП-2 (ТП)</t>
  </si>
  <si>
    <t xml:space="preserve">ТП-2 29,0 кв.м </t>
  </si>
  <si>
    <t>КЛ 0,4 кВ от ТП 2 Л-7</t>
  </si>
  <si>
    <t>КЛ 0,4кВ от ТП-2</t>
  </si>
  <si>
    <t>АСБ 3х35-1</t>
  </si>
  <si>
    <t>КЛ 0,4 кВ от ТП 2 Л-6</t>
  </si>
  <si>
    <t>КЛ 0,4 кВ от ТП 2 Л-2</t>
  </si>
  <si>
    <t>СБ 3х35+1х16</t>
  </si>
  <si>
    <t>КЛ 0,4 кВ от ТП 2 Л-5</t>
  </si>
  <si>
    <t>СБ 3х25+1х16</t>
  </si>
  <si>
    <t>КЛ 0,4 кВ от ТП 2 Л-9</t>
  </si>
  <si>
    <t>АПВБ 3х70+1х25</t>
  </si>
  <si>
    <t>КЛ 0,4 кВ от ТП 2 ул. Спортивная д.10,12,14 (резерв)</t>
  </si>
  <si>
    <t>КЛ 6 кВ ТП 2 - ТП 26</t>
  </si>
  <si>
    <t>КЛ 6 кВ ТП 2 - ТП 3</t>
  </si>
  <si>
    <t>ВЛ 0,4 кВ от ТП 2 Л-1</t>
  </si>
  <si>
    <t>ВЛ 0,4кВ от ТП-2 1,91км.</t>
  </si>
  <si>
    <t>Здание ТП-5 (ТП)</t>
  </si>
  <si>
    <t xml:space="preserve">ТП-5 52,7 кв.м </t>
  </si>
  <si>
    <t>КЛ 0,4 кВ от ТП 5 Л-8</t>
  </si>
  <si>
    <t xml:space="preserve">КЛ 0,4кВ от ТП-5 </t>
  </si>
  <si>
    <t>КЛ 0,4 кВ от ТП 5 Л-4</t>
  </si>
  <si>
    <t>КЛ 0,4 кВ от ТП 5 Л-10</t>
  </si>
  <si>
    <t>КЛ 0,4 кВ от ТП 5 Л-5</t>
  </si>
  <si>
    <t>КЛ 0,4 кВ от ТП 5 Л-7</t>
  </si>
  <si>
    <t>КЛ 0,4 кВ от ТП 5 Л-9</t>
  </si>
  <si>
    <t>СБ 3х25-1 ВВГ 4х25</t>
  </si>
  <si>
    <t>КЛ 6 кВ ТП 5 - ТП 39</t>
  </si>
  <si>
    <t>КЛ-6кВ от ТП-5 до ТП-39 (01)</t>
  </si>
  <si>
    <t>КЛ 6 кВ ТП 5 - ТП 6</t>
  </si>
  <si>
    <t>ВЛ 0,4 кВ от ТП 5 Л-1</t>
  </si>
  <si>
    <t>ВЛ 0,4кВ от ТП-5 4,2км.</t>
  </si>
  <si>
    <t>ВЛ 0,4 кВ от ТП 5 Л-2</t>
  </si>
  <si>
    <t>СИП-2 3х50+1х70+1х25</t>
  </si>
  <si>
    <t>ВЛ 0,4 кВ от ТП 5 Л-3</t>
  </si>
  <si>
    <t>ВЛ 0,4 кВ от ТП 5 Л-6</t>
  </si>
  <si>
    <t>Здание ТП-3 (ТП)</t>
  </si>
  <si>
    <t xml:space="preserve">ТП-3 28,6 кв.м </t>
  </si>
  <si>
    <t>КЛ 0,4 кВ от ТП 3 Л-5</t>
  </si>
  <si>
    <t xml:space="preserve">КЛ 0,4кВ от ТП-3 </t>
  </si>
  <si>
    <t>КЛ 0,4 кВ от ТП 3 Детский сад №1</t>
  </si>
  <si>
    <t>АВВГ 4х35</t>
  </si>
  <si>
    <t>КЛ 0,4 кВ от ТП 3 Л-9</t>
  </si>
  <si>
    <t>КЛ 0,4 кВ от ТП 3 Л-7</t>
  </si>
  <si>
    <t>АВБбШв 3х150+1х50</t>
  </si>
  <si>
    <t>КЛ 0,4 кВ ТП 3 ул. Новогородская д.12 - ул. Новогородская д.14</t>
  </si>
  <si>
    <t>КЛ 0,4 кВ от ТП 3 Л-4</t>
  </si>
  <si>
    <t>КЛ 0,4 кВ от ТП 3 Л-8</t>
  </si>
  <si>
    <t>КЛ 6 кВ ТП 3 - ТП 6</t>
  </si>
  <si>
    <t>СБ 3х150-6</t>
  </si>
  <si>
    <t>ВЛ 0,4 кВ от ТП 3 Л-1 Советская</t>
  </si>
  <si>
    <t>ВЛ-0,4 кВ от опоры 19 ВЛ-0,4 кВ от ТП-3 Л-1 (01)</t>
  </si>
  <si>
    <t>ВЛ 0,4 кВ от ТП 3 Л-1</t>
  </si>
  <si>
    <t>ВЛ 0,4кВ от ТП-3 4,28км.</t>
  </si>
  <si>
    <t>СИП-2 3х50+1х70+1х16</t>
  </si>
  <si>
    <t>ВЛ 0,4 кВ от ТП 3 Л-2</t>
  </si>
  <si>
    <t>ВЛ 0,4 кВ от ТП 3 Л-3</t>
  </si>
  <si>
    <t xml:space="preserve">СИП-2 3х95+1х70+1х25 = 0,65
А-35 = 0,8
</t>
  </si>
  <si>
    <t>ВЛ 0,4 кВ от ТП 3 Л-5</t>
  </si>
  <si>
    <t xml:space="preserve">СИП-2 </t>
  </si>
  <si>
    <t>Здание ТП-1 (Заборье) (КТПН)</t>
  </si>
  <si>
    <t xml:space="preserve">ТП-1 </t>
  </si>
  <si>
    <t>18-01</t>
  </si>
  <si>
    <t>ВЛ 10 кВ. № 18 - 1 на ТП 3 (ТП 1, ТП?, ТП 4, ТП 11, ТП 2)</t>
  </si>
  <si>
    <t>ВЛ 10кВ Л-2  6,94км.</t>
  </si>
  <si>
    <t>ВЛ 0,4 кВ от ТП 1 Заборье Л-2</t>
  </si>
  <si>
    <t>ВЛ 0,4кВ Л-1 32,22км.</t>
  </si>
  <si>
    <t xml:space="preserve">СИП-2 3х70+1х70 = 0,1
СИП-2 3х50+1х70 = 0,025
СИП-1 3х70+1х70 = 0,5
</t>
  </si>
  <si>
    <t>ВЛ 0,4 кВ от ТП 1 Заборье Л-1</t>
  </si>
  <si>
    <t xml:space="preserve">СИП-2 3х70+1х70 = 0,2
СИП-1 3х70+1х70 = 0,725
</t>
  </si>
  <si>
    <t>ВЛ 0,4 кВ от ТП 1 Заборье Л-3</t>
  </si>
  <si>
    <t xml:space="preserve">СИП-2 3х70+1х70 = 0,4
СИП-1 3х70+1х70 = 0,7
СИП-4 4х16 = 0,025
</t>
  </si>
  <si>
    <t>Здание ТП-2 (Заборье) (КТПН)</t>
  </si>
  <si>
    <t xml:space="preserve">ТП-2 2,6 кв.м, </t>
  </si>
  <si>
    <t>ВЛ 0,4 кВ от ТП 2 Заборье Л-5 Пож. Депо</t>
  </si>
  <si>
    <t>СИП-4 4х35</t>
  </si>
  <si>
    <t>ВЛ 0,4 кВ от ТП 2 Заборье Л-1</t>
  </si>
  <si>
    <t>ВЛ 0,4 кВ от ТП 2 Заборье Л-2</t>
  </si>
  <si>
    <t xml:space="preserve">СИП-2 3х70+1х70 = 0,025
СИП-1 3х70+1х70 = 0,75
</t>
  </si>
  <si>
    <t>ВЛ 0,4 кВ от ТП 2 Заборье Л-3</t>
  </si>
  <si>
    <t xml:space="preserve">СИП-2 3х70+1х70 = 0,275
СИП-1 3х70+1х70 = 0,55
СИП-4 4х16 = 0,025
</t>
  </si>
  <si>
    <t>Здание ТП-3 (Заборье) (КТПН)</t>
  </si>
  <si>
    <t xml:space="preserve">ТП-3 2,9 кв.м, </t>
  </si>
  <si>
    <t>ВЛ 0,4 кВ от ТП 3 Заборье Л-1</t>
  </si>
  <si>
    <t>ВЛ-0,4 кВ от КТПН-2 до ВРУ (01)</t>
  </si>
  <si>
    <t>ВЛ 0,4 кВ от ТП 3 Заборье Л-2</t>
  </si>
  <si>
    <t>ВЛ 0,4 кВ от ТП 3 Заборье Л-3</t>
  </si>
  <si>
    <t>ВЛ 0,4 кВ от ТП 3 Заборье Л-4</t>
  </si>
  <si>
    <t>Здание ТП-4 (Заборье) (КТПН)</t>
  </si>
  <si>
    <t xml:space="preserve">ТП-4 4,1 кв.м, </t>
  </si>
  <si>
    <t>ВЛ 0,4 кВ от ТП 4 Заборье Л-1</t>
  </si>
  <si>
    <t>ВЛ 0,4 кВ от ТП 4 Заборье Л-2</t>
  </si>
  <si>
    <t>ВЛ 0,4 кВ от ТП 4 Заборье Л-3</t>
  </si>
  <si>
    <t>ВЛ 0,4 кВ от ТП 4 Заборье Л-4</t>
  </si>
  <si>
    <t>18-02</t>
  </si>
  <si>
    <t>Здание ТП-5 (Заборье) (КТПН)</t>
  </si>
  <si>
    <t xml:space="preserve">ТП-5 3,6 кв.м, </t>
  </si>
  <si>
    <t>ВЛ 0,4 кВ от ТП 5 Заборье Л-1</t>
  </si>
  <si>
    <t>ВЛ 0,4 кВ от ТП 5 Заборье Л-2</t>
  </si>
  <si>
    <t>ВЛ 0,4 кВ от ТП 5 Заборье Л-3</t>
  </si>
  <si>
    <t>Здание ТП-6 (Заборье) (КТПН)</t>
  </si>
  <si>
    <t xml:space="preserve">ТП-6 3,7 кв.м, </t>
  </si>
  <si>
    <t>ВЛ 0,4 кВ от ТП 6 Заборье Л-1</t>
  </si>
  <si>
    <t xml:space="preserve">СИП-3 1х70 = 0,5751
СИП-3 1х95 = 6,3917
СИП-3 3х50= 0,009
</t>
  </si>
  <si>
    <t>ВЛ 0,4 кВ от ТП 6 Заборье Л-2</t>
  </si>
  <si>
    <t>ВЛ 0,4 кВ от ТП 6 Заборье Л-3</t>
  </si>
  <si>
    <t>Здание ТП-7 (Заборье) (КТПН)</t>
  </si>
  <si>
    <t xml:space="preserve">ТП-7 2,6 кв.м, </t>
  </si>
  <si>
    <t>ВЛ 0,4 кВ от ТП 7 Заборье Л-1</t>
  </si>
  <si>
    <t>ВЛ 0,4 кВ от ТП 7 Заборье Л-2</t>
  </si>
  <si>
    <t>ВЛ 0,4 кВ от ТП 7 Заборье Л-3</t>
  </si>
  <si>
    <t>Здание ТП-8 (Заборье) (КТПН)</t>
  </si>
  <si>
    <t xml:space="preserve">ТП-8 4,1 кв.м, </t>
  </si>
  <si>
    <t>ВЛ 0,4 кВ от ТП 8 Заборье Л-2</t>
  </si>
  <si>
    <t>ВЛ 0,4 кВ от ТП 8 Заборье Л-3</t>
  </si>
  <si>
    <t>ВЛ 0,4 кВ от ТП 8 Заборье Л-4</t>
  </si>
  <si>
    <t>ВЛ 0,4 кВ от ТП 8 Заборье Л-5</t>
  </si>
  <si>
    <t>Здание ТП-9 (Заборье) (КТПН)</t>
  </si>
  <si>
    <t xml:space="preserve">ТП-9 16,2 кв.м, </t>
  </si>
  <si>
    <t>ВЛ 0,4 кВ от ТП 9 Заборье Л-5</t>
  </si>
  <si>
    <t xml:space="preserve">СИП-4 4х35 = 3,0266
СИП-2 3х70+1х95 = 0,4934
</t>
  </si>
  <si>
    <t>Здание ТП-10 (Заборье) (КТПН)</t>
  </si>
  <si>
    <t xml:space="preserve">ТП-10 3,7 кв.м, </t>
  </si>
  <si>
    <t>ВЛ 0,4 кВ от ТП 10 Заборье Л-1</t>
  </si>
  <si>
    <t>СИП-2 3х35+1х50+1х16</t>
  </si>
  <si>
    <t>ВЛ 0,4 кВ от ТП 10 Заборье Л-2</t>
  </si>
  <si>
    <t>Здание ТП-11 (Заборье) (КТПН)</t>
  </si>
  <si>
    <t xml:space="preserve">ТП-11 3,8 кв.м, </t>
  </si>
  <si>
    <t>ВЛ 0,4 кВ от ТП 11 Заборье Л-1</t>
  </si>
  <si>
    <t>ВЛ 0,4 кВ от ТП 11 Заборье Л-2</t>
  </si>
  <si>
    <t>ВЛ 0,4 кВ от ТП 11 Заборье Л-3</t>
  </si>
  <si>
    <t>Здание ТП-12 (Заборье) (КТПН)</t>
  </si>
  <si>
    <t xml:space="preserve">ТП-12 3,6 кв.м, </t>
  </si>
  <si>
    <t>ВЛ 0,4 кВ от ТП 12 Заборье Л-1</t>
  </si>
  <si>
    <t>ВЛ 0,4 кВ от ТП 12 Заборье Л-2</t>
  </si>
  <si>
    <t>Здание КТП-13</t>
  </si>
  <si>
    <t>ТП-13 (01)</t>
  </si>
  <si>
    <t>КЛ 10кВ - оп. 10 - КТП 13 (Заборье)</t>
  </si>
  <si>
    <t>ВЛ-10 кВ от опоры ф.18-01 до ТП-13 (01)</t>
  </si>
  <si>
    <t>АПвПу2г 3х70</t>
  </si>
  <si>
    <t>КЛ 10кВ - оп. 109 - КТП 13 (Заборье)</t>
  </si>
  <si>
    <t>ВЛ-10 кВ от опоры ф.18-02 до ТП-13 (01)</t>
  </si>
  <si>
    <t>КЛ 0,4 кВ от ТП 13 Заборье Л-3</t>
  </si>
  <si>
    <t>КЛ-0,4 кВ от КТП-13 (Заборье) до КД-0,4 кВ по ул. Вокзальная (01)</t>
  </si>
  <si>
    <t>КЛ 0,4 кВ от ТП 13 Заборье ДК №1</t>
  </si>
  <si>
    <t>КЛ-0,4 кВ до ВРУ в п. Заборье(01)</t>
  </si>
  <si>
    <t>КЛ 0,4 кВ от ТП 13 Заборье ДК №2</t>
  </si>
  <si>
    <t>Здание ТП-14</t>
  </si>
  <si>
    <t>ТП-14 (01)</t>
  </si>
  <si>
    <t xml:space="preserve">ВЛ 0,4 кВ от ТП 14 Заборье Л-2 ф. скважина ГУП Водоканал </t>
  </si>
  <si>
    <t>ВЛ-0,4 кВ от ТП-14 Заборье Л-2 ф. скважина ГУП Водоканал (01)</t>
  </si>
  <si>
    <t>ТП-15 (01)</t>
  </si>
  <si>
    <t>КТП</t>
  </si>
  <si>
    <t>ТП-15 (Заборье)</t>
  </si>
  <si>
    <t>ВЛ 10 кВ №18 - 2</t>
  </si>
  <si>
    <t>Отпайка ВЛЗ 10кВ ф.18-01 Л-2 от оп.№18</t>
  </si>
  <si>
    <t>СИП 3 1х95</t>
  </si>
  <si>
    <t>ВЛЗ-10 кВ от ВЛ 10кВ Л-2 6,94км (инв.№010000254) до ТП-15 (01)</t>
  </si>
  <si>
    <t>339-04</t>
  </si>
  <si>
    <t>ВЛ-10 кВ ТП-1 (Коли) (КТПН) - ТП-2 (Коли) (МТП)</t>
  </si>
  <si>
    <t>ВЛ-10 кВ от опоры 191 ВЛ-10 кВ Л.339-04 до КТП-П-63/10/0,4 кВ 1 в п. Коли (01)</t>
  </si>
  <si>
    <t>ВЛ-10 кВ ТП-3 (Коли) (КТПН) - ТП-1 (Коли) (КТПН)</t>
  </si>
  <si>
    <t>Стройчасть ТП-1 (Коли) (КТПН)</t>
  </si>
  <si>
    <t>КТП-П-63/10/0,4 кВ 1 в п. Коли (01)</t>
  </si>
  <si>
    <t>1х63</t>
  </si>
  <si>
    <t>ВЛ 0,4 кВ от ТП 1 Коли Л-1</t>
  </si>
  <si>
    <t>ВЛ-0,4 кВ от КТП-П-63/10/0,4 кВ 1 (01)</t>
  </si>
  <si>
    <t>ВЛ 0,4 кВ от ТП 1 Коли Л-2</t>
  </si>
  <si>
    <t>ВЛ 0,4 кВ от ТП 1 Коли Л-3</t>
  </si>
  <si>
    <t>ВЛ 0,4 кВ от ТП 1 Коли Л-4</t>
  </si>
  <si>
    <t xml:space="preserve">СИП-2 3х35+1х50+1х16 = 2,6158
СИП-2 3х25+1х35+1х16 = 0,084
</t>
  </si>
  <si>
    <t>Стройчасть ТП-2 (Коли) (МТП)</t>
  </si>
  <si>
    <t>КТП-С-63/10/0,4 кВ 2 в п. Коли (01)</t>
  </si>
  <si>
    <t>ВЛ 0,4 кВ от ТП 2 Коли Л-2</t>
  </si>
  <si>
    <t>ВЛ-0,4 кВ от КТП-С-63/10/0,4 кВ 2 (01)</t>
  </si>
  <si>
    <t>ВЛ 0,4 кВ от ТП 2 Коли Л-1</t>
  </si>
  <si>
    <t>СИП-2 3х50+1х70</t>
  </si>
  <si>
    <t>ВЛ 0,4 кВ от ТП 2 Коли Л-3</t>
  </si>
  <si>
    <t>СИП-2 3х35+1х50+1х25</t>
  </si>
  <si>
    <t>Стройчасть ТП-4 (Коли) (КТПН)</t>
  </si>
  <si>
    <t>КТП-Т-100/10/0,4 кВ (01)</t>
  </si>
  <si>
    <t>ВЛ 0,4 кВ от ТП 4 Коли Л-1</t>
  </si>
  <si>
    <t>ВЛ-0,4 кВ от КТП-Т-100/10/0,4 кВ 4 (01)</t>
  </si>
  <si>
    <t>ВЛ 0,4 кВ от ТП 4 Коли Л-2</t>
  </si>
  <si>
    <t>ВЛ 0,4 кВ от ТП 4 Коли Л-4</t>
  </si>
  <si>
    <t>ВЛ 0,4 кВ от ТП 4 Коли Л-5 УО</t>
  </si>
  <si>
    <t xml:space="preserve">Стройчасть ТП-5 (Коли) (МТП </t>
  </si>
  <si>
    <t>КТП-С-40/10/0,4 кВ (01)</t>
  </si>
  <si>
    <t>1х40</t>
  </si>
  <si>
    <t>ВЛ 0,4 кВ от ТП 5 Коли Л-1</t>
  </si>
  <si>
    <t>ВЛ-0,4 кВ от КТП-С-40/10/0,4 кВ (01)</t>
  </si>
  <si>
    <t>ВЛ 0,4 кВ от ТП 5 Коли Л-2</t>
  </si>
  <si>
    <t>КЛ 0,4 кВ от ТП 1 Коли УО Л-5</t>
  </si>
  <si>
    <t>ТП</t>
  </si>
  <si>
    <t>РП</t>
  </si>
  <si>
    <t>КТПН</t>
  </si>
  <si>
    <t xml:space="preserve">БКТП </t>
  </si>
  <si>
    <t>МТП</t>
  </si>
  <si>
    <t>Здание ТП-39 БКТП (ТП)</t>
  </si>
  <si>
    <t>БКТП</t>
  </si>
  <si>
    <t>КЛ 0,4 кВ от ТП 39 Л-7 суд рез.</t>
  </si>
  <si>
    <t>КЛ-0,4 кВ от ТП-39</t>
  </si>
  <si>
    <t>АВБШв 4х120</t>
  </si>
  <si>
    <t>КЛ 0,4 кВ от ТП 39 Л-2</t>
  </si>
  <si>
    <t>КЛ 0,4 кВ от ТП 39 Л-3</t>
  </si>
  <si>
    <t>КЛ 0,4 кВ от ТП 39 Л-4</t>
  </si>
  <si>
    <t>КЛ 0,4 кВ от ТП 39 Л-5</t>
  </si>
  <si>
    <t xml:space="preserve">КЛ 0,4кВ - ТП-39 Л-6 - Социалистическая 2,4,6,8 </t>
  </si>
  <si>
    <t>ВЛ-0,4 кВ от ТП-39 (01)</t>
  </si>
  <si>
    <t>АПвБШп 4х95</t>
  </si>
  <si>
    <t xml:space="preserve">ВЛ-0,4 кВ ТП-39 - Социалистическая 2,4,6,8 </t>
  </si>
  <si>
    <t>ВЛ 0,4 кВ от ТП 39 Л-1 УО</t>
  </si>
  <si>
    <t>А-25 = 0,2063  СИП-2 3х95+1х95+1х16 = 0,3772</t>
  </si>
  <si>
    <t>ф.32-04 (ПС 32 - ТП 23 яч.1)</t>
  </si>
  <si>
    <t xml:space="preserve">КЛ-6кВ от БКТП-23  </t>
  </si>
  <si>
    <t>206-03</t>
  </si>
  <si>
    <t>Здание ТП-206-03-06</t>
  </si>
  <si>
    <t>КТПН 160кВА (01)</t>
  </si>
  <si>
    <t>ВЛ 0,4 кВ от ТП 206-03-06 Васьково - Л1</t>
  </si>
  <si>
    <t>ВЛ-0,4 кВ Л-1 от КТП-Т-160/10/0,4 кВ 1 (01)</t>
  </si>
  <si>
    <t>ВЛ 0,4 кВ от ТП 206-03-06 Васьково - Л5</t>
  </si>
  <si>
    <t>ВЛ-0,4 кВ Л-5 от КТП-Т-160/10/0,4 кВ 1 (01)</t>
  </si>
  <si>
    <t>ВЛ 0,4 кВ от ТП 206-03-06 Васьково - Л2</t>
  </si>
  <si>
    <t>ВЛ-0,4 кВ Л-2 от КТП-Т-160/10/0,4 кВ 1 (01)</t>
  </si>
  <si>
    <t>ВЛ 0,4 кВ от ТП 206-03-06 Васьково - Л3</t>
  </si>
  <si>
    <t>ВЛ-0,4 кВ Л-3 от КТП-Т-160/10/0,4 кВ 1 (01)</t>
  </si>
  <si>
    <t>ВЛ 0,4 кВ от ТП 206-03-06 Васьково - Л4</t>
  </si>
  <si>
    <t>ВЛ-0,4 кВ Л-4 от КТП-Т-160/10/0,4 кВ 1 (01)</t>
  </si>
  <si>
    <t>ВЛ 10 кВ. № 206 - 3, отпайка от оп.265 ОЛ от оп.15</t>
  </si>
  <si>
    <t>ВЛ-10 кВ от опоры 265 ВЛ-10 кВ до КТП-Т-160/10/0,4 кВ 1 (01)</t>
  </si>
  <si>
    <t>СИП-3 1х50</t>
  </si>
  <si>
    <t>Стройчасть ТП-47 (МТП)</t>
  </si>
  <si>
    <t>МТП (01)</t>
  </si>
  <si>
    <t>ВЛ 0,4 кВ от ТП 47 Л-1</t>
  </si>
  <si>
    <t>ВЛ-0,4 кВ от МТП (01)</t>
  </si>
  <si>
    <t xml:space="preserve">СИП-2 (не использовать) = 0,2269
СИП-2 3х70+1х95 = 0,6126
СИП-2 3х70+1х70 = 0,18
</t>
  </si>
  <si>
    <t>Здание ТП-48</t>
  </si>
  <si>
    <t>БКТП-48 (01)</t>
  </si>
  <si>
    <t>КЛ 0,4 кВ от ТП 48 Л-4 Стадион</t>
  </si>
  <si>
    <t>КЛ-0,4 кВ от 2 СШ РУ-0,4 кВ ТП-48 (01)</t>
  </si>
  <si>
    <t>КЛ 0,4 кВ от ТП 48 Л-2 Каток</t>
  </si>
  <si>
    <t>КЛ-0,4 кВ от 1 СШ РУ-0,4 кВ ТП-48 (01)</t>
  </si>
  <si>
    <t xml:space="preserve">ТП - Батьково </t>
  </si>
  <si>
    <t>1х25</t>
  </si>
  <si>
    <t>47-1266 БС "Батьково"</t>
  </si>
  <si>
    <t>оп.156 ф.249-05 )</t>
  </si>
  <si>
    <t>ВЛ-10 кВ от оп.б/н  ф.249-05 ТП БС "Батьково</t>
  </si>
  <si>
    <t xml:space="preserve">оп.б/н ф.9-03 </t>
  </si>
  <si>
    <t>ТП - Дуброва</t>
  </si>
  <si>
    <t>47-06526 БС "Дуброва"</t>
  </si>
  <si>
    <t>СТП</t>
  </si>
  <si>
    <t>ВЛ-10 кВ от оп.б/н 9-03 ТП БС "Дуброва"</t>
  </si>
  <si>
    <t>ТП - Подборовье</t>
  </si>
  <si>
    <t>47-1564 БС "Подборовье"</t>
  </si>
  <si>
    <t>ВЛ-10 кВ оп.б/н 206-05-13 ТП БС Подборовье2</t>
  </si>
  <si>
    <t xml:space="preserve">оп.32 ф.206-05 </t>
  </si>
  <si>
    <t>оп.431 ф.09ПС 9 "Обрино"</t>
  </si>
  <si>
    <t>ТП - Анисимово</t>
  </si>
  <si>
    <t>47-3204 БС "Анисимово"</t>
  </si>
  <si>
    <t>ВЛ-10 кВ оп.431ф.9-09 ТП9-09-11 "Анисимово"</t>
  </si>
  <si>
    <t xml:space="preserve">ТП - Окулово </t>
  </si>
  <si>
    <t>47-6787 БС "Окулово"</t>
  </si>
  <si>
    <t>оп.22 ф.14-03 ПС "Окулово</t>
  </si>
  <si>
    <t xml:space="preserve">оп.22 ф.14-03 ПС "Окулово" </t>
  </si>
  <si>
    <t>ПС 110 кВ ПГВ Бокситогорского глиноземного завода (ПС 512)</t>
  </si>
  <si>
    <t>ЗДАНИЕ ПОДСТАНЦИИ ГЛУБОКОГО ВВОДА (1234,10 кв.м) Инв.№ 00100312</t>
  </si>
  <si>
    <t>ПС</t>
  </si>
  <si>
    <t>2х40000</t>
  </si>
  <si>
    <t>ВЛИ-0,4 кВ от оп.№38 ВЛ-0,4 кВ от оп.№36 ВЛ-0,4 кВ от ТП-19 (01)</t>
  </si>
  <si>
    <t>Перечень и состав объектов электрических сетей филиала АО «ЛОЭСК» «Восточные электрические сети» РЭС г. Волхов</t>
  </si>
  <si>
    <t>ГЭС-6, ф. Г-1</t>
  </si>
  <si>
    <t>ВЛ- 10 кВ  от  РП - 1 РП - 2</t>
  </si>
  <si>
    <t xml:space="preserve">ВЛ 10 кВ. РП-1 - 1 РП-2  </t>
  </si>
  <si>
    <t>3АС 150</t>
  </si>
  <si>
    <t>7</t>
  </si>
  <si>
    <t>ВЛ- 10 кВ  от  РП -1 РП -2 перемычка через.р.Волхов</t>
  </si>
  <si>
    <t xml:space="preserve">ВЛ- 10 кВ  от  РП -1 РП -2 перемычка через.р.Волхов  </t>
  </si>
  <si>
    <t>2</t>
  </si>
  <si>
    <t>ПС 110/10 №393 "Волхов", ф.23</t>
  </si>
  <si>
    <t xml:space="preserve">ВЛ- 10 кВ  от  ТП - 129-200 </t>
  </si>
  <si>
    <t>АС 50</t>
  </si>
  <si>
    <t>16</t>
  </si>
  <si>
    <t>РП-1,ф.07</t>
  </si>
  <si>
    <t xml:space="preserve">ВЛ- 10 кВ  от  ТП - 15-16 </t>
  </si>
  <si>
    <t>ВЛ- 10 кВ  от  ТП - 15-16</t>
  </si>
  <si>
    <t>22</t>
  </si>
  <si>
    <t>РП-2,ф.14</t>
  </si>
  <si>
    <t>ВЛ- 10 кВ  от  ТП - 165-166</t>
  </si>
  <si>
    <t xml:space="preserve">ВЛ- 10 кВ  от  ТП - 165-166 </t>
  </si>
  <si>
    <t>3АС50</t>
  </si>
  <si>
    <t>32</t>
  </si>
  <si>
    <t>ВЛ- 10 кВ  от  ТП - 165-171</t>
  </si>
  <si>
    <t xml:space="preserve">ВЛ- 10 кВ  от  ТП - 165-171 </t>
  </si>
  <si>
    <t>А50</t>
  </si>
  <si>
    <t xml:space="preserve">ВЛ- 10 кВ  от  ТП - 167-168 ф.Станиславского </t>
  </si>
  <si>
    <t xml:space="preserve">ВЛ- 10 кВ  от  ТП - 167-168 </t>
  </si>
  <si>
    <t>А35</t>
  </si>
  <si>
    <t>28</t>
  </si>
  <si>
    <t>ВЛ- 10 кВ  от  ТП - 168  п/с 393-ТП169</t>
  </si>
  <si>
    <t xml:space="preserve">ВЛ 10 кВ. № 393-23 до КЛ-10кВ (переход через дорогу) на ТП-193,168 </t>
  </si>
  <si>
    <t>3А35</t>
  </si>
  <si>
    <t>ВЛ- 10 кВ  от  ТП - 168-189</t>
  </si>
  <si>
    <t xml:space="preserve">ВЛ- 10 кВ  от  ТП - 168-189 </t>
  </si>
  <si>
    <t>12</t>
  </si>
  <si>
    <t>ПС 110/10 №393 "Волхов", ф.12</t>
  </si>
  <si>
    <t>ВЛ- 10 кВ  от  ТП - 169-172</t>
  </si>
  <si>
    <t xml:space="preserve">ВЛ- 10 кВ  от  ТП - 169-172 </t>
  </si>
  <si>
    <t>3А50</t>
  </si>
  <si>
    <t>20</t>
  </si>
  <si>
    <t>ВЛ- 10 кВ  от  ТП - 170-169</t>
  </si>
  <si>
    <t xml:space="preserve">ВЛ- 10 кВ  от  ТП - 170-169 </t>
  </si>
  <si>
    <t>АС70</t>
  </si>
  <si>
    <t>15</t>
  </si>
  <si>
    <t>ВЛ- 10 кВ  от  ТП - 171-170</t>
  </si>
  <si>
    <t xml:space="preserve">ВЛ- 10 кВ  от  ТП - 171-170  </t>
  </si>
  <si>
    <t>АС 70</t>
  </si>
  <si>
    <t>13</t>
  </si>
  <si>
    <t>РП-1,ф.11</t>
  </si>
  <si>
    <t>ВЛ- 10 кВ  от  ТП - 17-ЛЭП 10 кВ ТП 15-16</t>
  </si>
  <si>
    <t xml:space="preserve">ВЛ- 10 кВ  от  ТП - 17-ЛЭП 10 кВ ТП 15-16 </t>
  </si>
  <si>
    <t xml:space="preserve">А35 </t>
  </si>
  <si>
    <t>8</t>
  </si>
  <si>
    <t>ВЛ- 10 кВ  от  ТП - 17-ТП 19</t>
  </si>
  <si>
    <t xml:space="preserve">ВЛ- 10 кВ  от  ТП - 17-ТП 19 </t>
  </si>
  <si>
    <t>6</t>
  </si>
  <si>
    <t>ВЛ- 10 кВ  от  ТП - 195 Отпайка  от ВЛ 393-169</t>
  </si>
  <si>
    <t xml:space="preserve">ВЛ- 10 кВ  от  ТП - 195 Отпайка  от ВЛ 393-169  </t>
  </si>
  <si>
    <t xml:space="preserve"> 3А 35</t>
  </si>
  <si>
    <t>3</t>
  </si>
  <si>
    <t>ВЛ- 10 кВ  от  ТП - 200-194</t>
  </si>
  <si>
    <t>ВЛ- 10 кВ  от  ТП - 193-200А</t>
  </si>
  <si>
    <t>21</t>
  </si>
  <si>
    <t>ВЛ- 10 кВ  от  ТП - 2-26</t>
  </si>
  <si>
    <t xml:space="preserve">ВЛ- 10 кВ  от  ТП - 2-26 </t>
  </si>
  <si>
    <t>11</t>
  </si>
  <si>
    <t>ВЛ- 10 кВ  от  ТП - 2-29</t>
  </si>
  <si>
    <t xml:space="preserve">ВЛ- 10 кВ  от  ТП - 2-29  </t>
  </si>
  <si>
    <t>14</t>
  </si>
  <si>
    <t>ПС-378 110/10 "Обитай", ф.09</t>
  </si>
  <si>
    <t>ВЛ- 10 кВ  от  ТП - 28-30</t>
  </si>
  <si>
    <t xml:space="preserve">ВЛ- 10 кВ  от  ТП - 28-30  </t>
  </si>
  <si>
    <t>26</t>
  </si>
  <si>
    <t>ВЛ- 10 кВ  от  ТП - 29  ЛЭП (ТП28-30)</t>
  </si>
  <si>
    <t xml:space="preserve">ВЛ- 10 кВ  от  ТП - 29  ЛЭП (ТП28-30) </t>
  </si>
  <si>
    <t>10</t>
  </si>
  <si>
    <t>РП-1,ф.09</t>
  </si>
  <si>
    <t>ВЛ- 10 кВ  от  ТП - 31-ТП32</t>
  </si>
  <si>
    <t xml:space="preserve">ВЛ- 10 кВ  от  ТП - 31-ТП32 </t>
  </si>
  <si>
    <t>3А 35</t>
  </si>
  <si>
    <t>ВЛ- 10 кВ  от  ТП - 32-36</t>
  </si>
  <si>
    <t xml:space="preserve">ВЛ- 10 кВ  от  ТП - 32-36  </t>
  </si>
  <si>
    <t>АС35</t>
  </si>
  <si>
    <t>9</t>
  </si>
  <si>
    <t>ПС №499 "Волхов-Тяговая", ф.499-05</t>
  </si>
  <si>
    <t xml:space="preserve">ВЛ- 10 кВ  от  ТП - 38 </t>
  </si>
  <si>
    <t>ВЛ- 10 кВ  от  ТП - 38 ТП ферма НЭЛ</t>
  </si>
  <si>
    <t>43</t>
  </si>
  <si>
    <t>ВЛ- 10 кВ  от  ТП - 5-20</t>
  </si>
  <si>
    <t xml:space="preserve">ВЛ- 10 кВ  от  ТП - 5-20  </t>
  </si>
  <si>
    <t xml:space="preserve"> 3А35</t>
  </si>
  <si>
    <t>27</t>
  </si>
  <si>
    <t>НЛЭС, ф.378-05</t>
  </si>
  <si>
    <t>ВЛ- 10 кВ  от  ТП - 545</t>
  </si>
  <si>
    <t xml:space="preserve">ВЛ- 10 кВ  от  ТП - 545 </t>
  </si>
  <si>
    <t>РП-1,ф.3</t>
  </si>
  <si>
    <t>ВЛ- 10 кВ  отпайка от ф.2 к ТП - 41</t>
  </si>
  <si>
    <t xml:space="preserve">ВЛ- 10 кВ  отпайка от ф.2 к ТП - 41 </t>
  </si>
  <si>
    <t>РП-1,ф.05</t>
  </si>
  <si>
    <t>ВЛ-10 кВ от опоры ВЛ-10 кВ фид. 5 от РП-1 до СТП Волхов</t>
  </si>
  <si>
    <t xml:space="preserve">ВЛЗ-10 кВ от опоры ВЛ-10 кВ фид. 5 от РП-1 до СТП Волхов </t>
  </si>
  <si>
    <t>СИП3 1х50</t>
  </si>
  <si>
    <t>ПС 110/10 №553 "Валим", ф.553-01</t>
  </si>
  <si>
    <t>ВЛ-10 кВ от ПС-553 (110/10 кВ) Валим до СТП-123</t>
  </si>
  <si>
    <t>ВЛ-10 кВ от яч. КРУН-10кВ ПС-110/10кВ 553 до ТП-64</t>
  </si>
  <si>
    <t>ВЛ 10 кВ. ПС 553  к ТП-124 (ф.553-01)</t>
  </si>
  <si>
    <t>СИП3 1х70</t>
  </si>
  <si>
    <t>ВЛ-10 кв от РП-1-ТП-31</t>
  </si>
  <si>
    <t xml:space="preserve">ВЛ-10 кв от РП-1-ТП-31 </t>
  </si>
  <si>
    <t>ПС 110/10 №553 "Валим", ф.553-02</t>
  </si>
  <si>
    <t>КЛ-10 кв  от ТП - 187-185</t>
  </si>
  <si>
    <t xml:space="preserve">ВЛ- 10 кВ  от  ТП - 130-162 </t>
  </si>
  <si>
    <t>ПС 110/10 №553 "Валим", ф.553-09</t>
  </si>
  <si>
    <t>ВЛ- 10 кВ  от  ТП - 144-145</t>
  </si>
  <si>
    <t>ВЛ- 10 кВ  от  ТП - 145-131</t>
  </si>
  <si>
    <t>А35, СИП3 1х50</t>
  </si>
  <si>
    <t>ВЛЗ-10 кВ от опоры № 63 ВЛ-10 кВ ф. 5 до проектируемых ТП-10/0,4 кВ (03)</t>
  </si>
  <si>
    <t xml:space="preserve">ВЛЗ-10 кВ от опоры 63 ВЛ-10 кВ ф.5 до ТП-69 </t>
  </si>
  <si>
    <t>ВЛЗ-10 кВ от ТП-1 до ТП-2 (03)</t>
  </si>
  <si>
    <t>ВЛЗ-10 кВ от ТП-69 до ТП-70</t>
  </si>
  <si>
    <t>ВЛ-10 кВ от опоры КВЛ-10 кВ ф.553-01 до проектируемой КТП-10/0,4 кВ СТ №6 Восход</t>
  </si>
  <si>
    <t>ВЛ-10 кВ от опоры КВЛ-10 кВ ф.553-01 до ТП-113</t>
  </si>
  <si>
    <t>ВЛ-10 кВ до ТП-115 на ул. Зеленое кольцо (03)</t>
  </si>
  <si>
    <t>ВЛ-10 кВ от опоры КВЛ-10 кВ ф.553-01 до ТП-115</t>
  </si>
  <si>
    <t>ВЛ-10 кВ отпайка от опоры № 6 ВЛ-10 кВ ТП-130-ТП-162 до КТП-112 (03)</t>
  </si>
  <si>
    <t>отпайка от оп.№6 ВЛ-10кВ ТП-130--ТП-162</t>
  </si>
  <si>
    <t>ВЛ-10 кВ от ВЛ-10 кВ ф. 5 НЛЭС 378-05 до ТП-484 в районе контур 209 (03)</t>
  </si>
  <si>
    <t>ВЛ-10 кВ отпайка к ТП-484</t>
  </si>
  <si>
    <t>ВЛ-10 кВ ТП-108 - ТП-113 (03)</t>
  </si>
  <si>
    <t>ВЛ 10кВ ТП 108 - ТП 113</t>
  </si>
  <si>
    <t>ПС-337 110/10 кВ «Вындин остров», ф. 337-03</t>
  </si>
  <si>
    <t>ВЛ-10 кВ от опоры № 7 ВЛЗ-10 кВдо СТП10/0,4 кВ в мкр. Пороги</t>
  </si>
  <si>
    <t>ВЛ 10кВ от оп. №7 ВЛ 10 кВ ТП 791 - ТП 69 – 70 до ТП 72</t>
  </si>
  <si>
    <t>ПС 110/10 №393 «Волхов», ф.393-23</t>
  </si>
  <si>
    <t>ВЛ-10 кВ от оп. 1 ВЛ-10 кВ от ТП-200-194 до СТП 10/0,4 кВ по ул. Гоголя (03)</t>
  </si>
  <si>
    <t>ВЛ-10 кВ от оп.1 ВЛ-10 кВ от ТП-200-194</t>
  </si>
  <si>
    <t>РП-2,ф.21</t>
  </si>
  <si>
    <t>ВЛ-10 кВ от оп. 3 ВЛ-10 кВ ТП-163- ТП- 171 до ТП-107  (03)</t>
  </si>
  <si>
    <t>ВЛ 10 кВ от оп. 3 ВЛ 10 кВ ТП 163 - ТП 171 до ТП 107</t>
  </si>
  <si>
    <t>ВЛ-10 кВ ТП-165 - ТП - 107 (03)</t>
  </si>
  <si>
    <t>ВЛ 10 кВ ТП 165 - ТП 107</t>
  </si>
  <si>
    <t>ВЛ-10 кВ от ТП-107  до трансформатора Т-3 (03)</t>
  </si>
  <si>
    <t>ВЛ 10 кВ от ТП 107 до трансформатора Т-3</t>
  </si>
  <si>
    <t>ВЛ-10 кВ от оп №27 ф 553-01 до ТП-132 (03)</t>
  </si>
  <si>
    <t>ВЛ 10кВ от оп. 27 ф. 553-01 до ТП 132</t>
  </si>
  <si>
    <t>ВЛ-10 кВ ТП-108 - ТП-113</t>
  </si>
  <si>
    <t>Отпайка от оп.1/4 КВЛ-10кВ ф.553-01 до ТП-109</t>
  </si>
  <si>
    <t>ПС 110/10 №553 "Валим", ф.553-04</t>
  </si>
  <si>
    <t xml:space="preserve">ВЛ-10 кВ от ПС-553 ф. 553-04 до ТП-114 ТСН "Родина" </t>
  </si>
  <si>
    <t>ВЛ-10 кВ от ПС-553 "Валим" ф.553-04 до ТП-114</t>
  </si>
  <si>
    <t>ВЛ-10 кВ от ВЛ-10 кВ от ТП-165-166 до КТП-10/0,4 кВ (03)</t>
  </si>
  <si>
    <t>ВЛ 10 кВ от оп. 24 ВЛ 10 кВ ТП 165 - ТП 166 до ТП 211</t>
  </si>
  <si>
    <t>ПС-337 110/10 кВ, ф.337-05</t>
  </si>
  <si>
    <t>ВЛ-10 кВ от оп. ВЛ-10 кВ фид. 5 от РП-1 до БКТП-578</t>
  </si>
  <si>
    <t>КЛ 10 кВ РП-1 - ТП-578 ф.05</t>
  </si>
  <si>
    <t>ВЛ 10 кВ т оп.6 ВЛ 10 ТП 169 - ТП 172 до ТП 209 (03)</t>
  </si>
  <si>
    <t>ВЛ 10 кВ от оп. 6 ВЛ 10 кВ ТП 169 - ТП 172 до ТП 209</t>
  </si>
  <si>
    <t>ГЭС-6</t>
  </si>
  <si>
    <t>ВЛ-110кВ от ВЛ-110кВ НЛЭС до ПС 110/10кВ "Валим"</t>
  </si>
  <si>
    <t>ВЛ 110 кВ Волховская ГЭС - Валим (ВЛ 110 кВ Волховская-3)</t>
  </si>
  <si>
    <t>АС 185/29</t>
  </si>
  <si>
    <t>ПС 110/10 №337</t>
  </si>
  <si>
    <t>ВЛ 110 кВ Валим - Вындин Остров (ВЛ 110 кВ Бережковская-3)</t>
  </si>
  <si>
    <t>ПС 110/10 №393 "Волхов", ф.22</t>
  </si>
  <si>
    <t>КЛ-10 кв  Каб.выхода от ТП - 168</t>
  </si>
  <si>
    <t xml:space="preserve">КЛ-10 кв  Каб.выхода от ТП - 168 </t>
  </si>
  <si>
    <t>АСБ 3*120</t>
  </si>
  <si>
    <t>КЛ-10 кв  от  ПС 110/10кВ Валим до ТП-126 Волхов</t>
  </si>
  <si>
    <t>АСБ 3х240</t>
  </si>
  <si>
    <t>КЛ-10 кв  от  ПС 110/10кВ Валим до ТП-137 Волхов</t>
  </si>
  <si>
    <t>ПС 110/10 №553 "Валим", ф.553-06</t>
  </si>
  <si>
    <t>КЛ-10 кв  от  ПС 110/10кВ Валим до ТП-138 Волхов</t>
  </si>
  <si>
    <t>АСБ 4х240</t>
  </si>
  <si>
    <t>КЛ-10 кв  от  ПС 378-50</t>
  </si>
  <si>
    <t xml:space="preserve">КЛ-10 кв  от  ПС 378-50   </t>
  </si>
  <si>
    <t>АСБ 3*240</t>
  </si>
  <si>
    <t>ПС-378 110/10 "Обитай", ф.13</t>
  </si>
  <si>
    <t>КЛ-10 кв  от  ПС 378-ТП37</t>
  </si>
  <si>
    <t xml:space="preserve">КЛ-10 кв  от  ПС 378-ТП37  </t>
  </si>
  <si>
    <t>ЦАСБул 3*70</t>
  </si>
  <si>
    <t>КЛ-10 кв  от  РП - 1 8</t>
  </si>
  <si>
    <t xml:space="preserve">КЛ 10 кВ РП-1 - ТП-66 фид.11 </t>
  </si>
  <si>
    <t>АСБ 3*70</t>
  </si>
  <si>
    <t>КЛ-10 кв  от  РП - 1-1</t>
  </si>
  <si>
    <t>КЛ 10 кВ РП 1 - ТП 1</t>
  </si>
  <si>
    <t>АСБ 3*95</t>
  </si>
  <si>
    <t>РП-1,ф.06</t>
  </si>
  <si>
    <t xml:space="preserve">КЛ-10 кв  от  РП - 1-14 </t>
  </si>
  <si>
    <t>КЛ 10 кВ ТП-6 - ТП-14</t>
  </si>
  <si>
    <t>АСБ 3*50</t>
  </si>
  <si>
    <t>КЛ 10 кВ РП-1 - ТП-15 фид. 7</t>
  </si>
  <si>
    <t xml:space="preserve">КЛ-10 кв  от  РП - 1-15+к.в.-51 </t>
  </si>
  <si>
    <t>АСБ 3*185</t>
  </si>
  <si>
    <t xml:space="preserve">КЛ-10 кв  от  РП - 1-31-12-9 </t>
  </si>
  <si>
    <t>КЛ 10кВ от РП- 1 - ТП-31</t>
  </si>
  <si>
    <t>КЛ-10 кв  от  РП - 1-46 ТП 6</t>
  </si>
  <si>
    <t>КЛ 10 кВ РП-1 - ТП-6 Ф 1</t>
  </si>
  <si>
    <t>ААШВ 3*95</t>
  </si>
  <si>
    <t>КЛ-10 кв  от  РП - 1-6ГЭС</t>
  </si>
  <si>
    <t xml:space="preserve">КЛ 10 кВ ГЭС - РП-1 </t>
  </si>
  <si>
    <t>СБ 3х185</t>
  </si>
  <si>
    <t xml:space="preserve">КЛ-10 кв  от  РП - 1-6ГЭС </t>
  </si>
  <si>
    <t>КЛ 10кВ - ПС 110/10 кВ ГЭС-6 - РП-1</t>
  </si>
  <si>
    <t>КЛ 10кВ - ПС 110/10 кВ ГЭС-6 - РП - 1</t>
  </si>
  <si>
    <t>ААБ 3*150</t>
  </si>
  <si>
    <t xml:space="preserve">КЛ-10 кв  от  РП - 1-к вых. </t>
  </si>
  <si>
    <t xml:space="preserve">КЛ 10 кВ РП-1 вых. на опору через реку </t>
  </si>
  <si>
    <t>КЛ 10 кВ РП-1 каб. выход на опору через реку (каб.2)</t>
  </si>
  <si>
    <t>АСБ  3*185</t>
  </si>
  <si>
    <t>РП-2,ф.13</t>
  </si>
  <si>
    <t xml:space="preserve">КЛ-10 кв  от  РП - 2 161 </t>
  </si>
  <si>
    <t>КЛ 10 кВ РП-2 - ТП-161</t>
  </si>
  <si>
    <t xml:space="preserve">КЛ-10 кв  от  РП - 2 164 </t>
  </si>
  <si>
    <t>КЛ 10 кВ РП-2 - ТП-164</t>
  </si>
  <si>
    <t>ГЭС-6, ф. Г-2</t>
  </si>
  <si>
    <t xml:space="preserve">КЛ-10 кв  от  РП - 2- 6 ГЭС </t>
  </si>
  <si>
    <t>АСБ 3*150</t>
  </si>
  <si>
    <t>КЛ-10 кв  от  РП - 2- к вых. РП-1</t>
  </si>
  <si>
    <t>КЛ 10кВ  от РП-2к вых. РП-1</t>
  </si>
  <si>
    <t xml:space="preserve">КЛ-10 кв  от  РП - 2- к вых. РП-1 </t>
  </si>
  <si>
    <t>РП-2,ф.24</t>
  </si>
  <si>
    <t>КЛ 10 кВ ТП-127 - ТП-139</t>
  </si>
  <si>
    <t xml:space="preserve">КЛ-10 кв  от  РП - 2-127-139 </t>
  </si>
  <si>
    <t>КЛ 10 кВ РП-2 - ТП-165</t>
  </si>
  <si>
    <t xml:space="preserve">КЛ-10 кв  от  РП - 2-165 </t>
  </si>
  <si>
    <t>СБ 3*70</t>
  </si>
  <si>
    <t>РП-2,ф.16</t>
  </si>
  <si>
    <t>КЛ-10 кв  от  РП - 2-173-136-174</t>
  </si>
  <si>
    <t>КЛ 10 кВ РП-2 - ТП-173</t>
  </si>
  <si>
    <t xml:space="preserve">КЛ-10 кв  от РП-1-ТП-31 </t>
  </si>
  <si>
    <t>КЛ 10 кВ РП 1 - ТП 31</t>
  </si>
  <si>
    <t>РП-1,ф.01</t>
  </si>
  <si>
    <t xml:space="preserve">КЛ-10 кв  от ТП - 10-22 </t>
  </si>
  <si>
    <t>КЛ 10 кВ ТП-22 - ТП-10</t>
  </si>
  <si>
    <t>ПС 110/10 №553 "Валим", ф.553-03</t>
  </si>
  <si>
    <t>КЛ-10 кВ от ф. 553-01 ПС-553 до КТП-118</t>
  </si>
  <si>
    <t>АСБ2л 3х95-10</t>
  </si>
  <si>
    <t xml:space="preserve">КЛ-10 кВ от ВЛЗ-10 кВ ПС-553 ф. 553-01 до КТП-119 </t>
  </si>
  <si>
    <t>КЛ 10кВ ВЛ-10 ф.553-03 - ТП - 119</t>
  </si>
  <si>
    <t xml:space="preserve">КЛ-10 кв  от ТП - 126-138 </t>
  </si>
  <si>
    <t>КЛ 10 кВ ТП-138 - ТП-126</t>
  </si>
  <si>
    <t>ААШВ  3*95</t>
  </si>
  <si>
    <t>КЛ-10 кв  от ТП - 126-178</t>
  </si>
  <si>
    <t>КЛ 10 кВ ТП-126 - ТП-178</t>
  </si>
  <si>
    <t>КЛ-10 кв  от ТП - 129</t>
  </si>
  <si>
    <t>КЛ 10 кВ ТП-129 вых. на ВЛ-10кВ</t>
  </si>
  <si>
    <t xml:space="preserve">КЛ-10 кв  от ТП - 12-ТП31 </t>
  </si>
  <si>
    <t>КЛ 10 кВ ТП-31 - ТП-12</t>
  </si>
  <si>
    <t>КЛ-10 кв  от ТП - 12-ТП9</t>
  </si>
  <si>
    <t>КЛ 10 кВ ТП-12 - ТП-9</t>
  </si>
  <si>
    <t>КЛ-10 кв  от ТП - 13-28</t>
  </si>
  <si>
    <t xml:space="preserve">КЛ 10 кВ ТП-28 - ТП-13 </t>
  </si>
  <si>
    <t xml:space="preserve">КЛ-10 кв  от ТП - 13-34 </t>
  </si>
  <si>
    <t>КЛ 10 кВ ТП-34 - ТП-13</t>
  </si>
  <si>
    <t>КЛ-10 кВ от ПС 110/10 кВ 553 до оп.1</t>
  </si>
  <si>
    <t>КЛ 10 кВ Валим ф.01 к ТП-124</t>
  </si>
  <si>
    <t>АСБ2л 3х240-10</t>
  </si>
  <si>
    <t>КЛ-10 кв  от ТП - 135-139</t>
  </si>
  <si>
    <t xml:space="preserve">КЛ 10 кВ ТП-139 - ТП-135 </t>
  </si>
  <si>
    <t>АСБу 3*95</t>
  </si>
  <si>
    <t>КЛ-10 кВ от ТП-135 до ТП-116</t>
  </si>
  <si>
    <t>КЛ 10кВ - ТП-135 - ТП 116</t>
  </si>
  <si>
    <t>КЛ-10 кВ от ТП-139 до ТП-116</t>
  </si>
  <si>
    <t xml:space="preserve">КЛ 10кВ - ТП-139 - ТП 116 </t>
  </si>
  <si>
    <t>КЛ-10 кв  от ТП - 135-155</t>
  </si>
  <si>
    <t xml:space="preserve">КЛ 10 кВ ТП-135 - ТП-155  </t>
  </si>
  <si>
    <t xml:space="preserve">АСБУ 3*95 </t>
  </si>
  <si>
    <t>КЛ-10 кв  от ТП - 135-179</t>
  </si>
  <si>
    <t xml:space="preserve">КЛ 10 кВ ТП-135 - ТП-179  </t>
  </si>
  <si>
    <t>КЛ-10 кв  от ТП - 136-174</t>
  </si>
  <si>
    <t>КЛ 10 кВ ТП-174 - ТП-136</t>
  </si>
  <si>
    <t>КЛ-10 кв  от ТП - 140-159</t>
  </si>
  <si>
    <t xml:space="preserve">КЛ 10 кВ ТП-140 - ТП-159 </t>
  </si>
  <si>
    <t xml:space="preserve">КЛ-10 кв  от ТП - 141-177 </t>
  </si>
  <si>
    <t>КЛ 10 кВ ТП-141 - ТП-177</t>
  </si>
  <si>
    <t>ААШВ 3*70</t>
  </si>
  <si>
    <t>КЛ-10 кв  от ТП - 1-42</t>
  </si>
  <si>
    <t>КЛ 10 кВ РП-1 - ТП-42</t>
  </si>
  <si>
    <t>АСб 3*95</t>
  </si>
  <si>
    <t>РП-2,ф.23</t>
  </si>
  <si>
    <t>КЛ-10 кв  от ТП - 142-148</t>
  </si>
  <si>
    <t xml:space="preserve">КЛ 10 кВ ТП-148 - ТП-142  </t>
  </si>
  <si>
    <t>КЛ-10 кв  от ТП - 142-149</t>
  </si>
  <si>
    <t xml:space="preserve">КЛ 10 кВ ТП-149 - ТП-142 </t>
  </si>
  <si>
    <t>КЛ-10 кв  от ТП - 143-126</t>
  </si>
  <si>
    <t xml:space="preserve">КЛ 10 кВ ТП-143 - ТП-126 </t>
  </si>
  <si>
    <t xml:space="preserve">КЛ-10 кв  от ТП - 146-РП2 </t>
  </si>
  <si>
    <t xml:space="preserve">КЛ 10 кВ РП-2 - ТП-146 </t>
  </si>
  <si>
    <t>КЛ-10 кв  от ТП - 147-148</t>
  </si>
  <si>
    <t xml:space="preserve">КЛ 10 кВ ТП-147 - ТП-148  </t>
  </si>
  <si>
    <t xml:space="preserve">КЛ-10 кв  от ТП - 148-149 </t>
  </si>
  <si>
    <t xml:space="preserve">КЛ 10 кВ ТП-148 - ТП-149 </t>
  </si>
  <si>
    <t>СБ 3*50</t>
  </si>
  <si>
    <t>КЛ-10 кв  от ТП - 149 -150</t>
  </si>
  <si>
    <t xml:space="preserve">КЛ 10 кВ ТП-149 - ТП-150  </t>
  </si>
  <si>
    <t>КЛ-10 кв  от ТП - 150-151</t>
  </si>
  <si>
    <t>КЛ 10 кВ ТП-150 - ТП-151</t>
  </si>
  <si>
    <t>КЛ-10 кв  от ТП - 150-176</t>
  </si>
  <si>
    <t xml:space="preserve">КЛ 10 кВ ТП-150 - ТП-176 </t>
  </si>
  <si>
    <t>КЛ-10 кв  от ТП - 153-154</t>
  </si>
  <si>
    <t xml:space="preserve">КЛ 10 кВ ТП-153 - ТП-154 </t>
  </si>
  <si>
    <t>КЛ-10 кв  от ТП - 154-155</t>
  </si>
  <si>
    <t xml:space="preserve">КЛ 10 кВ ТП 154 - ТП 155  </t>
  </si>
  <si>
    <t xml:space="preserve">КЛ 10 кВ ТП-154 - ТП-155  </t>
  </si>
  <si>
    <t xml:space="preserve">КЛ-10 кв  от ТП - 155-156 </t>
  </si>
  <si>
    <t xml:space="preserve">КЛ 10 кВ ТП-155 - ТП-156  </t>
  </si>
  <si>
    <t>КЛ-10 кв  от ТП - 156-157</t>
  </si>
  <si>
    <t xml:space="preserve">КЛ 10 кВ ТП-157 - ТП-156  </t>
  </si>
  <si>
    <t>КЛ-10 кв  от ТП - 157-158</t>
  </si>
  <si>
    <t xml:space="preserve">КЛ-10 кв  от ТП - 157-158 </t>
  </si>
  <si>
    <t>КЛ-10 кв  от ТП - 158-185</t>
  </si>
  <si>
    <t xml:space="preserve">КЛ 10 кВ ТП-185 - ТП-158  </t>
  </si>
  <si>
    <t>ААБ 3*70</t>
  </si>
  <si>
    <t>ПС 110/10 №553 "Валим", ф.553-05</t>
  </si>
  <si>
    <t>КЛ-10 кв  от ТП - 159-183</t>
  </si>
  <si>
    <t xml:space="preserve">КЛ 10 кВ ТП-159 - ТП-183 </t>
  </si>
  <si>
    <t>КЛ-10 кв  от ТП - 16 к вых.</t>
  </si>
  <si>
    <t xml:space="preserve">КЛ-10 кв  от ТП - 16 к вых. </t>
  </si>
  <si>
    <t>КЛ-10 кв  от ТП - 160-186</t>
  </si>
  <si>
    <t xml:space="preserve">КЛ 10 кВ ТП-160 - ТП-186  </t>
  </si>
  <si>
    <t>КЛ-10 кв  от ТП - 161-160</t>
  </si>
  <si>
    <t xml:space="preserve">КЛ 10 кВ ТП-161 - ТП-160  </t>
  </si>
  <si>
    <t>КЛ-10 кв  от ТП - 163</t>
  </si>
  <si>
    <t xml:space="preserve">КЛ 10 кВ ТП-171 - ТП-163 выход с опоры до ТП-163  </t>
  </si>
  <si>
    <t xml:space="preserve">КЛ-10 кв  от ТП - 164-163 </t>
  </si>
  <si>
    <t xml:space="preserve">КЛ 10 кВ ТП-164 - ТП-163 </t>
  </si>
  <si>
    <t xml:space="preserve">КЛ-10 кв  от ТП - 167 </t>
  </si>
  <si>
    <t>КЛ 10 кВ ТП 168 - ТП 167 выход на ВЛ-10кВ</t>
  </si>
  <si>
    <t xml:space="preserve">КЛ-10 кв  от ТП - 17 </t>
  </si>
  <si>
    <t>КЛ-10 кв  от ТП - 17-18</t>
  </si>
  <si>
    <t>КЛ 10 кВ ТП-18 - ТП-17</t>
  </si>
  <si>
    <t xml:space="preserve">КЛ-10 кВ ТП-111 - ТП-174 </t>
  </si>
  <si>
    <t>КЛ 10кВ - ТП-111 - ТП-174</t>
  </si>
  <si>
    <t>КЛ-10 кВ ТП-136 - ТП-111</t>
  </si>
  <si>
    <t>КЛ 10 кВ ТП-136 - ТП-111</t>
  </si>
  <si>
    <t>КЛ-10 кв  от ТП - 175-174</t>
  </si>
  <si>
    <t>КЛ 10 кВ ТП-174 - ТП- 175</t>
  </si>
  <si>
    <t>КЛ-10 кв  от ТП - 175-176</t>
  </si>
  <si>
    <t>КЛ 10 кВ ТП- 175 - ТП-176</t>
  </si>
  <si>
    <t>КЛ-10 кв  от ТП - 177-182</t>
  </si>
  <si>
    <t xml:space="preserve">КЛ 10 кВ ТП-182 - ТП-177 </t>
  </si>
  <si>
    <t>КЛ-10 кв  от ТП - 178-188</t>
  </si>
  <si>
    <t xml:space="preserve">КЛ 10 кВ ТП-178 - ТП-188 </t>
  </si>
  <si>
    <t>АСБ  3*35</t>
  </si>
  <si>
    <t>КЛ-10 кв  от ТП - 179-144-137</t>
  </si>
  <si>
    <t xml:space="preserve">КЛ 10 кВ ТП-144 - ТП-137 </t>
  </si>
  <si>
    <t>КЛ-10 кв  от ТП - 180-146</t>
  </si>
  <si>
    <t xml:space="preserve">КЛ 10 кВ ТП-146 - ТП-180 </t>
  </si>
  <si>
    <t>АСБ  3*50</t>
  </si>
  <si>
    <t>КЛ-10 кв  от ТП - 180-147</t>
  </si>
  <si>
    <t xml:space="preserve">КЛ 10 кВ ТП-180 - ТП-147 </t>
  </si>
  <si>
    <t>КЛ-10 кв  от ТП - 181-140</t>
  </si>
  <si>
    <t>КЛ 10 кВ ТП-181 - ТП-140</t>
  </si>
  <si>
    <t>КЛ-10 кв  от ТП - 181-156</t>
  </si>
  <si>
    <t>КЛ 10 кВ ТП-156 - ТП-181</t>
  </si>
  <si>
    <t>РП-1,ф.10</t>
  </si>
  <si>
    <t>КЛ-10 кв  от ТП - 18-14</t>
  </si>
  <si>
    <t xml:space="preserve">КЛ 10 кВ ТП-14 - ТП-18 </t>
  </si>
  <si>
    <t>КЛ-10 кв  от ТП - 182-181</t>
  </si>
  <si>
    <t xml:space="preserve">КЛ 10 кВ ТП-181 - ТП-182  </t>
  </si>
  <si>
    <t>КЛ-10 кв  от ТП - 183-138</t>
  </si>
  <si>
    <t>КЛ 10 кВ ТП-138 - ТП-183</t>
  </si>
  <si>
    <t xml:space="preserve">КЛ-10 кв  от ТП - 183-184  </t>
  </si>
  <si>
    <t xml:space="preserve">КЛ 10 кВ ТП-183 - ТП-184  </t>
  </si>
  <si>
    <t>ААБ  3*50</t>
  </si>
  <si>
    <t>КЛ-10 кв  от ТП - 184-141</t>
  </si>
  <si>
    <t>КЛ 10 кВ ТП-184 - ТП-141</t>
  </si>
  <si>
    <t>АСБ  3*95</t>
  </si>
  <si>
    <t>КЛ-10 кв  от ТП - 185</t>
  </si>
  <si>
    <t xml:space="preserve">КЛ 10 кВ ТП-185 с РУ-10кВ до Т-1  </t>
  </si>
  <si>
    <t>КЛ-10 кв  от ТП - 185-176</t>
  </si>
  <si>
    <t xml:space="preserve">КЛ 10 кВ ТП-176 - ТП-185 </t>
  </si>
  <si>
    <t>ААБ 3*50</t>
  </si>
  <si>
    <t>КЛ-10 кв  от ТП - 186-158</t>
  </si>
  <si>
    <t>КЛ 10 кВ ТП-186 - ТП-158</t>
  </si>
  <si>
    <t>СБ  3*50</t>
  </si>
  <si>
    <t>КЛ-10 кв  от ТП - 187-184</t>
  </si>
  <si>
    <t xml:space="preserve">КЛ 10 кВ ТП-187 - ТП-184   </t>
  </si>
  <si>
    <t>КЛ 10 кВ ТП-185 - ТП-187</t>
  </si>
  <si>
    <t xml:space="preserve">КЛ-10 кв  от ТП - 187-185 </t>
  </si>
  <si>
    <t xml:space="preserve">КЛ-10 кв  от ТП - 188-137 </t>
  </si>
  <si>
    <t>КЛ 10 кВ ТП-137 - ТП-188</t>
  </si>
  <si>
    <t>КЛ-10 кв  от ТП - 189-129</t>
  </si>
  <si>
    <t xml:space="preserve">КЛ 10 кВ ТП-189 - ТП-129 </t>
  </si>
  <si>
    <t>КЛ-10 кв  от ТП - 194</t>
  </si>
  <si>
    <t xml:space="preserve">КЛ-10 кв  от ТП - 194 </t>
  </si>
  <si>
    <t xml:space="preserve">КЛ-10 кв  от ТП - 199-198 и ТП 198-166 </t>
  </si>
  <si>
    <t xml:space="preserve">КЛ 10 кВ ТП-198 - ТП-199  </t>
  </si>
  <si>
    <t>АСБ 2л  3*95</t>
  </si>
  <si>
    <t>КЛ-10 кв  от ТП - 2 к вых.26</t>
  </si>
  <si>
    <t>КЛ 10 кВ ТП-26 - ТП-2</t>
  </si>
  <si>
    <t>КЛ-10 кв  от ТП - 2 к вых.29</t>
  </si>
  <si>
    <t>КЛ 10 кВ ТП-29 - ТП-2</t>
  </si>
  <si>
    <t>КЛ-10 кв  от ТП - 21-44</t>
  </si>
  <si>
    <t>КЛ 10 кВ ТП-44 - ТП-21</t>
  </si>
  <si>
    <t>ПС-378 110/10 "Обитай", ф.06</t>
  </si>
  <si>
    <t xml:space="preserve">КЛ-10 кв  от ТП - 22-40 </t>
  </si>
  <si>
    <t xml:space="preserve">КЛ 10 кВ ТП-22 - ТП-57 </t>
  </si>
  <si>
    <t>ААБ 3*95</t>
  </si>
  <si>
    <t>КЛ-10 кВ от ТП-22 до ТП-52</t>
  </si>
  <si>
    <t>КЛ 10 кВ ТП-22 - ТП-52</t>
  </si>
  <si>
    <t>АСБ2л 3х70</t>
  </si>
  <si>
    <t>КЛ-10 кВ от ТП-52 до ТП-43</t>
  </si>
  <si>
    <t>КЛ 10 кВ ТП-52 - ТП-43</t>
  </si>
  <si>
    <t xml:space="preserve">КЛ-10 кв  от ТП - 23-24 </t>
  </si>
  <si>
    <t xml:space="preserve">КЛ 10 кВ ТП-24 - ТП-23 </t>
  </si>
  <si>
    <t>КЛ-10 кв  от ТП - 23-25</t>
  </si>
  <si>
    <t>КЛ 10 кВ ТП-23 - ТП-25</t>
  </si>
  <si>
    <t>ААБ 3*120</t>
  </si>
  <si>
    <t xml:space="preserve">КЛ-10 кв  от ТП - 23-40 </t>
  </si>
  <si>
    <t>КЛ 10 кВ ТП-40 - ТП-23</t>
  </si>
  <si>
    <t>КЛ-10 кв  от ТП - 26 к вых. КТП</t>
  </si>
  <si>
    <t>КЛ 10 кВ ТП-26 каб. выход на оп.1 к ТП-2</t>
  </si>
  <si>
    <t>КЛ-10 кв  от ТП - 26-27</t>
  </si>
  <si>
    <t>КЛ 10 кВ ТП-27 - ТП-26</t>
  </si>
  <si>
    <t>КЛ-10 кв  от ТП - 27-20</t>
  </si>
  <si>
    <t xml:space="preserve">КЛ 10 кВ ТП-27 - ТП-20 </t>
  </si>
  <si>
    <t>КЛ-10 кв  от ТП - 28-53</t>
  </si>
  <si>
    <t xml:space="preserve">КЛ 10 кВ ТП-53 - ТП-28 </t>
  </si>
  <si>
    <t>КЛ-10 кв  от ТП - 29 к ввод</t>
  </si>
  <si>
    <t>КЛ 10 кВ каб. выход с ТП-30</t>
  </si>
  <si>
    <t>КЛ-10 кв  от ТП - 29 к вых.2</t>
  </si>
  <si>
    <t xml:space="preserve">КЛ 10 кв  от ТП 29 к вых.ТП 2 </t>
  </si>
  <si>
    <t>КЛ-10 кв  от ТП - 31 к вых.32</t>
  </si>
  <si>
    <t xml:space="preserve">КЛ 10 кВ ТП-31 выход на оп.1 ВЛ-10кВ </t>
  </si>
  <si>
    <t>КЛ-10 кв  от ТП - 33 к вход</t>
  </si>
  <si>
    <t>КЛ 10 кв  от ТП 33 к вход.</t>
  </si>
  <si>
    <t>КЛ-10 кв  от ТП - 3-39</t>
  </si>
  <si>
    <t>КЛ 10 кВ ТП-3 - ТП-39</t>
  </si>
  <si>
    <t>КЛ-10 кв  от ТП - 3-40</t>
  </si>
  <si>
    <t xml:space="preserve">КЛ 10 кВ ТП-40 - ТП-3 </t>
  </si>
  <si>
    <t>КЛ-10 кв  от ТП - 34-24</t>
  </si>
  <si>
    <t xml:space="preserve">КЛ 10 кВ ТП-34 - ТП-24 </t>
  </si>
  <si>
    <t>КЛ-10 кВ  от ТП - 35-26</t>
  </si>
  <si>
    <t>КЛ 10 кВ ТП-35 - ТП-26</t>
  </si>
  <si>
    <t>КЛ-10 кВ от ТП-34 до ТП-68</t>
  </si>
  <si>
    <t>КЛ 10кВ - ТП-34 (ЗТП) - ТП-68</t>
  </si>
  <si>
    <t>АСБ 3х95-10</t>
  </si>
  <si>
    <t>КЛ-10 кВ от ТП-35 до ТП-68</t>
  </si>
  <si>
    <t>КЛ 10 кВ ТП-35 - ТП- 68</t>
  </si>
  <si>
    <t>ПС-378 110/10 "Обитай", ф.15</t>
  </si>
  <si>
    <t>КЛ-10 кв  от ТП - 378</t>
  </si>
  <si>
    <t>КЛ-10 кВ ПС-378 - ТП-60</t>
  </si>
  <si>
    <t>ПС-378 110/10 "Обитай", ф.13,13</t>
  </si>
  <si>
    <t>КЛ-10 кв  от ТП - 37-ПС378</t>
  </si>
  <si>
    <t>КЛ 10 кВ "Обитай" - ТП-37</t>
  </si>
  <si>
    <t>КЛ-10 кв  от ТП - 39 -25</t>
  </si>
  <si>
    <t>КЛ 10 кВ ТП-39 - ТП-25</t>
  </si>
  <si>
    <t>КЛ-10 кв  от ТП - 39 -3</t>
  </si>
  <si>
    <t>КЛ 10 кВ ТП 39 - ТП 3</t>
  </si>
  <si>
    <t>КЛ-10 кв  от ТП - 41к.в.</t>
  </si>
  <si>
    <t>КЛ 10 кВ РП-1 - ТП-41 кабельный выход</t>
  </si>
  <si>
    <t>КЛ-10 кв  от ТП - 4-25</t>
  </si>
  <si>
    <t>КЛ 10 кВ ТП-25 - ТП-4</t>
  </si>
  <si>
    <t>КЛ-10 кв  от ТП - 44-43</t>
  </si>
  <si>
    <t xml:space="preserve">КЛ 10 кВ ТП 44 - ТП 43 </t>
  </si>
  <si>
    <t>КЛ-10 кВ от КЛ-10 кВ Л. ТП-43-ТП-44 до БКТП</t>
  </si>
  <si>
    <t>КЛ-10 кВ от КЛ-10 кВ Л. ТП-43-ТП-44 до БКТП -65</t>
  </si>
  <si>
    <t>КЛ-10 кв  от ТП - 4-53</t>
  </si>
  <si>
    <t>КЛ 10 кВ ТП-4 - ТП-53</t>
  </si>
  <si>
    <t>АСБу 3*120</t>
  </si>
  <si>
    <t>КЛ-10 кв  от ТП - 45-55</t>
  </si>
  <si>
    <t xml:space="preserve">КЛ 10 кВ ТП-45 - ТП-55 </t>
  </si>
  <si>
    <t>АСБгу 3*120</t>
  </si>
  <si>
    <t>КЛ-10 кв  от ТП - 46-47</t>
  </si>
  <si>
    <t>КЛ 10 кВ ТП-46 - ТП-47</t>
  </si>
  <si>
    <t>КЛ-10 кв  от ТП - 47- ТП - 10</t>
  </si>
  <si>
    <t>КЛ-10 кв  от ТП - 48-22</t>
  </si>
  <si>
    <t xml:space="preserve">КЛ 10 кВ ТП-48 - ТП-22 </t>
  </si>
  <si>
    <t>ААШВ 3*120</t>
  </si>
  <si>
    <t>КЛ-10 кв  от ТП - 48-46</t>
  </si>
  <si>
    <t>КЛ 10 кВ ТП-46 - ТП-48</t>
  </si>
  <si>
    <t>ААШВ  3*120</t>
  </si>
  <si>
    <t>КЛ-10 кв  от ТП - 49-48</t>
  </si>
  <si>
    <t xml:space="preserve">КЛ 10 кВ ТП-49 - ТП-48 </t>
  </si>
  <si>
    <t>КЛ-10 кв  от ТП - 5</t>
  </si>
  <si>
    <t xml:space="preserve">КЛ 10 кВ ТП-16 - ТП-5 </t>
  </si>
  <si>
    <t>КЛ-10 кв  от ТП - 5 к вых. на опору</t>
  </si>
  <si>
    <t xml:space="preserve">КЛ 10 кв  от ТП 5 к вых. на опору </t>
  </si>
  <si>
    <t>КЛ-10 кв  от ТП - 50-21</t>
  </si>
  <si>
    <t xml:space="preserve">КЛ 10 кВ ТП-50 - ТП-21  </t>
  </si>
  <si>
    <t>КЛ-10 кв  от ТП - 52-56</t>
  </si>
  <si>
    <t>КЛ 10 кВ ТП-52 - ТП-56</t>
  </si>
  <si>
    <t>КЛ-10 кв  от ТП - 54-21</t>
  </si>
  <si>
    <t xml:space="preserve">КЛ 10 кВ ТП-21 - ТП-54 </t>
  </si>
  <si>
    <t>КЛ-10 кв  от ТП - 54-45</t>
  </si>
  <si>
    <t>КЛ 10 кВ ТП-54 - ТП-45</t>
  </si>
  <si>
    <t>КЛ-10 кв  от ТП - 55-35</t>
  </si>
  <si>
    <t xml:space="preserve">КЛ 10 кВ ТП-55 - ТП-35 </t>
  </si>
  <si>
    <t xml:space="preserve">КЛ-10 кв  от ТП - 56 </t>
  </si>
  <si>
    <t>ААБл 3*50</t>
  </si>
  <si>
    <t>КЛ-10 кв  от ТП - 56-21</t>
  </si>
  <si>
    <t>КЛ 10 кВ ТП-56 - ТП-21</t>
  </si>
  <si>
    <t>ПС-378 110/10 "Обитай", ф.03</t>
  </si>
  <si>
    <t>КЛ-10 кв  от ТП - 7-50</t>
  </si>
  <si>
    <t>КЛ 10 кВ ТП-50 - ТП-7</t>
  </si>
  <si>
    <t>КЛ-10 кв  от ТП - 8-14</t>
  </si>
  <si>
    <t xml:space="preserve">КЛ 10 кВ ТП 8 - ТП 14 </t>
  </si>
  <si>
    <t>КЛ 10 кВ ТП-8 - ТП-14</t>
  </si>
  <si>
    <t>КЛ-10 кв  от ТП - 8-7</t>
  </si>
  <si>
    <t>КЛ 10 кВ ТП 8 - ТП 7</t>
  </si>
  <si>
    <t>КЛ-10кВ от оп.46 до оп.47 ВЛ-10кВ фид. 5 от РП-1</t>
  </si>
  <si>
    <t xml:space="preserve">КЛ-10кВ от оп.46 до оп.47 ВЛ-10кВ фид. 5 от РП-1 </t>
  </si>
  <si>
    <t>АПвПу2г 1х120</t>
  </si>
  <si>
    <t>2КЛ-10 кВ от БКТП 10/0,4 кВ до КЛ-10 кВ Волхов</t>
  </si>
  <si>
    <t>2КЛ 10 кВ от КЛ-10 кВ (ТП59-ТП-8) до ТП 63</t>
  </si>
  <si>
    <t>АСБ 3х95</t>
  </si>
  <si>
    <t>КЛ-10 кВ от ТП-187 до ТП-122</t>
  </si>
  <si>
    <t xml:space="preserve">КЛ 10 кВ ТП-187 - ТП-122 </t>
  </si>
  <si>
    <t>АСБ 3х70</t>
  </si>
  <si>
    <t>КЛ-10 кВ от ТП-178 до ТП-121</t>
  </si>
  <si>
    <t>АСБ2л 3х185</t>
  </si>
  <si>
    <t>РП-2,ф.ФРУ-2</t>
  </si>
  <si>
    <t xml:space="preserve">2 КЛ-10 кв  от ФРУ ЗАО Метахим РП - 2 </t>
  </si>
  <si>
    <t>КЛ-10 кв  от ФРУ ЗАО Метахим РП - 2</t>
  </si>
  <si>
    <t>2 КЛ-10 кв  от ТП - 199 Агрохолод</t>
  </si>
  <si>
    <t>КЛ 10 кВ ТП-199 - ТП-201</t>
  </si>
  <si>
    <t>АСБ3х50</t>
  </si>
  <si>
    <t>2 КЛ-10 кВ от РУ-10 кВ проектируемой КТПН 10/0,4 кВ Волхов</t>
  </si>
  <si>
    <t xml:space="preserve">2КЛ 10 кВ до ТП 66 </t>
  </si>
  <si>
    <t>АСБ2л 3х95</t>
  </si>
  <si>
    <t>КЛ 10 кВ ТП 136 - ТП 111</t>
  </si>
  <si>
    <t>АСБ2л 3х120</t>
  </si>
  <si>
    <t>КЛ 10 кВ ТП 111 - ТП 174</t>
  </si>
  <si>
    <t>КЛ-10 кВ ТП-151 - ТП-152</t>
  </si>
  <si>
    <t>АПвПу2г 3х(1х95/35)</t>
  </si>
  <si>
    <t>КЛ-10 кВ ТП-153 - ТП-152</t>
  </si>
  <si>
    <t>КЛ 10кВ ТП 152 - ТП 153</t>
  </si>
  <si>
    <t>КЛ-10 кВ ТП-175 - ТП-110</t>
  </si>
  <si>
    <t>КЛ 10 кВ - ТП-175 - ТП 110</t>
  </si>
  <si>
    <t>АПвПу2г 3х120/35</t>
  </si>
  <si>
    <t>РП-1,ф.7</t>
  </si>
  <si>
    <t>КЛ-10 кВ  от ВЛ-10 кВ от ТП-17-ЛЭП 10 кВ ТП-15-16 до 2БКТП-10/0,4 кВ</t>
  </si>
  <si>
    <t>КЛ 10 кВ от ВЛ-10 кВ ТП 17 – ТП 16, 15 до ТП 73</t>
  </si>
  <si>
    <t>АПвПу2г 3х120/25</t>
  </si>
  <si>
    <t>РП-1,ф.1</t>
  </si>
  <si>
    <t xml:space="preserve">КЛ-10 кВ  РП - 1 - ТП - 73 </t>
  </si>
  <si>
    <t>КЛ-10 кВ  РП - 1 - ТП - 73</t>
  </si>
  <si>
    <t>АСБ2Л 3х120</t>
  </si>
  <si>
    <t xml:space="preserve">КЛ-10 кВ ТП - 73 - ТП - 6 </t>
  </si>
  <si>
    <t>КЛ 10кВ - ТП-6 - ТП-73</t>
  </si>
  <si>
    <t xml:space="preserve">КЛ-10 кВ от ВЛ-10 кВ ТП-130 - ТП - 162 до ТП - 210 </t>
  </si>
  <si>
    <t>КЛ 10 кВ от ВЛ-10 кВ ТП 130- ТП 162 до ТП-210</t>
  </si>
  <si>
    <t>КЛ-10 кВ от ТП-110 - ТП-106</t>
  </si>
  <si>
    <t>КЛ 10кВ  ТП 110 - ТП 106</t>
  </si>
  <si>
    <t>2018</t>
  </si>
  <si>
    <t>БКРТП</t>
  </si>
  <si>
    <t>Распределительная подстанция РП-2</t>
  </si>
  <si>
    <t>РП-2</t>
  </si>
  <si>
    <t>1962</t>
  </si>
  <si>
    <t>ЗТП</t>
  </si>
  <si>
    <t>МТП-1</t>
  </si>
  <si>
    <t>ТП-1</t>
  </si>
  <si>
    <t>2017</t>
  </si>
  <si>
    <t>Трансформаторная подстанция  ТП 2</t>
  </si>
  <si>
    <t>ТП-2</t>
  </si>
  <si>
    <t>1988</t>
  </si>
  <si>
    <t>Трансформаторная подстанция  ТП 3</t>
  </si>
  <si>
    <t>ТП-3</t>
  </si>
  <si>
    <t>1974</t>
  </si>
  <si>
    <t>1х160
1х250</t>
  </si>
  <si>
    <t>Трансформаторная подстанция  ТП 4</t>
  </si>
  <si>
    <t xml:space="preserve">ТП-4 </t>
  </si>
  <si>
    <t>1984</t>
  </si>
  <si>
    <t>Трансформаторная подстанция  ТП 5</t>
  </si>
  <si>
    <t>ТП-5</t>
  </si>
  <si>
    <t>1985</t>
  </si>
  <si>
    <t>Силовое оборудование ТП-7</t>
  </si>
  <si>
    <t>ТП-7</t>
  </si>
  <si>
    <t>2х630</t>
  </si>
  <si>
    <t>ТП-8</t>
  </si>
  <si>
    <t>1983</t>
  </si>
  <si>
    <t>Трансформаторная подстанция  ТП 10</t>
  </si>
  <si>
    <t>ТП-10</t>
  </si>
  <si>
    <t>1989</t>
  </si>
  <si>
    <t>Силовое оборудование ТП-11</t>
  </si>
  <si>
    <t>ТП-11</t>
  </si>
  <si>
    <t>2007</t>
  </si>
  <si>
    <t>РП-1,ф.9</t>
  </si>
  <si>
    <t>КТП-12</t>
  </si>
  <si>
    <t>ТП-12</t>
  </si>
  <si>
    <t>Трансформаторная подстанция  ТП 13</t>
  </si>
  <si>
    <t>ТП-13</t>
  </si>
  <si>
    <t>РП-1,ф.6</t>
  </si>
  <si>
    <t>Трансформаторная подстанция  ТП 14</t>
  </si>
  <si>
    <t>ТП-14</t>
  </si>
  <si>
    <t>1987</t>
  </si>
  <si>
    <t>2х100</t>
  </si>
  <si>
    <t>Трансформаторная подстанция  ТП 15</t>
  </si>
  <si>
    <t>ТП-15</t>
  </si>
  <si>
    <t>1986</t>
  </si>
  <si>
    <t>Трансформаторная подстанция  ТП 16</t>
  </si>
  <si>
    <t>ТП-16</t>
  </si>
  <si>
    <t>Трансформаторная подстанция  ТП 17</t>
  </si>
  <si>
    <t>ТП-17</t>
  </si>
  <si>
    <t>1981</t>
  </si>
  <si>
    <t>Трансформаторная подстанция  ТП 18-н</t>
  </si>
  <si>
    <t>ТП-18-н</t>
  </si>
  <si>
    <t>1993</t>
  </si>
  <si>
    <t>1х400
1х250</t>
  </si>
  <si>
    <t xml:space="preserve">Трансформаторная подстанция  ТП 19 </t>
  </si>
  <si>
    <t>ТП-19</t>
  </si>
  <si>
    <t>1980</t>
  </si>
  <si>
    <t>Силовое оборудование ТП-20</t>
  </si>
  <si>
    <t>ТП-20</t>
  </si>
  <si>
    <t>2х160</t>
  </si>
  <si>
    <t>Трансформаторная подстанция  ТП 21</t>
  </si>
  <si>
    <t xml:space="preserve">ТП-21 </t>
  </si>
  <si>
    <t>БКТП 10/0,4 кВ Волхов</t>
  </si>
  <si>
    <t>ТП-22</t>
  </si>
  <si>
    <t>2009</t>
  </si>
  <si>
    <t>ТП-23</t>
  </si>
  <si>
    <t>2014</t>
  </si>
  <si>
    <t>Трансформаторная подстанция  ТП 24</t>
  </si>
  <si>
    <t>ТП-24</t>
  </si>
  <si>
    <t xml:space="preserve">ТП - 25 (БКТП) </t>
  </si>
  <si>
    <t xml:space="preserve">Трансформаторная подстанция  ТП 26 </t>
  </si>
  <si>
    <t xml:space="preserve">ТП-26 </t>
  </si>
  <si>
    <t xml:space="preserve">Трансформаторная подстанция  ТП 27 </t>
  </si>
  <si>
    <t>ТП-27</t>
  </si>
  <si>
    <t>2008</t>
  </si>
  <si>
    <t>Трансформаторная подстанция  ТП 28</t>
  </si>
  <si>
    <t>ТП-28</t>
  </si>
  <si>
    <t>2012</t>
  </si>
  <si>
    <t>Трансформаторная подстанция  ТП 29</t>
  </si>
  <si>
    <t xml:space="preserve">ТП-29 </t>
  </si>
  <si>
    <t>КТП - 30</t>
  </si>
  <si>
    <t>ТП-30</t>
  </si>
  <si>
    <t>Трансформаторная подстанция  ТП 31</t>
  </si>
  <si>
    <t>ТП-31</t>
  </si>
  <si>
    <t>Трансформаторная подстанция  ТП 32</t>
  </si>
  <si>
    <t>ТП-32</t>
  </si>
  <si>
    <t>ТП-10/0,4кВ взамен КТП-33 в г.Волхов</t>
  </si>
  <si>
    <t>ТП-33</t>
  </si>
  <si>
    <t>2015</t>
  </si>
  <si>
    <t>Трансформаторная подстанция  ТП 34</t>
  </si>
  <si>
    <t>ТП-34</t>
  </si>
  <si>
    <t>Трансформаторная подстанция  ТП 35</t>
  </si>
  <si>
    <t xml:space="preserve">ТП-35 </t>
  </si>
  <si>
    <t>КТП-36н Волхов</t>
  </si>
  <si>
    <t>ТП-36</t>
  </si>
  <si>
    <t>2016</t>
  </si>
  <si>
    <t>1х630</t>
  </si>
  <si>
    <t>Силовое оборудование ТП-37</t>
  </si>
  <si>
    <t>ТП-37</t>
  </si>
  <si>
    <t>1994</t>
  </si>
  <si>
    <t>2х1000</t>
  </si>
  <si>
    <t>КТП 10/0,4 кВ (ТМГСУ11-160/10-У1)  Волхов</t>
  </si>
  <si>
    <t>ТП-38</t>
  </si>
  <si>
    <t>Трансформаторная подстанция  ТП 39</t>
  </si>
  <si>
    <t xml:space="preserve">ТП-39 </t>
  </si>
  <si>
    <t>Трансформаторная подстанция  ТП 40</t>
  </si>
  <si>
    <t>ТП-40</t>
  </si>
  <si>
    <t>1х250
1х100</t>
  </si>
  <si>
    <t>КТП - 41</t>
  </si>
  <si>
    <t>ТП-41</t>
  </si>
  <si>
    <t>РП-1,ф.8</t>
  </si>
  <si>
    <t>Трансформаторная подстанция  ТП 42</t>
  </si>
  <si>
    <t>ТП-42</t>
  </si>
  <si>
    <t>1997</t>
  </si>
  <si>
    <t>Трансформаторная подстанция  ТП 43</t>
  </si>
  <si>
    <t xml:space="preserve">ТП-43 </t>
  </si>
  <si>
    <t>Трансформаторная подстанция  ТП 44</t>
  </si>
  <si>
    <t xml:space="preserve">ТП-44 </t>
  </si>
  <si>
    <t>Трансформаторная подстанция  ТП 45</t>
  </si>
  <si>
    <t>ТП-45</t>
  </si>
  <si>
    <t>Трансформаторная подстанция  ТП 46</t>
  </si>
  <si>
    <t>ТП-46</t>
  </si>
  <si>
    <t>1998</t>
  </si>
  <si>
    <t>Трансформаторная подстанция  ТП 47</t>
  </si>
  <si>
    <t>ТП-47</t>
  </si>
  <si>
    <t>1х630
1х400</t>
  </si>
  <si>
    <t>Трансформаторная подстанция  ТП 48</t>
  </si>
  <si>
    <t xml:space="preserve">ТП-48 </t>
  </si>
  <si>
    <t>1992</t>
  </si>
  <si>
    <t>Трансформаторная подстанция  ТП 49</t>
  </si>
  <si>
    <t>Трансформаторная подстанция  ТП 50</t>
  </si>
  <si>
    <t>ТП-50</t>
  </si>
  <si>
    <t>Трансформаторная подстанция  ТП 51</t>
  </si>
  <si>
    <t>ТП-51</t>
  </si>
  <si>
    <t>Трансформаторная подстанция  ТП 52</t>
  </si>
  <si>
    <t xml:space="preserve">ТП-52 </t>
  </si>
  <si>
    <t>1982</t>
  </si>
  <si>
    <t>Трансформаторная подстанция  ТП 53</t>
  </si>
  <si>
    <t>ТП-53</t>
  </si>
  <si>
    <t>Трансформаторная подстанция  ТП 54</t>
  </si>
  <si>
    <t>ТП-54</t>
  </si>
  <si>
    <t>Трансформаторная подстанция  ТП 55</t>
  </si>
  <si>
    <t>ТП-55</t>
  </si>
  <si>
    <t xml:space="preserve">Трансформаторная подстанция  ТП 56  </t>
  </si>
  <si>
    <t>ТП-56</t>
  </si>
  <si>
    <t>1х400
1х160</t>
  </si>
  <si>
    <t xml:space="preserve">Трансформаторная подстанция  ТП 59 </t>
  </si>
  <si>
    <t>ТП-59</t>
  </si>
  <si>
    <t>2004</t>
  </si>
  <si>
    <t>ТП-62</t>
  </si>
  <si>
    <t>2011</t>
  </si>
  <si>
    <t>БКТП 10/0,4 кВ</t>
  </si>
  <si>
    <t>ТП-63</t>
  </si>
  <si>
    <t>СТП-100кВА Волхов</t>
  </si>
  <si>
    <t xml:space="preserve">ТП-64 </t>
  </si>
  <si>
    <t>БКТП-65 г.Волхов</t>
  </si>
  <si>
    <t>ТП-65</t>
  </si>
  <si>
    <t>КТПН 10/0,4 кВ</t>
  </si>
  <si>
    <t>ТП-66</t>
  </si>
  <si>
    <t>МТП-67</t>
  </si>
  <si>
    <t>ТП-67</t>
  </si>
  <si>
    <t>КТП-68</t>
  </si>
  <si>
    <t>ТП-68</t>
  </si>
  <si>
    <t>1х1000</t>
  </si>
  <si>
    <t xml:space="preserve">КТП - 69  "ТП-1 10/0,4 кВ" </t>
  </si>
  <si>
    <t>ТП-69</t>
  </si>
  <si>
    <t xml:space="preserve">КТП-70 " ТП-2 10/04 кВ" </t>
  </si>
  <si>
    <t>ТП-70</t>
  </si>
  <si>
    <t>ТП-71</t>
  </si>
  <si>
    <t>2019</t>
  </si>
  <si>
    <t>ТП-72</t>
  </si>
  <si>
    <t>2021</t>
  </si>
  <si>
    <t>ГЭС-6, РП-1, ф. 01</t>
  </si>
  <si>
    <t>ТП-73</t>
  </si>
  <si>
    <t>ТП-106</t>
  </si>
  <si>
    <t>2022</t>
  </si>
  <si>
    <t>ГЭС-6, РП-2 ф.14</t>
  </si>
  <si>
    <t>Оборудование ТП-107</t>
  </si>
  <si>
    <t>ТП-107</t>
  </si>
  <si>
    <t>2х400
1х1000</t>
  </si>
  <si>
    <t>ТП-108</t>
  </si>
  <si>
    <t>2020</t>
  </si>
  <si>
    <t xml:space="preserve">ТП-109 </t>
  </si>
  <si>
    <t>ТП-109</t>
  </si>
  <si>
    <t>ГЭС-6, РП-2 ф.16</t>
  </si>
  <si>
    <t>ТП-110</t>
  </si>
  <si>
    <t>ТП-111</t>
  </si>
  <si>
    <t xml:space="preserve">КТП-112 </t>
  </si>
  <si>
    <t>ТП-112</t>
  </si>
  <si>
    <t>ТП-113 Восход</t>
  </si>
  <si>
    <t>ТП-113</t>
  </si>
  <si>
    <t xml:space="preserve">ТП-114 ТСН "Родина" </t>
  </si>
  <si>
    <t>ТП-114</t>
  </si>
  <si>
    <t>СТП - 115 на ул. Зеленое кольцо</t>
  </si>
  <si>
    <t>ТП-115</t>
  </si>
  <si>
    <t>БКТП-116</t>
  </si>
  <si>
    <t>ТП-116</t>
  </si>
  <si>
    <t>КТП - 117</t>
  </si>
  <si>
    <t>ТП-117</t>
  </si>
  <si>
    <t>КТП - 118</t>
  </si>
  <si>
    <t>ТП-118</t>
  </si>
  <si>
    <t>КТП - 119</t>
  </si>
  <si>
    <t>ТП-119</t>
  </si>
  <si>
    <t>СТП - 120</t>
  </si>
  <si>
    <t>ТП-120</t>
  </si>
  <si>
    <t>БКТП-121</t>
  </si>
  <si>
    <t>ТП-121</t>
  </si>
  <si>
    <t xml:space="preserve">КТП-122 </t>
  </si>
  <si>
    <t>ТП-122</t>
  </si>
  <si>
    <t>СТП-123</t>
  </si>
  <si>
    <t>ТП-123</t>
  </si>
  <si>
    <t>СТП-124</t>
  </si>
  <si>
    <t>ТП-124</t>
  </si>
  <si>
    <t>Трансформаторная подстанция  ТП 126</t>
  </si>
  <si>
    <t>ТП-126</t>
  </si>
  <si>
    <t>1969</t>
  </si>
  <si>
    <t>Трансформаторная подстанция  ТП 127</t>
  </si>
  <si>
    <t>ТП-127</t>
  </si>
  <si>
    <t>1999</t>
  </si>
  <si>
    <t xml:space="preserve">Трансформаторная подстанция  ТП 129 </t>
  </si>
  <si>
    <t>ТП-129</t>
  </si>
  <si>
    <t>Силовое оборудование ТП-130</t>
  </si>
  <si>
    <t>ТП-130</t>
  </si>
  <si>
    <t>ТП-132</t>
  </si>
  <si>
    <t>Трансформаторная подстанция  ТП 135</t>
  </si>
  <si>
    <t>ТП-135</t>
  </si>
  <si>
    <t>1972</t>
  </si>
  <si>
    <t>Трансформаторная подстанция  ТП 136</t>
  </si>
  <si>
    <t>ТП-136</t>
  </si>
  <si>
    <t>1966</t>
  </si>
  <si>
    <t>Трансформаторная подстанция  ТП 137</t>
  </si>
  <si>
    <t>ТП-137</t>
  </si>
  <si>
    <t>1964</t>
  </si>
  <si>
    <t>Трансформаторная подстанция  ТП 138</t>
  </si>
  <si>
    <t>ТП-138</t>
  </si>
  <si>
    <t>1961</t>
  </si>
  <si>
    <t>Трансформаторная подстанция  ТП 139</t>
  </si>
  <si>
    <t>ТП-139</t>
  </si>
  <si>
    <t>Трансформаторная подстанция  ТП 140</t>
  </si>
  <si>
    <t>ТП-140</t>
  </si>
  <si>
    <t>Трансформаторная подстанция  ТП 141</t>
  </si>
  <si>
    <t>ТП-141</t>
  </si>
  <si>
    <t>Трансформаторная подстанция  ТП 142</t>
  </si>
  <si>
    <t>ТП-142</t>
  </si>
  <si>
    <t>Трансформаторная подстанция  ТП 143</t>
  </si>
  <si>
    <t>ТП-143</t>
  </si>
  <si>
    <t>Трансформаторная подстанция  ТП 144</t>
  </si>
  <si>
    <t>ТП-144</t>
  </si>
  <si>
    <t>Трансформаторная подстанция  ТП 145</t>
  </si>
  <si>
    <t>ТП-145</t>
  </si>
  <si>
    <t>Трансформаторная подстанция  ТП 146</t>
  </si>
  <si>
    <t>ТП-146</t>
  </si>
  <si>
    <t>Трансформаторная подстанция  ТП 147</t>
  </si>
  <si>
    <t>ТП-147</t>
  </si>
  <si>
    <t>1973</t>
  </si>
  <si>
    <t>Трансформаторная подстанция  ТП 148</t>
  </si>
  <si>
    <t>ТП-148</t>
  </si>
  <si>
    <t>Трансформаторная подстанция  ТП 149</t>
  </si>
  <si>
    <t>ТП-149</t>
  </si>
  <si>
    <t>Трансформаторная подстанция  ТП 150</t>
  </si>
  <si>
    <t>ТП-150</t>
  </si>
  <si>
    <t>Трансформаторная подстанция  ТП 151</t>
  </si>
  <si>
    <t>ТП-151</t>
  </si>
  <si>
    <t>2006</t>
  </si>
  <si>
    <t>Здание ТП - 152</t>
  </si>
  <si>
    <t xml:space="preserve">ТП-152 </t>
  </si>
  <si>
    <t>Трансформаторная подстанция  ТП 153</t>
  </si>
  <si>
    <t>ТП-153</t>
  </si>
  <si>
    <t>Трансформаторная подстанция  ТП 154</t>
  </si>
  <si>
    <t>ТП-154</t>
  </si>
  <si>
    <t xml:space="preserve">Трансформаторная подстанция  ТП 155 </t>
  </si>
  <si>
    <t>ТП-155</t>
  </si>
  <si>
    <t xml:space="preserve">Трансформаторная подстанция  ТП 156 </t>
  </si>
  <si>
    <t>ТП-156</t>
  </si>
  <si>
    <t>Трансформаторная подстанция  ТП 157</t>
  </si>
  <si>
    <t>ТП-157</t>
  </si>
  <si>
    <t>Трансформаторная подстанция  ТП 158</t>
  </si>
  <si>
    <t>ТП-158</t>
  </si>
  <si>
    <t>Трансформаторная подстанция  ТП 159</t>
  </si>
  <si>
    <t>ТП-159</t>
  </si>
  <si>
    <t>Трансформаторная подстанция  ТП 160</t>
  </si>
  <si>
    <t>ТП-160</t>
  </si>
  <si>
    <t>Трансформаторная подстанция  ТП 161</t>
  </si>
  <si>
    <t>ТП-161</t>
  </si>
  <si>
    <t>Трансформаторная подстанция  ТП 162</t>
  </si>
  <si>
    <t xml:space="preserve">ТП-162 </t>
  </si>
  <si>
    <t>1х180</t>
  </si>
  <si>
    <t>Трансформаторная подстанция  ТП 163</t>
  </si>
  <si>
    <t>ТП-163</t>
  </si>
  <si>
    <t>Трансформаторная подстанция  ТП 164</t>
  </si>
  <si>
    <t>ТП-164</t>
  </si>
  <si>
    <t xml:space="preserve">Трансформаторная подстанция  ТП 165 </t>
  </si>
  <si>
    <t>ТП-165</t>
  </si>
  <si>
    <t>Трансформаторная подстанция  ТП 166</t>
  </si>
  <si>
    <t>ТП-166</t>
  </si>
  <si>
    <t>Трансформаторная подстанция  ТП 168</t>
  </si>
  <si>
    <t>ТП-168</t>
  </si>
  <si>
    <t>1978</t>
  </si>
  <si>
    <t>Трансформаторная подстанция  ТП 169</t>
  </si>
  <si>
    <t>ТП-169</t>
  </si>
  <si>
    <t>Трансформаторная подстанция  ТП 170</t>
  </si>
  <si>
    <t>ТП-170</t>
  </si>
  <si>
    <t>Трансформаторная подстанция  ТП 171</t>
  </si>
  <si>
    <t>ТП-171</t>
  </si>
  <si>
    <t xml:space="preserve">Трансформаторная подстанция  ТП 172 </t>
  </si>
  <si>
    <t>ТП-172</t>
  </si>
  <si>
    <t>Трансформаторная подстанция  ТП 173</t>
  </si>
  <si>
    <t>ТП-173</t>
  </si>
  <si>
    <t>1996</t>
  </si>
  <si>
    <t>Трансформаторная подстанция  ТП 174</t>
  </si>
  <si>
    <t>ТП-174</t>
  </si>
  <si>
    <t>БКТП-175 (Н)</t>
  </si>
  <si>
    <t>ТП-175</t>
  </si>
  <si>
    <t>Трансформаторная подстанция  ТП 176</t>
  </si>
  <si>
    <t>ТП-176</t>
  </si>
  <si>
    <t xml:space="preserve">Трансформаторная подстанция  ТП 177 </t>
  </si>
  <si>
    <t>ТП-177</t>
  </si>
  <si>
    <t>Трансформаторная подстанция  ТП 178</t>
  </si>
  <si>
    <t>ТП-178</t>
  </si>
  <si>
    <t>Трансформаторная подстанция  ТП 179</t>
  </si>
  <si>
    <t>ТП-179</t>
  </si>
  <si>
    <t>Трансформаторная подстанция  ТП 180</t>
  </si>
  <si>
    <t>ТП-180</t>
  </si>
  <si>
    <t>Трансформаторная подстанция  ТП 181</t>
  </si>
  <si>
    <t>ТП-181</t>
  </si>
  <si>
    <t>Трансформаторная подстанция  ТП 182</t>
  </si>
  <si>
    <t>ТП-182</t>
  </si>
  <si>
    <t>КТП-183</t>
  </si>
  <si>
    <t>ТП-183</t>
  </si>
  <si>
    <t>Силовое оборудование ТП-184</t>
  </si>
  <si>
    <t>ТП-184</t>
  </si>
  <si>
    <t>Трансформаторная подстанция  ТП 185</t>
  </si>
  <si>
    <t>ТП-185</t>
  </si>
  <si>
    <t>Трансформаторная подстанция  ТП 186</t>
  </si>
  <si>
    <t>ТП-186</t>
  </si>
  <si>
    <t>Трансформаторная подстанция  ТП 187</t>
  </si>
  <si>
    <t>ТП-187</t>
  </si>
  <si>
    <t>Трансформаторная подстанция  ТП 188</t>
  </si>
  <si>
    <t>ТП-188</t>
  </si>
  <si>
    <t>Трансформаторная подстанция  ТП 189</t>
  </si>
  <si>
    <t>ТП-189</t>
  </si>
  <si>
    <t>КТП-194 в г. Волхов</t>
  </si>
  <si>
    <t>ТП-194</t>
  </si>
  <si>
    <t>Трансформаторная подстанция  ТП 195</t>
  </si>
  <si>
    <t>ТП-195</t>
  </si>
  <si>
    <t>Трансформаторная подстанция  ТП 198</t>
  </si>
  <si>
    <t>ТП-198</t>
  </si>
  <si>
    <t>1990</t>
  </si>
  <si>
    <t>Силовое оборудование ТП-199</t>
  </si>
  <si>
    <t>ТП-199</t>
  </si>
  <si>
    <t>Трансформаторная подстанция  ТП 200</t>
  </si>
  <si>
    <t>ТП-200</t>
  </si>
  <si>
    <t>СТП 10/0,4кВ Волхов</t>
  </si>
  <si>
    <t>ТП-202</t>
  </si>
  <si>
    <t>2001</t>
  </si>
  <si>
    <t>СТП 10/0,4кВ на Мурманском шосс</t>
  </si>
  <si>
    <t>ТП-204</t>
  </si>
  <si>
    <t>ТП-207</t>
  </si>
  <si>
    <t>ТП-208</t>
  </si>
  <si>
    <t>ТП 209</t>
  </si>
  <si>
    <t>ТП-209</t>
  </si>
  <si>
    <t>ТП - 210</t>
  </si>
  <si>
    <t>ТП-210</t>
  </si>
  <si>
    <t>ТП-211</t>
  </si>
  <si>
    <t>ТП - 484 в районе контур 209</t>
  </si>
  <si>
    <t>ТП-484</t>
  </si>
  <si>
    <t>Трансформаторная подстанция  ТП 545</t>
  </si>
  <si>
    <t>ТП-545</t>
  </si>
  <si>
    <t>2000</t>
  </si>
  <si>
    <t>БКТП-578</t>
  </si>
  <si>
    <t>ТП-578 Валим-2</t>
  </si>
  <si>
    <t xml:space="preserve">Трансформаторная подстанция  ТП 791 </t>
  </si>
  <si>
    <t>ТП-791</t>
  </si>
  <si>
    <t>Столбовая трансформаторная подстанция  ТП 797</t>
  </si>
  <si>
    <t>ТП-797</t>
  </si>
  <si>
    <t>-</t>
  </si>
  <si>
    <t>47-1537 БС "Паша"</t>
  </si>
  <si>
    <t>ТП 228 Паша</t>
  </si>
  <si>
    <t>2005</t>
  </si>
  <si>
    <t>В аренде</t>
  </si>
  <si>
    <t>47-1052 БС "Пупышево"</t>
  </si>
  <si>
    <t>ТП Пупышево-Мегафон</t>
  </si>
  <si>
    <t>2002</t>
  </si>
  <si>
    <t>47-1278 БС "Весь"</t>
  </si>
  <si>
    <t>ТП 71 Мегафон</t>
  </si>
  <si>
    <t>47-1588 БС "Селиваново"</t>
  </si>
  <si>
    <t>ТП 435 Мегафон</t>
  </si>
  <si>
    <t>ПС 110/10 кВ "Валим"</t>
  </si>
  <si>
    <t xml:space="preserve">ПС № 553 "Валим" </t>
  </si>
  <si>
    <t>2х16000</t>
  </si>
  <si>
    <t>ВЛ - 0,4 кВ от ТП-40</t>
  </si>
  <si>
    <t>ВЛ 0.4 кВ. ТП-40 - 1 фид.1 Комсомольская 14</t>
  </si>
  <si>
    <t>СИП 2А 3*50+1*70</t>
  </si>
  <si>
    <t>ВЛ - 0,4 кВ от ТП-47 до ВРУ жилого дома №2 на Южном бульваре</t>
  </si>
  <si>
    <t>ВЛ 0.4 кВ. ТП-47 - 1 фид. Южный бульвар д.2</t>
  </si>
  <si>
    <t>СИП-2А 3x50+1x70</t>
  </si>
  <si>
    <t>ВЛ- 0,4 кВ  от  КТПН - 797, Котельная</t>
  </si>
  <si>
    <t>ВЛ 0.4 кВ. ТП-797 ф.Котельная</t>
  </si>
  <si>
    <t>3А50+1А25</t>
  </si>
  <si>
    <t>ВЛ- 0,4 кВ  от  РП - 1 ф. ул.Лазо</t>
  </si>
  <si>
    <t>ВЛ-0,4 кВ РП - 1 - ф.Лазо-2</t>
  </si>
  <si>
    <t>50</t>
  </si>
  <si>
    <t>ВЛ- 0,4 кВ  от  РП - 1 ф. ул.Суворова</t>
  </si>
  <si>
    <t>ВЛ 0,4 кВ от РП 1 Лазо, Боровая</t>
  </si>
  <si>
    <t>ВЛ-0,4 кВ от РП-1 ф.Суворова</t>
  </si>
  <si>
    <t>48</t>
  </si>
  <si>
    <t>ВЛ- 0,4 кВ  от  РП - 1 ф.Октябрьская наб</t>
  </si>
  <si>
    <t xml:space="preserve">ВЛ 0.4 кВ. РП-1 - 1 фид.Октябрьская набережная  </t>
  </si>
  <si>
    <t>4А 25+1А</t>
  </si>
  <si>
    <t>ВЛ- 0,4 кВ  от  РП - 2 ул.Графтио</t>
  </si>
  <si>
    <t>ВЛ 0.4 кВ ТП-РП 2 ф. Графтио</t>
  </si>
  <si>
    <t>А25</t>
  </si>
  <si>
    <t>ВЛ- 0,4 кВ  от  РП - 2 ф.Городок 6-й ГЭС</t>
  </si>
  <si>
    <t xml:space="preserve">ВЛ 0.4 кВ. ТП-РП-2 - 1 ф."Городок 6-й ГЭС" </t>
  </si>
  <si>
    <t>33</t>
  </si>
  <si>
    <t xml:space="preserve">ВЛ- 0,4 кВ  от  РП -2 ф ул.Графтио </t>
  </si>
  <si>
    <t>ВЛ 0.4 кВ. ТП-РП-2 - 1 фид. Графтио</t>
  </si>
  <si>
    <t>4А35+1А16</t>
  </si>
  <si>
    <t>ВЛ-0,4 кВ от РП-2 Л-2 Кировский пр.21, обогрев РП2, Волховский пр.1а</t>
  </si>
  <si>
    <t>0,197</t>
  </si>
  <si>
    <t>ВЛИ 0,4 кВ от РП 2 Л-2 Кировский пр. 21а, обогрев РП 2, Волховский пр. 1а</t>
  </si>
  <si>
    <t>СИП-2 3х120+1х95</t>
  </si>
  <si>
    <t xml:space="preserve">ВЛ- 0,4 кВ  от ТП - 11 д.Плеханово </t>
  </si>
  <si>
    <t>ВЛ 0.4 кВ. ТП-62 - 1 фид №2 Плеханово</t>
  </si>
  <si>
    <t>4А35+1*16</t>
  </si>
  <si>
    <t>44</t>
  </si>
  <si>
    <t xml:space="preserve">ВЛ-0,4 кВ Л-3 от ТП-119 </t>
  </si>
  <si>
    <t>0,059</t>
  </si>
  <si>
    <t>ВЛ 0,4 кВ от ТП 119 ул. Хвойная д.14</t>
  </si>
  <si>
    <t>ВЛ-0,4 кВ от СТП-120 (10/0,4 кВ0 на опоре № 2 ВЛ-10 кВ ТП-130-ТП-162</t>
  </si>
  <si>
    <t>ВЛ-0,4 кВ от ТП 120 ф. Металлургов (ИП Филиппов)</t>
  </si>
  <si>
    <t>СИП-2 3х35+1х35</t>
  </si>
  <si>
    <t>ВЛ-0,4 кВ от ТП-124</t>
  </si>
  <si>
    <t>0,22</t>
  </si>
  <si>
    <t>ВЛ-0,4 кВ ТП 124 (МТП) фид. ул. Ярвенпяя</t>
  </si>
  <si>
    <t>ВЛ- 0,4 кВ  от ТП - 144  ул.Пестеля, ул.Грибоедова</t>
  </si>
  <si>
    <t>ВЛ 0,4 кВ от ТП 144 ф. ул.Пестеля, ул.Грибоедова, ул.Заводская</t>
  </si>
  <si>
    <t>СИП 2А 3*95+1*95</t>
  </si>
  <si>
    <t>ВЛ- 0,4 кВ  от ТП - 144 ф. ул.Транспортная</t>
  </si>
  <si>
    <t>ВЛ 0,4 кВ от ТП 144 ф.Транспортная</t>
  </si>
  <si>
    <t>СИП 2А 3*35+1*50</t>
  </si>
  <si>
    <t>ВЛ- 0,4 кВ  от ТП - 145 ф.ул.Декабристов, пер.Порожский</t>
  </si>
  <si>
    <t xml:space="preserve">ВЛ-0,4 кВ от ТП-145 фид. ул.Декабристов, пер.Порожский, ул.Антипова </t>
  </si>
  <si>
    <t>31</t>
  </si>
  <si>
    <t>ВЛИ-0,4 кВ от ТП-145 ф.ул.Декабристов, пер.Порожский, ул.Антипова</t>
  </si>
  <si>
    <t>0,248</t>
  </si>
  <si>
    <t>ВЛИ-0,4кВ от ТП 145 ф. ул. Декабристов, пер. Порожский, ул. Антипова</t>
  </si>
  <si>
    <t xml:space="preserve">ВЛ- 0,4 кВ  от ТП - 146 Кировский пр-т </t>
  </si>
  <si>
    <t>ВЛ-0,4 кВ ТП-146 (ЗТП) фид. Кировский пр-т</t>
  </si>
  <si>
    <t>ВЛИ-0,4 от ТП-146  ф.Маяковского д.9</t>
  </si>
  <si>
    <t>ВЛ-0,4 кВ от ТП-146 до ВРУ-0,4 кВ</t>
  </si>
  <si>
    <t>0,5</t>
  </si>
  <si>
    <t>ВЛ- 0,4 кВ  от ТП - 146 ф. Гаражи-морг</t>
  </si>
  <si>
    <t>ВЛ 0.4 кВ. ТП-146 - 1 фид."Морг, гаражи"</t>
  </si>
  <si>
    <t>ВЛ- 0,4 кВ  от ТП - 154, ф.ул.Ломоносова, Парк</t>
  </si>
  <si>
    <t>ВЛ 0,4 кВ от ТП 154 Волховский пр.51</t>
  </si>
  <si>
    <t>СИП 2А 3*25+1*25</t>
  </si>
  <si>
    <t xml:space="preserve">ВЛ- 0,4 кВ  от ТП - 16  </t>
  </si>
  <si>
    <t xml:space="preserve">ВЛ 0.4 кВ. ТП-16 - 1 Званка  </t>
  </si>
  <si>
    <t>19</t>
  </si>
  <si>
    <t xml:space="preserve">ВЛ- 0,4 кВ  от ТП - 16 ф. ул.Октябрьская набережная  </t>
  </si>
  <si>
    <t xml:space="preserve">ВЛ 0.4 кВ. ТП-16 ф. Октябрьская набережная </t>
  </si>
  <si>
    <t>4А 35+1А 16</t>
  </si>
  <si>
    <t>4</t>
  </si>
  <si>
    <t>18</t>
  </si>
  <si>
    <t>ВЛ-0,4 кВ от опоры № 3 ВЛ-0,4 кВ ф. "Октябрьская набережная" ТП-16</t>
  </si>
  <si>
    <t>0,296</t>
  </si>
  <si>
    <t>ВЛ 0.4 кВ. ТП-16 ф. Октябрьская набережная, отпайка от оп.3</t>
  </si>
  <si>
    <t>ВЛ-0,4 кВ от ТП-16 ф. "Октябрьская набережная"</t>
  </si>
  <si>
    <t>0,168</t>
  </si>
  <si>
    <t>ВЛ 0,4 кВ ТП 16 Песочный пер.7</t>
  </si>
  <si>
    <t xml:space="preserve">ВЛ- 0,4 кВ  от ТП - 161 ф Гаражи  </t>
  </si>
  <si>
    <t xml:space="preserve">ВЛ-0,4 кВ ТП-161 ф.РММ,магазин, гаражи  </t>
  </si>
  <si>
    <t>1</t>
  </si>
  <si>
    <t xml:space="preserve">ВЛ- 0,4 кВ  от ТП - 165 ул.Вокзальная  </t>
  </si>
  <si>
    <t>ВЛ-0,4 кВ ТП-165 (ЗТП) ф."ИП Евсеев"</t>
  </si>
  <si>
    <t>4А35/СИП 2А 3*95+1*95</t>
  </si>
  <si>
    <t xml:space="preserve">ВЛ-0,4 кВ от опоры № 9 ТП-165 </t>
  </si>
  <si>
    <t>0,155</t>
  </si>
  <si>
    <t>ВЛ-0,4 кВ ТП-165 (ЗТП) ф."ИП Евсеев", отпайка от оп. 8</t>
  </si>
  <si>
    <t>5</t>
  </si>
  <si>
    <t xml:space="preserve">ВЛ-0,4 кВ от РУ-0,4 кВ ТП-165 до опоры №13 ВЛИ-0,4 кВ ф. "Вокзальная" </t>
  </si>
  <si>
    <t>0,38</t>
  </si>
  <si>
    <t xml:space="preserve">ВЛИ-0,4 кВ от ТП-165 ф."Л-1 ул.Вокзальная" </t>
  </si>
  <si>
    <t>СИП-2 3x120+1x95</t>
  </si>
  <si>
    <t xml:space="preserve">ВЛ- 0,4 кВ  от ТП - 168 </t>
  </si>
  <si>
    <t>ВЛ 0,4 кВ от ТП 168 ф.
ул.Станиславского 1-13,
прав. сторона Крылова 1-10</t>
  </si>
  <si>
    <t>3АС50/СИП 2А 3*95+1*95</t>
  </si>
  <si>
    <t xml:space="preserve">ВЛ- 0,4 кВ  от ТП - 168 ф. ул.Островского  </t>
  </si>
  <si>
    <t xml:space="preserve">ВЛ- 0,4 кВ  от ТП - 168 ф.ул.Станиславского </t>
  </si>
  <si>
    <t>ВЛ-0,4 кВ от ТП-168 Л-5 ул. Станиславского 1-13</t>
  </si>
  <si>
    <t>А50/35</t>
  </si>
  <si>
    <t>25</t>
  </si>
  <si>
    <t xml:space="preserve">ВЛ- 0,4 кВ  от ТП - 168, ул.Гоголя  </t>
  </si>
  <si>
    <t xml:space="preserve">ВЛ-0,4 кВ ТП-168 (ЗТП) фид. Станиславского, Крылова, Гоголя, Насосная станция В №2  </t>
  </si>
  <si>
    <t>СИП 2А 3*95+1*95+1*25</t>
  </si>
  <si>
    <t>ВЛ - 0,4 кВ от опоры № 7 ВЛ-0,4 кВ от ТП - 168 ф. Островского</t>
  </si>
  <si>
    <t>0,115</t>
  </si>
  <si>
    <t xml:space="preserve">ВЛ- 0,4 кВ  от ТП - 168 ф. ул.Островского </t>
  </si>
  <si>
    <t xml:space="preserve">ВЛ- 0,4 кВ  от ТП - 169  ф.МП.Центр Семья  </t>
  </si>
  <si>
    <t xml:space="preserve">ВЛ 0,4 кВ от ТП 169 Заполек жилые дома  </t>
  </si>
  <si>
    <t>38</t>
  </si>
  <si>
    <t>ВЛ- 0,4 кВ  от ТП - 169 Стуглево</t>
  </si>
  <si>
    <t>ВЛ-0,4 кВ ТП-169 (ЗТП) ф.Заполек</t>
  </si>
  <si>
    <t xml:space="preserve">ВЛ- 0,4 кВ  от ТП - 17, ф.ул.Северная </t>
  </si>
  <si>
    <t>ВЛ 0,4 кВ от ТП-17 фид. Л-5 ул.Северная, Обитаевский</t>
  </si>
  <si>
    <t>СИП 2А 3*70+1*95+1*25</t>
  </si>
  <si>
    <t xml:space="preserve">ВЛ- 0,4 кВ  от ТП - 170 ул.С.Разина до моста </t>
  </si>
  <si>
    <t xml:space="preserve">ВЛ 0.4 кВ. ТП-170 - 1 ул. С.Разина </t>
  </si>
  <si>
    <t>4А35</t>
  </si>
  <si>
    <t xml:space="preserve">ВЛ- 0,4 кВ  от ТП - 170 ф. ул.С.Разина  </t>
  </si>
  <si>
    <t xml:space="preserve">ВЛ 0.4 кВ. ТП-170 - 1 ул. Ст.Разина </t>
  </si>
  <si>
    <t>24</t>
  </si>
  <si>
    <t xml:space="preserve">ВЛ- 0,4 кВ  от ТП - 171 ул.Степана Разина  </t>
  </si>
  <si>
    <t xml:space="preserve">ВЛ 0.4 кВ. ТП-171 - 1 ул. Степана Разина  </t>
  </si>
  <si>
    <t>4А50+1А</t>
  </si>
  <si>
    <t>17</t>
  </si>
  <si>
    <t xml:space="preserve">ВЛ- 0,4 кВ  от ТП - 171 ф. Дубовики, Ст.Разина  </t>
  </si>
  <si>
    <t xml:space="preserve">ВЛ 0,4 кВ от ТП 171 ф.2 ул.Степана Разина  </t>
  </si>
  <si>
    <t xml:space="preserve">ВЛ- 0,4 кВ  от ТП - 172 ф.Симанково  </t>
  </si>
  <si>
    <t>ВЛ 0.4 кВ. ТП-172 - 1 фид.2 "Симанково"</t>
  </si>
  <si>
    <t>40</t>
  </si>
  <si>
    <t xml:space="preserve">ВЛ- 0,4 кВ  от ТП - 172 фид.Симанково, Заполек </t>
  </si>
  <si>
    <t xml:space="preserve">ВЛ 0.4 кВ. ТП-172 - 1 фид.1 "Симанково" </t>
  </si>
  <si>
    <t xml:space="preserve">ВЛ- 0,4 кВ  от ТП - 175 ф. ул.Лукьянова </t>
  </si>
  <si>
    <t>ВЛ 0,4 кВ от ТП 175 Строительная</t>
  </si>
  <si>
    <t>4А25+1А16</t>
  </si>
  <si>
    <t xml:space="preserve">ВЛ- 0,4 кВ  от ТП - 177 ф.СУ-242 (СОК-361)  </t>
  </si>
  <si>
    <t xml:space="preserve">ВЛ- 0,4 кВ  от ТП - 179  ф.ул.Мира  </t>
  </si>
  <si>
    <t xml:space="preserve">ВЛ-0,4 кВ ТП-179 ф.Авиационная, Мира </t>
  </si>
  <si>
    <t>72</t>
  </si>
  <si>
    <t xml:space="preserve">ВЛ- 0,4 кВ  от ТП - 179 ф.ул.Декабристов  </t>
  </si>
  <si>
    <t xml:space="preserve">ВЛ-0,4 кВ от ТП-179 ф. "Транспортная, Декабристов"  </t>
  </si>
  <si>
    <t>49</t>
  </si>
  <si>
    <t>51</t>
  </si>
  <si>
    <t xml:space="preserve">ВЛ- 0,4 кВ  от ТП - 179 ф.ул.Мира  </t>
  </si>
  <si>
    <t>ВЛ-0,4 кВ от ТП-179 ф. "Транспортная, Декабристов"</t>
  </si>
  <si>
    <t>34</t>
  </si>
  <si>
    <t>35</t>
  </si>
  <si>
    <t>ВЛ-0,4 кВ от опоры 45 ВЛ-0,4 кВ ф.Авиационная, Мира от ТП-179</t>
  </si>
  <si>
    <t>0,085</t>
  </si>
  <si>
    <t>ВЛИ-0,4 кВ от опоры 21.4 ВЛИ-0,4 кВ ф.Авиационная, Мира от ТП-179</t>
  </si>
  <si>
    <t xml:space="preserve">ВЛ-0,4 кВ от ТП-187 </t>
  </si>
  <si>
    <t>0,143</t>
  </si>
  <si>
    <t>ВЛ-0,4 кВ от ТП-187 ф. ООО "Меридиан"</t>
  </si>
  <si>
    <t xml:space="preserve">ВЛ- 0,4 кВ  от ТП - 189  Котельная </t>
  </si>
  <si>
    <t>0,279</t>
  </si>
  <si>
    <t>ВЛ 0,4 кВ от ТП-189 - фид. Котельная, КНС №14</t>
  </si>
  <si>
    <t xml:space="preserve">ВЛ- 0,4 кВ  от ТП - 19  ф. ул.Северная </t>
  </si>
  <si>
    <t>ВЛ-0,4 кВ от ТП-19 ф. ул. Северная, пер. Березовый, пер. Средний</t>
  </si>
  <si>
    <t>СИП 2А  3*70+1*95+1*25</t>
  </si>
  <si>
    <t>ВЛ- 0,4 кВ  от ТП - 20 ф. ул.Северная</t>
  </si>
  <si>
    <t xml:space="preserve">ВЛ-0,4 кВ ТП-20 (ЗТП) ф. Северная, Нахимова </t>
  </si>
  <si>
    <t>СИП 2А 3*70+1*95</t>
  </si>
  <si>
    <t xml:space="preserve">ВЛ-0,4 кВ от оп. № 7 ф. Северная ТП-20  пр. Державина </t>
  </si>
  <si>
    <t>0,205</t>
  </si>
  <si>
    <t xml:space="preserve">ВЛ-0,4 кВ ТП-20 (ЗТП) ф. Северная, Нахимова отпайка от оп. 7 </t>
  </si>
  <si>
    <t>ВЛ- 0,4 кВ  от ТП - 21 Державина</t>
  </si>
  <si>
    <t>ВЛ 0,4 кВ от ТП 21 ф. ул.Державина</t>
  </si>
  <si>
    <t>56</t>
  </si>
  <si>
    <t xml:space="preserve">ВЛ- 0,4 кВ  от ТП - 21 ф.ул.Державина, Глинки  </t>
  </si>
  <si>
    <t xml:space="preserve">ВЛ 0.4 кВ. ТП-21 - 2 фид. Державина, Советская, Глинки  </t>
  </si>
  <si>
    <t xml:space="preserve">ВЛ- 0,4 кВ  от ТП - 21 ф.ул.Державина,Полярная  </t>
  </si>
  <si>
    <t xml:space="preserve">ВЛ 0,4 кВ от ТП 21 Полярный, Глинки, Державина  </t>
  </si>
  <si>
    <t xml:space="preserve">ВЛ- 0,4 кВ  от ТП - 21, ф.ул.Державина, Глинки  </t>
  </si>
  <si>
    <t xml:space="preserve">ВЛ 0,4 кВ  от ТП 21, ф. ул.Державина, Глинки </t>
  </si>
  <si>
    <t xml:space="preserve">ВЛ- 0,4 кВ  от ТП - 22 ф. ул.В Голубевой </t>
  </si>
  <si>
    <t>ВЛ 0,4 кВ от ТП 22 В.Голубевой,12, д/сад 10</t>
  </si>
  <si>
    <t>СИП 2 3*95+1*95</t>
  </si>
  <si>
    <t>ВЛ- 0,4 кВ  от ТП - 23 ул.Щорса</t>
  </si>
  <si>
    <t>ВЛ-0,4 кВ ТП 23 ф.Остановочный комплекс</t>
  </si>
  <si>
    <t>4А25</t>
  </si>
  <si>
    <t xml:space="preserve">ВЛ- 0,4 кВ  от ТП - 24  ф.ул.Кирова  </t>
  </si>
  <si>
    <t xml:space="preserve">ВЛ 0.4 кВ. ТП-24 - 1 фид. ул. Кирова (Работниц 1,3,5) </t>
  </si>
  <si>
    <t xml:space="preserve">ВЛ- 0,4 кВ  от ТП - 26 ф. "ул.Воронежская" </t>
  </si>
  <si>
    <t xml:space="preserve">ВЛ 0.4 кВ. ТП-26 - 1 фид.Тульская, Воронежская, Заречная </t>
  </si>
  <si>
    <t>30</t>
  </si>
  <si>
    <t>ВЛ- 0,4 кВ  от ТП - 26 ф.Лисички</t>
  </si>
  <si>
    <t>ВЛ 0.4 кВ. ТП-26 - 1 фид. Лисички</t>
  </si>
  <si>
    <t xml:space="preserve">ВЛ- 0,4 кВ  от ТП - 27 ул.Майская  </t>
  </si>
  <si>
    <t xml:space="preserve">ВЛ 0.4 кВ. ТП-27 - 1 фид. Майская,Советская </t>
  </si>
  <si>
    <t>59</t>
  </si>
  <si>
    <t xml:space="preserve">ВЛ- 0,4 кВ  от ТП - 27 ф. ул.Октябрьская  </t>
  </si>
  <si>
    <t xml:space="preserve">ВЛ 0.4 кВ. ТП-27 - 1 фид.Октябрьская  </t>
  </si>
  <si>
    <t>53</t>
  </si>
  <si>
    <t xml:space="preserve">ВЛ- 0,4 кВ  от ТП - 27 ф. ул.Октябрьская </t>
  </si>
  <si>
    <t>ВЛ 0,4 кВ от ТП 27 ф. ул.Октябрьская</t>
  </si>
  <si>
    <t xml:space="preserve">ВЛ- 0,4 кВ  от ТП - 28  фул.Колхозная, Некрасова </t>
  </si>
  <si>
    <t>ВЛ 0.4 кВ. ТП-28 - 1 фид.1 Колхозная,Некрасова</t>
  </si>
  <si>
    <t>3А35+1А16</t>
  </si>
  <si>
    <t xml:space="preserve">ВЛ- 0,4 кВ  от ТП - 28 Колхозная, Лесозавод  </t>
  </si>
  <si>
    <t>ВЛ 0,4 кВ от ТП 28 - 1 ф.3 Мопровская</t>
  </si>
  <si>
    <t>ВЛ- 0,4 кВ  от ТП - 28 ф. ул. Урицкого, Мопровская</t>
  </si>
  <si>
    <t>ВЛ 0,4 кВ от ТП 28 ф.2 Урицкого</t>
  </si>
  <si>
    <t>42</t>
  </si>
  <si>
    <t>ВЛ- 0,4 кВ  от ТП - 29 ф. ул.Тихвинская, Цветочная</t>
  </si>
  <si>
    <t xml:space="preserve">ВЛ- 0,4 кВ  от ТП - 29 ф.ул. Новостроевская  </t>
  </si>
  <si>
    <t>95</t>
  </si>
  <si>
    <t xml:space="preserve">ВЛ- 0,4 кВ  от ТП - 29 ф.ул.Тихвинская. Цветочная </t>
  </si>
  <si>
    <t>52</t>
  </si>
  <si>
    <t>ВЛ-0,4 кВ от опоры № 48 ВЛ-0,4 кВ ф. 2 "Новый поселок" от ТП-29</t>
  </si>
  <si>
    <t>0,126</t>
  </si>
  <si>
    <t>ВЛ 0.4 кВ. ТП-29 - 1 фид.2 Новый Поселок, отпайка от оп. 48</t>
  </si>
  <si>
    <t xml:space="preserve">ВЛ-0,4 кВ от опоры № 14 ВЛ-0,4 кВ ф. 2 "Новый поселок" от ТП-29 </t>
  </si>
  <si>
    <t>0,149</t>
  </si>
  <si>
    <t>ВЛ-0,4 кВ от оп. №14 ф.2 Новый поселок</t>
  </si>
  <si>
    <t xml:space="preserve">ВЛ- 0,4 кВ  от ТП - 30 ул.Жарово </t>
  </si>
  <si>
    <t>ВЛ 0.4 кВ. ТП-30 - 1 фид. ул.Ленинградская</t>
  </si>
  <si>
    <t>23</t>
  </si>
  <si>
    <t>66</t>
  </si>
  <si>
    <t xml:space="preserve">ВЛ- 0,4 кВ  от ТП - 31 ф. ул.Зеленая  </t>
  </si>
  <si>
    <t>ВЛ 0.4 кВ. ТП-31 Зеленая, Чапаева,Гостинопольская</t>
  </si>
  <si>
    <t>4А 35+А16</t>
  </si>
  <si>
    <t xml:space="preserve">ВЛ- 0,4 кВ  от ТП - 31 ф. ул.Мологвардейская  </t>
  </si>
  <si>
    <t>ВЛ 0,4 кВ от ТП 31 Зеленая, Волховская, Кутузова, Молодогвардейская</t>
  </si>
  <si>
    <t>ВЛ-0,4 кВ от опоры 17 ВЛ-0,4 кВ ф.Зеленая,Чапаева, Гостинопольская от ТП-31</t>
  </si>
  <si>
    <t>0,09</t>
  </si>
  <si>
    <t>ВЛ 0.4 кВ. ТП-31 - 1 Октябрьская набережная, отпайка от оп. 17</t>
  </si>
  <si>
    <t>СИП-4 4х50</t>
  </si>
  <si>
    <t xml:space="preserve">ВЛ- 0,4 кВ  от ТП - 32 </t>
  </si>
  <si>
    <t xml:space="preserve">ВЛ 0.4 кВ. ТП-32 - 1 фид.Октябрьская набережная </t>
  </si>
  <si>
    <t xml:space="preserve">ВЛ- 0,4 кВ  от ТП - 32 ф. ул.Чудовская  </t>
  </si>
  <si>
    <t>ВЛ 0.4 кВ. ТП-32 - 1 фид.Чудовская</t>
  </si>
  <si>
    <t>3А70+2А16</t>
  </si>
  <si>
    <t>29</t>
  </si>
  <si>
    <t xml:space="preserve">ВЛ-0,4 кВ от опоры № 15 ВЛ-0,4 кВ от ТП-32 ф. ул. Чудовская </t>
  </si>
  <si>
    <t>0,06</t>
  </si>
  <si>
    <t>ВЛИ-0,4 кВ от оп.15 ВЛ-0,4 кВ от ТП-32 ф."Чудовская, склады, Жуковского"</t>
  </si>
  <si>
    <t xml:space="preserve">ВЛ- 0,4 кВ  от ТП - 33 ф.д.Пороги </t>
  </si>
  <si>
    <t>2,917</t>
  </si>
  <si>
    <t>ВЛ 0.4 кВ. ТП-33  ф.Пороги левая сторона</t>
  </si>
  <si>
    <t>СИП2А 3*95+1*95</t>
  </si>
  <si>
    <t xml:space="preserve">ВЛ- 0,4 кВ  от ТП - 33-36 ф.Шкурина Горка </t>
  </si>
  <si>
    <t>ВЛ 0,4 кВ от ТП 33 Шкурина Горка</t>
  </si>
  <si>
    <t>СИП 2А 3*95+1*70+1*25</t>
  </si>
  <si>
    <t xml:space="preserve">ВЛ- 0,4 кВ  от ТП - 34 ф.ул.Гагарина  </t>
  </si>
  <si>
    <t xml:space="preserve">ВЛ 0.4 кВ. ТП-34 - 1 фид.Гагарина, 5-13 </t>
  </si>
  <si>
    <t xml:space="preserve">ВЛ- 0,4 кВ  от ТП - 36  </t>
  </si>
  <si>
    <t xml:space="preserve">ВЛ 0.4 кВ. ТП-36 - 8 фид. Шкурина горка 2 (верх)  </t>
  </si>
  <si>
    <t>СИП 2А 3*50+1*70+1*25</t>
  </si>
  <si>
    <t>37</t>
  </si>
  <si>
    <t>ВЛ- 0,4 кВ  от ТП - 36 В/часть до складов</t>
  </si>
  <si>
    <t xml:space="preserve">ВЛ 0,4 кВ от ТП 36 ф."Котельная"  </t>
  </si>
  <si>
    <t xml:space="preserve">ВЛ- 0,4 кВ  от ТП - 36 ф. Военчасть </t>
  </si>
  <si>
    <t>ВЛ 0,4 кВ от ТП 36 ф."САНЭКО"</t>
  </si>
  <si>
    <t>ВЛ-0,4 кВ от опоры № 13 ф. 1 "Шкурина горка, низ "ТП-36"</t>
  </si>
  <si>
    <t>0,109</t>
  </si>
  <si>
    <t>ВЛИ-0,4 кВ ТП-36 от опоры 13 ф.1 Шкурина горка, низ</t>
  </si>
  <si>
    <t>ВЛ-0,4 кВ от ТП-39 до ВРУ-0,4 кВ</t>
  </si>
  <si>
    <t>0,315</t>
  </si>
  <si>
    <t>ВЛИ-0,4 кВ от ТП-39 ф.Красный уголок</t>
  </si>
  <si>
    <t xml:space="preserve">ВЛ- 0,4 кВ  от ТП - 40 </t>
  </si>
  <si>
    <t xml:space="preserve">ВЛ-0,4 кВ ТП-40 ф.1 Работниц 20, Советская 5 </t>
  </si>
  <si>
    <t>ВЛ- 0,4 кВ  от ТП - 40</t>
  </si>
  <si>
    <t>ВЛ-0,4 кВ ТП-40 (ЗТП) - ф.2 Работниц 13, маг. Магнит</t>
  </si>
  <si>
    <t>ВЛ- 0,4 кВ  от ТП - 43 ф.Гагарина</t>
  </si>
  <si>
    <t>ВЛ 0.4 кВ. ТП-43 - 1 фид.Гагарина 19,21</t>
  </si>
  <si>
    <t xml:space="preserve">СИП 2А 3*50+1*70 </t>
  </si>
  <si>
    <t xml:space="preserve">ВЛ- 0,4 кВ  от ТП - 45  ул.Матросова, Державина </t>
  </si>
  <si>
    <t>ВЛ- 0,4 кВ  от ТП - 45 ф. ул.Щорса</t>
  </si>
  <si>
    <t xml:space="preserve">ВЛ-0,4 кВ от ТП 45 ф.ул.Щорса  </t>
  </si>
  <si>
    <t xml:space="preserve">ВЛ- 0,4 кВ  от ТП - 45 ф.ул.Мотросова </t>
  </si>
  <si>
    <t>ВЛ-0,4 кВ ТП-45 (ЗТП) ф. Державина, Матросова</t>
  </si>
  <si>
    <t xml:space="preserve">ВЛ- 0,4 кВ  от ТП - 45 ф.ул.Советская, Щорса </t>
  </si>
  <si>
    <t>ВЛ 0.4 кВ. ТП-45 - 4 фид. маг. "Уют", рынок, ул. Советская, ларьки</t>
  </si>
  <si>
    <t xml:space="preserve">ВЛ- 0,4 кВ  от ТП - 545, ф.д. Кикино  </t>
  </si>
  <si>
    <t xml:space="preserve">ВЛ-0,4 кВ от ТП-545 ф.Кикино </t>
  </si>
  <si>
    <t>4А 35</t>
  </si>
  <si>
    <t>93</t>
  </si>
  <si>
    <t>117</t>
  </si>
  <si>
    <t>ВЛ-0,4 кВ от опоры № 27 ВЛИ-0,4 кВ ф. 1 мкр. Кикино</t>
  </si>
  <si>
    <t>0,14</t>
  </si>
  <si>
    <t xml:space="preserve">ВЛ-0,4 кВ ТП-545 (КТП) ф.Кикино, отпайка от оп. 62 (62-67) </t>
  </si>
  <si>
    <t xml:space="preserve">ВЛ- 0,4 кВ  от ТП - 791 Котельная. ст.Перекачки </t>
  </si>
  <si>
    <t xml:space="preserve">ВЛ 0.4 кВ. ТП-791 - 1 ф."Котельная,ст.Перекачки" </t>
  </si>
  <si>
    <t>3А 35+1А25</t>
  </si>
  <si>
    <t xml:space="preserve">ВЛ- 0,4 кВ  от ТП - 791, Пороги  </t>
  </si>
  <si>
    <t xml:space="preserve">ВЛ 0,4 кВ от ТП-791  ф."Пороги д. 1, 2, 3, 4"  </t>
  </si>
  <si>
    <t>4А 35+1*25</t>
  </si>
  <si>
    <t xml:space="preserve">ВЛ- 0,4 кВ  от ТП - 8 </t>
  </si>
  <si>
    <t>ВЛ 0.4 кВ. ТП-8 - 1 фид. Борисогорское поле</t>
  </si>
  <si>
    <t>4А50</t>
  </si>
  <si>
    <t xml:space="preserve">ВЛ- 0,4 кВ  от ТП - 9 ф. ул.О Кошевого  </t>
  </si>
  <si>
    <t xml:space="preserve">ВЛ 0,4 кВ ТП-9 фид. ул.Новооктябрьская </t>
  </si>
  <si>
    <t xml:space="preserve">ВЛИ-0,4 кВ от опоры ВЛ-0,4 кВ ф. "Пороги-2" Волхов </t>
  </si>
  <si>
    <t>1,472</t>
  </si>
  <si>
    <t xml:space="preserve">ВЛ 0,4 кВ от ТП 64 ф. Квартал 2 Пороги </t>
  </si>
  <si>
    <t xml:space="preserve">ВЛИ-0,4 кВ от ТП-38 ф. Труфаново Волхов </t>
  </si>
  <si>
    <t xml:space="preserve">ВЛ 0.4 кВ. ТП-38 - 1 ф. Труфаново </t>
  </si>
  <si>
    <t>СИП 3х95+1х25</t>
  </si>
  <si>
    <t>ВЛИ-0,4 кВ от БКТП-578</t>
  </si>
  <si>
    <t>ВЛ-0,4 кВ от БКТП-578</t>
  </si>
  <si>
    <t>ВЛ-0,4 кВ от ТП-578 Л-2</t>
  </si>
  <si>
    <t>0,169</t>
  </si>
  <si>
    <t>ВЛИ 0,4 кВ от оп.№20 ВЛИ 0,4 кВ от ТП 578 Л-2 "Валим"</t>
  </si>
  <si>
    <t>ВЛ-0,4 кВ от ТП-10  ф. "Гаражи"</t>
  </si>
  <si>
    <t>0,182</t>
  </si>
  <si>
    <t>ВЛ 0,4 кВ от ТП-10  ф. Гаражи</t>
  </si>
  <si>
    <t xml:space="preserve">ВЛИ -0,4 кВ  от ТП - 11 ф.Плеханово  </t>
  </si>
  <si>
    <t xml:space="preserve">ВЛ 0.4 кВ. ТП-11 - 1 фид. Плеханово низ </t>
  </si>
  <si>
    <t xml:space="preserve">ВЛИ- 0,4 кВ  от ТП - 13 ф.Гагарина д.2 </t>
  </si>
  <si>
    <t>ВЛИ- 0,4 кВ  от ТП 13 ф.Гагарина д.2</t>
  </si>
  <si>
    <t>СИП-2А 3*50+1*70</t>
  </si>
  <si>
    <t>ВЛИ- 0,4 кВ  от ТП - 173 ф.Перекачка</t>
  </si>
  <si>
    <t>ВЛ 0.4 кВ. ТП-173 - 1 фид. Перекачка</t>
  </si>
  <si>
    <t xml:space="preserve">ЛЭП- 0,4 кВ  от ТП - 136 до объекта заявителя </t>
  </si>
  <si>
    <t>ВЛ 0.4 кВ. ТП-136 - 1 фид. МУПАТП</t>
  </si>
  <si>
    <t>ВЛИ- 0,4 кВ КТП-545 фидер "Кикино"</t>
  </si>
  <si>
    <t>ВЛ 0,4 кВ от ТП 545 Кикино</t>
  </si>
  <si>
    <t>СИП-2 3*95+1*95</t>
  </si>
  <si>
    <t xml:space="preserve">ВЛИ- 0,4 кВ от ТП-195 до объекта заявителя </t>
  </si>
  <si>
    <t>ВЛ 0.4 кВ. ТП-195 - 1 фид. Насосная ввод№1</t>
  </si>
  <si>
    <t xml:space="preserve">ВЛИ- 0,4 кВ от опоры №29 ВЛИ-0,4кВ ф."Заполек" ТП-169 до границы участка заявителя </t>
  </si>
  <si>
    <t>ВЛ-0,4 кВ ТП-169 (ЗТП) ф.Заполек, отпайка от оп.6</t>
  </si>
  <si>
    <t>СИП 2А 3*50+1*50+1*25</t>
  </si>
  <si>
    <t xml:space="preserve">ЛЭП- 0,4 кВ  от ТП - 141 до ВРУ-0,4кВ </t>
  </si>
  <si>
    <t>ВЛ 0.4 кВ. ТП-141 - 1 фид. Калинина 36 (ИП Рябов В.П.)</t>
  </si>
  <si>
    <t>СИП2А 3*50+1*50</t>
  </si>
  <si>
    <t xml:space="preserve">ВЛИ-0,4 кВ от опоры №2 ТП-144 ВЛИ-0,4 кВ ф. ул.Пестеля Грибоедова </t>
  </si>
  <si>
    <t>ВЛ 0,4 кВ от опоры №2 ТП 144 ВЛИ-0,4 кВ ф.Пестеля,Грибоедова</t>
  </si>
  <si>
    <t>СИП 2А 3х25+1х35</t>
  </si>
  <si>
    <t>ВЛИ-0,4 кВ от опоры № 12 ВЛ-0,4 кВ ф. "Станиславского,Крылова, Гоголя" от ТП -168</t>
  </si>
  <si>
    <t>ВЛ-0,4 кВ от опоры 12 ВЛ-0,4 кВ ф. от ТП -168</t>
  </si>
  <si>
    <t>СИП 2А 3х95+1х95</t>
  </si>
  <si>
    <t xml:space="preserve">ВЛИ-0,4 кВ от опоры № 7 ВЛИ-0,4 кВ фид  ПАТП </t>
  </si>
  <si>
    <t>ВЛИ 0,4 кВ от опоры № 7 ТП 136  ВЛИ 0,4 кВ ф. ул. Маяковского</t>
  </si>
  <si>
    <t>СИП 2А 3*50+1*50</t>
  </si>
  <si>
    <t xml:space="preserve">ВЛ-0,4 кВ от опоры 3 ВЛ-0,4 кВ Л 3 от ТП-119 </t>
  </si>
  <si>
    <t>0,152</t>
  </si>
  <si>
    <t xml:space="preserve">ВЛ-0,4 кВ отпайка от оп.3 ф.Л-3 от ТП 119 </t>
  </si>
  <si>
    <t>ВЛ-0,4 кВ от ТП - 11</t>
  </si>
  <si>
    <t>ВЛ-0,4 кВ ТП-11  фид. Л-2 (Гасымов Г.Ш.)</t>
  </si>
  <si>
    <t>ВЛ-0,4 кВ от ТП - 117</t>
  </si>
  <si>
    <t>ВЛИ-0,4 кВ от ТП-117 Л-1</t>
  </si>
  <si>
    <t>ВЛ-0,4 кВ ф. № 2 от ТП-117</t>
  </si>
  <si>
    <t>ВЛИ-0,4 кВ от ТП-117 Л-2</t>
  </si>
  <si>
    <t xml:space="preserve">ВЛ-0,4 кВ от ТП-71 по ул. О. Кошевого </t>
  </si>
  <si>
    <t>0,172</t>
  </si>
  <si>
    <t>ВЛИ-0,4 кВ от ТП-71 Л-1</t>
  </si>
  <si>
    <t>ВЛ-0,4 кВ от ТП-71 по ул. Олега Кошевого</t>
  </si>
  <si>
    <t>0,056</t>
  </si>
  <si>
    <t>ВЛИ-0,4 кВ ТП 71 Л-1 ул.Олега Кошевого</t>
  </si>
  <si>
    <t xml:space="preserve">ВЛ-0,4 кВ  ул. Зеленое кольцо </t>
  </si>
  <si>
    <t>0,05</t>
  </si>
  <si>
    <t>ВЛИ-0,4кВ от ТП 115 Л-1 ул. Зеленое кольцо</t>
  </si>
  <si>
    <t>ВЛ-0,4 кВ от ТП-484 в районе контур 209 до ВРУ-0,4 кВ</t>
  </si>
  <si>
    <t>ВЛ-0,4 кВ от ТП 484 ф.Л-1</t>
  </si>
  <si>
    <t>ВЛ-0,4 кВ от ВЛ-0,4 кВ от РУ-0,4 кВ ТП-122 до границ ГК "Медик"</t>
  </si>
  <si>
    <t>ВЛИ 0,4кВ от ТП 122 Л-2 «ГК Медик»</t>
  </si>
  <si>
    <t xml:space="preserve">ВЛ-0,4 кВ от РУ-0,4 кВ ТП-122 до  ГК "Придорожный" </t>
  </si>
  <si>
    <t>0,202</t>
  </si>
  <si>
    <t>ВЛИ 0,4кВ от ТП 122 Л-2 «ГК Придорожный»</t>
  </si>
  <si>
    <t>ВЛ-0,4 кВ от РУ-0,4 кВ ТП-173 (ряд № 4)</t>
  </si>
  <si>
    <t>0,35</t>
  </si>
  <si>
    <t>ВЛИ 0,4кВ от ТП 173 ф. Гаражи</t>
  </si>
  <si>
    <t>ВЛ - 0,4 кВ от опоры № 25 ВЛ-0,4 кВ от РУ-0,4 кВ ТП-173</t>
  </si>
  <si>
    <t>0,309</t>
  </si>
  <si>
    <t>ВЛ - 0,4 кВ от опоры № 25 ВЛИ 0,4 кВ от ТП 173 ф "Гаражи"</t>
  </si>
  <si>
    <t>ВЛ - 0,4 кВ от опоры № 6  ВЛ-0,4 кВ от РУ-0,4 кВ ТП-173</t>
  </si>
  <si>
    <t>0,319</t>
  </si>
  <si>
    <t>ВЛ - 0,4 кВ от опоры № 6 ВЛИ 0,4 кВ от ТП 173 ф "Гаражи"</t>
  </si>
  <si>
    <t xml:space="preserve">ВЛ - 0,4 кВ от ТП - 173 ф. "Гаражи" </t>
  </si>
  <si>
    <t>0,091</t>
  </si>
  <si>
    <t>ВЛ - 0,4 кВ от опоры № 7 ВЛИ 0,4 кВ от ТП 173 ф "Гаражи"</t>
  </si>
  <si>
    <t xml:space="preserve">ВЛ - 0,4 кВ от ТП-173 ф. "Гаражи" </t>
  </si>
  <si>
    <t>0,757</t>
  </si>
  <si>
    <t>ВЛ-0,4 кВ от опоры 7.2 ВЛ-0,4 кВ ТП-173 ф.3 по ряду 1 до ВРУ-0,4 кВ</t>
  </si>
  <si>
    <t>0,287</t>
  </si>
  <si>
    <t>ВЛ - 0,4 кВ от опоры № 7.2 ВЛИ 0,4 кВ от ТП 173 ф "Гаражи"</t>
  </si>
  <si>
    <t>ВЛ-0,4 кВ от ТП-173  ф. "Гаражи"</t>
  </si>
  <si>
    <t>0,192</t>
  </si>
  <si>
    <t>ВЛ - 0,4 кВ от опоры № 7.4 ВЛИ 0,4 кВ от ТП 173 ф "Гаражи"</t>
  </si>
  <si>
    <t>ВЛИ 0,4 кВ от оп. 59 от ВЛИ 0,4 кВ ТП 173 ф «Гаражи» по ряду №16</t>
  </si>
  <si>
    <t>0,174</t>
  </si>
  <si>
    <t>ВЛ - 0,4 кВ от опоры № 16 ВЛИ 0,4 кВ от ТП 173 ф "Гаражи"</t>
  </si>
  <si>
    <t>ВЛ-0,4 кВ от ВЛ-0,4 кВ от РУ-0,4 кВ ТП-162 по ряду № 6 на тер. ГК "Строитель"</t>
  </si>
  <si>
    <t>1581</t>
  </si>
  <si>
    <t xml:space="preserve">ВЛ-0,4 кВ ТП-162 ГК "Строитель" 6 ряд </t>
  </si>
  <si>
    <t xml:space="preserve">ВЛ-0,4 кВ от КТП-112 Л-1 "ГК Старт" </t>
  </si>
  <si>
    <t>0,226</t>
  </si>
  <si>
    <t>ВЛИ 0,4кВ от ТП 112 Л-1 «ГК Старт»</t>
  </si>
  <si>
    <t>ГЭС-6, РП-1, ф. 11</t>
  </si>
  <si>
    <t>ВЛ-0,4 кВ от ТП-49 по ул. 8 Марта</t>
  </si>
  <si>
    <t>0,261</t>
  </si>
  <si>
    <t>ВЛИ-0,4 кВ от ТП-49 Л-3 Гаражи</t>
  </si>
  <si>
    <t>ВЛ-0,4 кВ от ТП-49 Л-3 "Гаражи"</t>
  </si>
  <si>
    <t>0,161</t>
  </si>
  <si>
    <t>ВЛИ-0,4 кВ от ТП-108 Л-1</t>
  </si>
  <si>
    <t>0,453</t>
  </si>
  <si>
    <t xml:space="preserve">ВЛ-0,4 кВ от ТП-108 Л-1 </t>
  </si>
  <si>
    <t>СИП 2 3*95+1*95+1*25</t>
  </si>
  <si>
    <t>ВЛ-0,4 кВ от ТП-108 Л-2</t>
  </si>
  <si>
    <t>0,302</t>
  </si>
  <si>
    <t>ВЛИ 0,4 кВ от ТП 108 Л-2</t>
  </si>
  <si>
    <t>ВЛ-0,4 кВ от ТП-59</t>
  </si>
  <si>
    <t>ВЛИ 0,4 кВ от ТП 59 Железнодорожный д. 8, 11</t>
  </si>
  <si>
    <t>ВЛ-0,4 кВ от оп. 8 ВЛ-0,4 кВ от ТП-26 ф. Лисички</t>
  </si>
  <si>
    <t>0,111</t>
  </si>
  <si>
    <t>ВЛИ 0,4 кВ от оп. №8 ВЛ 0,4 кВ от ТП 67 Л-2</t>
  </si>
  <si>
    <t xml:space="preserve">ВЛ - 0,4 кВ от опоры № 8/3 от ТП-26 ф. "Лисички" </t>
  </si>
  <si>
    <t>0,051</t>
  </si>
  <si>
    <t>ВЛ-0,4 кВ № 2 от ТП 67 оп.8/3 - 8/7</t>
  </si>
  <si>
    <t xml:space="preserve">ВЛ-0,4 кВ от опоры № 9 ВЛ-0,4 кВ от ТП-67 пер. Воронежский </t>
  </si>
  <si>
    <t>0,083</t>
  </si>
  <si>
    <t>ВЛИ 0,4 кВ от оп. №9 ВЛ 0,4 кВ от ТП 67 Л-1</t>
  </si>
  <si>
    <t>ВЛ-0,4 кВ от СТП-10/0,4 кВ мкр. Пороги</t>
  </si>
  <si>
    <t>0,042</t>
  </si>
  <si>
    <t>ВЛИ 0,4 кВ от ТП 72 Л-1</t>
  </si>
  <si>
    <t>ГЭС-6, РП-1, ф. 07</t>
  </si>
  <si>
    <t>ВЛ-0,4 кВ от ВЛ-0,4 кВ от ТП-11</t>
  </si>
  <si>
    <t>0,151</t>
  </si>
  <si>
    <t>ВЛИ 0,4 кВ от оп. №5 ВЛ 0,4 кВ от ТП 62 Л-1</t>
  </si>
  <si>
    <t>ПС-378 110/10 «Обитай» ф.378-06</t>
  </si>
  <si>
    <t>ВЛ-0,4 кВ от опоры  ВЛ-0,4 кВ от ТП-22 ф. ул. В. Голубевой</t>
  </si>
  <si>
    <t xml:space="preserve">ВЛ 0,4 кВ от оп. №5 ВЛ 0,4 кВ от ТП 22 ф. В. Голубевой 12, Д/сад </t>
  </si>
  <si>
    <t xml:space="preserve">ВЛ - 0,4 кВ от опоры № 35/3 от ТП - 64 ф. Пороги-2 </t>
  </si>
  <si>
    <t xml:space="preserve">ВЛ 0,4 кВ от оп. №35/3 ВЛ 0,4 кВ от ТП 62 ф.Пороги-2 </t>
  </si>
  <si>
    <t>СИП-2 4х35</t>
  </si>
  <si>
    <t>ВЛ-0,4 кВ от опоры 10 ВЛ-0,4 кВ ф.1 Пороги от ТП-64</t>
  </si>
  <si>
    <t>0,158</t>
  </si>
  <si>
    <t>ВЛ-0,4 кВ ТП-64 (СТП) ф. Пороги-2, отпайка от оп.53</t>
  </si>
  <si>
    <t>ВЛ - 0,4 кВ от ТП - 179  Халтурино, Декабристов отпайка от оп.23</t>
  </si>
  <si>
    <t>0,03</t>
  </si>
  <si>
    <t xml:space="preserve">ВЛ 0,4 кВ от оп. №23 ВЛ 0,4 кВ от ТП 179 ф.ул.Декабристов </t>
  </si>
  <si>
    <t>ПС-378 110/10 «Обитай» ф.378-09</t>
  </si>
  <si>
    <t>ВЛ - 0,4 кВ от оп. № 12 от ТП - 21 ф. ул. Державина, Полярная</t>
  </si>
  <si>
    <t>0,074</t>
  </si>
  <si>
    <t>ВЛИ 0,4 кВ от оп. №12 ВЛ 0,4 кВ от ТП 21 ф.ул.Державина, Полярная</t>
  </si>
  <si>
    <t>ПС-553 110/10 "Валим" ф.553-02</t>
  </si>
  <si>
    <t xml:space="preserve">ВЛ - 0,4 кВ от ТП - 162 ф. Гаражи </t>
  </si>
  <si>
    <t>ВЛИ 0,4 кВ от оп. №3/3 ВЛИ 0,4 кВ от ТП 162 ф. Гаражи</t>
  </si>
  <si>
    <t>ВЛ-0,4 кВ от ВЛ-0,4 кВ от РУ-0,4 кВ ТП-162 на тер. ГК "Строитель"</t>
  </si>
  <si>
    <t>0,569</t>
  </si>
  <si>
    <t>ВЛИ-0,4 кВ отпайка от оп.6 ф.Гаражи</t>
  </si>
  <si>
    <t>ВЛ-0,4 кВ от ВЛ-0,4 кВ от РУ-0,4 кВ ТП-162 по ряду № 15 на тер. ГК "Строитель"</t>
  </si>
  <si>
    <t>0,59</t>
  </si>
  <si>
    <t>ВЛИ-0,4кВ ГК Строитель ряд 7</t>
  </si>
  <si>
    <t xml:space="preserve">ВЛ-0,4 кВ от ТП-162 ф. "Гаражи Ралли" </t>
  </si>
  <si>
    <t>ВЛИ 0,4 кВ от оп. №2/6 ВЛИ 0,4 кВ от ТП 162 ф. Гаражи</t>
  </si>
  <si>
    <t>ВЛ-0,4 кВ от ВЛ-0,4 кВ от РУ-0,4 кВ ТП-162 ГК Ралли</t>
  </si>
  <si>
    <t>0,117</t>
  </si>
  <si>
    <t>ВЛ-0,4 кВ от ТП-162 ГК "Ралли", отпайка от оп.2</t>
  </si>
  <si>
    <t>ВЛ - 0,4 кВ от опоры № 3/4  ВЛ-0,4 кВ от ТП-162 до ВРУ-0,4 кВ (03)</t>
  </si>
  <si>
    <t>0,021</t>
  </si>
  <si>
    <t>ВЛИ 0,4 кВ Л- 2 от ТП 162 ф.Гаражи от опоры № 3/4</t>
  </si>
  <si>
    <t>ВЛ-0,4 кВ от опоры № 3 ВЛ--0,4 кВ ф. "ГК Строитель" от ТП-162 до ВРУ-0,4 Кв</t>
  </si>
  <si>
    <t>0,1</t>
  </si>
  <si>
    <t>ВЛИ 0,4 кВ от опоры №3 ВЛИ 0,4 кВ от ТП 162 ф."Гаражи"</t>
  </si>
  <si>
    <t>ВЛ-0,4 кВ от ТП-162 Л-2 Гаражи</t>
  </si>
  <si>
    <t>0,106</t>
  </si>
  <si>
    <t xml:space="preserve">ВЛИ 0,4 кВ от ТП 162 ф. Гаражи отпайка от оп.3/5 </t>
  </si>
  <si>
    <t>ВЛ-0,4кВ от проек-й ВЛИ-0,4 кВ от РУ-0,4кВ ТП-162 до границ участка заявителя на тер.ГК «Строитель"</t>
  </si>
  <si>
    <t xml:space="preserve">ВЛ-0,4 кВ от ТП-112 Л-1 "ГК Старт" </t>
  </si>
  <si>
    <t>0,301</t>
  </si>
  <si>
    <t>ВЛИ 0,4 кВ от оп. №4 ВЛИ 0,4кВ от ТП 112 Л-1 «ГК Старт»</t>
  </si>
  <si>
    <t>ВЛ - 0,4 кВ от ТП - 112 Л-1 "ГК Старт"</t>
  </si>
  <si>
    <t>0,146</t>
  </si>
  <si>
    <t>ВЛИ 0,4 кВ от оп.8 ВЛИ 0,4 кВ от ТП-112 Л-1 "ГК Старт"</t>
  </si>
  <si>
    <t xml:space="preserve">ВЛ - 0,4 кВ от ТП - 112 Л-1 "ГК Старт" </t>
  </si>
  <si>
    <t>ВЛИ 0,4 кВ от оп.4.2 ВЛИ 0,4 кВ от ТП-112 Л-1 "ГК Старт"</t>
  </si>
  <si>
    <t>0,163</t>
  </si>
  <si>
    <t>ВЛИ 0,4 кВ от оп.12 ВЛИ 0,4 кВ от ТП-112 Л-1 "ГК Старт"</t>
  </si>
  <si>
    <t>0,211</t>
  </si>
  <si>
    <t>ВЛИ 0,4 кВ от оп.4.18 ВЛИ 0,4 кВ от ТП-112 Л-1 "ГК Старт"</t>
  </si>
  <si>
    <t>ВЛ-0,4 кВ от опоры 4,4 ВЛ-0,4 кВ ТП-112 Л-1 по ряду 8 до ВРУ-0,4 кВ</t>
  </si>
  <si>
    <t>0,389</t>
  </si>
  <si>
    <t>ВЛИ 0,4 кВ от оп.4.4 ВЛИ 0,4 кВ от ТП-112 Л-1 "ГК Старт"</t>
  </si>
  <si>
    <t>ВЛ-0,4 кВ от ТП-112 Л-1 "ГК Старт"</t>
  </si>
  <si>
    <t>0,29</t>
  </si>
  <si>
    <t>ВЛИ 0,4 кВ от оп.3 ВЛИ 0,4 кВ от ТП-112 Л-1 "ГК Старт"</t>
  </si>
  <si>
    <t>ВЛИ 0,4кВ от оп. 4.2.15 от ВЛИ 0,4 кВ ТП 112 Л-1 «ГК Старт» по ряду №3А»</t>
  </si>
  <si>
    <t>ВЛИ 0,4 кВ от оп.4.2.15 ВЛИ 0,4 кВ от ТП-112 Л-1 "ГК Старт"</t>
  </si>
  <si>
    <t>ВЛ-0,4 кВ отТП-107 Л-1, ВЛ-0,4 кВот ТП-107 Л-2,ВЛ-0,4 кВ от ТП-107 Л-7, ВЛ-0,4 кВ от ТП-107 Л-8</t>
  </si>
  <si>
    <t>0,047</t>
  </si>
  <si>
    <t>ВЛ 0,4 кВ от ТП 107 Л-1</t>
  </si>
  <si>
    <t>ВЛ 0,4 кВ от ТП 107 Л-2</t>
  </si>
  <si>
    <t>ВЛ 0,4 кВ от ТП 107 Л-7</t>
  </si>
  <si>
    <t>ВЛ 0,4 кВ от ТП 107 Л-8</t>
  </si>
  <si>
    <t>ВЛ - 0,4 кВ от РУ-0,4 кВ ТП-4 до ВРУ-0,4 кВ ГК Гудок</t>
  </si>
  <si>
    <t>0,123</t>
  </si>
  <si>
    <t>ВЛИ 0,4кВ от ТП 4 ф. Гаражи</t>
  </si>
  <si>
    <t>ВЛ-0,4 кВ от ТП-119 Л-3 Хвойная,14</t>
  </si>
  <si>
    <t>0,119</t>
  </si>
  <si>
    <t xml:space="preserve">ВЛИ 0,4 кВ от ТП 119 Л-3 Хвойная, 14 </t>
  </si>
  <si>
    <t>ВЛ - 0,4 кВ от ТП-28  ф. ул. Урицкого, Мопровская</t>
  </si>
  <si>
    <t>0,053</t>
  </si>
  <si>
    <t xml:space="preserve">ВЛИ 0,4 кВ от ТП 28 Л-3 Урицкого  </t>
  </si>
  <si>
    <t>ВЛ-0,4 кВ от ТП-106 Л-1</t>
  </si>
  <si>
    <t>0,04</t>
  </si>
  <si>
    <t>ВЛ 0,4 кВ от ТП 106 Л-1</t>
  </si>
  <si>
    <t>ВЛ- 0,4 кВ от ТП-106 Л-2</t>
  </si>
  <si>
    <t>0,132</t>
  </si>
  <si>
    <t>ВЛ 0,4 кВ от ТП 106 Л-2</t>
  </si>
  <si>
    <t>ВЛ-0,4 кВ от ТП-106 Л-3</t>
  </si>
  <si>
    <t>0,136</t>
  </si>
  <si>
    <t>ВЛ 0,4 кВ от ТП 106 Л-3</t>
  </si>
  <si>
    <t>ВЛ 0,4 кВ от ТП 39 ф.Красный уголок»</t>
  </si>
  <si>
    <t>0,105</t>
  </si>
  <si>
    <t>ВЛ 0,4 кВ от ТП 39 Л-5 Красный уголок (Коммунаров д.14, 16, 18)</t>
  </si>
  <si>
    <t>ГЭС-6, РП-1,ф.7</t>
  </si>
  <si>
    <t xml:space="preserve">ВЛ-0,4 кВ от ТП-15 ф. ОАО "РЖД" Видеонаблюдение моста" </t>
  </si>
  <si>
    <t>0,031</t>
  </si>
  <si>
    <t>КВЛ 0,4 кВ от ТП 15 ф. ОАО "РЖД" Видеонаблюдение моста</t>
  </si>
  <si>
    <t>АПвБШп 4х70</t>
  </si>
  <si>
    <t>ГЭС-6, РП-1,ф.11</t>
  </si>
  <si>
    <t>ВЛИ-0,4 кВ от оп.№4 ВЛ-0,4 кВ от ТП-59</t>
  </si>
  <si>
    <t>ВЛ 0,4 кВ ТП 59 Железнодорожный д.8, 11</t>
  </si>
  <si>
    <t xml:space="preserve">КЛ-0,4 кв   от  РП -  2 </t>
  </si>
  <si>
    <t xml:space="preserve">КЛ 0.4 кВ -РП-2 Трест-34 </t>
  </si>
  <si>
    <t>СБ 3*70+1*35</t>
  </si>
  <si>
    <t xml:space="preserve">КЛ-0,4 кв  от  РП - 2  </t>
  </si>
  <si>
    <t xml:space="preserve">КЛ 0.4 кВ РП-2 Волховский пр. 9   ВРУ № 2  </t>
  </si>
  <si>
    <t>КЛ-0,4 кв  от РУ-0,4кВ между объектами корпус 1 и корпус 2</t>
  </si>
  <si>
    <t>КЛ 0,4кВ - перемычка Борисогорское поле 18, между к.1 и к.2</t>
  </si>
  <si>
    <t>АСБ 4*185</t>
  </si>
  <si>
    <t>КЛ-0,4 кв  от РУ-0,4кВ ТП-59 до ВРУ-0,4кВ объекта корпус1</t>
  </si>
  <si>
    <t>КЛ 0,4 кВ от ТП 59 ф. Борисогорское Поле 18 корпус 1</t>
  </si>
  <si>
    <t>КЛ-0,4 кв  от РУ-0,4кВ ТП-59 до ВРУ-0,4кВ объекта корпус2</t>
  </si>
  <si>
    <t>КЛ 0,4 кВ от ТП 59 ф. Борисогорское Поле 18 корпус 2</t>
  </si>
  <si>
    <t xml:space="preserve">КЛ-0,4 кв  от ТП -  10 </t>
  </si>
  <si>
    <t xml:space="preserve">КЛ 0.4 кВ ЗТП-10 Пожарная часть </t>
  </si>
  <si>
    <t>АСБ 3*35+1*16</t>
  </si>
  <si>
    <t xml:space="preserve">КЛ-0,4 кв  от ТП - 11 </t>
  </si>
  <si>
    <t xml:space="preserve">КЛ 0,4 кВ от ТП 11 </t>
  </si>
  <si>
    <t>АСБ 10  3*70</t>
  </si>
  <si>
    <t xml:space="preserve">КЛ-0,4 кв  от ТП - 126  </t>
  </si>
  <si>
    <t>КЛ 0.4 кВ ЗТП-126 гаражи</t>
  </si>
  <si>
    <t>АВВГ 3*35+1*16</t>
  </si>
  <si>
    <t>КЛ-0,4 кв  от ТП - 126</t>
  </si>
  <si>
    <t>КЛ 0,4кВ - ТП-126 (ЗТП) - Поликлиника</t>
  </si>
  <si>
    <t>ААБ 3*70+1*35</t>
  </si>
  <si>
    <t>КЛ 0,4 кВ  от ТП 126 ф. Поликлинника</t>
  </si>
  <si>
    <t>АСБ 3*185+1*35</t>
  </si>
  <si>
    <t>КЛ 0,4кВ - ТП-127 (КТП) фид. Стадион</t>
  </si>
  <si>
    <t>КЛ-0,4 кв  от ТП - 127</t>
  </si>
  <si>
    <t xml:space="preserve">АВВГ 3*95+1*50 </t>
  </si>
  <si>
    <t xml:space="preserve">КЛ-0,4 кв  от ТП - 13 </t>
  </si>
  <si>
    <t xml:space="preserve">КЛ 0.4 кВ ЗТП-13 фид.Гагарина 2 - Гагарина 4 </t>
  </si>
  <si>
    <t>ААБ 3*70+1*25</t>
  </si>
  <si>
    <t xml:space="preserve">КЛ-0,4 кв  от ТП - 13  </t>
  </si>
  <si>
    <t xml:space="preserve">КЛ 0.4 кВ ЗТП-13 Гагарина 2А  </t>
  </si>
  <si>
    <t>КЛ-0,4 кв  от ТП - 13</t>
  </si>
  <si>
    <t>КЛ 0.4 кВ Гагарина 4А</t>
  </si>
  <si>
    <t>АПВБ 3*120+1*35</t>
  </si>
  <si>
    <t xml:space="preserve">КЛ 0.4 кВ от ТП-13 ф.Кирова 1А  </t>
  </si>
  <si>
    <t>АСБ 3*185+1*50</t>
  </si>
  <si>
    <t xml:space="preserve">КЛ 0.4 кВ ЗТП-13 СЭС - Гагарина 4 </t>
  </si>
  <si>
    <t>АСБ 3*70+1*25</t>
  </si>
  <si>
    <t xml:space="preserve">КЛ-0,4 кв  от ТП - 135 </t>
  </si>
  <si>
    <t>КЛ 0,4кВ - Авиационная,9 перемычка ВРУ 1 - ВРУ 2</t>
  </si>
  <si>
    <t>2 АПБшв 3*70+1*35</t>
  </si>
  <si>
    <t>КЛ-0,4 кв  от ТП - 135</t>
  </si>
  <si>
    <t>КЛ 0.4 кВ ЗТП-135 фид. Авиационная 1</t>
  </si>
  <si>
    <t>ААШВ  4*50</t>
  </si>
  <si>
    <t xml:space="preserve">КЛ-0,4 кв  от ТП - 135  </t>
  </si>
  <si>
    <t xml:space="preserve">КЛ 0.4 кВ ЗТП-135 фид.Волховский проспект 75 </t>
  </si>
  <si>
    <t>ААШВ 3*50+1*25</t>
  </si>
  <si>
    <t>КЛ 0.4 кВ ЗТП-135 фид. Авиационная 9 ВРУ1</t>
  </si>
  <si>
    <t>АВБшв 3*185+1*50</t>
  </si>
  <si>
    <t>КЛ 0,4 кВ от ТП 135</t>
  </si>
  <si>
    <t>АВВГ 3*16</t>
  </si>
  <si>
    <t xml:space="preserve">КЛ 0.4 кВ ЗТП-135 перемычка к/д Авиационная 11 - Молодежная 22 </t>
  </si>
  <si>
    <t>АВВГ 3*70+1*35</t>
  </si>
  <si>
    <t>КЛ 0.4 кВ ЗТП-135 фид. Авиационная 11а</t>
  </si>
  <si>
    <t>АПБшв  4*50</t>
  </si>
  <si>
    <t xml:space="preserve">КЛ 0,4 кВ от ТП 135 ф. Авиационная ул,9 </t>
  </si>
  <si>
    <t>АПБшв 4*50</t>
  </si>
  <si>
    <t>КЛ 0.4 кВ ЗТП-135 фид. Авиационная 9 ВРУ2</t>
  </si>
  <si>
    <t>2 АВБшв 3*185+1*50</t>
  </si>
  <si>
    <t>КЛ 0.4 кВ ЗТП-135 Волховский д.57</t>
  </si>
  <si>
    <t xml:space="preserve"> 2 АСБ 3*35+1*25</t>
  </si>
  <si>
    <t>КЛ 0.4 кВ ЗТП-135 Детский Сад</t>
  </si>
  <si>
    <t>АВВГ 3*95+1*50</t>
  </si>
  <si>
    <t>КЛ 0.4 кВ ЗТП-135 фид. Авиационная 9а</t>
  </si>
  <si>
    <t>КЛ 0.4 кВ ЗТП-135 фид. Волховский проспект 55</t>
  </si>
  <si>
    <t>ААШВ 3*185</t>
  </si>
  <si>
    <t xml:space="preserve">КЛ-0,4 кв  от ТП - 137 </t>
  </si>
  <si>
    <t>КЛ 0.4 кВ ЗТП-137 перемычка Мичурина д.1</t>
  </si>
  <si>
    <t>АСБ 3*50+1*25</t>
  </si>
  <si>
    <t xml:space="preserve">КЛ 0,4 кВ от ТП 137 ф.Д/сад №8  </t>
  </si>
  <si>
    <t xml:space="preserve">КЛ-0,4 кв  от ТП - 137  </t>
  </si>
  <si>
    <t xml:space="preserve">КЛ 0.4 кВ ЗТП-137 фид.Авиационная д.30а  </t>
  </si>
  <si>
    <t>ААШВ 3*120+1*50</t>
  </si>
  <si>
    <t>КЛ 0,4 кВ от ТП 137 ф.Авиационная ул,32-38</t>
  </si>
  <si>
    <t>АВВГ 3*120+1*35</t>
  </si>
  <si>
    <t>КЛ 0.4 кВ ЗТП-137 фид.Авиационная д.32</t>
  </si>
  <si>
    <t>КЛ 0.4 кВ ЗТП-137 Авиационная д.30-д.30а</t>
  </si>
  <si>
    <t>АВВГ 3*150+1*70</t>
  </si>
  <si>
    <t>КЛ 0,4кВ ТП-137 - Перемычка к/д Авиационная 32 - 38</t>
  </si>
  <si>
    <t>АВВГ 3*25+1*16</t>
  </si>
  <si>
    <t>КЛ 0,4 кВ от ТП 137</t>
  </si>
  <si>
    <t xml:space="preserve">КЛ 0.4 кВ ЗТП-137 Льва Толстого д.6  </t>
  </si>
  <si>
    <t xml:space="preserve">КЛ 0,4 кВ от ТП 137 Льва толстого д.4 ввод 2 </t>
  </si>
  <si>
    <t>КЛ 0,4 кВ от ТП 137 Льва толстого д.4 ввод 1</t>
  </si>
  <si>
    <t>КЛ-0,4 кв  от ТП - 137</t>
  </si>
  <si>
    <t>КЛ 0.4 кВ ЗТП-137 перемычка Льва Толстого д.6</t>
  </si>
  <si>
    <t>АПСВГ  3*70+1*35</t>
  </si>
  <si>
    <t>КЛ 0,4 кВ от ТП 137 фид. Мичурина д.1 ввод 1</t>
  </si>
  <si>
    <t>АСБ 3*150+1*70</t>
  </si>
  <si>
    <t>КЛ 0.4 кВ ЗТП-137 фид.Мичурина д.1ввод №2</t>
  </si>
  <si>
    <t>КЛ 0.4 кВ ЗТП-137 фид. Авиационная д.30</t>
  </si>
  <si>
    <t>АСБу 3*185+1*95</t>
  </si>
  <si>
    <t xml:space="preserve">КЛ-0,4 кв  от ТП - 138  </t>
  </si>
  <si>
    <t xml:space="preserve">КЛ 0.4 кВ ЗТП-138 фид.Акушерский корпус  </t>
  </si>
  <si>
    <t>СБ 3*95+1*35</t>
  </si>
  <si>
    <t xml:space="preserve">КЛ-0,4 кв  от ТП - 138 </t>
  </si>
  <si>
    <t>КЛ 0,4кВ - ТП-138 (ЗТП) - Насосная станция</t>
  </si>
  <si>
    <t>АВВГ 3*35+1*10</t>
  </si>
  <si>
    <t xml:space="preserve">КЛ 0.4 кВ ЗТП-138 фид. Федюнинского 6  </t>
  </si>
  <si>
    <t>АСБ 4*95</t>
  </si>
  <si>
    <t>КЛ 0,4кВ - к/д Л.Толстого 8 - к/д Льва Толстого 10</t>
  </si>
  <si>
    <t>КЛ 0.4 кВ ЗТП-138 К/Д №3 Льва Толстого,8- К/Д №1</t>
  </si>
  <si>
    <t xml:space="preserve">КЛ 0,4 кВ от ТП 138 Гаражи скорой помощи  </t>
  </si>
  <si>
    <t>КЛ 0,4 кВ от ТП 138 ф. Льва Толстого ул,8-10</t>
  </si>
  <si>
    <t>АВВГ 3*35+1*25</t>
  </si>
  <si>
    <t xml:space="preserve">КЛ 0.4 кВ ЗТП-138 фид.Льва Толстого д.8 К/Д №2 Магазин  </t>
  </si>
  <si>
    <t>КЛ 0.4 кВ ЗТП-138 фид.Льва Толстого д.8 Ателье К/Д №1</t>
  </si>
  <si>
    <t>СБ 3*95+1*50</t>
  </si>
  <si>
    <t xml:space="preserve">КЛ-0,4 кв  от ТП - 139  </t>
  </si>
  <si>
    <t xml:space="preserve">КЛ 0,4 кВ от ТП 139 ф. КНС №3   </t>
  </si>
  <si>
    <t>АСБ 3*95+1*35</t>
  </si>
  <si>
    <t xml:space="preserve">КЛ-0,4 кв  от ТП - 139 </t>
  </si>
  <si>
    <t>КЛ 0.4 кВ ЗТП-139 фид.Ломоносова 4</t>
  </si>
  <si>
    <t>АВВГ 3*120+1*50</t>
  </si>
  <si>
    <t>КЛ 0.4 кВ ЗТП-139 Перемычка Ломоносова 4,8</t>
  </si>
  <si>
    <t>КЛ 0,4 кВ  от ТП 139 ф. Ломоносова ул,2-4-8</t>
  </si>
  <si>
    <t>КЛ 0.4 кВ ЗТП-139 фид.Ломоносова 6</t>
  </si>
  <si>
    <t>АПББшв 3**70+1*35</t>
  </si>
  <si>
    <t>КЛ 0.4 кВ ЗТП-139 фид.Ломоносова 6а</t>
  </si>
  <si>
    <t>КЛ 0.4 кВ ЗТП-139 фид.Ломоносова 8</t>
  </si>
  <si>
    <t>АПББшв 3*120+1*35</t>
  </si>
  <si>
    <t>КЛ 0.4 кВ ЗТП-139 Перемычка Ломоносова 6,6а</t>
  </si>
  <si>
    <t>АПББшв 3*70+1*35</t>
  </si>
  <si>
    <t>КЛ 0.4 кВ ЗТП-139 перемычка Ломоносова 2,8</t>
  </si>
  <si>
    <t>АПБшВ1 3*120+1*35</t>
  </si>
  <si>
    <t>КЛ 0,4 кВ от ТП 139 ф. Волховский пр-кт,55</t>
  </si>
  <si>
    <t>АПВБ 3*50+1*16</t>
  </si>
  <si>
    <t xml:space="preserve">КЛ-0,4 кв  от ТП - 140 </t>
  </si>
  <si>
    <t>КЛ 0,4 кВ от ТП 140 ф. Авиационная ул, 31</t>
  </si>
  <si>
    <t>АПВБ 3*70+1*35</t>
  </si>
  <si>
    <t xml:space="preserve">КЛ-0,4 кв  от ТП - 140  </t>
  </si>
  <si>
    <t>КЛ 0,4кВ - ТП-140 (ЗТП) фид. Школа Ввод №1</t>
  </si>
  <si>
    <t>4АПВБ 3*95+1*35</t>
  </si>
  <si>
    <t>КЛ 0.4 кВ ЗТП-140 перемычка к/д Авиационная 31, 25</t>
  </si>
  <si>
    <t xml:space="preserve">АПВБ 3*70+1*35 </t>
  </si>
  <si>
    <t>КЛ 0.4 кВ ЗТП-140 перемычка Авиационная 31,29а</t>
  </si>
  <si>
    <t>КЛ-0,4 кв  от ТП - 141</t>
  </si>
  <si>
    <t>КЛ 0,4 кВ от ТП 141 фид. Спортшкола-2</t>
  </si>
  <si>
    <t>АПВБ 3*50+1*25</t>
  </si>
  <si>
    <t xml:space="preserve">КЛ-0,4 кв  от ТП - 141 </t>
  </si>
  <si>
    <t>КЛ 0.4 кВ ЗТП-141 фид. Калинина 40б</t>
  </si>
  <si>
    <t>ААБлу 3*95</t>
  </si>
  <si>
    <t>КЛ 0.4 кВ ЗТП-141 перемычка Калинина 40б - 38</t>
  </si>
  <si>
    <t>КЛ 0.4 кВ ЗТП-141 фид.Калинина д.27 Общежитие</t>
  </si>
  <si>
    <t xml:space="preserve">КЛ-0,4 кв  от ТП - 142 </t>
  </si>
  <si>
    <t>КЛ 0,4 кВ от ТП-142 Санэпидемстанция ввод-2 (Волховский проспект 28)</t>
  </si>
  <si>
    <t>АПВБ 3*95+1*50</t>
  </si>
  <si>
    <t xml:space="preserve">КЛ-0,4 кв  от ТП - 143 </t>
  </si>
  <si>
    <t>КЛ 0,4 кВ от ТП 143 Здание вет.лечебницы</t>
  </si>
  <si>
    <t>АВВГ 3*50+1*25</t>
  </si>
  <si>
    <t>КЛ-0,4 кв  от ТП - 143</t>
  </si>
  <si>
    <t>КЛ 0,4 кВ от ТП 143 Гаражи вет.станции</t>
  </si>
  <si>
    <t xml:space="preserve"> АПВГ 3*10+1*6</t>
  </si>
  <si>
    <t>КЛ-0,4 кв  от ТП - 146</t>
  </si>
  <si>
    <t>КЛ 0.4 кВ ЗТП-146 фид "Дом мебели"</t>
  </si>
  <si>
    <t>АПВБ 3*70</t>
  </si>
  <si>
    <t xml:space="preserve">КЛ-0,4 кв  от ТП - 146  </t>
  </si>
  <si>
    <t>КЛ 0,4 кВ от ТП 146 Спарта</t>
  </si>
  <si>
    <t xml:space="preserve">КЛ-0,4 кв  от ТП - 146 </t>
  </si>
  <si>
    <t>КЛ 0,4 кВ от ТП 146 Химчистка</t>
  </si>
  <si>
    <t>КЛ 0.4 кВ ЗТП-127 фид. ГО</t>
  </si>
  <si>
    <t xml:space="preserve">КЛ 0.4 кВ ЗТП-127 фид. "Рыбозавод" </t>
  </si>
  <si>
    <t>СБ 3*120+1*50</t>
  </si>
  <si>
    <t>КЛ 0,4 кВ от ТП 146 Горэлектросеть К/Д №1</t>
  </si>
  <si>
    <t>КЛ 0,4 кВ от ТП 146</t>
  </si>
  <si>
    <t>КЛ 0,4 кВ от ТП 146 ф. Кировский пр-кт</t>
  </si>
  <si>
    <t>ААБ 3*35+1*25</t>
  </si>
  <si>
    <t>КЛ 0.4 кВ ЗТП-146 фид. "Фабрика -кухня" №1</t>
  </si>
  <si>
    <t xml:space="preserve">КЛ-0,4 кв  от ТП - 147 </t>
  </si>
  <si>
    <t xml:space="preserve">КЛ 0.4 кВ ЗТП-147 фид. Пирогова 5,7,9 </t>
  </si>
  <si>
    <t>СБ 3*35+1*16</t>
  </si>
  <si>
    <t xml:space="preserve">КЛ-0,4 кв  от ТП - 147  </t>
  </si>
  <si>
    <t xml:space="preserve">КЛ 0.4 кВ ЗТП-147 фид. Пирогова 1,3 </t>
  </si>
  <si>
    <t xml:space="preserve">КЛ-0,4 кв  от ТП - 148 </t>
  </si>
  <si>
    <t>КЛ 0.4 кВ ЗТП-148 фид Марата 1</t>
  </si>
  <si>
    <t>АСБ 3*25+1*10</t>
  </si>
  <si>
    <t xml:space="preserve">КЛ-0,4 кв  от ТП - 148  </t>
  </si>
  <si>
    <t>КЛ 0.4 кВ ЗТП-148 перемычка ВРУ Марата 2 - Волховский пр. 27</t>
  </si>
  <si>
    <t>АСБ 3*10</t>
  </si>
  <si>
    <t>КЛ 0.4 кВ ЗТП-148 фид. Марата 8,10</t>
  </si>
  <si>
    <t>АСБ 3*16</t>
  </si>
  <si>
    <t xml:space="preserve">КЛ 0.4 кВ ЗТП-148 фид. Спортзал "Юность" </t>
  </si>
  <si>
    <t xml:space="preserve">КЛ 0,4 кВ от ТП 148 МОУДОД Юность Волховский,24 </t>
  </si>
  <si>
    <t>СБ 3* 70+1*35</t>
  </si>
  <si>
    <t>КЛ 0.4 кВ ЗТП-148 фид. Марата 2</t>
  </si>
  <si>
    <t>КЛ 0.4 кВ ЗТП-148 фид. Марата 6, 4</t>
  </si>
  <si>
    <t>КЛ 0.4 кВ ЗТП-148 фид Гаражи, д/с №3</t>
  </si>
  <si>
    <t xml:space="preserve">КЛ-0,4 кв  от ТП - 149  </t>
  </si>
  <si>
    <t>КЛ 0,4 кВ от ТП 149</t>
  </si>
  <si>
    <t>СБ 3*16+1*10</t>
  </si>
  <si>
    <t xml:space="preserve">КЛ 0.4 кВ ЗТП-149 фид. Кировский проспект 47 </t>
  </si>
  <si>
    <t>СБ 3*25+1*16</t>
  </si>
  <si>
    <t xml:space="preserve">КЛ-0,4 кв  от ТП - 149 </t>
  </si>
  <si>
    <t>СБ 3*50+1*25</t>
  </si>
  <si>
    <t xml:space="preserve">КЛ 0.4 кВ ЗТП-149 фид. Бульвар Чайковского 4 </t>
  </si>
  <si>
    <t>КЛ-0,4 кв  от ТП - 149</t>
  </si>
  <si>
    <t>КЛ 0.4 кВ ЗТП-149 фид. Волховский проспект 31</t>
  </si>
  <si>
    <t>СБ 3*120+1*70</t>
  </si>
  <si>
    <t>КЛ 0.4 кВ ЗТП-149 фид. Кировский проспект 51</t>
  </si>
  <si>
    <t xml:space="preserve">КЛ-0,4 кв  от ТП - 150 </t>
  </si>
  <si>
    <t>КЛ 0,4 кВ от ТП 150 МКД Молодёжная 2/6</t>
  </si>
  <si>
    <t xml:space="preserve"> ААБ 3*95+1*50</t>
  </si>
  <si>
    <t xml:space="preserve">КЛ-0,4 кв  от ТП - 150  </t>
  </si>
  <si>
    <t xml:space="preserve">КЛ 0.4 кВ от ТП-150 (ф.ул.Молодежная 6)  </t>
  </si>
  <si>
    <t>АСБ 3*70+1*35</t>
  </si>
  <si>
    <t>КЛ 0,4 кВ от ТП 150 ДК ВАЗа ввод 2</t>
  </si>
  <si>
    <t>КЛ-0,4 кв  от ТП - 150</t>
  </si>
  <si>
    <t>КЛ 0,4 кВ от ТП 150 ДК ВАЗа ввод 1</t>
  </si>
  <si>
    <t xml:space="preserve">КЛ-0,4 кв  от ТП - 151  </t>
  </si>
  <si>
    <t>КЛ 0.4 кВ ЗТП-151 Волховский проспект 29</t>
  </si>
  <si>
    <t>КЛ-0,4 кв  от ТП - 151</t>
  </si>
  <si>
    <t>КЛ 0,4 кВ от ТП 151 ф. Пятёрочка</t>
  </si>
  <si>
    <t xml:space="preserve">АСБ 3*35 </t>
  </si>
  <si>
    <t xml:space="preserve">КЛ-0,4 кв  от ТП - 151 </t>
  </si>
  <si>
    <t xml:space="preserve">КЛ-0,4 кВ от ТП 151 </t>
  </si>
  <si>
    <t>КЛ 0.4 кВ ЗТП-151 Волховский проспект 33/1</t>
  </si>
  <si>
    <t xml:space="preserve">КЛ-0,4 кв  от ТП - 152 </t>
  </si>
  <si>
    <t>КЛ 0,4 кВ от ТП-152 ф. Волховский проспект 35</t>
  </si>
  <si>
    <t xml:space="preserve">СБ 3*95+1*50 </t>
  </si>
  <si>
    <t>КЛ 0,4 кВ от ТП 152 Волховский пр. 39</t>
  </si>
  <si>
    <t>КЛ 0,4 кВ от ТП 152 Перекачка</t>
  </si>
  <si>
    <t>АСБ 3*95+1*50</t>
  </si>
  <si>
    <t>КЛ-0,4 кв  от ТП - 152</t>
  </si>
  <si>
    <t>КЛ 0.4 кВ ЗТП-152 Волховский проспект 33/3</t>
  </si>
  <si>
    <t>КЛ-0,4 кВ ТП -152</t>
  </si>
  <si>
    <t>КЛ 0,4 кВ ф.Волховская городская гимназия Ввод №1</t>
  </si>
  <si>
    <t>КЛ 0,4 кВ ф.Волховская городская гимназия Ввод №2</t>
  </si>
  <si>
    <t xml:space="preserve">КЛ-0,4 кв  от ТП - 153  </t>
  </si>
  <si>
    <t xml:space="preserve">КЛ 0.4 кВ ЗТП-153 Волховский проспект 43,45 </t>
  </si>
  <si>
    <t xml:space="preserve">КЛ-0,4 кв  от ТП - 153 </t>
  </si>
  <si>
    <t>КЛ 0,4 кВ от ТП 153 Волховский пр.43а, Ломоносова 3, 5</t>
  </si>
  <si>
    <t xml:space="preserve">КЛ 0.4 кВ ЗТП-153 Перемычка Калинина 4 - Калинина 6 </t>
  </si>
  <si>
    <t xml:space="preserve">КЛ 0,4 кВ от ТП 153 Перекачка </t>
  </si>
  <si>
    <t xml:space="preserve">КЛ-0,4 кв  от ТП - 154 </t>
  </si>
  <si>
    <t xml:space="preserve">КЛ-0,4 кВ от ТП 154  </t>
  </si>
  <si>
    <t>ААБ 4*150</t>
  </si>
  <si>
    <t>КЛ 0.4 кВ ЗТП-154 перемычка Калинина 8, Молодежная 8</t>
  </si>
  <si>
    <t xml:space="preserve"> АСБ 3*35+1*16</t>
  </si>
  <si>
    <t>КЛ 0.4 кВ ЗТП-154 Ломоносова 9</t>
  </si>
  <si>
    <t>КЛ 0.4 кВ ЗТП-154 Молодежная 12</t>
  </si>
  <si>
    <t>КЛ 0,4 кВ от ТП 154 Молодёжная 8а, (Магазин)</t>
  </si>
  <si>
    <t>КЛ 0,4 кВ от ТП 154 Молодёжная 8, Калинина 8</t>
  </si>
  <si>
    <t>КЛ 0,4 кВ от ТП 154</t>
  </si>
  <si>
    <t>КЛ 0,4 кВ от ТП 154 Молодёжная 10</t>
  </si>
  <si>
    <t>КЛ 0.4 кВ ЗТП-154 фид. Гимназия (Ломоносова 7)</t>
  </si>
  <si>
    <t xml:space="preserve">КЛ 0,4 кВ от ТП 154 </t>
  </si>
  <si>
    <t xml:space="preserve">КЛ-0,4 кв  от ТП - 155 </t>
  </si>
  <si>
    <t>КЛ 0,4 кВ от ТП-155 фид. Молодежная 16а, 16, 14</t>
  </si>
  <si>
    <t>АВВБ 3*95+1*50</t>
  </si>
  <si>
    <t xml:space="preserve">КЛ-0,4 кв  от ТП - 155  </t>
  </si>
  <si>
    <t>КЛ 0.4 кВ ЗТП-155 фид. Детский сад №5 "Аистенок"</t>
  </si>
  <si>
    <t>КЛ 0,4 кВ от ТП-155 фид. Молодежная 18а, 16а, 16, 14</t>
  </si>
  <si>
    <t xml:space="preserve">КЛ 0.4 кВ ЗТП-155 перемычка ВРУ Молодежная 16а - 18а </t>
  </si>
  <si>
    <t>КЛ 0.4 кВ ЗТП-155 Перемычка ВРУ Молодежная 16 - 14</t>
  </si>
  <si>
    <t>АСБ 3*120+1*50</t>
  </si>
  <si>
    <t xml:space="preserve">КЛ 0.4 кВ ЗТП-155 Перемычка Молодежная 16а - 16  </t>
  </si>
  <si>
    <t>КЛ 0,4 кВ от ТП-155 фид. Молодежная 18</t>
  </si>
  <si>
    <t>КЛ-0,4 кв  от ТП - 155</t>
  </si>
  <si>
    <t>КЛ 0,4 кВ от ТП-155 фид. Волховский проспект 55</t>
  </si>
  <si>
    <t>ААБ 3*95+1*35</t>
  </si>
  <si>
    <t>КЛ-0,4 кв  от ТП - 156</t>
  </si>
  <si>
    <t>КЛ 0,4 кВ от ТП 156 Молодежная 23а</t>
  </si>
  <si>
    <t>АПВБ  3*50+1*25</t>
  </si>
  <si>
    <t xml:space="preserve">КЛ-0,4 кв  от ТП - 156  </t>
  </si>
  <si>
    <t xml:space="preserve">КЛ 0.4 кВ ЗТП-156 перемычка Молодежная 25-27 </t>
  </si>
  <si>
    <t>АСБ  3*50+1*25</t>
  </si>
  <si>
    <t xml:space="preserve">КЛ 0.4 кВ ЗТП-156 фид.Молодежная 25а </t>
  </si>
  <si>
    <t>АСБ  3*70+1*35</t>
  </si>
  <si>
    <t xml:space="preserve">КЛ-0,4 кв  от ТП - 156 </t>
  </si>
  <si>
    <t xml:space="preserve">КЛ 0,4 кВ от ТП 156 Молодежная, 23б </t>
  </si>
  <si>
    <t xml:space="preserve"> АСБ 3*70+1*35</t>
  </si>
  <si>
    <t>КЛ 0.4 кВ ЗТП-156 фид.Поликлиника детская</t>
  </si>
  <si>
    <t>АСБ 4*120</t>
  </si>
  <si>
    <t>КЛ 0.4 кВ ЗТП-156 фид. Авиационная 17</t>
  </si>
  <si>
    <t>КЛ 0,4 кВ от ТП 156 Авиационная, 19</t>
  </si>
  <si>
    <t>КЛ 0.4 кВ ЗТП-156 Молодежная 25а-25</t>
  </si>
  <si>
    <t xml:space="preserve">КЛ-0,4 кв  от ТП - 157  </t>
  </si>
  <si>
    <t>КЛ 0.4 кВ ЗТП-157 фид. Молодежная 23а №1</t>
  </si>
  <si>
    <t>ААБ 3* 50</t>
  </si>
  <si>
    <t>КЛ-0,4 кВ от ЗТП-157</t>
  </si>
  <si>
    <t>ААБ 3* 70</t>
  </si>
  <si>
    <t xml:space="preserve">КЛ-0,4 кв  от ТП - 157 </t>
  </si>
  <si>
    <t xml:space="preserve">КЛ 0.4 кВ ЗТП-157 Молодежная 21б </t>
  </si>
  <si>
    <t>ААБ 3*95+1*50</t>
  </si>
  <si>
    <t>КЛ 0.4 кВ ЗТП-157 Детский Сад №6</t>
  </si>
  <si>
    <t>АВПБ 3*70+1*25</t>
  </si>
  <si>
    <t>КЛ 0.4 кВ ЗТП-157 Детский сад №6-Ломоносова д.12</t>
  </si>
  <si>
    <t xml:space="preserve">КЛ 0,4 кВ от ТП 157 Молодёжная 23 </t>
  </si>
  <si>
    <t xml:space="preserve">КЛ 0,4 кВ от ТП 157 </t>
  </si>
  <si>
    <t xml:space="preserve">АСБ 3*95+1*50 </t>
  </si>
  <si>
    <t>КЛ 0.4 кВ ЗТП-157 Перемычка Молодежная 21-23</t>
  </si>
  <si>
    <t xml:space="preserve">КЛ 0.4 кВ ЗТП-157 фид.Ломоносова 12а </t>
  </si>
  <si>
    <t>КЛ-0,4 кв  от ТП - 157</t>
  </si>
  <si>
    <t>КЛ 0.4 кВ ЗТП-157 фид. Молодежная 21(Лига)</t>
  </si>
  <si>
    <t>АСБ2л 4*95</t>
  </si>
  <si>
    <t xml:space="preserve">КЛ-0,4 кв  от ТП - 158 </t>
  </si>
  <si>
    <t xml:space="preserve">КЛ 0.4 кВ ЗТП-158 фид. "Званка" </t>
  </si>
  <si>
    <t xml:space="preserve">КЛ-0,4 кв  от ТП - 158  </t>
  </si>
  <si>
    <t>КЛ 0,4 кВ от ТП 158 Волгоградская д.32</t>
  </si>
  <si>
    <t>КЛ-0,4 кв  от ТП - 158</t>
  </si>
  <si>
    <t>КЛ 0.4 кВ ЗТП-158 фид Квартал 7 "Д"</t>
  </si>
  <si>
    <t>КЛ 0.4 кВ ЗТП-158 фид. Волгоградская 34</t>
  </si>
  <si>
    <t>ПС 110/10 №553 "Валим",ф.553-06</t>
  </si>
  <si>
    <t xml:space="preserve">КЛ-0,4 кв  от ТП - 159 </t>
  </si>
  <si>
    <t>КЛ 0,4 кВ от ТП 159 Ярвенпяя 5а</t>
  </si>
  <si>
    <t>КЛ 0,4 кВ от ТП 159 Ярвенпяя 5б</t>
  </si>
  <si>
    <t xml:space="preserve">КЛ-0,4 кв  от ТП - 159  </t>
  </si>
  <si>
    <t xml:space="preserve">КЛ 0.4 кВ ЗТП-159 перемычка к/д Ярвенпяя 5а - к/д Ломоносова 28 </t>
  </si>
  <si>
    <t>АСБу 3*95+1*35</t>
  </si>
  <si>
    <t xml:space="preserve">КЛ 0,4 кВ от ТП 159 КИЦ им Пушкина  </t>
  </si>
  <si>
    <t>АСБ2у 3*120+1*70</t>
  </si>
  <si>
    <t>КЛ-0,4 кВ от ТП 159</t>
  </si>
  <si>
    <t>АВВГ 3*10+1*6</t>
  </si>
  <si>
    <t>КЛ 0,4 кВ от ТП 159 Музыкальная школа</t>
  </si>
  <si>
    <t>АВВГ 3*120+1*70</t>
  </si>
  <si>
    <t xml:space="preserve">КЛ-0,4 кв  от ТП - 160 </t>
  </si>
  <si>
    <t>КЛ 0.4 кВ ЗТП-160 Гостиница Металург(Штаб ГО)</t>
  </si>
  <si>
    <t>ААБ 3*35+1*16</t>
  </si>
  <si>
    <t xml:space="preserve">КЛ-0,4 кв  от ТП - 160  </t>
  </si>
  <si>
    <t xml:space="preserve">КЛ 0.4 кВ ЗТП-160 фид. Лукьянова 9 </t>
  </si>
  <si>
    <t xml:space="preserve">КЛ 0,4 кВ от ТП-160 ф. Гимназия </t>
  </si>
  <si>
    <t>КЛ 0.4 кВ ЗТП-160 фид. Кировский проспект 42</t>
  </si>
  <si>
    <t>СБ 3*70*1*35</t>
  </si>
  <si>
    <t>КЛ 0.4 кВ от ТП-160 фид. Детский сад №12</t>
  </si>
  <si>
    <t>КЛ 0.4 кВ ЗТП-160 фид. Волгоградская 16</t>
  </si>
  <si>
    <t xml:space="preserve">КЛ-0,4 кв  от ТП - 161  </t>
  </si>
  <si>
    <t>КЛ 0,4 кВ от ТП 161 Максбургер (Пирогова, 9)</t>
  </si>
  <si>
    <t xml:space="preserve">КЛ-0,4 кв  от ТП - 161 </t>
  </si>
  <si>
    <t>КЛ 0,4 кВ от ТП 161 Прокуратура, Госстатистика</t>
  </si>
  <si>
    <t>АСБ 3*10+1*6</t>
  </si>
  <si>
    <t>КЛ 0,4 кВ от ТП 161 РММ, магазин, гаражи</t>
  </si>
  <si>
    <t>КЛ 0,4 кВ от ТП 161 Перекачка</t>
  </si>
  <si>
    <t>СБ 3*10+1*16</t>
  </si>
  <si>
    <t>КЛ-0,4 кВ от РУ-0,4 кВ ТП-165 до опоры №13 ВЛИ-0,4 кВ ф. "Вокзальная"</t>
  </si>
  <si>
    <t>КЛ 0,4кВ от ТП-165 ф."Л-1 ул.Вокзальная"</t>
  </si>
  <si>
    <t>АПвБбШв-1 4х150</t>
  </si>
  <si>
    <t>ПС 110/10 №393 "Волхов",ф.12</t>
  </si>
  <si>
    <t xml:space="preserve">КЛ-0,4 кв  от ТП - 169  </t>
  </si>
  <si>
    <t>КЛ 0,4 кВ от ТП 169</t>
  </si>
  <si>
    <t xml:space="preserve">КЛ-0,4 кв  от ТП - 173  </t>
  </si>
  <si>
    <t>КЛ 0,4 кВ от ТП 173 Мэрия (ввод №1)</t>
  </si>
  <si>
    <t>ААБ2л 3*95+1*35</t>
  </si>
  <si>
    <t xml:space="preserve">КЛ-0,4 кв  от ТП - 174 </t>
  </si>
  <si>
    <t>КЛ 0.4 кВ ЗТП-174 фид. Сельхозуправление</t>
  </si>
  <si>
    <t xml:space="preserve">КЛ-0,4 кв  от ТП - 174  </t>
  </si>
  <si>
    <t>КЛ 0.4 кВ ЗТП-174 перемычка ВРУ Волгоградская 5 - 7</t>
  </si>
  <si>
    <t xml:space="preserve">КЛ 0,4 кВ
ф.Новгородская 8А  </t>
  </si>
  <si>
    <t>КЛ 0.4 кВ ЗТП-174 фид.Новгородская 12б</t>
  </si>
  <si>
    <t xml:space="preserve">КЛ 0.4 кВ ЗТП-174 фид. Волгоградская 7а </t>
  </si>
  <si>
    <t>АПБшв 3*120+1*50</t>
  </si>
  <si>
    <t xml:space="preserve">КЛ 0.4 кВ ЗТП-174 фид. Новгородская 10а  </t>
  </si>
  <si>
    <t>КЛ 0,4 кВ от ТП 174 Волгоградская 5б</t>
  </si>
  <si>
    <t>КЛ 0,4кВ - ТП-174 Новгородская 10</t>
  </si>
  <si>
    <t>КЛ 0.4 кВ ЗТП-174 перемычка ВРУ Волгоградская 9 - 11</t>
  </si>
  <si>
    <t>КЛ 0.4 кВ ЗТП-174 фид. Пенсионный фонд</t>
  </si>
  <si>
    <t>КЛ 0.4 кВ ЗТП-174 фид. Новгородская 8а</t>
  </si>
  <si>
    <t>КЛ-0,4 кв  от ТП - 174</t>
  </si>
  <si>
    <t>КЛ 0,4 кВ
ф.Новгородская 8А,8,С/Х,10</t>
  </si>
  <si>
    <t>АВРГ 3*50+1*25</t>
  </si>
  <si>
    <t>КЛ 0,4 кВ от к/д до ВРУ, Волгоградская ул 5б от ТП - 174</t>
  </si>
  <si>
    <t>КЛ 0.4 кВ ЗТП-174 фид. Волгоградская 1а (ЖКХ)</t>
  </si>
  <si>
    <t xml:space="preserve">КЛ-0,4 кв  от ТП - 175 </t>
  </si>
  <si>
    <t>КЛ 0.4 кВ БКТП- 175 фид. школа №8 ввод 2</t>
  </si>
  <si>
    <t xml:space="preserve">КЛ-0,4 кв  от ТП - 175  </t>
  </si>
  <si>
    <t xml:space="preserve">КЛ 0,4 кВ от ТП 175 Школа №8 (силовая) </t>
  </si>
  <si>
    <t xml:space="preserve">КЛ 0.4 кВ БКТП- 175 перемычка Лукьянова 15 - Новгородская 14  </t>
  </si>
  <si>
    <t>КЛ 0.4 кВ БКТП- 175 перемычка Новгородская 14 - 12а</t>
  </si>
  <si>
    <t xml:space="preserve">КЛ 0.4 кВ БКТП- 175 фид. КНС №6  </t>
  </si>
  <si>
    <t>КЛ 0,4 кВ от ТП 175 Школа №8 (освещение)</t>
  </si>
  <si>
    <t>КЛ-0,4 кв  от ТП - 175</t>
  </si>
  <si>
    <t>КЛ 0,4 кВ от ТП 175 ф. ул. Марата 10</t>
  </si>
  <si>
    <t>АСБ 3*70+1*16</t>
  </si>
  <si>
    <t>КЛ 0.4 кВ БКТП- 175 фид. школа №8 ввод 1</t>
  </si>
  <si>
    <t>КЛ 0.4 кВ БКТП- 175 фид. Лукьянова 15</t>
  </si>
  <si>
    <t xml:space="preserve">КЛ-0,4 кв  от ТП - 176 </t>
  </si>
  <si>
    <t>КЛ 0,4 кВ от ТП-176 ф.Д/С №22 (Калинина, 21)</t>
  </si>
  <si>
    <t>КЛ 0.4 кВ ЗТП-176 перемычка Калинина 19 - Новгородская 11</t>
  </si>
  <si>
    <t xml:space="preserve">КЛ 0,4 кВ ф Лукъянова д.16А,14,16 </t>
  </si>
  <si>
    <t xml:space="preserve">КЛ-0,4 кв  от ТП - 176  </t>
  </si>
  <si>
    <t>КЛ 0.4 кВ ЗТП-176 перемычка Калинина 19а к/д - ВРУ</t>
  </si>
  <si>
    <t>КЛ 0.4 кВ ЗТП-176 перемычка Волгоградская 19 - Калинина 13</t>
  </si>
  <si>
    <t>ААБ 3*95 +1*50</t>
  </si>
  <si>
    <t>КЛ 0.4 кВ ЗТП-176 перемычка Волгоградская 15 - 17</t>
  </si>
  <si>
    <t>КЛ 0.4 кВ ЗТП-176 перемычка Лукьянова 18 - 18а</t>
  </si>
  <si>
    <t>ААПВ 4*70</t>
  </si>
  <si>
    <t>КЛ 0.4 кВ ЗТП-176 перемычка Лукьянова 16а к/д - ВРУ</t>
  </si>
  <si>
    <t>АСБ  3*25+1*10</t>
  </si>
  <si>
    <t>КЛ 0.4 кВ ЗТП-176 перемычка Калинина 17-19</t>
  </si>
  <si>
    <t>КЛ 0,4 кВ от ТП 176 Лукьянова, 22, 20</t>
  </si>
  <si>
    <t>КЛ-0,4 кв  от ТП - 176</t>
  </si>
  <si>
    <t xml:space="preserve">КЛ 0,4 кВ от ТП 176 </t>
  </si>
  <si>
    <t>КЛ 0.4 кВ ЗТП-176 перемычка Калинина 17 - 19а</t>
  </si>
  <si>
    <t>КЛ 0,4 кВ от ТП 176 Волгоградская д.17, перекачка</t>
  </si>
  <si>
    <t>КЛ 0.4 кВ ЗТП-176 фид. Волгоградская 15</t>
  </si>
  <si>
    <t>КЛ 0,4 кВ от ТП 176 Перекачка</t>
  </si>
  <si>
    <t xml:space="preserve">КЛ-0,4 кв  от ТП - 177 </t>
  </si>
  <si>
    <t>КЛ 0,4 кВ от ТП 177 Калинина, 27 (Общежитие)</t>
  </si>
  <si>
    <t>АПВБ  3*70+1*35</t>
  </si>
  <si>
    <t xml:space="preserve">КЛ-0,4 кв  от ТП - 177  </t>
  </si>
  <si>
    <t>КЛ 0,4 кВ от ТП 177 Калинина, 38</t>
  </si>
  <si>
    <t>КЛ 0,4 кВ от ТП 177 маг. АвтоВелоМото (Калинина, 40а)</t>
  </si>
  <si>
    <t>ПС 110/10 №553 "Валим",ф.553-02</t>
  </si>
  <si>
    <t xml:space="preserve">КЛ-0,4 кв  от ТП - 178  </t>
  </si>
  <si>
    <t>КЛ 0.4 кВ от ТП-178 ф. ЦРБ</t>
  </si>
  <si>
    <t xml:space="preserve">КЛ 0,4 кВ от ТП 178 Перекачка </t>
  </si>
  <si>
    <t>КЛ 0,4 кВ от ТП 178 ЦРБ (пищеблок) ввод №2</t>
  </si>
  <si>
    <t>КЛ 0,4 кВ от ТП 178 ЦРБ (пищеблок) ввод №1</t>
  </si>
  <si>
    <t xml:space="preserve">КЛ-0,4 кв  от ТП - 178 </t>
  </si>
  <si>
    <t>КЛ 0.4 кВ ЗТП-178 перемычка гаражи инфекционное1</t>
  </si>
  <si>
    <t xml:space="preserve">КЛ-0,4 кв  от ТП - 18 </t>
  </si>
  <si>
    <t xml:space="preserve">КЛ 0,4 кВ от ТП-18 Державина 50 </t>
  </si>
  <si>
    <t xml:space="preserve"> ААБ 3*50+1*25</t>
  </si>
  <si>
    <t xml:space="preserve">КЛ-0,4 кв  от ТП - 18  </t>
  </si>
  <si>
    <t xml:space="preserve">КЛ 0.4 кВ от  ЗТП-18 </t>
  </si>
  <si>
    <t>ААБ2л 4*95</t>
  </si>
  <si>
    <t>КЛ 0,4кВ ТП-18 - ВРУ Державина 44А</t>
  </si>
  <si>
    <t>АСБ 3*35+1*10</t>
  </si>
  <si>
    <t xml:space="preserve">КЛ 0,4 кВ от ТП-18 ДТЮ </t>
  </si>
  <si>
    <t>АСБ 3*50+1*16</t>
  </si>
  <si>
    <t>КЛ 0,4 кВ
ф.Державина 46,48
павильон</t>
  </si>
  <si>
    <t>СБ 3*50+1*35</t>
  </si>
  <si>
    <t xml:space="preserve">КЛ-0,4 кв  от ТП - 18 Дзержинского 50  </t>
  </si>
  <si>
    <t>КЛ 0.4 кВ ЗТП-18 Державина 50. Ввод № 1</t>
  </si>
  <si>
    <t>ААБ2л 4*50</t>
  </si>
  <si>
    <t xml:space="preserve">КЛ-0,4 кв  от ТП - 180 </t>
  </si>
  <si>
    <t>КЛ 0.4 кВ ЗТП-180 Перемычка к/д Скорая помощь - Ритуал</t>
  </si>
  <si>
    <t>КЛ 0,4 кВ от ТП-180 фид. Объект ГО, Волховский 23 ввод №2</t>
  </si>
  <si>
    <t>ААШВ  3*35+1*16</t>
  </si>
  <si>
    <t>КЛ 0,4 кВ от ТП-180 фид. Соц.обеспечение (Пирогова 4)</t>
  </si>
  <si>
    <t xml:space="preserve">КЛ-0,4 кв  от ТП - 181  </t>
  </si>
  <si>
    <t xml:space="preserve">КЛ 0,4 кВ от ТП 181 Авиационная, 23 </t>
  </si>
  <si>
    <t xml:space="preserve">КЛ-0,4 кв  от ТП - 181 </t>
  </si>
  <si>
    <t>КЛ 0,4 кВ  от ТП 181</t>
  </si>
  <si>
    <t>ААШВ  3*95+1*50</t>
  </si>
  <si>
    <t>КЛ 0.4 кВ ЗТП-181 фид. Авиационная д.25а</t>
  </si>
  <si>
    <t>ААШВ 3*50+1*16</t>
  </si>
  <si>
    <t>КЛ 0.4 кВ ЗТП-181 фид Авиационная 19</t>
  </si>
  <si>
    <t>ААШВ 3*95+1*50</t>
  </si>
  <si>
    <t>КЛ 0.4 кВ ЗТП-181 к/д Авиационная 23 - к/д Авиационная 21а</t>
  </si>
  <si>
    <t>КЛ 0.4 кВ ЗТП-181 фид. Авиационная 25</t>
  </si>
  <si>
    <t>КЛ 0,4 кВ от ТП 181 Авиационная, 21, 21а</t>
  </si>
  <si>
    <t>КЛ-0,4 кв  от ТП - 181</t>
  </si>
  <si>
    <t>КЛ 0.4 кВ ЗТП-181 перемычка к/д №1 №2 Авиационная 23</t>
  </si>
  <si>
    <t>КЛ 0.4 кВ ЗТП-181 фид Авиационная 38а</t>
  </si>
  <si>
    <t>КЛ 0.4 кВ ЗТП-181 перемычка Авиационная д.23-27</t>
  </si>
  <si>
    <t>КЛ 0,4 кВ от ТП 181 Детская поликлиника (Авиационная, 19а)</t>
  </si>
  <si>
    <t>КЛ 0.4 кВ ЗТП-181 перемычка к/д №1 №2 Авиационная 25</t>
  </si>
  <si>
    <t>КЛ 0.4 кВ ЗТП-181 к/д Авиационная д. 25 - к/д Авиационная д. 25а</t>
  </si>
  <si>
    <t xml:space="preserve">КЛ-0,4 кв  от ТП - 182 </t>
  </si>
  <si>
    <t>КЛ 0,4 кВ от ТП 182 ул.Молодёжная 23б</t>
  </si>
  <si>
    <t>ААБ 3*50
ААшв 3*50+1*25</t>
  </si>
  <si>
    <t xml:space="preserve">КЛ-0,4 кв  от ТП - 182  </t>
  </si>
  <si>
    <t>КЛ 0,4 кВ от ТП 182 ул.Авиационная, 25б</t>
  </si>
  <si>
    <t>ААБ 3*50+1*25</t>
  </si>
  <si>
    <t>КЛ 0.4 кВ ЗТП-182 фид. Ломоносова 24</t>
  </si>
  <si>
    <t>КЛ 0.4 кВ ЗТП-182 фид. Ломоносова 20</t>
  </si>
  <si>
    <t xml:space="preserve">КЛ-0,4 кв  от ТП - 183 </t>
  </si>
  <si>
    <t xml:space="preserve">КЛ 0,4 кВ от ТП-183 ООО Мед.центр </t>
  </si>
  <si>
    <t>2ААШВ  3*50+1*25</t>
  </si>
  <si>
    <t>КЛ-0,4 кв  от ТП - 183</t>
  </si>
  <si>
    <t>КЛ 0.4 кВ ЗТП-183 Госстандарт-АЗС</t>
  </si>
  <si>
    <t>ААШВ 3*70+1*25</t>
  </si>
  <si>
    <t>КЛ 0.4 кВ ЗТП-183 фид.Авиационная д.27</t>
  </si>
  <si>
    <t>ААШВ 3*95+1*35</t>
  </si>
  <si>
    <t>КЛ 0,4 кВ  от ТП 183</t>
  </si>
  <si>
    <t>АВВГ 3*16+1*10</t>
  </si>
  <si>
    <t xml:space="preserve">КЛ-0,4 кв  от ТП - 183  </t>
  </si>
  <si>
    <t>АПВГ  1*50</t>
  </si>
  <si>
    <t>КЛ 0.4 кВ ЗТП-183 фид. перемычка Поликлиника-гаражи</t>
  </si>
  <si>
    <t>АПВГ 3*150+1*50</t>
  </si>
  <si>
    <t>КЛ 0,4 кВ от ТП 186 АТС</t>
  </si>
  <si>
    <t xml:space="preserve">КЛ-0,4 кв  от ТП - 186  </t>
  </si>
  <si>
    <t>ААШВ  3*70</t>
  </si>
  <si>
    <t xml:space="preserve">КЛ 0.4 кВ ЗТП-186 фид. Калинина 32 </t>
  </si>
  <si>
    <t>КЛ 0,4 кВ от ТП 186</t>
  </si>
  <si>
    <t>ААШВ  3*70 +1*35</t>
  </si>
  <si>
    <t>КЛ 0.4 кВ ЗТП-186 Калинина 32а-32</t>
  </si>
  <si>
    <t xml:space="preserve">КЛ-0,4 кв  от ТП - 186 </t>
  </si>
  <si>
    <t>КЛ 0.4 кВ ЗТП-186 фид.Званка</t>
  </si>
  <si>
    <t>КЛ-0,4 кВ от РУ-0,4 кВ ТП-186 до КД-0,4 кВ № 2 на доме № 21 ул. Ломоносова</t>
  </si>
  <si>
    <t>КЛ 0,4 кВ от ТП 186 Ломоносова, 21</t>
  </si>
  <si>
    <t>АПвБбШп 4х95</t>
  </si>
  <si>
    <t>КЛ 0.4 кВ ЗТП-186 фид. перемычка Ломоносова 21,23</t>
  </si>
  <si>
    <t>КЛ 0.4 кВ ЗТП-186 перемычка калинина 32а Калинина 34</t>
  </si>
  <si>
    <t>КЛ 0.4 кВ ЗТП-186 фид. Детский сад №14 (Калинина 15)</t>
  </si>
  <si>
    <t>АСБ  3*150</t>
  </si>
  <si>
    <t xml:space="preserve">КЛ-0,4 кВ от ТП-186 </t>
  </si>
  <si>
    <t>КЛ 0,4 кВ от ТП 186 Калинина, 38а, Ломоносова,25</t>
  </si>
  <si>
    <t>АСБ  3*95+1*35</t>
  </si>
  <si>
    <t>КЛ-0,4 кв  от ТП - 186</t>
  </si>
  <si>
    <t>КЛ 0,4 кВ от ТП 186 Ломоносова,23, 21</t>
  </si>
  <si>
    <t>АСШВ  3*70+1*25</t>
  </si>
  <si>
    <t>КЛ 0.4 кВ ЗТП-186 перемычка Калинина 32,34</t>
  </si>
  <si>
    <t>АСШВ 3*70+1*25</t>
  </si>
  <si>
    <t xml:space="preserve">КЛ 0.4 кВ ЗТП-186 перемычка Калинина 38а - Ломоносова 25  </t>
  </si>
  <si>
    <t>КЛ 0.4 кВ ЗТП-186 фид. Ломоносова 25</t>
  </si>
  <si>
    <t xml:space="preserve">КЛ 0.4 кВ ЗТП-186 перемычка между к/д Ломоносова 21 </t>
  </si>
  <si>
    <t>КЛ 0.4 кВ ЗТП-186 перемычка Ломоносова 25 к/д №1 - №2</t>
  </si>
  <si>
    <t>ААШВ 3*16+1*10</t>
  </si>
  <si>
    <t>КЛ-0,4 кВ от ТП-186</t>
  </si>
  <si>
    <t>АВВБ 3*10+1*6</t>
  </si>
  <si>
    <t>КЛ 0.4 кВ ЗТП-186 перемычка Ломоносова 23а к/д - ВРУ</t>
  </si>
  <si>
    <t>ААШБ  3*50+1*25</t>
  </si>
  <si>
    <t>КЛ-0,4 кВ от ТП-187</t>
  </si>
  <si>
    <t>КЛ 0,4 кВ от ТП 187 ф. ООО Меридиан</t>
  </si>
  <si>
    <t>АПвБшП 4х120</t>
  </si>
  <si>
    <t>ПС 110/10 №553 "Валим",ф.553-09</t>
  </si>
  <si>
    <t xml:space="preserve">КЛ-0,4 кв  от ТП - 188 </t>
  </si>
  <si>
    <t>КЛ 0.4 кВ ЗТП-188 Авиационная 38а-40</t>
  </si>
  <si>
    <t>КЛ-0,4 кВ  от ТП - 188</t>
  </si>
  <si>
    <t xml:space="preserve">КЛ 0,4 кВ от ТП 188 ул.Л.Толстого 10 </t>
  </si>
  <si>
    <t xml:space="preserve">КЛ-0,4 кв  от ТП - 188  </t>
  </si>
  <si>
    <t>КЛ 0.4 кВ ТП-188 фид. Авиационная 38</t>
  </si>
  <si>
    <t>КЛ 0,4 кВ от ТП-188 ф. КНС №7 , насосная ввод 1</t>
  </si>
  <si>
    <t>АПВБ 3*35+1*16</t>
  </si>
  <si>
    <t>КЛ 0.4 кВ ЗТП-188 Льва Толстого д.10-Авиационная д.40</t>
  </si>
  <si>
    <t>КЛ 0.4 кВ ЗТП-188 Авиационная д.38а</t>
  </si>
  <si>
    <t xml:space="preserve">КЛ 0,4 кВ от ТП 188 ул.Авиационная 36 </t>
  </si>
  <si>
    <t>АВВБ 3*120+1*50</t>
  </si>
  <si>
    <t>КЛ-0,4 кв  от ТП - 188</t>
  </si>
  <si>
    <t>КЛ 0.4 кВ ЗТП-188 перемычка  фид. Авиационная 38а</t>
  </si>
  <si>
    <t>ААшВ 3*120</t>
  </si>
  <si>
    <t>ПС 110/10 №393 "Волхов",ф.23</t>
  </si>
  <si>
    <t xml:space="preserve">КЛ-0,4 кв  от ТП - 189  </t>
  </si>
  <si>
    <t>КЛ 0,4 кВ от ТП 189 Жилые дома Островского</t>
  </si>
  <si>
    <t>ААШВ 3*120+1*35</t>
  </si>
  <si>
    <t xml:space="preserve">КЛ 0,4кВ - ВРУ Островского, 19 - ВРУ Островского, 17 </t>
  </si>
  <si>
    <t>КЛ-0,4 кв  от ТП - 19</t>
  </si>
  <si>
    <t>КЛ 0.4 кВ ЗТП-19 Державина 42 - Державина 44</t>
  </si>
  <si>
    <t xml:space="preserve">КЛ-0,4 кв  от ТП - 19 </t>
  </si>
  <si>
    <t>КЛ 0.4 кВ ЗТП-19- Державина 42</t>
  </si>
  <si>
    <t xml:space="preserve">КЛ 0,4 кВ от ТП 19 </t>
  </si>
  <si>
    <t xml:space="preserve">КЛ-0,4 кв  от ТП - 2 </t>
  </si>
  <si>
    <t>КЛ 0,4 кВ от ТП 2 Некрасова 26</t>
  </si>
  <si>
    <t xml:space="preserve">КЛ-0,4 кв  от ТП - 20 </t>
  </si>
  <si>
    <t>КЛ 0,4 кВ от ТП 20 ф. Перекачка</t>
  </si>
  <si>
    <t>АСБ 3*35</t>
  </si>
  <si>
    <t xml:space="preserve">КЛ-0,4 кв  от ТП - 21 </t>
  </si>
  <si>
    <t>КЛ 0,4 кВ от ТП 21 ф. Державина, Советская, Глинки</t>
  </si>
  <si>
    <t>КЛ-0,4 кв  от ТП - 21</t>
  </si>
  <si>
    <t>КЛ 0.4 кВ ЗТП-21 В. Голубевой 28 жилой дом</t>
  </si>
  <si>
    <t>АПВБ  3*185+1*50</t>
  </si>
  <si>
    <t>КЛ 0.4 кВ ЗТП-21 В. Голубевой 28 магазин</t>
  </si>
  <si>
    <t>АПВБ 3*185+1*50</t>
  </si>
  <si>
    <t>КЛ 0.4 кВ ЗТП-21 ДК Железнодорожник - стадион</t>
  </si>
  <si>
    <t>АПВБ 3*95+1*35</t>
  </si>
  <si>
    <t>КЛ 0.4 кВ ЗТП-21 В. Голубевой 17</t>
  </si>
  <si>
    <t>КЛ 0,4 кВ от ТП 21 ф. Державин, Полярная</t>
  </si>
  <si>
    <t xml:space="preserve">КЛ-0,4 кВ  от ТП - 22  </t>
  </si>
  <si>
    <t>КЛ 0.4 кВ БКТП-22 Детский сад № 17 (плиты)</t>
  </si>
  <si>
    <t xml:space="preserve">КЛ-0,4 кв  от ТП - 22 </t>
  </si>
  <si>
    <t>КЛ-0,4 кВ от ТП 22</t>
  </si>
  <si>
    <t xml:space="preserve">КЛ-0,4 кв  от ТП - 22  </t>
  </si>
  <si>
    <t>КЛ 0.4 кВ БКТП-22 Советская 2</t>
  </si>
  <si>
    <t>ААб 3*95+1*50</t>
  </si>
  <si>
    <t xml:space="preserve">КЛ 0.4 кВ БКТП-22 В. Голубевой 7 </t>
  </si>
  <si>
    <t xml:space="preserve">КЛ 0.4 кВ БКТП-22 В. Голубевой 9 </t>
  </si>
  <si>
    <t>КЛ 0,4 кВ от ТП 22 Школа № 7</t>
  </si>
  <si>
    <t>КЛ 0,4 кВ от ТП 22</t>
  </si>
  <si>
    <t>КЛ 0.4 кВ БКТП-22 Советская 4</t>
  </si>
  <si>
    <t>КЛ-0,4 кв  от ТП - 22</t>
  </si>
  <si>
    <t>КЛ 0.4 кВ БКТП-22 Общежитие СМП-141</t>
  </si>
  <si>
    <t>КЛ 0.4 кВ БКТП-22 В. Голубевой 7 - В. Голубевой 9</t>
  </si>
  <si>
    <t>КЛ 0.4 кВ БКТП-22 Коммунаров 33</t>
  </si>
  <si>
    <t xml:space="preserve">КЛ-0,4 кв  от ТП - 23  </t>
  </si>
  <si>
    <t>КЛ 0.4 кВ БКТП-23 Кирова 20 - Щорса 3</t>
  </si>
  <si>
    <t>КЛ-0,4 кв  от ТП - 23</t>
  </si>
  <si>
    <t>КЛ 0,4 кВ от ТП 23</t>
  </si>
  <si>
    <t>АСБ 3*120+1*70</t>
  </si>
  <si>
    <t xml:space="preserve">КЛ-0,4 кв  от ТП - 23 </t>
  </si>
  <si>
    <t>КЛ 0.4 кВ БКТП-23 Щорса 3</t>
  </si>
  <si>
    <t>КЛ 0.4 кВ БКТП-23 Кирова 18 - Кирова 20</t>
  </si>
  <si>
    <t xml:space="preserve">КЛ 0.4 кВ БКТП-23 Кирова 18 </t>
  </si>
  <si>
    <t xml:space="preserve">КЛ-0,4 кв  от ТП - 24 </t>
  </si>
  <si>
    <t>КЛ 0.4 кВ ЗТП-24 Профсоюзов 12 ввод № 2</t>
  </si>
  <si>
    <t>КЛ 0.4 кВ ЗТП-24 перемычка Профсоюзов 10-Работниц</t>
  </si>
  <si>
    <t xml:space="preserve">КЛ 0.4 кВ ЗТП-24 фид.Д/сад №9 </t>
  </si>
  <si>
    <t>КЛ-0,4 кв  от ТП - 24</t>
  </si>
  <si>
    <t>КЛ 0.4 кВ ЗТП-24 фид. Баня</t>
  </si>
  <si>
    <t>ААБ 3*120+1*70</t>
  </si>
  <si>
    <t>КЛ 0.4 кВ ЗТП-24 фид. Профсоюзов 12 ввод №1</t>
  </si>
  <si>
    <t>АВВГ 3*95+1*35</t>
  </si>
  <si>
    <t>КЛ 0,4 кВ от ТП 24</t>
  </si>
  <si>
    <t xml:space="preserve">КЛ-0,4 кв  от ТП - 25  </t>
  </si>
  <si>
    <t xml:space="preserve">КЛ 0.4 кВ ЗТП-25 Коммунаров 8- Новая 2 </t>
  </si>
  <si>
    <t>ААВБш 3*150+1*50</t>
  </si>
  <si>
    <t xml:space="preserve">КЛ 0,4 кВ от ТП 25 ф. д/ясли, к/д, Коммунаров 8  </t>
  </si>
  <si>
    <t>ААшВ 3*95+1*35</t>
  </si>
  <si>
    <t xml:space="preserve">КЛ 0,4 кВ от ТП 25 ф. Профсоюзов ул,4 </t>
  </si>
  <si>
    <t>КЛ 0.4 кВ ЗТП-25 фид.Новая д.2</t>
  </si>
  <si>
    <t xml:space="preserve">КЛ-0,4 кв  от ТП - 25 </t>
  </si>
  <si>
    <t>КЛ 0.4 кВ от ТП 25 фид.Коммунаров д.8 (Д/сад №18)</t>
  </si>
  <si>
    <t>ААШВ 3*95 +1*35</t>
  </si>
  <si>
    <t>КЛ 0.4 кВ ЗТП-25 фид. Новая 4а</t>
  </si>
  <si>
    <t>КЛ 0.4 кВ ЗТП-25 фид.Новая д.4</t>
  </si>
  <si>
    <t xml:space="preserve">КЛ-0,4 кв  от ТП - 26  </t>
  </si>
  <si>
    <t>КЛ 0.4 кВ ЗТП-26 каб. выход фид. Лисички</t>
  </si>
  <si>
    <t>КЛ-0,4 кв  от ТП - 26</t>
  </si>
  <si>
    <t>КЛ 0.4 кВ ЗТП-26 фид.Котельная</t>
  </si>
  <si>
    <t xml:space="preserve">АСБ 3*25+1*16 </t>
  </si>
  <si>
    <t>КЛ-0,4 кВ от ТП 26 ф. ДК Железнодорожник</t>
  </si>
  <si>
    <t>АСБ 3*25+1*16</t>
  </si>
  <si>
    <t xml:space="preserve">КЛ-0,4 кв  от ТП - 3 </t>
  </si>
  <si>
    <t xml:space="preserve">КЛ 0.4 кВ ЗТП-3 Коммунаров 15 </t>
  </si>
  <si>
    <t>КЛ 0.4 кВ ЗТП-3 Профсоюзов 5 - Профсоюзов 7</t>
  </si>
  <si>
    <t xml:space="preserve">КЛ-0,4 кв  от ТП - 3  </t>
  </si>
  <si>
    <t xml:space="preserve">КЛ 0.4 кВ ЗТП-3 Комсомольская 16 - Профсоюзов 5 </t>
  </si>
  <si>
    <t>КЛ-0,4 кВ от ТП 3</t>
  </si>
  <si>
    <t>КЛ-0,4 кв  от ТП - 3</t>
  </si>
  <si>
    <t>КЛ 0,4 кВ от ТП 3 Профсоюзов д.5</t>
  </si>
  <si>
    <t>КЛ 0,4 кВ от ТП 3 Профсоюзов,7</t>
  </si>
  <si>
    <t>КЛ 0.4 кВ ЗТП-3 фид.Профсоюзов д.5</t>
  </si>
  <si>
    <t xml:space="preserve">КЛ 0,4 кВ от ТП 3 Коммунаров 17 </t>
  </si>
  <si>
    <t xml:space="preserve">КЛ-0,4 кв  от ТП - 30 к вых. Сады  </t>
  </si>
  <si>
    <t>КЛ 0.4 кВ КТП-30 Каб. вых. ф. ул. Ленинградская</t>
  </si>
  <si>
    <t>КЛ-0,4 кв  от ТП - 31</t>
  </si>
  <si>
    <t>КЛ 0,4кВ - ТП-31 (ЗТП) - Храм</t>
  </si>
  <si>
    <t xml:space="preserve">КЛ-0,4 кв  от ТП - 35  </t>
  </si>
  <si>
    <t xml:space="preserve">КЛ 0.4 кВ ЗТП-35 фид.Воронежская д.3 </t>
  </si>
  <si>
    <t>КЛ 0.4 кВ ЗТП-35 фид.Колледж столовая</t>
  </si>
  <si>
    <t>АСБ 3*150+1*50</t>
  </si>
  <si>
    <t xml:space="preserve">КЛ-0,4 кв  от ТП - 35 </t>
  </si>
  <si>
    <t>КЛ 0,4 кВ от ТП 35</t>
  </si>
  <si>
    <t xml:space="preserve">КЛ 0.4 кВ ЗТП-35 фид.Д/с 19 </t>
  </si>
  <si>
    <t>ААШВ 3*70+1*35</t>
  </si>
  <si>
    <t>КЛ 0,4кВ - к/д Воронежская, 1а - ИВЭСЕП</t>
  </si>
  <si>
    <t xml:space="preserve"> ААШВ 3*70+1*35</t>
  </si>
  <si>
    <t>КЛ-0,4 кв  от ТП - 35</t>
  </si>
  <si>
    <t xml:space="preserve">КЛ 0.4 кВ ЗТП-35 Новый корпус </t>
  </si>
  <si>
    <t xml:space="preserve">КЛ-0,4 кв  от ТП - 36  </t>
  </si>
  <si>
    <t>КЛ 0,4 кВ от ТП 36 ф. Уч.корпус №1</t>
  </si>
  <si>
    <t>АВВГ 4*120</t>
  </si>
  <si>
    <t>КЛ-0,4 кв  от ТП - 36</t>
  </si>
  <si>
    <t xml:space="preserve">КЛ 0,4 кВ от ТП 36 Мирошниченко д.1 </t>
  </si>
  <si>
    <t>АПВБ  3*95+1*50</t>
  </si>
  <si>
    <t>КЛ 0,4 кВ от ТП 36 ф. Шкурина Горка</t>
  </si>
  <si>
    <t xml:space="preserve">КЛ-0,4 кв  от ТП - 36 </t>
  </si>
  <si>
    <t>КЛ 0,4 кВ от ТП 36 ф. Клуб</t>
  </si>
  <si>
    <t xml:space="preserve"> АСБ 3*16+1*10</t>
  </si>
  <si>
    <t>КЛ 0,4 кВ от ТП 36</t>
  </si>
  <si>
    <t>ШВРГ  4*50</t>
  </si>
  <si>
    <t xml:space="preserve">КЛ-0,4 кв  от ТП - 36 кабельный ввод </t>
  </si>
  <si>
    <t xml:space="preserve">КЛ-0,4 кв  от ТП - 36 кабельный ввыход </t>
  </si>
  <si>
    <t>КЛ 0,4 кВ от ТП 36 ф. Административное здание</t>
  </si>
  <si>
    <t xml:space="preserve">КЛ-0,4 кв  от ТП - 37  </t>
  </si>
  <si>
    <t>КЛ 0,4 кВ от ТП 37</t>
  </si>
  <si>
    <t>АВВГ 3*185+1*50</t>
  </si>
  <si>
    <t xml:space="preserve">КЛ-0,4 кв  от ТП - 4  </t>
  </si>
  <si>
    <t>КЛ 0.4 кВ ЗТП-4 Дзержинского 3 - Дзержинского 7</t>
  </si>
  <si>
    <t>ААВВБш 3*185+1*50</t>
  </si>
  <si>
    <t xml:space="preserve">КЛ-0,4 кв  от ТП - 4 </t>
  </si>
  <si>
    <t xml:space="preserve">КЛ 0,4 кВ от ТП 4 Дзержинского 5 </t>
  </si>
  <si>
    <t>АПВБ 3*95+1*25</t>
  </si>
  <si>
    <t>КЛ 0.4 кВ ЗТП-4 Дзержинского 1 - Дзержинского 3</t>
  </si>
  <si>
    <t>КЛ-0,4 кв  от ТП - 4</t>
  </si>
  <si>
    <t>КЛ 0,4 кВ от ТП 4 Дзержинского,7</t>
  </si>
  <si>
    <t>КЛ 0,4 кВ от ТП 4 ф. Дзержинского10,14,18,12</t>
  </si>
  <si>
    <t>АПРТО 4*35</t>
  </si>
  <si>
    <t>КЛ 0.4 кВ ЗТП-4 Дзержинского 3</t>
  </si>
  <si>
    <t>АСБ 3*120+1*35</t>
  </si>
  <si>
    <t>КЛ 0.4 кВ ЗТП-4 Дзержинского 7 Банк</t>
  </si>
  <si>
    <t>АСБ3*185+1*50</t>
  </si>
  <si>
    <t>КЛ-0,4 кв  от ТП - 43</t>
  </si>
  <si>
    <t>КЛ 0,4кВ - ТП-43 (ЗТП) -  ф. "Пожарное депо, Кирова 26</t>
  </si>
  <si>
    <t xml:space="preserve">КЛ-0,4 кв  от ТП - 43 </t>
  </si>
  <si>
    <t>КЛ 0.4 кВ ЗТП-43 фид. Гагарина 26</t>
  </si>
  <si>
    <t>АСПБ 3*50+1*25</t>
  </si>
  <si>
    <t xml:space="preserve">КЛ-0,4 кв  от ТП - 44  </t>
  </si>
  <si>
    <t>КЛ 0,4 кВ от ТП 44 ф. ул. Вали Голубевой, 28</t>
  </si>
  <si>
    <t>АПВБ 3*185 +1*50</t>
  </si>
  <si>
    <t xml:space="preserve">КЛ-0,4 кв  от ТП - 44 </t>
  </si>
  <si>
    <t>КЛ 0.4 кВ ЗТП-44 фид.Вали Голубевой д.28</t>
  </si>
  <si>
    <t>КЛ 0.4 кВ ЗТП-44 фид. В.Голубевой 17</t>
  </si>
  <si>
    <t>КЛ 0,4 кВ от ТП 44</t>
  </si>
  <si>
    <t>КЛ-0,4 кв  от ТП - 44</t>
  </si>
  <si>
    <t>КЛ 0,4 кВ от ТП 44 Советская, 10, 12, 14</t>
  </si>
  <si>
    <t>АПВБ 3*50+1*35</t>
  </si>
  <si>
    <t xml:space="preserve">КЛ-0,4 кв  от ТП - 45  </t>
  </si>
  <si>
    <t>КЛ 0,4 кВ от ТП 45 ул. Володарского д.7, ГПТУ, Гагарина д.15,17, (магазин)</t>
  </si>
  <si>
    <t xml:space="preserve">КЛ-0,4 кв  от ТП - 45 </t>
  </si>
  <si>
    <t>КЛ 0.4 кВ ЗТП-45 Володарского д.7-Общежитие ПТУ</t>
  </si>
  <si>
    <t xml:space="preserve">КЛ-0,4 кв  от ТП - 46  </t>
  </si>
  <si>
    <t>КЛ 0,4 кВ от ТП 46 ф. Расстанная д.6</t>
  </si>
  <si>
    <t>КЛ 0,4 кВ от ТП 46 ф.Державина 44б</t>
  </si>
  <si>
    <t xml:space="preserve">КЛ-0,4 кв  от ТП - 46 </t>
  </si>
  <si>
    <t xml:space="preserve">КЛ 0,4 кВ от ТП-46 фид.Бульвар Южный д.3 </t>
  </si>
  <si>
    <t>ААБ2л 3*70+1*25</t>
  </si>
  <si>
    <t>КЛ 0.4 кВ ЗТП-46 перемычка Расстанная 15-17</t>
  </si>
  <si>
    <t>КЛ 0.4 кВ ЗТП-46 фид.Нахимова д.3</t>
  </si>
  <si>
    <t>КЛ 0.4 кВ ЗТП-46 фидр.Державина д.34</t>
  </si>
  <si>
    <t>АСБ 3*70+1*50</t>
  </si>
  <si>
    <t xml:space="preserve">КЛ-0,4 кв  от ТП - 47  </t>
  </si>
  <si>
    <t xml:space="preserve">КЛ 0.4 кВ ЗТП-47 фид.Школа 6   </t>
  </si>
  <si>
    <t xml:space="preserve">КЛ-0,4 кв  от ТП - 47 </t>
  </si>
  <si>
    <t>КЛ 0,4кВ от ТП-47 Борисогорское поле 14 ввод №2</t>
  </si>
  <si>
    <t>ААШВ 3*185+1*50</t>
  </si>
  <si>
    <t xml:space="preserve">КЛ 0,4кВ от ТП-47 - ВРУ Борисогорское поле 14 К/Д 1 - К/Д 2 </t>
  </si>
  <si>
    <t>КЛ 0,4кВ - ВРУ Борисогорское поле, 12 - ВРУ Борисогорское поле К/Д №2</t>
  </si>
  <si>
    <t>КЛ 0,4кВ от ТП-47 Борисогорское поле 14 ввод №1</t>
  </si>
  <si>
    <t>КЛ 0.4 кВ ЗТП-47 фид.Борисогорское поле д.12</t>
  </si>
  <si>
    <t>КЛ 0,4 кВ от ТП 47 ф. ул. Борисогорское Поле 12, 14</t>
  </si>
  <si>
    <t>КЛ 0.4 кВ ЗТП-47 фид.ФОК</t>
  </si>
  <si>
    <t>АПБвШВ 3*95+1*50</t>
  </si>
  <si>
    <t>КЛ 0,4 кВ от ТП 47 ф. ул. Борисогорское Поле 14</t>
  </si>
  <si>
    <t>КЛ 0,4 кВ от ТП 47 ф. ул. Борисогорское Поле</t>
  </si>
  <si>
    <t xml:space="preserve">КЛ-0,4 кв  от ТП - 48 </t>
  </si>
  <si>
    <t>КЛ 0,4 кВ от ТП 48 ф. пр-кт Державина ,32</t>
  </si>
  <si>
    <t>ААБ2л 3*185</t>
  </si>
  <si>
    <t xml:space="preserve">КЛ-0,4 кв  от ТП - 48  </t>
  </si>
  <si>
    <t xml:space="preserve">КЛ 0.4 кВ ЗТП-48 фид. Державина 32 (секц. А) </t>
  </si>
  <si>
    <t>ААБ2л 3*185+1*50</t>
  </si>
  <si>
    <t xml:space="preserve">КЛ 0.4 кВ ЗТП-48 фид. Нахимова 9 </t>
  </si>
  <si>
    <t xml:space="preserve">КЛ 0,4 кВ от ТП 48 </t>
  </si>
  <si>
    <t>АСБ 3*185+1*95</t>
  </si>
  <si>
    <t>КЛ 0.4 кВ ЗТП-48 Державина 38-34</t>
  </si>
  <si>
    <t xml:space="preserve">КЛ 0.4 кВ ЗТП-48 фид. Державина 38 </t>
  </si>
  <si>
    <t>КЛ 0.4 кВ ЗТП-48 Деджавина  д.36-38</t>
  </si>
  <si>
    <t>КЛ 0.4 кВ ЗТП-48 фид.Нахимова д.11</t>
  </si>
  <si>
    <t>АСБУ 3*185+1*95</t>
  </si>
  <si>
    <t>КЛ 0.4 кВ ЗТП-48 Нахимова д.3-д.5</t>
  </si>
  <si>
    <t>КЛ 0,4 кВ от ТП 48 ф. ул. Дзержинского, 34</t>
  </si>
  <si>
    <t>КЛ 0,4 кВ от ТП 48 ф.Нахимова д.5, 3</t>
  </si>
  <si>
    <t>2АВВБ 3*120+1*50</t>
  </si>
  <si>
    <t xml:space="preserve">КЛ-0,4 кв  от ТП - 50  </t>
  </si>
  <si>
    <t xml:space="preserve">КЛ 0.4 кВ ЗТП-50 фид. Пролетарская д.1  </t>
  </si>
  <si>
    <t>АСБУ 3*95+1*50</t>
  </si>
  <si>
    <t>КЛ 0,4 кВ  от ТП 50</t>
  </si>
  <si>
    <t>АПВВ 4*50</t>
  </si>
  <si>
    <t>КЛ 0.4 кВ ЗТП-50 фид. 8 Пролетарская д.9</t>
  </si>
  <si>
    <t>АВВГ  3*70+1*35</t>
  </si>
  <si>
    <t>КЛ-0,4 кв  от ТП - 50</t>
  </si>
  <si>
    <t>КЛ 0.4 кВ ЗТП-50 Пролетарская 7-15</t>
  </si>
  <si>
    <t>ААб2л 3*95+1*50</t>
  </si>
  <si>
    <t>КЛ 0.4 кВ ЗТП-50 фид. Пролетарская 7</t>
  </si>
  <si>
    <t xml:space="preserve">КЛ-0,4 кв  от ТП - 50 </t>
  </si>
  <si>
    <t xml:space="preserve">КЛ 0,4 кВ от ТП 50 Д/сад №1 </t>
  </si>
  <si>
    <t xml:space="preserve">КЛ-0,4 кв  от ТП - 52  </t>
  </si>
  <si>
    <t xml:space="preserve">КЛ 0.4 кВ ЗТП-52 фид. Гагарина 32/15 </t>
  </si>
  <si>
    <t>АВВшБ 3*120+1*35</t>
  </si>
  <si>
    <t xml:space="preserve">КЛ-0,4 кв  от ТП - 52 </t>
  </si>
  <si>
    <t>КЛ 0.4 кВ ЗТП-52 фид. Гагарина 30</t>
  </si>
  <si>
    <t>АНРБ 2*4</t>
  </si>
  <si>
    <t xml:space="preserve">КЛ 0,4 кВ  от ТП 52 ф. Гагарина 30 </t>
  </si>
  <si>
    <t>АСБ 3*95+1*25</t>
  </si>
  <si>
    <t>КЛ - 0,4 кВ от ТП-52</t>
  </si>
  <si>
    <t>КЛ 0,4 кВ от ТП 52 пр. Гагарина д.34</t>
  </si>
  <si>
    <t>АПВбШп 4х150</t>
  </si>
  <si>
    <t>КЛ 0.4 кВ ЗТП-52 фид. Советская 10а</t>
  </si>
  <si>
    <t xml:space="preserve">КЛ-0,4 кв  от ТП - 53  </t>
  </si>
  <si>
    <t>КЛ 0.4 кВ ЗТП-53 фид.Гагарина 2а</t>
  </si>
  <si>
    <t>КЛ 0.4 кВ ЗТП-53 перемычка Кирова 1а, Кирова 1б</t>
  </si>
  <si>
    <t>КЛ 0.4 кВ ЗТП-53 фид. Кирова 1б</t>
  </si>
  <si>
    <t>АПВГ 3*120+1*70</t>
  </si>
  <si>
    <t xml:space="preserve">КЛ-0,4 кв  от ТП - 53 </t>
  </si>
  <si>
    <t>КЛ 0.4 кВ ЗТП-53 фид. Кирова 1в</t>
  </si>
  <si>
    <t>КЛ 0.4 кВ ЗТП-53 перемычка Кирова 1б, Кирова 1в</t>
  </si>
  <si>
    <t xml:space="preserve"> АПВГ 3*120+1*70</t>
  </si>
  <si>
    <t xml:space="preserve">КЛ-0,4 кв  от ТП - 54 </t>
  </si>
  <si>
    <t xml:space="preserve">КЛ 0.4 кВ от ТП 54 фид.Общежитие №3  </t>
  </si>
  <si>
    <t>АСБ 3*185+1*70</t>
  </si>
  <si>
    <t xml:space="preserve">КЛ-0,4 кв  от ТП - 54  </t>
  </si>
  <si>
    <t xml:space="preserve">КЛ 0,4 кВ от ТП 54 Школа №5 </t>
  </si>
  <si>
    <t xml:space="preserve">КЛ 0.4 кВ ЗТП-54 фид.Володарского д.9  </t>
  </si>
  <si>
    <t>КЛ 0,4 кВ от ТП 54</t>
  </si>
  <si>
    <t>КЛ 0,4 кВ от ТП 54 ф. Щорса ул,11-13</t>
  </si>
  <si>
    <t xml:space="preserve"> АСБ 3*185+1*50 </t>
  </si>
  <si>
    <t xml:space="preserve">КЛ 0.4 кВ ЗТП-54 фид.Щорса 11 </t>
  </si>
  <si>
    <t xml:space="preserve">КЛ 0.4 кВ ЗТП-54 фид.Фрунзе д.7  </t>
  </si>
  <si>
    <t>КЛ 0.4 кВ ЗТП-54 перемычка Щорса 11а-11</t>
  </si>
  <si>
    <t>КЛ 0.4 кВ ЗТП-54 фид.Щорса д.13</t>
  </si>
  <si>
    <t>КЛ-0,4 кВ от ТП - 54 " ул. Ю. Гагарина, 13"</t>
  </si>
  <si>
    <t>КЛ 0,4кВ от ТП-54 ул.Ю.Гагарина,13</t>
  </si>
  <si>
    <t>АПвБШп 4х185</t>
  </si>
  <si>
    <t xml:space="preserve">КЛ-0,4 кв  от ТП - 55 </t>
  </si>
  <si>
    <t xml:space="preserve">КЛ 0,4 кВ от ТП 55 ИВЭСЭП </t>
  </si>
  <si>
    <t>2 АПВБГ 4*35</t>
  </si>
  <si>
    <t xml:space="preserve">КЛ-0,4 кв  от ТП - 55  </t>
  </si>
  <si>
    <t>КЛ 0,4 кВ от ТП-55 ф. Фрунзе д.5 ввод №2</t>
  </si>
  <si>
    <t xml:space="preserve">КЛ 0,4 кВ от ТП-55 ф. Фрунзе д.5 ввод №1 </t>
  </si>
  <si>
    <t>КЛ 0.4 кВ ЗТП-55 перемычка к/д №1 к/д №2 д.5</t>
  </si>
  <si>
    <t>КЛ 0,4 кВ  от ТП 55 ф. Фрунзе ул,3</t>
  </si>
  <si>
    <t>АВВГ 3*50+1*35</t>
  </si>
  <si>
    <t xml:space="preserve">КЛ 0,4 кВ от ТП-55 ф.Воронежская д.9 </t>
  </si>
  <si>
    <t xml:space="preserve">КЛ 0,4кВ - ТП-55 (ЗТП) - фид. Фрунзе д.3 </t>
  </si>
  <si>
    <t>КЛ 0,4 кВ  от ТП 55</t>
  </si>
  <si>
    <t>АВВГ 3*70+35</t>
  </si>
  <si>
    <t>КЛ 0.4 кВ ЗТП-55 перемычка Фрунзе д.3 - д.5</t>
  </si>
  <si>
    <t>КЛ 0,4 кВ от ТП-55 ф.Воронежская 9а ввод №1</t>
  </si>
  <si>
    <t>АПбГШВ 3*50+1*25</t>
  </si>
  <si>
    <t xml:space="preserve">КЛ 0,4 кВ от ТП-55 ф.Воронежская 9а </t>
  </si>
  <si>
    <t>АПсБВГ 4*35</t>
  </si>
  <si>
    <t xml:space="preserve">КЛ-0,4 кв  от ТП - 56 </t>
  </si>
  <si>
    <t xml:space="preserve">КЛ 0.4 кВ ЗТП-56 фид. магазин Сундсваль  </t>
  </si>
  <si>
    <t>ААШВу 3*185</t>
  </si>
  <si>
    <t xml:space="preserve">КЛ-0,4 кв  от ТП - 56  </t>
  </si>
  <si>
    <t xml:space="preserve">КЛ 0.4 кВ ЗТП-56 фид. Гагарина 27  </t>
  </si>
  <si>
    <t>ААШВу 3*185+1*120</t>
  </si>
  <si>
    <t>КЛ-0,4 кв  от ТП - 56</t>
  </si>
  <si>
    <t>КЛ 0.4 кВ ЗТП-56 фид. участок элеваторных узлов</t>
  </si>
  <si>
    <t>АВВГ 3*120+1*95</t>
  </si>
  <si>
    <t xml:space="preserve">КЛ-0,4 кв  от ТП - 59 </t>
  </si>
  <si>
    <t>КЛ 0.4 кВ ЗТП-59 фид.пер.Железнодорожный д.7а</t>
  </si>
  <si>
    <t>ААб 4*50</t>
  </si>
  <si>
    <t>КЛ 0.4 кВ ЗТП-59 фид.Борисогорское Поле д14а</t>
  </si>
  <si>
    <t xml:space="preserve">КЛ-0,4 кв  от ТП - 59  </t>
  </si>
  <si>
    <t>КЛ 0,4кВ от ТП-59 перемычка Железнодорожный,7 - Железнодорожный, 7а</t>
  </si>
  <si>
    <t>КЛ 0.4 кВ ЗТП-59 фид.Железнодорожный д.7</t>
  </si>
  <si>
    <t xml:space="preserve">КЛ 0,4кВ - ТП-59 (ЗТП) - ВРУ Борисогорское Поле 14б </t>
  </si>
  <si>
    <t xml:space="preserve">КЛ 0.4 кВ ЗТП-59 фид.Железнодорожный д3 </t>
  </si>
  <si>
    <t>ААБ 4*50</t>
  </si>
  <si>
    <t xml:space="preserve">КЛ-0,4 кв  от ТП - 8 </t>
  </si>
  <si>
    <t xml:space="preserve">КЛ 10 кВ ТП-59 - ТП-63 </t>
  </si>
  <si>
    <t>КЛ 0.4 кВ ЗТП-8 КД Союзпечать - КД Администрация</t>
  </si>
  <si>
    <t xml:space="preserve">КЛ-0,4 кв  от ТП-126 </t>
  </si>
  <si>
    <t>КЛ 0,4 кВ от ТП 126 Инфекционное отделение</t>
  </si>
  <si>
    <t>КЛ-0,4 кв  ТП - 24 фид. Профсоюзов10</t>
  </si>
  <si>
    <t>КЛ 0,4 кВ от ТП 24 Профсоюзов д.10</t>
  </si>
  <si>
    <t>АСБ2л-1 4х95</t>
  </si>
  <si>
    <t>КЛ-0,4 кВ от РУ-0,4 кВ ТП-146 до ВРУ Волхов</t>
  </si>
  <si>
    <t>КЛ 0,4 кВ от РУ-0,4 кВ ТП 146 ф. Кировский пр-кт,35б</t>
  </si>
  <si>
    <t>КЛ-0,4 кВ от РУ-0,4 кВ ТП-174 до ВРУ дома №5а по ул.Новгородской Волхов</t>
  </si>
  <si>
    <t>КЛ 0.4 кВ ЗТП-174 фид. Новгородская 5а (Фреза)</t>
  </si>
  <si>
    <t xml:space="preserve">АСБ 3х50 </t>
  </si>
  <si>
    <t>КЛ-0,4 кВ от ТП - 10</t>
  </si>
  <si>
    <t>КЛ 0.4 кВ ЗТП-10 Красноармейская 5</t>
  </si>
  <si>
    <t xml:space="preserve">2КЛ-0,4кВ от БКТП до ВРУ  д. №1/3  ул. Советская </t>
  </si>
  <si>
    <t xml:space="preserve">КЛ 0,4 кВ от ТП 22 Школа № 7 </t>
  </si>
  <si>
    <t>АСБ 4х185</t>
  </si>
  <si>
    <t xml:space="preserve">2КЛ-0,4кВ от ТП-48 до ВРУ </t>
  </si>
  <si>
    <t xml:space="preserve">КЛ 0,4 кВ от ТП 48 Державина,32,секция А, секция Д </t>
  </si>
  <si>
    <t>2КЛ-0,4 кВ от БКТП 10/0,4 кВ  Волхов</t>
  </si>
  <si>
    <t>КЛ 0,4 кВ от БКТП 63 ф."Ленгражданпроект" №1</t>
  </si>
  <si>
    <t>АСБ2 4х185</t>
  </si>
  <si>
    <t>КЛ-0,4кВ от РУ-0,4кВ ТП-149 до ВРУ Волхов</t>
  </si>
  <si>
    <t xml:space="preserve">КЛ 0,4 кВ от ТП 149 Вневедоственная охрана, б. Чайковского 3а </t>
  </si>
  <si>
    <t>АВБбШа 4х120</t>
  </si>
  <si>
    <t>КЛ 0,4кВ от РУ-0,4кВ ТП 148 ф.Чайковского б-р, 3а</t>
  </si>
  <si>
    <t>КЛ-0,4кВ от РУ-0,4кВ ТП-148 до ВРУ Волхово</t>
  </si>
  <si>
    <t xml:space="preserve">КЛ-0,4 кВ от БКТП-175 (н) </t>
  </si>
  <si>
    <t xml:space="preserve">КЛ 0,4 кВ от ТП 175 </t>
  </si>
  <si>
    <t>АВБбШв 4х150</t>
  </si>
  <si>
    <t xml:space="preserve">КЛ-0,4 кВ от ТП-10 </t>
  </si>
  <si>
    <t>КЛ 0,4 кВ от ТП 10 ул. В.Голубевой д.6</t>
  </si>
  <si>
    <t>КЛ-0,4 кВ от ТП-18</t>
  </si>
  <si>
    <t>КЛ-0,4 кВ от ТП 18 ф.Державина пр-кт,50</t>
  </si>
  <si>
    <t xml:space="preserve">КЛ-0,4 кВ от ТП-180 </t>
  </si>
  <si>
    <t>КЛ 0,4 кВ от ТП 180</t>
  </si>
  <si>
    <t xml:space="preserve">КЛ-0,4 кВ от ТП-46 до ГРЩ </t>
  </si>
  <si>
    <t>КЛ-0,4 кВ от ТП 46</t>
  </si>
  <si>
    <t xml:space="preserve">КЛ-0,4 кВ от ТП-47 до ГРЩ </t>
  </si>
  <si>
    <t>КЛ-0,4 кВ от ТП 47</t>
  </si>
  <si>
    <t xml:space="preserve">КЛ 0,4 кВ от ТП-148 до ВРУ 0,4 кВ </t>
  </si>
  <si>
    <t>КЛ 0.4 кВ ЗТП-148 фид. Марата 10</t>
  </si>
  <si>
    <t>2КЛ- 0,4 кВ  от РУ-0,4 кВ ТП-40 до ВРУ -0,4 кВ</t>
  </si>
  <si>
    <t>КЛ 0,4 кВ от ТП 40 ф. Столовая №1</t>
  </si>
  <si>
    <t>АСБ 4х50</t>
  </si>
  <si>
    <t>КЛ-0,4 кВ от ТП-116 до ГРЩ-0,4 кВ</t>
  </si>
  <si>
    <t>КЛ-0,4кВ от ТП-116 ф. «Волховский пр. д.53 ввод 1</t>
  </si>
  <si>
    <t>КЛ-0,4кВ от ТП-116 ф. «Волховский пр. д.53 ввод 2</t>
  </si>
  <si>
    <t>КЛ-0,4 кВ -ТП-173 - Кировский,32а</t>
  </si>
  <si>
    <t>КЛ-0,4 кВ от ТП-173 ф. "Кировский пр. 32а"</t>
  </si>
  <si>
    <t>КЛ 0,4 кВ от ТП 173 ф. «Волгоградская, д. 1»</t>
  </si>
  <si>
    <t>КЛ 0,4кВ - ТП-173 ф.ул.Волгоградская д.1</t>
  </si>
  <si>
    <t xml:space="preserve">АПвБШп 4х95 </t>
  </si>
  <si>
    <t>КЛ-0,4 кВ КК 1741 Новгородская д.6 - КК 1742 ГК Кедр</t>
  </si>
  <si>
    <t>КЛ 0,4кВ  К/К 1741 Новгородская д.6 - К/К 1742 ГК Кедр</t>
  </si>
  <si>
    <t xml:space="preserve">АПвБШп 4х35 </t>
  </si>
  <si>
    <t>ПС-553 110/10 "Валим" ф.553-06</t>
  </si>
  <si>
    <t>КЛ-0,4 кВ от РУ-0,4 кВ ТП-140 до ВРУ-0,4 кВ</t>
  </si>
  <si>
    <t>КЛ 0,4кВ от ТП 140 ф.Спортшкола-1</t>
  </si>
  <si>
    <t>КЛ-0,4 кВ от ТП-73 Л-1 Ледовый дворец ввод 1</t>
  </si>
  <si>
    <t>КЛ 0,4 кВ от ТП 73 Л-1 Ледовый дворец ввод 1</t>
  </si>
  <si>
    <t xml:space="preserve">АПвБШп 4х300  </t>
  </si>
  <si>
    <t>КЛ-0,4 кВ от ТП-73 Л-8 Ледовый дворец ввод 2</t>
  </si>
  <si>
    <t>2КЛ 0,4кВ от ТП 46 Л-18 пр-т Державина д.51 ввод 1</t>
  </si>
  <si>
    <t>2023</t>
  </si>
  <si>
    <t xml:space="preserve">АПвБШп 4х240 </t>
  </si>
  <si>
    <t>2КЛ 0,4кВ от ТП 48 Л-1 пр-т Державина д.51 ввод 2</t>
  </si>
  <si>
    <t>КЛ-0,4 кВ от ТП-152 до КК-0,4 кВ</t>
  </si>
  <si>
    <t>КЛ 0,4кВ от ТП 152 Л-10 Волховский пр-т д. 33</t>
  </si>
  <si>
    <t xml:space="preserve">АПвБШп 4х70 </t>
  </si>
  <si>
    <t>КЛ 0,4кВ от ТП 3 Л-14 Работниц д.8а ввод-2</t>
  </si>
  <si>
    <t xml:space="preserve">АПвБШп 4х120 </t>
  </si>
  <si>
    <t>КЛ 0,4кВ от ТП 40 Л-10 Работниц д.8а ввод-1</t>
  </si>
  <si>
    <t>1.</t>
  </si>
  <si>
    <t>ПС 40 35/10 ф.5</t>
  </si>
  <si>
    <t>КЛ-10 кВ ЦРП ф.5 - ТП-100</t>
  </si>
  <si>
    <t>КЛ 10 кВ ЦРП ф.5 - ТП-100</t>
  </si>
  <si>
    <t>АСБ-10 3х50</t>
  </si>
  <si>
    <t>2.</t>
  </si>
  <si>
    <t>ПС 40 35/10 ф.6</t>
  </si>
  <si>
    <t>КЛ-10 кВ ЦРП ф.6 - ТП-101</t>
  </si>
  <si>
    <t>КЛ 10 кВ ЦРП ф.6 - ТП-101</t>
  </si>
  <si>
    <t>АСБ2лГ 3x120</t>
  </si>
  <si>
    <t>3.</t>
  </si>
  <si>
    <t>ПС 40 35/10 ф.7</t>
  </si>
  <si>
    <t>КЛ-10 кВ ЦРП ф.7-ТП-11</t>
  </si>
  <si>
    <t>АСБ-10 3x95</t>
  </si>
  <si>
    <t>Здание ТП-11</t>
  </si>
  <si>
    <t>КЛ-0,4 кВ от ТП-11</t>
  </si>
  <si>
    <t>КЛ 0,4 кВ от ТП 11 КК 0,4 кВ пр-кт. Ленина д.4А (Л-2)</t>
  </si>
  <si>
    <t>АВВБ-1 3x50 + 1x25</t>
  </si>
  <si>
    <t>КЛ 0,4 кВ от ТП 11 КК 0,4 кВ пр-кт. Ленина д.4А (Л-3)</t>
  </si>
  <si>
    <t>КЛ 0,4 кВ от ТП 11 КК 0,4 кВ пр-кт. Ленина д.12 (Л-4)</t>
  </si>
  <si>
    <t>АВВГ-1 3x95</t>
  </si>
  <si>
    <t>КЛ 0,4 кВ от ТП 11 КК 0,4 кВ пр-кт. Ленина д.12 (Л-5)</t>
  </si>
  <si>
    <t>АВВГ-1 4x120</t>
  </si>
  <si>
    <t>КЛ 0,4 кВ от ТП 11 КК 0,4 кВ пр-кт. Ленина д.8</t>
  </si>
  <si>
    <t>ААБ-1 3x95</t>
  </si>
  <si>
    <t>КЛ 0,4 кВ от ТП 11 КК 0,4 кВ пр-кт. Ленина д.6</t>
  </si>
  <si>
    <t>АСБ-1 3x70 + 1x35</t>
  </si>
  <si>
    <t>КЛ 0,4 кВ КК 0,4 кВ пр-кт. Ленина д.6 - КК 0,4 кВ пр-кт. Ленина д.8 (от ТП 11)</t>
  </si>
  <si>
    <t>КЛ 0,4 кВ КК 0,4 кВ пр-кт. Ленина д.12 - КК 0,4 кВ пр-кт. Ленина д.16 (от ТП 11)</t>
  </si>
  <si>
    <t>АВРГ-1 3x50 + 1x25</t>
  </si>
  <si>
    <t>КЛ 0,4 кВ КК 0,4 кВ пр-кт. Ленина д.4А - КК 0,4 кВ пр-кт. Ленина д.4 (от ТП 11)</t>
  </si>
  <si>
    <t>АПВБ-1 3x50 + 1x25</t>
  </si>
  <si>
    <t>КЛ-10 кВ ТП-11-ТП-10</t>
  </si>
  <si>
    <t>КЛ 10 кВ ТП-11 - ТП-10</t>
  </si>
  <si>
    <t>Здание ТП-10</t>
  </si>
  <si>
    <t>КЛ-0,4 кВ от ТП-10</t>
  </si>
  <si>
    <t>КЛ 0,4 кВ от ТП 10 ул. Пионерская д. 10 МЦ "Малс" (Л-11)</t>
  </si>
  <si>
    <t>Силовое оборудование ТП-10</t>
  </si>
  <si>
    <t>КЛ 0,4 кВ от ТП 10 ул. Пионерская д. 10 МЦ "Малс" (Л-9) резерв</t>
  </si>
  <si>
    <t>КЛ 0,4 кВ от ТП 10 ул. Пионерская д. 8; ул. Советская д. 11</t>
  </si>
  <si>
    <t>АПВБ-1 3x70 + 1x25</t>
  </si>
  <si>
    <t>КЛ 0,4 кВ от ТП 10 ул. Советская д.13; ул. Советская д.15</t>
  </si>
  <si>
    <t>КЛ 0,4 кВ от ТП 10 ул. Советская д.15 КК 0,4 кВ</t>
  </si>
  <si>
    <t>АВБбШв-1 4х120</t>
  </si>
  <si>
    <t>КЛ 0,4 кВ от ТП 10 пр-кт. Ленина д. 16</t>
  </si>
  <si>
    <t>АПВБ-1 3x95 + 1x25</t>
  </si>
  <si>
    <t>КЛ 0,4 кВ от ТП 10 пр-кт. Ленина д. 18</t>
  </si>
  <si>
    <t>КЛ 0,4 кВ от ТП 10 пр-кт. Ленина д. 18 магазин</t>
  </si>
  <si>
    <t>КЛ 0,4 кВ КК 0,4 кВ ул. Советская д.15 - КК 0,4 кВ ул. Советская д.13 (от ТП 10)</t>
  </si>
  <si>
    <t>КЛ 0,4 кВ КК 0,4 кВ ул. Пионерская д.8 - КК 0,4 кВ ул. Советская д.11 (от ТП 10)</t>
  </si>
  <si>
    <t>КЛ-10 кВ ТП-10-ТП-7</t>
  </si>
  <si>
    <t>КЛ-0,4 кВ от ТП-7</t>
  </si>
  <si>
    <t>КЛ 0,4 кВ КК 0,4 кВ ул. Советская д.9А "Волхов" - ВРУ ул. Советская д.9 (от ТП 7)</t>
  </si>
  <si>
    <t>АВВГ-1 4х70</t>
  </si>
  <si>
    <t>КЛ 0,4 кВ от ТП 7 ул. Пионерская д.6 школа № 1 Ввод 2 резерв</t>
  </si>
  <si>
    <t>ААШв-1 3x120</t>
  </si>
  <si>
    <t>КЛ 0,4 кВ от ТП 7 ул. Пионерская д.6 школа № 1 Ввод 2 (Л-10)</t>
  </si>
  <si>
    <t>КЛ 0,4 кВ от ТП 7 ул. Пионерская д.6 школа № 1 Ввод 1 (Л-1)</t>
  </si>
  <si>
    <t>КЛ 0,4 кВ от ТП 7 ул. Комсомольская д.5 Школа № 2 ввод 1 (Л-7)</t>
  </si>
  <si>
    <t>КЛ 0,4 кВ от ТП 7 ул. Комсомольская д.5 Школа № 2 ввод.2 (Л-11)</t>
  </si>
  <si>
    <t>КЛ 0,4 кВ от ТП 7 Стадион Энергетик (Л-5)</t>
  </si>
  <si>
    <t>КЛ 0,4 кВ от ТП 7 Стадион Энергетик (Л-14)</t>
  </si>
  <si>
    <t>АСБ-1 3х70 + 1х35</t>
  </si>
  <si>
    <t>КЛ-0,4 кВ от ТП-7 до КД ул. Советская, д. 9 (09)</t>
  </si>
  <si>
    <t>КЛ 0,4 кВ от ТП 7 КК 0,4 кВ ул. Советская д.9А (Л-20)</t>
  </si>
  <si>
    <t>АПвБбШп-1 4х150</t>
  </si>
  <si>
    <t>КЛ 0,4 кВ от ТП 7 КК 0,4 кВ ул. Советская д.9А (Л-6)</t>
  </si>
  <si>
    <t>КЛ 0,4 кВ от ТП 7 ВРУ ул. Советская д.9 (Общежитие) (Л-8)</t>
  </si>
  <si>
    <t>АПвБбШп-1 4х120</t>
  </si>
  <si>
    <t>КЛ 0,4 кВ от ТП 7 ВРУ ул. Советская д.9 (Общежитие) (Л-18)</t>
  </si>
  <si>
    <t>КЛ-10 кВ ТП-7-ТП-9,ТП-7-ТП-14</t>
  </si>
  <si>
    <t>КЛ 10 кВ ТП-7 - ТП-14</t>
  </si>
  <si>
    <t>Здание ТП-14 (09)</t>
  </si>
  <si>
    <t>КЛ-0,4 кВ от ТП-14</t>
  </si>
  <si>
    <t>КЛ 0,4 кВ от ТП 14 ул. Советская д. 10 МП Киришские бани</t>
  </si>
  <si>
    <t>АСБ-1 4x95</t>
  </si>
  <si>
    <t>КЛ 0,4 кВ от ТП 14 ул. Советская д. 10 МП "Киришские бани" резерв</t>
  </si>
  <si>
    <t>КЛ 0,4 кВ от ТП 14 ул. Советская д.12; ул. Совесткая 12А</t>
  </si>
  <si>
    <t>ААШв-1 3x150</t>
  </si>
  <si>
    <t>КЛ 0,4 кВ от ТП 14 ул. Советская д.8 гаражи КК 0,4 кВ ООО Трейд Компани</t>
  </si>
  <si>
    <t>АВБбШв-1 4x70</t>
  </si>
  <si>
    <t>КЛ 0,4 кВ от ТП 14 ул. Советская д. 6 Роспотребнадзор; Центр гигиены и эпидимиологии</t>
  </si>
  <si>
    <t>АВБбШв-1 4x50</t>
  </si>
  <si>
    <t>КЛ 0,4 кВ КК 0,4 кВ ул. Советская д.12 - КК 0,4 кВ ул. Советская д.12А (от ТП 14)</t>
  </si>
  <si>
    <t>АСБ-1 3х120+1х50</t>
  </si>
  <si>
    <t>КЛ-0,4 кВ от РУ-0,4 кВ ТП-14 до ВРУ-0,4 кВ (09)</t>
  </si>
  <si>
    <t>КЛ 0,4 кВ от ТП 14 пристройка к зданию бани ул. Советская д.10 Выборский В.И.</t>
  </si>
  <si>
    <t>КЛ-10 кВ ТП-14-ТП-15,ТП-14-ТП-89</t>
  </si>
  <si>
    <t>КЛ 10 кВ ТП-14 - ТП-15</t>
  </si>
  <si>
    <t>АСБ2л-10 3х120</t>
  </si>
  <si>
    <t>2БКТП-15Н (09)</t>
  </si>
  <si>
    <t>2БКТП</t>
  </si>
  <si>
    <t xml:space="preserve">КЛ-0,4 кВ от ТП-15 </t>
  </si>
  <si>
    <t>КЛ 0,4 кВ от ТП 15 ул. Советская д.4 Пищеблок новый (Л-8)</t>
  </si>
  <si>
    <t>АВВГ-1 3x120 + 1x50</t>
  </si>
  <si>
    <t>Оборудование 2БКТП-15Н (09)</t>
  </si>
  <si>
    <t>КЛ 0,4 кВ от ТП 15 ул. Советская д.4 Пищеблок новый (Л-16)</t>
  </si>
  <si>
    <t>КЛ 0,4 кВ от ТП 15 ул. Советская д.4 Бомбоубежище</t>
  </si>
  <si>
    <t>АСБ-1 3x95 + 1x50</t>
  </si>
  <si>
    <t>КЛ 0,4 кВ от ТП 15 ул. Советская д.4 аптека</t>
  </si>
  <si>
    <t>КЛ 0,4 кВ от ТП 15 ул. Советская д.4 Главный корпус (Л-3)</t>
  </si>
  <si>
    <t>АВВГ-1 4x185</t>
  </si>
  <si>
    <t>КЛ 0,4 кВ от ТП 15 ул. Советская д.4 Главный корпус (резервный ввод)</t>
  </si>
  <si>
    <t>ААБ 3х50</t>
  </si>
  <si>
    <t>КЛ 0,4 кВ от ТП 15 ул. Советская д.4 ГРЩ-1 главный корпус</t>
  </si>
  <si>
    <t>КЛ 0,4 кВ от ТП 15 ул. Советская д.4 ГРЩ-2 Главный корпус</t>
  </si>
  <si>
    <t>КЛ 0,4 кВ от ТП 15 ул. Советская д.4 Котельная</t>
  </si>
  <si>
    <t>АВВГ-1 4x70</t>
  </si>
  <si>
    <t>КЛ 0,4 кВ от ТП 15 ул. Советская д.4 прачечная, котельная</t>
  </si>
  <si>
    <t>ВВГ-1 3x70+1x35</t>
  </si>
  <si>
    <t>КЛ 0,4 кВ от ТП 15 ул. Советская д.4 Роддом (Л-5)</t>
  </si>
  <si>
    <t>ААБ-1 3x70</t>
  </si>
  <si>
    <t>КЛ 0,4 кВ от ТП 15 ул. Советская д.4 Роддом (Л-20)</t>
  </si>
  <si>
    <t>КЛ 0,4 кВ от ТП 15 ул. Советская д.4 Лаборатория Отделение Гемодиализа (Л-7)</t>
  </si>
  <si>
    <t>ААБ-1 3х70</t>
  </si>
  <si>
    <t>КЛ 0,4 кВ от ТП 15 ул. Советская д.4 Лаборатория Отделение Гемодиализа (Л-18)</t>
  </si>
  <si>
    <t>КЛ 0,4 кВ от ТП 15 шкаф АВР</t>
  </si>
  <si>
    <t>ААШв-1 4х120</t>
  </si>
  <si>
    <t>КЛ 0,4 кВ от ТП 15 ул. Советская д.4 Инфекционное отделение (Л-6)</t>
  </si>
  <si>
    <t>ААБ-1 3x50</t>
  </si>
  <si>
    <t>КЛ 0,4 кВ от ТП 15 ул. Советская д.4 Инфекционное отделение (Л-19)</t>
  </si>
  <si>
    <t>КЛ 0,4 кВ от ТП 15 ул. Советская д.4 гаражи, морг</t>
  </si>
  <si>
    <t>КЛ 0,4 кВ от ТП 15 ул. Советская д.4 аптека(2)</t>
  </si>
  <si>
    <t>КЛ 0,4 кВ от ТП 15 ул. Советская д. 4 Гл.корпус (6)</t>
  </si>
  <si>
    <t>ААШв-1 3х95</t>
  </si>
  <si>
    <t>КЛ 0,4 кВ от ТП 15 ул. Советская д.4 Главный корпус</t>
  </si>
  <si>
    <t>КЛ 0,4 кВ от ТП 15 ул. Советская д.4 ЦРБ (1)</t>
  </si>
  <si>
    <t>АСБ-1 3x95 + 1x35</t>
  </si>
  <si>
    <t>КЛ 0,4 кВ от ТП 15 ул. Советская д.4 ЦРБ (2)</t>
  </si>
  <si>
    <t>КЛ 0,4 кВ от ТП 15 ул. Советская д.4 ЦРБ (3)</t>
  </si>
  <si>
    <t>КЛ 0,4 кВ от ТП 15 ул. Советская д.4 ЦРБ (4)</t>
  </si>
  <si>
    <t>КЛ 10 кВ ТП-14 - ТП-89</t>
  </si>
  <si>
    <t>АСБ-10 3x120</t>
  </si>
  <si>
    <t>КЛ-10 кВ ТП-89 - ТП-35, ТП-89 - ТП-34</t>
  </si>
  <si>
    <t>КЛ 10 кВ ТП-89 - ТП-35</t>
  </si>
  <si>
    <t>АСБ-10 3х120</t>
  </si>
  <si>
    <t>КЛ-10 кВ ТП-35-ТП-30,ТП-35-ТП-95</t>
  </si>
  <si>
    <t>КЛ 10 кВ ТП-35 - ТП-30</t>
  </si>
  <si>
    <t>ПС 40 35/10 ф.9</t>
  </si>
  <si>
    <t>КЛ-10 кВ ЦРП ф.9 - ТП-49</t>
  </si>
  <si>
    <t>КЛ 10 кВ ЦРП ф.9 - ТП-49</t>
  </si>
  <si>
    <t>Здание ТП-49</t>
  </si>
  <si>
    <t>Силовое оборудование ТП-49</t>
  </si>
  <si>
    <t>КЛ-10 кВ ТП-49 - ТП-61, ТП-49 - ТП-101</t>
  </si>
  <si>
    <t>КЛ 10 кВ ТП-61 - ТП-49</t>
  </si>
  <si>
    <t>АСБ-10 3х150</t>
  </si>
  <si>
    <t>ПС 40 35/10 ф.10</t>
  </si>
  <si>
    <t>КЛ-10 кВ ЦРП ф.10 - ТП-60</t>
  </si>
  <si>
    <t>КЛ 10 кВ ЦРП ф.10 - ТП-60</t>
  </si>
  <si>
    <t>ААШв-10 3x95</t>
  </si>
  <si>
    <t>Здание ТП-60</t>
  </si>
  <si>
    <t>КЛ-0,4 кВ от ТП-60</t>
  </si>
  <si>
    <t>КЛ 0,4 кВ от ТП 60 ул. Ленинградская д.6 Общежитие (Л-5)</t>
  </si>
  <si>
    <t>Силовое оборудование ТП-60</t>
  </si>
  <si>
    <t>КЛ 0,4 кВ от ТП 60 ул. Ленинградская д.6 общежитие (Л-1)</t>
  </si>
  <si>
    <t>КЛ 0,4 кВ от ТП 60 ул. Ленинградская д.6 Общ.быт.корпус учебный (Л-2)</t>
  </si>
  <si>
    <t>КЛ 0,4 кВ от ТП 60 ул. Ленинградская д.6 Общ.быт.корпус учебный (Л-6)</t>
  </si>
  <si>
    <t>КЛ 0,4 кВ от ТП 60 ул. Ленинградская д.6 Общ.быт.корпус (Л-8)</t>
  </si>
  <si>
    <t>КЛ 0,4 кВ от ТП 60 ул. Ленинградская д.6 Общ.быт.корпус (Л-4)</t>
  </si>
  <si>
    <t>КЛ 0,4 кВ от ТП 60 ул. Ленинградская д.6 мастерская ток.цех</t>
  </si>
  <si>
    <t>КЛ 0,4 кВ от ТП 60 ул. Ленинградская д.6 Токарный цех, мастерские</t>
  </si>
  <si>
    <t>КЛ-10 кВ ЦРП ф.12-ТП-6</t>
  </si>
  <si>
    <t>КЛ 10 кВ ЦРП ф.12 - ТП-6</t>
  </si>
  <si>
    <t>Здание ТП-6</t>
  </si>
  <si>
    <t>КЛ-0,4 кВ от ТП-6</t>
  </si>
  <si>
    <t>КЛ 0,4 кВ от ТП 6 ул. Пионерская д.7</t>
  </si>
  <si>
    <t>ААШв-1 4x185</t>
  </si>
  <si>
    <t>Силовое оборудование ТП-6</t>
  </si>
  <si>
    <t>КЛ 0,4 кВ от ТП 6 ул. Пионерская д.9</t>
  </si>
  <si>
    <t>АСБ-1 3x120 + 1x50</t>
  </si>
  <si>
    <t>КЛ 0,4 кВ от ТП 6 ул. Пионерская д.5А д/сад № 1</t>
  </si>
  <si>
    <t>КЛ 0,4 кВ от ТП 6 пр-кт. Ленина д.14</t>
  </si>
  <si>
    <t>АСБ-1 3x150 + 1x50</t>
  </si>
  <si>
    <t>КЛ 0,4 кВ от ТП 6 пр-кт. Ленина д.14 - пр-кт. Ленина д.10 (от ТП 6)</t>
  </si>
  <si>
    <t>КЛ 0,4 кВ КК 0,4 кВ пр-кт. Ленина д.14 - КК 0,4 кВ ул. Пионерская д.13 (от ТП 6)</t>
  </si>
  <si>
    <t>КЛ 0,4 кВ КК 0,4 кВ ул. Пионерская д.9 - КК 0,4 кВ ул. Пионерская д.11 (от ТП 6)</t>
  </si>
  <si>
    <t>КЛ 0,4 кВ КК 0,4 кВ ул. Пионерская д.11 - КК 0,4 кВ ул. Пионерская д.13 (от ТП 6)</t>
  </si>
  <si>
    <t>КЛ 0,4 кВ КК 0,4 кВ ул. Пионерская д.7 - КК 0,4 кВ ул. Пионерская д.5А (от ТП 6)</t>
  </si>
  <si>
    <t>КЛ-10 кВ ТП-6-ТП-7</t>
  </si>
  <si>
    <t>КЛ 10 кВ ТП-6 - ТП-7</t>
  </si>
  <si>
    <t>КЛ 10 кВ ТП-7 - ТП-9</t>
  </si>
  <si>
    <t>КЛ-0,4 кВ от ТП-9</t>
  </si>
  <si>
    <t xml:space="preserve">КЛ 0,4 кВ от ТП 9 КК 0,4 кВ ул. Романтиков д.9 </t>
  </si>
  <si>
    <t>ААБГ-1 3x50 + 1x25</t>
  </si>
  <si>
    <t>Силовое оборудование ТП-9</t>
  </si>
  <si>
    <t xml:space="preserve">КЛ 0,4 кВ от ТП 9 ВРУ ул. Романтиков д.9 </t>
  </si>
  <si>
    <t>КЛ 0,4 кВ от ТП 9 ВРУ ул. Комсомольская д.10 (Л-5)</t>
  </si>
  <si>
    <t>АВВГ-1 3x95 + 1x50</t>
  </si>
  <si>
    <t>КЛ 0,4 кВ от ТП 9 ВРУ ул. Комсомольская д.10 (Л-7)</t>
  </si>
  <si>
    <t>КЛ 0,4 кВ от ТП 9 КК 0,4 кВ ул. Комсомольская д.8 (Л-2)</t>
  </si>
  <si>
    <t>АВВГ-1 4х95</t>
  </si>
  <si>
    <t>КЛ 0,4 кВ от ТП 9 КК 0,4 кВ ул. Комсомольская д.8 (Л-6)</t>
  </si>
  <si>
    <t>КЛ 0,4 кВ КК 0,4 кВ ул. Романтиков д.9 - ВРУ ул. Романтиков д.7 (от ТП 9)</t>
  </si>
  <si>
    <t>ААБГ-1 3x95</t>
  </si>
  <si>
    <t>КЛ-10 кВ ТП-9-ТП-5</t>
  </si>
  <si>
    <t>КЛ 10 кВ ТП-9 - ТП-5</t>
  </si>
  <si>
    <t>2 БКТП-5Н 10/0,4 кВ (09)</t>
  </si>
  <si>
    <t>КЛ-0,4 кВ от ТП-5</t>
  </si>
  <si>
    <t>КЛ 0,4 кВ от ТП 5 ул. Комсомольская д.14; кафе Теремок</t>
  </si>
  <si>
    <t>Оборудование 2БКТП-5Н (09)</t>
  </si>
  <si>
    <t>КЛ 0,4 кВ от ТП 5 ул. Романтиков д. 15; д.13</t>
  </si>
  <si>
    <t>АПВГ-1 3х95 + 1х25</t>
  </si>
  <si>
    <t>КЛ 0,4 кВ от ТП 5 ул. Комсомольская д.12 д/сад № 3 (Л-1)</t>
  </si>
  <si>
    <t>ВВГ-1 4x185</t>
  </si>
  <si>
    <t>КЛ 0,4 кВ от ТП 5 ул. Комсомольская д.12 д/сад № 3 (Л-5)</t>
  </si>
  <si>
    <t>КЛ 0,4 кВ КК 0,4 кВ ул. Романтиков д.15 - КК 0,4 кВ ул. Комсомольская д.14 (от ТП 5)</t>
  </si>
  <si>
    <t>КЛ 0,4 кВ КК 0,4 кВ ул. Романтиков д.15 - КК 0,4 кВ ул. Романтиков д.13 (от ТП 5)</t>
  </si>
  <si>
    <t>КЛ-0,4 кВ от ТП-5  ф. "Школа № 2" (09)</t>
  </si>
  <si>
    <t>КЛ 0,4 кВ от ТП 5 ул. Комсомольская д.5 школа № 2</t>
  </si>
  <si>
    <t>АПвБбШп-1 4х240</t>
  </si>
  <si>
    <t>КЛ-10 кВ ТП-5-ТП-8</t>
  </si>
  <si>
    <t>КЛ 10 кВ ТП-5 - ТП-8</t>
  </si>
  <si>
    <t>Здание ТП-8</t>
  </si>
  <si>
    <t>1х630, 1х400</t>
  </si>
  <si>
    <t>КЛ-0,4 кВ от ТП-8</t>
  </si>
  <si>
    <t>КЛ 0,4 кВ от ТП 8 КК 0,4 кВ ул. Романтиков д.15</t>
  </si>
  <si>
    <t>АСБ-1 3х70+1х25</t>
  </si>
  <si>
    <t>Силовое оборудование ТП-8</t>
  </si>
  <si>
    <t>КЛ 0,4 кВ от ТП 8 ул. Романтиков д.17 (Л-6)</t>
  </si>
  <si>
    <t>КЛ 0,4 кВ от ТП 8 ул. Романтиков д.17 (Л-8)</t>
  </si>
  <si>
    <t>КЛ 0,4 кВ от ТП 8 ул. Романтиков д.17 (осв.) (Л-12)</t>
  </si>
  <si>
    <t>КЛ 0,4 кВ от ТП 8 ул. Романтиков д.21 (Л-10)</t>
  </si>
  <si>
    <t>АВВГ-1 3х185</t>
  </si>
  <si>
    <t>КЛ 0,4 кВ от ТП 8 ул. Романтиков д.21 (Л-5)</t>
  </si>
  <si>
    <t>КЛ 0,4 кВ от ТП 8 ул. Романтиков д.21 (Л-20)</t>
  </si>
  <si>
    <t>АВБбШв-1 4х185</t>
  </si>
  <si>
    <t>КЛ-10 кВ ТП-8-ТП-15,ТП-8-ТП-38</t>
  </si>
  <si>
    <t>КЛ 10 кВ ТП-8 - ТП-15</t>
  </si>
  <si>
    <t>КЛ-10 кВ от ТП-8 до ТП-114 (09)</t>
  </si>
  <si>
    <t>КЛ 10 кВ ТП-8 - ТП-114</t>
  </si>
  <si>
    <t>АСБ2л-10 3х95</t>
  </si>
  <si>
    <t>ТП-114 (09)</t>
  </si>
  <si>
    <t>КЛ-0,4 кВ от ТП-114 до ВРУ здания на ул. Советская (09)</t>
  </si>
  <si>
    <t>КЛ 0,4 кВ от ТП 114 ул. Романтиков д.8 ТЦ Мандарин (Л-2)</t>
  </si>
  <si>
    <t>ВБбШв-1 4х70</t>
  </si>
  <si>
    <t>КЛ 10 кВ от ТП-8 - ТП-38 (09)</t>
  </si>
  <si>
    <t xml:space="preserve">КЛ 10 кВ ТП-8 - ТП-38 </t>
  </si>
  <si>
    <t>КЛ-10 кВ ТП-38-ТП-90</t>
  </si>
  <si>
    <t>КЛ 10 кВ ТП-38 - ТП-90 (2)</t>
  </si>
  <si>
    <t>КЛ 10 кВ ТП-90 - ТП-69</t>
  </si>
  <si>
    <t>ПС 40 35/10 ф.13</t>
  </si>
  <si>
    <t>КЛ-10 кВ ЦРП ф.13 - ТП-61</t>
  </si>
  <si>
    <t>КЛ 10 кВ ЦРП ф.13 - ТП-61</t>
  </si>
  <si>
    <t>КЛ-10 кВ ф ЦРП-13 ТП-61 ТП-85 (09)</t>
  </si>
  <si>
    <t>КЛ 10 кВ ТП-61 - ТП-98</t>
  </si>
  <si>
    <t>КЛ 10 кВ ТП-98 - ТП-115</t>
  </si>
  <si>
    <t>БКТП-115 (09)</t>
  </si>
  <si>
    <t>КЛ-0,4 кВ от ТП-115 по пр. Победы  (09)</t>
  </si>
  <si>
    <t>КЛ 0,4 кВ от ТП 115 КК 0,4 кВ № 1</t>
  </si>
  <si>
    <t>АПвБбШп-1 4х70</t>
  </si>
  <si>
    <t>КЛ-10 кВ от врезки в КЛ-10 кВ ТП-98 - ТП-85 до ТП-115 (09)</t>
  </si>
  <si>
    <t>Оборудование БКТП-115 (09)</t>
  </si>
  <si>
    <t>КЛ 10 кВ ТП-115 - ТП-85</t>
  </si>
  <si>
    <t>Здание ТП-85</t>
  </si>
  <si>
    <t>КЛ-0,4 кВ от ТП-85</t>
  </si>
  <si>
    <t>КЛ 0,4 кВ от ТП 85 пр-кт. Победы д.23 Столярка</t>
  </si>
  <si>
    <t>АВВГ-1 4x16</t>
  </si>
  <si>
    <t>КЛ 0,4 кВ от ТП 85 пр-кт. Победы д.23 Админ.здание Ввод.1 (Л-6)</t>
  </si>
  <si>
    <t>АВВГ-1 3x120+1х70</t>
  </si>
  <si>
    <t>КЛ 0,4 кВ от ТП 85 пр-кт. Победы д.23 Админ.здание Ввод.2 (Л-11)</t>
  </si>
  <si>
    <t>КЛ 0,4 кВ от ТП 85 пр-кт. Победы д.23 Гараж-мастерские Ввод № 1 (Л-1)</t>
  </si>
  <si>
    <t>КЛ 0,4 кВ от ТП 85 пр-кт. Победы д.23 Гараж-мастерские Ввод № 2 (Л-12)</t>
  </si>
  <si>
    <t>КЛ-0,4 кВ от ТП-85  (09)</t>
  </si>
  <si>
    <t>КЛ 0,4 кВ от ТП 85 ВРУ 0,4 кВ № 1 (гараж Резеповой С.Н.)</t>
  </si>
  <si>
    <t>АВВГнг-1 5х25</t>
  </si>
  <si>
    <t>8.</t>
  </si>
  <si>
    <t>ПС 40 35/10 ф.15</t>
  </si>
  <si>
    <t>КЛ-10 кВ ЦРП ф.15 - ТП-25</t>
  </si>
  <si>
    <t>КЛ 10 кВ ЦРП ф.15 - ТП-25</t>
  </si>
  <si>
    <t>АСБ-10 3х95</t>
  </si>
  <si>
    <t>Здание ТП-25</t>
  </si>
  <si>
    <t>КЛ-0,4 кВ от ТП-25</t>
  </si>
  <si>
    <t>КЛ 0,4 кВ от ТП 25 ул. Советская д.20 Администрация МО (Л-2)</t>
  </si>
  <si>
    <t>Силовое оборудование ТП-25</t>
  </si>
  <si>
    <t>КЛ 0,4 кВ от ТП 25 ул. Советская д.20 Администрация МО (Л-10)</t>
  </si>
  <si>
    <t>КЛ 0,4 кВ от ТП 25 ул. Советская д.18 банк ВТБ</t>
  </si>
  <si>
    <t>АСБ-1 3х70+1х35</t>
  </si>
  <si>
    <t>КЛ-10 кВ ТП-25 - ТП-24, ТП-25 - ТП-104</t>
  </si>
  <si>
    <t>КЛ 10 кВ ТП-25 - ТП-24</t>
  </si>
  <si>
    <t>АСБ-10 3х185</t>
  </si>
  <si>
    <t>Здание ТП-24</t>
  </si>
  <si>
    <t>КЛ-0,4 кВ от ТП-24</t>
  </si>
  <si>
    <t>КЛ 0,4 кВ от ТП 24 б-р. Молодежный д.6 вставка поликлиники (Л-8)</t>
  </si>
  <si>
    <t>АВБбШв-1 4х95</t>
  </si>
  <si>
    <t>Силовое оборудование ТП-24</t>
  </si>
  <si>
    <t>КЛ 0,4 кВ от ТП 24 б-р. Молодежный д.6 вставка поликлиники (Л-23)</t>
  </si>
  <si>
    <t>КЛ 0,4 кВ от ТП 24 б-р. Молодежный д.6 поликлиника (Л-7)</t>
  </si>
  <si>
    <t>КЛ 0,4 кВ от ТП 24 б-р. Молодежный д.6 поликлиника (Л-22)</t>
  </si>
  <si>
    <t>КЛ-10 кВ ТП-24 - ТП-89, ТП-24 - ТП-104</t>
  </si>
  <si>
    <t>КЛ 10 кВ ТП-24 - ТП-89</t>
  </si>
  <si>
    <t>КЛ 10 кВ ТП-89 - ТП-34</t>
  </si>
  <si>
    <t>Здания ТП-34</t>
  </si>
  <si>
    <t>КЛ-0,4 кВ от ТП-34</t>
  </si>
  <si>
    <t>КЛ 0,4 кВ от ТП 34 пр-кт. Ленина д.24</t>
  </si>
  <si>
    <t>АНРГ-1 3x70 + 1x25</t>
  </si>
  <si>
    <t>Силовое оборудование ТП-34</t>
  </si>
  <si>
    <t>КЛ 0,4 кВ от ТП 34 ул. Советская д.12Б, д.12А</t>
  </si>
  <si>
    <t>ААШв-1 3x120 + 1x50</t>
  </si>
  <si>
    <t>КЛ 0,4 кВ от ТП 34 пр-кт. Ленина д.26; Ленина д.28 (10-15)</t>
  </si>
  <si>
    <t>АПРГ-1 3x70 + 1x25</t>
  </si>
  <si>
    <t>КЛ 0,4 кВ от ТП 34 пр-кт. Ленина д.26 офис</t>
  </si>
  <si>
    <t>АНРГ-1 3x70</t>
  </si>
  <si>
    <t>КЛ 0,4 кВ КК 0,4 кВ ул. Советская д.12Б - КК 0,4 кВ ул. Советская д.12А (от ТП 34)</t>
  </si>
  <si>
    <t>КЛ 0,4 кВ ВРУ пр-кт. Ленина д.26 - ВРУ пр-кт. Ленина д.28 (от ТП 34)</t>
  </si>
  <si>
    <t>КЛ-10 кВ ТП-34-ТП-35</t>
  </si>
  <si>
    <t>КЛ 10 кВ ТП-34 - ТП-35</t>
  </si>
  <si>
    <t>Здание ТП-35</t>
  </si>
  <si>
    <t>КЛ-0,4 кВ от ТП-35</t>
  </si>
  <si>
    <t>КЛ 0,4 кВ от ТП 35 пр-кт. Ленина д.28 щ.1</t>
  </si>
  <si>
    <t>Силовое оборудование ТП-35</t>
  </si>
  <si>
    <t xml:space="preserve">КЛ 0,4 кВ от ТП 35 пр-кт. Ленина д.28 щ.2 </t>
  </si>
  <si>
    <t>АВВБ-1 3x120 + 1x35</t>
  </si>
  <si>
    <t>КЛ 0,4 кВ от ТП 35 пр-кт. Ленина д.28 щ.2 (6-9п.); Кио-Про; МКУ Горэлектросети</t>
  </si>
  <si>
    <t>КЛ 0,4 кВ от ТП 35 пр-кт. Ленина д.28 щ.3 (7,8,9п); магазин Айсберг</t>
  </si>
  <si>
    <t>АВБбШв-1 4х150</t>
  </si>
  <si>
    <t>КЛ 0,4 кВ от ТП 35 пр-кт. Ленина д.28 щ.3; банк СПб</t>
  </si>
  <si>
    <t>КЛ 0,4 кВ от ТП 35 пр-кт. Ленина д.28 щ.4 (1,2,3,4п)</t>
  </si>
  <si>
    <t>КЛ 0,4 кВ от ТП 35 пр-кт. Ленина д.28 щ.3 (1)</t>
  </si>
  <si>
    <t>КЛ 0,4 кВ от ТП 35 пр-кт. Ленина д.28 щ.3 (2)</t>
  </si>
  <si>
    <t>КЛ 0,4 кВ от ТП 35 пр-кт. Ленина д.24</t>
  </si>
  <si>
    <t>ААБ-1 3x95 + 1x50</t>
  </si>
  <si>
    <t>КЛ 0,4 кВ от ТП 35 пр-кт. Ленина д.24/1; ул. Декабристов Бестужевых д.4;  4А вставка</t>
  </si>
  <si>
    <t>ААБ-1 3x120</t>
  </si>
  <si>
    <t>КЛ 0,4 кВ от ТП 35 пр-кт. Героев д.9; м-н Кругозор</t>
  </si>
  <si>
    <t>ААБ-1 3x95 + 1x35</t>
  </si>
  <si>
    <t>КЛ 0,4 кВ от ТП 35 пр-кт. Героев д.3; пр-кт. Героев д.3А; ИП Константинова; Голубева</t>
  </si>
  <si>
    <t>АСБ-1 3x185</t>
  </si>
  <si>
    <t>КЛ 0,4 кВ от ТП 35 пр-кт. Героев д.5, 7, 9</t>
  </si>
  <si>
    <t>КЛ 0,4 кВ от ТП 35 пр-кт. Героев д.1 ВРУ кафе "Мария"; пр-кт. Героев д.1 ВРУ ж.д.; Центр здоровье</t>
  </si>
  <si>
    <t>АВВГ-1 3x150 + 1x35</t>
  </si>
  <si>
    <t>КЛ 0,4 кВ от ТП 35 пр-кт. Героев д.5А д/сад № 17 (Л-7)</t>
  </si>
  <si>
    <t>КЛ 0,4 кВ от ТП 35 пр-кт. Героев д.5А д/сад № 17 (Л-10)</t>
  </si>
  <si>
    <t>КЛ 0,4 кВ КК 0,4 кВ пр-кт. Героев д.3 - ВРУ пр-кт. Героев д.3А (от ТП 35)</t>
  </si>
  <si>
    <t>КЛ 0,4 кВ ВРУ пр-кт. Ленина д.24А - ВРУ ул. Декабристов Бестужевых д.4 (от ТП 35)</t>
  </si>
  <si>
    <t>ААШП-1 3x120</t>
  </si>
  <si>
    <t>КЛ 0,4 кВ ВРУ ул. Декабристов Бестужевых д.4 - ВРУ ул. Декабристов Бестужевых д.4А (от ТП 35)</t>
  </si>
  <si>
    <t>КЛ 0,4 кВ КК 0,4 кВ пр-кт. Героев д.3 - КК 0,4 кВ пр-кт. Героев д.5 (от ТП 35)</t>
  </si>
  <si>
    <t>КЛ 0,4 кВ КК 0,4 кВ пр-кт. Героев д.5 - КК 0,4 кВ пр-кт. Героев д.7 (от ТП 35)</t>
  </si>
  <si>
    <t>КЛ 0,4 кВ КК 0,4 кВ пр-кт. Героев д.7 - КК 0,4 кВ пр-кт. Героев д.9 (от ТП 35)</t>
  </si>
  <si>
    <t>КЛ 10 кВ ТП-35 - ТП-91</t>
  </si>
  <si>
    <t>ЗданиеТП-91 (09)</t>
  </si>
  <si>
    <t>КЛ-0,4 кВ от ТП-91 (09)</t>
  </si>
  <si>
    <t>КЛ 0,4 кВ от ТП 91 пр-кт. Героев д.6 КК 0,4 кВ гаражи</t>
  </si>
  <si>
    <t>АВБбШв-1 4x120</t>
  </si>
  <si>
    <t>КЛ-10 кВ ТП-91-ТП-15 (09)</t>
  </si>
  <si>
    <t>КЛ 10 кВ ТП-91 - ТП-15</t>
  </si>
  <si>
    <t>ПС 40 35/10 ф.11</t>
  </si>
  <si>
    <t>КЛ-10 кВ ЦРП ф. 11 - РП-3</t>
  </si>
  <si>
    <t>КЛ 10 кВ ЦРП ф.11 - РП-3</t>
  </si>
  <si>
    <t>АСБ2л-10 3х240</t>
  </si>
  <si>
    <t>Здание РП-3</t>
  </si>
  <si>
    <t>Силовое оборудование РП-3</t>
  </si>
  <si>
    <t>КЛ 10 кВ РП-3 - ТП-57 (2)</t>
  </si>
  <si>
    <t>АПвВнг (В)-LS 1х95/35</t>
  </si>
  <si>
    <t>Здание ТП-57</t>
  </si>
  <si>
    <t xml:space="preserve">Силовое оборудование ТП-57 </t>
  </si>
  <si>
    <t>КЛ-10 кВ РП-3-ТП-44</t>
  </si>
  <si>
    <t>КЛ 10 кВ РП-3 - ТП-44</t>
  </si>
  <si>
    <t>ВЛ-10 кВ от РП-3 до ТП-94</t>
  </si>
  <si>
    <t>ВЛ 10 кВ РП 3 - ТП 94</t>
  </si>
  <si>
    <t>2,079</t>
  </si>
  <si>
    <t>КТП-94</t>
  </si>
  <si>
    <t>Оборудование КТП-94</t>
  </si>
  <si>
    <t>ВЛ-10 кВ от ВЛ-10 кВ (РП-3-ТП-94) до СТП-10/0,4 кВ (09)</t>
  </si>
  <si>
    <t>отпайка: оп.9 - оп.41-оп.44 - СТП-123</t>
  </si>
  <si>
    <t>СТП-123 (09)</t>
  </si>
  <si>
    <t>КЛ-0,4 кВ от РУ-0,4 кВ СТП-123 до КД-0,4 кВ (3) (09)</t>
  </si>
  <si>
    <t>КЛ 0,4 кВ от ТП 123 Л-1 КК 0,4 кВ № 1</t>
  </si>
  <si>
    <t>Оборудование СТП-123 (09)</t>
  </si>
  <si>
    <t>КЛ-0,4 кВ от РУ-0,4 кВ СТП-123 до КД-0,4 кВ (2) (09)</t>
  </si>
  <si>
    <t>КЛ 0,4 кВ от ТП 123 Л-2 КК 0,4 кВ № 1</t>
  </si>
  <si>
    <t>КЛ 0,4 кВ от ТП 123 Л-3 КК 0,4 кВ № 1</t>
  </si>
  <si>
    <t>ПС 40 35/10 ф.19</t>
  </si>
  <si>
    <t>КЛ-10 кВ ЦРП ф.19-ТП-12</t>
  </si>
  <si>
    <t>КЛ 10 кВ ЦРП ф.19 - ТП-12</t>
  </si>
  <si>
    <t>Здание БКТП - 12 (09)</t>
  </si>
  <si>
    <t>КЛ-0,4 кВ от ТП-12</t>
  </si>
  <si>
    <t>КЛ 0,4 кВ от ТП 12 ул. Мира д.10 ВРУ ж/д; светофор УПСР</t>
  </si>
  <si>
    <t>Оборудование БКТП - 12 (09)</t>
  </si>
  <si>
    <t>КЛ 0,4 кВ от ТП 12 ул. Мира д.10 Церковь; Пятерочка</t>
  </si>
  <si>
    <t>КЛ 0,4 кВ от ТП 12 КК 0,4 кВ ул. Мира д.8</t>
  </si>
  <si>
    <t>КЛ 0,4 кВ от ТП 12 КК 0,4 кВ ул. Мира д.6, д.4</t>
  </si>
  <si>
    <t>КЛ 0,4 кВ КК 0,4 кВ ул. Мира д.4 - КК 0,4 кВ ул. Мира д.6 (от ТП 12)</t>
  </si>
  <si>
    <t>КЛ-10 кВ ТП-12-ТП-13</t>
  </si>
  <si>
    <t>КЛ 10 кВ ТП-12 - ТП-13</t>
  </si>
  <si>
    <t xml:space="preserve">Здание ТП-13 </t>
  </si>
  <si>
    <t>КЛ-0,4 кВ от ТП-13</t>
  </si>
  <si>
    <t>КЛ 0,4 кВ от ТП 13 ул. Мира д.12 аптека</t>
  </si>
  <si>
    <t>Силовое оборудование ТП-13</t>
  </si>
  <si>
    <t>КЛ 0,4 кВ от ТП 13 ул. Мира д.12 ж/д</t>
  </si>
  <si>
    <t>КЛ 0,4 кВ от ТП 13 ул. Мира д.20</t>
  </si>
  <si>
    <t>КЛ 0,4 кВ от ТП 13 ул. Мира д.27; ул. Романтиков д.1</t>
  </si>
  <si>
    <t>КЛ 0,4 кВ от ТП 13 ул. Мира д.16</t>
  </si>
  <si>
    <t>КЛ 0,4 кВ от ТП 13 ул. Мира д.14 (Л-7)</t>
  </si>
  <si>
    <t>КЛ 0,4 кВ от ТП 13 ул. Мира д.14 (Л-11)</t>
  </si>
  <si>
    <t>КЛ 0,4 кВ от ТП 13 ул. Мира д.18</t>
  </si>
  <si>
    <t>КЛ 0,4 кВ от ТП 13 ул. Комсомольская д.2 МФЦ</t>
  </si>
  <si>
    <t>АВВГ-1 4x50</t>
  </si>
  <si>
    <t>АВВГ-1 4х120</t>
  </si>
  <si>
    <t>КЛ 0,4 кВ КК 0,4 кВ ул. Мира д.16 - КК 0,4 кВ ул. Мира д.18 (от ТП 13)</t>
  </si>
  <si>
    <t>КЛ 0,4 кВ КК 0,4 кВ ул. Мира д.18 - КК 0,4 кВул. Мира д.27 (от ТП 13)</t>
  </si>
  <si>
    <t>КЛ 0,4 кВ КК 0,4 кВ ул. Мира д.18 - КК 0,4 кВ ул. Мира д.20 (от ТП 13)</t>
  </si>
  <si>
    <t>КЛ 0,4 кВ КК 0,4 кВ ул. Мира д.27 - КК 0,4 кВ ул. Романтиков д.1 (от ТП 13)</t>
  </si>
  <si>
    <t>КЛ-0,4 кВ от ТП-13 до оп 1 ВЛ-0,4 кВ ф. "Гаражи" (09)</t>
  </si>
  <si>
    <t>КЛ 0,4 кВ от ТП 13 Захаров В.А. гаражи</t>
  </si>
  <si>
    <t>АПвБбШп-1 4х95</t>
  </si>
  <si>
    <t>КЛ-10 кВ ТП-3 - ТП-4, ТП-3 - ТП-13</t>
  </si>
  <si>
    <t>КЛ 10 кВ ТП-13 - ТП-3</t>
  </si>
  <si>
    <t>КЛ-10 кВ ТП-13-ТП-62</t>
  </si>
  <si>
    <t>КЛ 10 кВ ТП-13 - ТП-62</t>
  </si>
  <si>
    <t>Здание ТП-62</t>
  </si>
  <si>
    <t>ВЛ-0,4 кВ от ТП-62 по пр. Победы (09)</t>
  </si>
  <si>
    <t>ТП62-гаражи КПАП ВЛИ-0,4 кВ Л-7</t>
  </si>
  <si>
    <t>КЛ-0,4 кВ от ТП-62</t>
  </si>
  <si>
    <t>КЛ 0,4 кВ от ТП 62 пр-кт. Победы 10А Стройком ввод.1 Гостиница "Север" (Л-12)</t>
  </si>
  <si>
    <t>АВБбШв-1 4x150</t>
  </si>
  <si>
    <t>отпайка от оп.№9 до оп.№9/1</t>
  </si>
  <si>
    <t>СИП-2А 4х16</t>
  </si>
  <si>
    <t>КЛ 0,4 кВ от ТП 62 пр-кт. Победы д.10А Стройком ввод.2 Гостиница "Север" (Л-1)</t>
  </si>
  <si>
    <t>отпайка от оп.№9/1 до оп.№9/2</t>
  </si>
  <si>
    <t xml:space="preserve">КЛ 0,4 кВ от ТП 62 пр-кт. Победы д.14 Пождепо </t>
  </si>
  <si>
    <t>АСБ-1 3x95</t>
  </si>
  <si>
    <t>отпайка от оп.№9/2 до оп.№9/3</t>
  </si>
  <si>
    <t>КЛ 0,4 кВ от ТП 62 пр-кт. Победы д.14 Пождепо (Л-16)</t>
  </si>
  <si>
    <t>отпайка от оп.№9/3 до оп.№9/4</t>
  </si>
  <si>
    <t>КЛ 0,4 кВ от ТП 62 пр-кт. Победы д.12 МРЭО</t>
  </si>
  <si>
    <t>АСБ-1 3x25 + 1x16</t>
  </si>
  <si>
    <t>отпайка от оп.№6 до оп.№ 6/1</t>
  </si>
  <si>
    <t>КЛ 0,4 кВ от ТП 62 пр-кт. Победы д.10 Военкомат ОВД (Л-18)</t>
  </si>
  <si>
    <t>КЛ 0,4 кВ от ТП 62 пр-кт. Победы д.10 Военкомат ОВД (Л-3)</t>
  </si>
  <si>
    <t>КЛ 0,4 кВ от ТП 62 ВРУ 0,4 кВ № 1</t>
  </si>
  <si>
    <t>ВВнг-1 4х16</t>
  </si>
  <si>
    <t>КЛ 0,4 кВ от ТП 62 ВРУ 0,4 кВ № 2</t>
  </si>
  <si>
    <t>ВРУ-0,4 кВ № 3 на опоре № 8 ВЛИ-0,4 кВ от ТП-62 (09)</t>
  </si>
  <si>
    <t xml:space="preserve">КЛ 0,4 кВ от ТП 62 до ВРУ 0,4 кВ № 1А на оп. № 8 </t>
  </si>
  <si>
    <t>КЛ-0,4 кВ БКТП-62  КД-0,4 кВ № 1 гаражи (09)</t>
  </si>
  <si>
    <t>КЛ 0,4 кВ от ТП 62 КК 0,4 кВ № 1 гаражи</t>
  </si>
  <si>
    <t>КЛ-0,4 кВ от оп. № 10 ВЛИ-0,4 кВ от ТП-62 до силового щита (09)</t>
  </si>
  <si>
    <t>КЛ 0,4 кВ оп.10 до КК 0,4 кВ № 2 Коптилкин П.А. (от ТП 62)</t>
  </si>
  <si>
    <t>КЛ-10 кВ ТП-62 - ТП-83</t>
  </si>
  <si>
    <t>КЛ 10 кВ ТП-62 - ТП-83</t>
  </si>
  <si>
    <t>КЛ-10 кВ ТП-83 - ТП-63</t>
  </si>
  <si>
    <t>КЛ 10 кВ ТП-83 - ТП-63</t>
  </si>
  <si>
    <t>Силовое оборудование ТП-63</t>
  </si>
  <si>
    <t>КЛ-10 кВ ТП-71 - ТП-63, ТП-71 - ТП-69</t>
  </si>
  <si>
    <t>КЛ 10 кВ ТП-71 - ТП-63</t>
  </si>
  <si>
    <t>Здание ТП-71</t>
  </si>
  <si>
    <t>1х250, 1х400</t>
  </si>
  <si>
    <t>Силовое оборудование ТП-71</t>
  </si>
  <si>
    <t>КЛ-10 кВ ТП-67 - ТП-64, ТП-67 - ТП-112</t>
  </si>
  <si>
    <t>КЛ 10 кВ ТП-63 - ТП-67</t>
  </si>
  <si>
    <t>Здание ТП-67, г. Кириши</t>
  </si>
  <si>
    <t>Силовое оборудование ТП-67</t>
  </si>
  <si>
    <t>ПС 40 35/10 ф.21</t>
  </si>
  <si>
    <t>КЛ-10 кВ ЦРП ф.21-ТП-37</t>
  </si>
  <si>
    <t>КЛ 10 кВ ЦРП ф.21 - ТП-37</t>
  </si>
  <si>
    <t>Здание ТП-37</t>
  </si>
  <si>
    <t>КЛ-0,4 кВ от ТП-37</t>
  </si>
  <si>
    <t>КЛ 0,4 кВ от ТП 37 пр-кт. Победы д.1 Учебный корпус № 1 (Л-12)</t>
  </si>
  <si>
    <t>АСБ-1 3x150 + 1x70</t>
  </si>
  <si>
    <t>КЛ 0,4 кВ от ТП 37 пр-кт. Победы д.1 Учебный корпус № 2 (Л-11)</t>
  </si>
  <si>
    <t>КЛ 0,4 кВ от ТП 37 пр-кт. Победы д.1 культурно-бытовой корпус (столовая)</t>
  </si>
  <si>
    <t>АСБ-1 3x120 + 1x70</t>
  </si>
  <si>
    <t>КЛ 0,4 кВ от ТП 37 пр-кт. Победы д.1 Учебно-производственный корпус (мастерские) (Л-2)</t>
  </si>
  <si>
    <t>КЛ 0,4 кВ от ТП 37 пр-кт. Победы д.1 Учебно-производственный корпус (мастерские) (Л-5)</t>
  </si>
  <si>
    <t>КЛ 0,4 кВ от ТП 37 КК 0,4 кВ у ТП-37 (Л-15)</t>
  </si>
  <si>
    <t>КЛ 0,4 кВ от ТП 37 КК 0,4 кВ в ТП-37 (Л-6)</t>
  </si>
  <si>
    <t>АВВГ-1 4х35</t>
  </si>
  <si>
    <t>КЛ 0,4 кВ от ТП 37 пр-кт. Победы д.1 Производственный корпус (лаборатория)</t>
  </si>
  <si>
    <t>КЛ 0,4 кВ от ТП 37 пр-кт. Победы д.1 учебно-производственный корпус (мастерские) ВКСМ</t>
  </si>
  <si>
    <t>АСБ-1 3х150+1х70</t>
  </si>
  <si>
    <t>КЛ-10 кВ ТП-37-ТП-68,ТП-37-ТП-84</t>
  </si>
  <si>
    <t>КЛ 10 кВ ТП-37 - ТП-84</t>
  </si>
  <si>
    <t>КЛ 10 кВ ТП-37 - ТП-68</t>
  </si>
  <si>
    <t>Здание ТП-68</t>
  </si>
  <si>
    <t>Силовое оборудование ТП-68</t>
  </si>
  <si>
    <t>КЛ-0,4 кВ от ТП-68</t>
  </si>
  <si>
    <t>КЛ 0,4 кВ от ТП 68 КК 0,4 кВ № 2 ул. Строителей д.2 ; "Норд"; МФЦ</t>
  </si>
  <si>
    <t>ААШв-1 3x95</t>
  </si>
  <si>
    <t>КЛ 0,4 кВ от ТП 68 КК 0,4 кВ № 2 ул. Строителей д.2</t>
  </si>
  <si>
    <t>КЛ 0,4 кВ от ТП 68 пр-кт. Победы д.3 (Л-18)</t>
  </si>
  <si>
    <t>КЛ 0,4 кВ от ТП 68 пр-кт. Победы д.3 (Л-6)</t>
  </si>
  <si>
    <t>КЛ 0,4 кВ от ТП 68 КК 0,4 кВ пр-кт. Победы д.7</t>
  </si>
  <si>
    <t>КЛ 0,4 кВ от ТП 68 пр-кт. Победы д.5</t>
  </si>
  <si>
    <t>КЛ 0,4 кВ от ТП 68 КК 0,4 кВ ул. Строителей д.6А, 4 (2)</t>
  </si>
  <si>
    <t>АВБШв-1 3x50 + 1x25</t>
  </si>
  <si>
    <t>КЛ 0,4 кВ от ТП 68 КК 0,4 кВ ул. Строителей д.6А; ул.Строителей д.4 (1)</t>
  </si>
  <si>
    <t>КЛ 0,4 кВ от ТП 68 КК 0,4 кВ пр-кт. Победы д.7; пр-кт. Победы д.5</t>
  </si>
  <si>
    <t>КЛ 0,4 кВ от ТП 68 пер. Школьный д.1 Общежитие КК 0,4 кВ № 4</t>
  </si>
  <si>
    <t>КЛ 0,4 кВ от ТП 68 пер. Школьный д.3 (Л-10)</t>
  </si>
  <si>
    <t>АСБу-1 3x95 + 1x35</t>
  </si>
  <si>
    <t>КЛ 0,4 кВ от ТП 68 пер. Школьный д.3 (Л-2)</t>
  </si>
  <si>
    <t>КЛ 0,4 кВ от ТП 68 КК 0,4 кВ № 1 ул. Строителей д.2  (Л-1)</t>
  </si>
  <si>
    <t>КЛ 0,4 кВ от ТП 68 КК 0,4 кВ № 1 ул. Строителей д.2  (Л-9)</t>
  </si>
  <si>
    <t>КЛ 0,4 кВ ВРУ пр-кт. Победы д.5 - КК 0,4 кВ пр-кт. Победы д.7 (от ТП 68)</t>
  </si>
  <si>
    <t>КЛ 0,4 кВ  ВРУ ул. Строителей д.4 - КД ул. Строителей д.6А (1) (от ТП 68)</t>
  </si>
  <si>
    <t>АСБ-1 3x50 + 1x25</t>
  </si>
  <si>
    <t>КЛ 0,4 кВ ВРУ ул. Строителей д.4 - КК 0,4 кВ ул. Строителей д.6А (2) (от ТП 68)</t>
  </si>
  <si>
    <t>КЛ 0,4 кВ КК 0,4 кВ пер. Школьный д.1 - ВРУ пер. Школьный д.3 (от ТП 68)</t>
  </si>
  <si>
    <t>КЛ-0,4 кВ от ТП-68 до ВРУ-0,4 кВ объекта (09)</t>
  </si>
  <si>
    <t>КЛ 0,4 кВ от ТП 68 пер. Школьный д.1 Общежитие ВРУ 0,4 кВ; Вневед.охрана</t>
  </si>
  <si>
    <t>КЛ 0,4 кВ от ТП 68 пер. Школьный д.1 Общежитие (2)</t>
  </si>
  <si>
    <t>КЛ-10 кВ от ТП-62 до ТП-68 (09)</t>
  </si>
  <si>
    <t>КЛ 10 кВ ТП-68 - ТП-62</t>
  </si>
  <si>
    <t>КЛ-10 кВ ТП-68 - ТП-71</t>
  </si>
  <si>
    <t>КЛ 10 кВ ТП-68 - ТП-71</t>
  </si>
  <si>
    <t>КЛ-0,4 кВ от ТП-71</t>
  </si>
  <si>
    <t>КЛ 0,4 кВ от ТП 71 ул. Энергетиков д.1</t>
  </si>
  <si>
    <t>АБГ-1 3x50</t>
  </si>
  <si>
    <t>КЛ 0,4 кВ от ТП 71 ул. Энергетиков д.3</t>
  </si>
  <si>
    <t xml:space="preserve">КЛ 0,4 кВ от ТП 71 ул. Энергетиков д.5 </t>
  </si>
  <si>
    <t>ААШв-1 3x70</t>
  </si>
  <si>
    <t>КЛ 0,4 кВ от ТП 71 пр-кт. Победы д.9</t>
  </si>
  <si>
    <t>КЛ 0,4 кВ от ТП 71 пер. Школьный д.5</t>
  </si>
  <si>
    <t>КЛ 0,4 кВ КК 0,4 кВ ул. Энергетиков д.3 - КК 0,4 кВ пер. Школьный д.5 (от ТП 71)</t>
  </si>
  <si>
    <t>КЛ 0,4 кВ КК 0,4 кВ ул. Энергетиков д.3 - ВРУ ул. Энергетиков д.5 (от ТП 71)</t>
  </si>
  <si>
    <t>КЛ 0,4 кВ КК 0,4 кВ ул. Энергетиков д.1 - КК 0,4 кВ пр-кт. Победы д.9 (от ТП 71)</t>
  </si>
  <si>
    <t>КЛ 0,4 кВ от ТП 71 пер. Школьный д.2 д/сад № 21 (Л-3)</t>
  </si>
  <si>
    <t>КЛ 0,4 кВ от ТП 71 пер. Школьный д.2 д/сад № 21 (Л-7)</t>
  </si>
  <si>
    <t>КЛ 10 кВ ТП-71 - ТП-69</t>
  </si>
  <si>
    <t>Здание ТП-69</t>
  </si>
  <si>
    <t>КЛ-0,4 кВ от ТП-69</t>
  </si>
  <si>
    <t>КЛ 0,4 кВ от ТП 69 ул. Строителей д.8</t>
  </si>
  <si>
    <t>ААБ-1 3x150</t>
  </si>
  <si>
    <t>Силовое оборудование ТП-69</t>
  </si>
  <si>
    <t>КЛ 0,4 кВ от ТП 69 ул. Строителей д.6</t>
  </si>
  <si>
    <t>АВВГ-1 4x95</t>
  </si>
  <si>
    <t>КЛ 0,4 кВ от ТП 69 ул. Строителей д.12 Катодная станция школа № 6 ввод № 1</t>
  </si>
  <si>
    <t>АНРГ-1 3x240 + 1x70</t>
  </si>
  <si>
    <t>КЛ 0,4 кВ от ТП 69 ул. Строителей д.12 школа № 6</t>
  </si>
  <si>
    <t>КЛ 0,4 кВ от ТП 69 ул. Строителей д.10 (Л-9)</t>
  </si>
  <si>
    <t>КЛ 0,4 кВ от ТП 69 ул. Строителей д.10 (Л-8)</t>
  </si>
  <si>
    <t>КЛ 0,4 кВ от ТП 69 ул. Строителей д.10 Спортшкола (Л-5)</t>
  </si>
  <si>
    <t>ААБ-1 3x120 + 1x50</t>
  </si>
  <si>
    <t>КЛ 0,4 кВ от ТП 69 ул. Строителей д.10, Спортшкола (Л-11)</t>
  </si>
  <si>
    <t>КЛ 0,4 кВ от ТП 69 ул. Строителей д.16</t>
  </si>
  <si>
    <t>КЛ 0,4 кВ ВРУ ул. Строителей д.18 - КК 0,4 кВ ул. Строителей д.16 (от ТП 69)</t>
  </si>
  <si>
    <t>ААБ-1 3х120</t>
  </si>
  <si>
    <t>КЛ 0,4 кВ КК 0,4 кВ ул. Строителей д.14 - КК 0,4 кВ ул. Строителей д.16 (от ТП 69)</t>
  </si>
  <si>
    <t>КЛ 0,4 кВ КК 0,4 кВ ул. Строителей д.6 - ВРУ ул.Строителей д.8 (от ТП 69)</t>
  </si>
  <si>
    <t>ПС 40 35/10 ф.28</t>
  </si>
  <si>
    <t>КЛ-10 кВ ЦРП ф.28 ТП-1</t>
  </si>
  <si>
    <t>КЛ 10 кВ ЦРП ф.28 - ТП-1</t>
  </si>
  <si>
    <t>Здание ТП-1</t>
  </si>
  <si>
    <t>КЛ-0,4 кВ от ТП-1</t>
  </si>
  <si>
    <t>КЛ 0,4 кВ от ТП 1 ул. Мира д.3, 5, 7; мастерские</t>
  </si>
  <si>
    <t>Оборудование ТП-1 (09)</t>
  </si>
  <si>
    <t>КЛ 0,4 кВ от ТП 1 ул. Мира д.1А Горный институт (бывший д/сад № 2); пр-кт. Ленина д.4, 2</t>
  </si>
  <si>
    <t>КЛ 0,4 кВ от ТП 1 ул. Мира д.1, 2; пр-кт. Ленина д.2</t>
  </si>
  <si>
    <t>АСБ-1 4х120</t>
  </si>
  <si>
    <t>КЛ 0,4 кВ КК 0,4 кВ ул. Мира д.1- КК 0,4 кВ ул. Мира д.2 (от ТП 1)</t>
  </si>
  <si>
    <t>КЛ 0,4 кВ КК 0,4 кВ ул. Мира д.1- ВРУ пр-кт. Ленина д.2 (от ТП 1)</t>
  </si>
  <si>
    <t>КЛ 0,4 кВ КК 0,4 кВ ул. Мира д.2 - КК 0,4 кВ ул. Мира д.4 (от ТП 1)</t>
  </si>
  <si>
    <t>КЛ 0,4 кВ ВРУ пр-кт. Ленина д.2 - КК 0,4 кВ пр-кт. Ленина д.4 (от ТП 1)</t>
  </si>
  <si>
    <t>КЛ 0,4 кВ КК 0,4 кВ пр-кт. Ленина д.4 - КК 0,4 кВ пр-кт. Ленина д.10 (от ТП 1)</t>
  </si>
  <si>
    <t>КЛ 0,4 кВ КК 0,4 кВ ул. Мира д.3 - КК 0,4 кВ ул. Мира д.5 (от ТП 1)</t>
  </si>
  <si>
    <t>КЛ 0,4 кВ КК 0,4 кВ ул. Мира д.5 - КК 0,4 кВ ул. Мира д.7 (от ТП 1)</t>
  </si>
  <si>
    <t>КЛ 0,4 кВ КК 0,4 кВ ул. Мира д.1А - КК 0,4 кВ пр-кт. Ленина д.4 (от ТП 1)</t>
  </si>
  <si>
    <t>КЛ-0,4 кВ ТП-1 РП-1-1 (09)</t>
  </si>
  <si>
    <t xml:space="preserve">КЛ 0,4 кВ от ТП 1 РП-1-1 гаражи </t>
  </si>
  <si>
    <t>КЛ-10 кВ ТП-1 - ТП-2</t>
  </si>
  <si>
    <t>КЛ 10 кВ ТП-1 - ТП-2</t>
  </si>
  <si>
    <t>Здание ТП-2</t>
  </si>
  <si>
    <t>КЛ-0,4 кВ от ТП-2</t>
  </si>
  <si>
    <t>КЛ 0,4 кВ от ТП 2 ул. Пионерская д.1; ларь "Ленпресса"</t>
  </si>
  <si>
    <t>Силовое оборудование ТП-2</t>
  </si>
  <si>
    <t>КЛ 0,4 кВ от ТП 2 ул. Мира д.11</t>
  </si>
  <si>
    <t>КЛ 0,4 кВ от ТП 2 ул. Пионерская д.2, 4</t>
  </si>
  <si>
    <t>КЛ 0,4 кВ от ТП 2 ул. Мира д. 9 (7)</t>
  </si>
  <si>
    <t>КЛ 0,4 кВ от ТП 2 ул. Пионерская д. 3, (5, 7 с ТП-6)</t>
  </si>
  <si>
    <t>КЛ 0,4 кВ ВРУ ул. Пионерская д.3 - ВРУ ул. Пионерская д.5 (от ТП 2)</t>
  </si>
  <si>
    <t>КЛ 0,4 кВ КК 0,4 кВ ул. Мира д.9 - КК 0,4 кВ ул. Мира д.8 (от ТП 2)</t>
  </si>
  <si>
    <t>АПВБ-1 3x50 + 1x35</t>
  </si>
  <si>
    <t>КЛ 0,4 кВ КК 0,4 кВ ул. Пионерская д.7 - ВРУ ул. Пионерская д.5 (от ТП 2)</t>
  </si>
  <si>
    <t>ААШв-1 4х185</t>
  </si>
  <si>
    <t>КЛ 0,4 кВ ВРУ ул. Пионерская д.5 - ВРУ ул. Пионерская д.3 (от ТП 2)</t>
  </si>
  <si>
    <t>КЛ 0,4 кВ КК 0,4 кВ ул. Мира д.7 - КК 0,4 кВ ул. Мира д.9 (от ТП 2)</t>
  </si>
  <si>
    <t>КЛ 0,4 кВ КК 0,4 кВ ул. Пионерская д.2 - КК 0,4 кВ ул. Пионерская д.4 (от ТП 2)</t>
  </si>
  <si>
    <t>КЛ-10 кВ ТП-2 - ТП-3</t>
  </si>
  <si>
    <t>КЛ 10 кВ ТП-2 - ТП-3</t>
  </si>
  <si>
    <t>Здание ТП-3</t>
  </si>
  <si>
    <t>КЛ-0,4 кВ от ТП-3</t>
  </si>
  <si>
    <t>КЛ 0,4 кВ от ТП 3 ул. Мира д.19, 21, 23</t>
  </si>
  <si>
    <t>Силовое оборудование ТП-3</t>
  </si>
  <si>
    <t xml:space="preserve">КЛ 0,4 кВ от ТП 3 ул. Комсомольская д. 2, 3, 1 </t>
  </si>
  <si>
    <t>КЛ 0,4 кВ от ТП 3 ул. Мира д. 17</t>
  </si>
  <si>
    <t>КЛ 0,4 кВ от ТП 3 ул. Мира д.17 м-н "Волна"</t>
  </si>
  <si>
    <t>АСБ-1 3x25 + 1x10</t>
  </si>
  <si>
    <t>КЛ 0,4 кВ от ТП 3 ул. Пионерская д. 4; Хелп-Ойл</t>
  </si>
  <si>
    <t>АПВБ-1 3х95+1х25</t>
  </si>
  <si>
    <t>КЛ 0,4 кВ ВРУ ул. Комсомольская д.1 - КК 0,4 кВ ул. Комсомольская д.2 (от ТП 3)</t>
  </si>
  <si>
    <t>КЛ 0,4 кВ ВРУ ул. Комсомольская д.1 - ВРУ ул. Комсомольская д.3 (от ТП 3)</t>
  </si>
  <si>
    <t>КЛ 0,4 кВ КК 0,4 кВ ул. Комсомольская д.6 - ВРУ ул. Комсомольская д.4 (от ТП 3)</t>
  </si>
  <si>
    <t>КЛ 0,4 кВ ВРУ ул. Мира д.19 - ВРУ ул. Мира д.21 (от ТП 3)</t>
  </si>
  <si>
    <t>КЛ 0,4 кВ ВРУ ул. Мира д.21 - КК 0,4 кВ ул. Мира д.23 (от ТП 3)</t>
  </si>
  <si>
    <t>КЛ 10 кВ ТП-3 - ТП-4</t>
  </si>
  <si>
    <t>Здание ТП-4</t>
  </si>
  <si>
    <t>КЛ-0,4 кВ от ТП-4</t>
  </si>
  <si>
    <t>КЛ 0,4 кВ от ТП 4 ул. Мира д. 25; 23</t>
  </si>
  <si>
    <t>АПВ-1 3x95 + 1x25</t>
  </si>
  <si>
    <t>Силовое оборудование ТП-4</t>
  </si>
  <si>
    <t>КЛ 0,4 кВ от ТП 4 ул. Романтиков д.1</t>
  </si>
  <si>
    <t>КЛ 0,4 кВ от ТП 4 ул. Романтиков д. 5,7</t>
  </si>
  <si>
    <t>КЛ 0,4 кВ от ТП 4 ул. Романтиков д.3, 11</t>
  </si>
  <si>
    <t>КЛ 0,4 кВ от ТП 4 ул. Мира д. 29 Офис ООО "Спецтрест №27-1"</t>
  </si>
  <si>
    <t>КЛ 0,4 кВ от ТП 4 ул. Мира д. 29 мастерские МУП ЖХ</t>
  </si>
  <si>
    <t>АВВГ-1 4х16</t>
  </si>
  <si>
    <t>КЛ 0,4 кВ КК 0,4 кВ ул. Романтиков д.3 - КК 0,4 кВ ул. Романтиков д.11 (от ТП 4)</t>
  </si>
  <si>
    <t>КЛ 0,4 кВ КК 0,4 кВ ул. Романтиков д.11 - КК 0,4 кВ ул. Романтиков д.13 (от ТП 4)</t>
  </si>
  <si>
    <t>КЛ 0,4 кВ КК 0,4 кВ ул. Романтиков д.5 - КК 0,4 кВ ул. Романтиков д.7 (от ТП 4)</t>
  </si>
  <si>
    <t>КЛ 0,4 кВ КК 0,4 кВ ул. Мира д.25 - КК 0,4 кВ ул. Мира д.27 (от ТП 4)</t>
  </si>
  <si>
    <t>АСБ-1 3х95</t>
  </si>
  <si>
    <t>КЛ 0,4 кВ КК 0,4 кВ ул. Мира д.25 - КК 0,4 кВ ул. Мира д.25 (от ТП 4)</t>
  </si>
  <si>
    <t>КЛ 0,4 кВ КК 0,4 кВ ул. Мира д.23 - КК 0,4 кВ ул. Мира д.25 (от ТП 4)</t>
  </si>
  <si>
    <t>КЛ-10 кВ ТП-4 -ТП-38, ТП-4-ТП-5</t>
  </si>
  <si>
    <t>КЛ 10 кВ ТП-4 - ТП-5</t>
  </si>
  <si>
    <t>Здание ТП-5</t>
  </si>
  <si>
    <t>КЛ 10 кВ ТП-4 - ТП-114</t>
  </si>
  <si>
    <t>Здание ТП-114</t>
  </si>
  <si>
    <t>Т-2х1000</t>
  </si>
  <si>
    <t>ТМГ21-1000/10 -У1 [10/0.4 Д/Ун-11]</t>
  </si>
  <si>
    <t>Т-1х1000</t>
  </si>
  <si>
    <t>КЛ 10 кВ ТП-114 - ТП-38</t>
  </si>
  <si>
    <t>КЛ 10 кВ ТП-38 - ТП-90 (1)</t>
  </si>
  <si>
    <t>ПС 40 35/10 ф.29</t>
  </si>
  <si>
    <t>КЛ-10 кВ ЦРП ф.29 - ТП-58</t>
  </si>
  <si>
    <t>КЛ 10 кВ ЦРП ф.29 - ТП-58</t>
  </si>
  <si>
    <t>Здание ТП-58</t>
  </si>
  <si>
    <t>Здание ТП-58 400/10/0,4кВ (09)</t>
  </si>
  <si>
    <t>КЛ-10 кВ ТП-58 - РП-4</t>
  </si>
  <si>
    <t>КЛ 10 кВ ТП-58 - РП-4</t>
  </si>
  <si>
    <t>АПвПуг-10 3x95/35</t>
  </si>
  <si>
    <t>Здание РП-4</t>
  </si>
  <si>
    <t>Силовое оборудование РП-4</t>
  </si>
  <si>
    <t>КЛ-10 кВ РП-4 - ТП-60</t>
  </si>
  <si>
    <t>КЛ 10 кВ ТП-60 - РП-4</t>
  </si>
  <si>
    <t>КЛ 10 кВ РП-4 - ТП-59 (1)</t>
  </si>
  <si>
    <t>Здание (РП-4, ТП-59)</t>
  </si>
  <si>
    <t>Силовое оборудование ТП-59</t>
  </si>
  <si>
    <t>КЛ-10 кВ ТП-18 - ТП-23, ТП-18 - ТП-104, ТП-18 - ТП-28, ТП-18 - ТП-58</t>
  </si>
  <si>
    <t>КЛ 10 кВ ТП-58 - ТП-18</t>
  </si>
  <si>
    <t>Здание ТП-18</t>
  </si>
  <si>
    <t xml:space="preserve">КЛ-0,4 кВ от ТП-18 </t>
  </si>
  <si>
    <t>КЛ 0,4 кВ от ТП 18 ул. Ленинградская д.7А д/сад № 16 (1)</t>
  </si>
  <si>
    <t>КЛ 0,4 кВ от ТП 18 ул. Ленинградская д.7А д/сад № 16 (2)</t>
  </si>
  <si>
    <t>КЛ 0,4 кВ от ТП 18 ул. Ленинградская д.9, 7 (Л-1)</t>
  </si>
  <si>
    <t>АВБШв-1 3х50 + 1х25</t>
  </si>
  <si>
    <t>КЛ 0,4 кВ от ТП 18 ул. Ленинградская д.9, 7 (Л-11)</t>
  </si>
  <si>
    <t>КЛ 0,4 кВ ВРУ ул. Ленинградская д.9 - ВРУ ул. Ленинградская д.7 (1) (от ТП 18)</t>
  </si>
  <si>
    <t>АВБШв-1 3х50+1х25</t>
  </si>
  <si>
    <t>КЛ 0,4 кВ ВРУ ул. Ленинградская д.9 - ВРУ ул. Ленинградская д.7 (2) (от ТП 18)</t>
  </si>
  <si>
    <t>КЛ-0,4 кВ от РУ-0,4 кВ ТП-18 до ВРУ-0,4 кВ (09)</t>
  </si>
  <si>
    <t>КЛ 0,4 кВ от ТП 18 ул. Ленинградская д.9А магазин "Пятерочка"</t>
  </si>
  <si>
    <t>АВБбШВ-4х70</t>
  </si>
  <si>
    <t>КЛ-10 кВ ТП-16 - ТП-18, ТП-16 - ТП-58</t>
  </si>
  <si>
    <t>КЛ 10 кВ ТП-18 - ТП-16</t>
  </si>
  <si>
    <t>Здание ТП-16</t>
  </si>
  <si>
    <t>КЛ-0,4 кВ от ТП-16</t>
  </si>
  <si>
    <t>КЛ 0,4 кВ от ТП 16 КК 0,4 кВ пр-кт. Ленина д.3 (Л-5)</t>
  </si>
  <si>
    <t>АСБ-1 4x150</t>
  </si>
  <si>
    <t>Здание ТП-16 (09)</t>
  </si>
  <si>
    <t>КЛ 0,4 кВ от ТП 16 КК 0,4 кВ пр-кт. Ленина д.3 (Л-14)</t>
  </si>
  <si>
    <t>КЛ 0,4 кВ от ТП 16 ул. Ленинградская д.11</t>
  </si>
  <si>
    <t>КЛ 0,4 кВ от ТП 16 ул. Ленинградская д.11 (Л-4)</t>
  </si>
  <si>
    <t>КЛ 0,4 кВ от ТП 16 ул. Ленинградская д.11 (Л-15)</t>
  </si>
  <si>
    <t>КЛ 0,4 кВ от ТП 16 ул. Ленинградская д.9А (Л-3)</t>
  </si>
  <si>
    <t>АСБу-1 3х95 + 1х50</t>
  </si>
  <si>
    <t>КЛ 0,4 кВ от ТП 16 ул. Ленинградская д.9А (Л-13)</t>
  </si>
  <si>
    <t>КЛ 10 кВ ТП-58 - ТП-16</t>
  </si>
  <si>
    <t>КЛ 10 кВ ТП-18 - ТП-23</t>
  </si>
  <si>
    <t>Здание ТП-23</t>
  </si>
  <si>
    <t>КЛ-0,4 кВ от ТП-23</t>
  </si>
  <si>
    <t>КЛ 0,4 кВ от ТП 23 ул. Ленинградская д.1</t>
  </si>
  <si>
    <t>Силовое оборудование ТП-23</t>
  </si>
  <si>
    <t>КЛ 0,4 кВ от ТП 23 ул. Ленинградская д.3, 1</t>
  </si>
  <si>
    <t>КЛ 0,4 кВ от ТП 23 ул. Ленинградская д.5 (Л-11)</t>
  </si>
  <si>
    <t>ААБ-1 3x95+1x50</t>
  </si>
  <si>
    <t>КЛ 0,4 кВ от ТП 23 ул. Ленинградская д.5 (Л-15)</t>
  </si>
  <si>
    <t>КЛ 0,4 кВ от ТП 23 Волховская наб. д.4</t>
  </si>
  <si>
    <t>АСБ-1 3x50+1x16</t>
  </si>
  <si>
    <t>КЛ 0,4 кВ от ТП 23 Волховская наб. д.2 ВРУ 2</t>
  </si>
  <si>
    <t>ААШв-1 3x185</t>
  </si>
  <si>
    <t>КЛ 0,4 кВ от ТП 23 Волховская наб. д.2 ВРУ 1</t>
  </si>
  <si>
    <t>КЛ 0,4 кВ от ТП 23 Волховская наб. д.6</t>
  </si>
  <si>
    <t>АСБ-1 3х150</t>
  </si>
  <si>
    <t>КЛ 0,4 кВ от ТП 23 Волховская наб. д.2 вставка ВРУ 3 (Л-3)</t>
  </si>
  <si>
    <t>ААШв-1 3x16+1x10</t>
  </si>
  <si>
    <t>КЛ 0,4 кВ от ТП 23 Волховская наб. д.2 вставка ВРУ 3 (Л-8)</t>
  </si>
  <si>
    <t>ААШв-1 3х25+1х16</t>
  </si>
  <si>
    <t>КЛ 0,4 кВ КК 0,4 кВ Волховская наб. д.4 - КК 0,4 кВ Волховская наб. д.6 (от ТП 23)</t>
  </si>
  <si>
    <t>КЛ 0,4 кВ ВРУ-1 Волховская наб. д.2 - ВРУ-2 Волховская наб. д.2 (от ТП-23)</t>
  </si>
  <si>
    <t>КЛ 0,4 кВ ВРУ ул. Ленинградская д.1 - КК 0,4 кВ ул. Ленинградская д.1 (1) (от ТП 23)</t>
  </si>
  <si>
    <t>КЛ 0,4 кВ ВРУ ул. Ленинградская д.1 - КК 0,4 кВ ул. Ленинградская д.1 (2) (от ТП 23)</t>
  </si>
  <si>
    <t>КЛ 0,4 кВ ВРУ ул. Ленинградская д.1 - КК 0,4 кВ ул. Ленинградская д.3 (от ТП 23)</t>
  </si>
  <si>
    <t>КЛ 10 кВ ТП-18 - ТП-104</t>
  </si>
  <si>
    <t>КЛ-10 кВ ТП-23 - ТП-20</t>
  </si>
  <si>
    <t>КЛ 10 кВ ТП-23 - ТП-20</t>
  </si>
  <si>
    <t>Здание ТП-20</t>
  </si>
  <si>
    <t>КЛ-0,4 кВ от ТП-20</t>
  </si>
  <si>
    <t>КЛ 0,4 кВ от ТП 20 Волховская наб. 8</t>
  </si>
  <si>
    <t>ААШв-1 3х120</t>
  </si>
  <si>
    <t>КЛ 0,4 кВ от ТП 20 Волховская наб. д.10 школа № 4 Гимназия (Л-2)</t>
  </si>
  <si>
    <t>ААБТ-1 3x185 + 1x35</t>
  </si>
  <si>
    <t>КЛ 0,4 кВ от ТП 20 Волховская наб. д.10 школа № 4 Гимназия (Л-6)</t>
  </si>
  <si>
    <t>КЛ 0,4 кВ от ТП 20 Волховская наб. д.16 Д/сад № 6 (Л-4)</t>
  </si>
  <si>
    <t>КЛ 0,4 кВ от ТП 20 Волховская наб. д.16 Д/сад № 6 (Л-8)</t>
  </si>
  <si>
    <t>КЛ 0,4 кВ от ТП 20 Волховская наб. д.18 техническое ВРУ (6 подъезд); мебельный; Копеечка; Евросвет; Транс-Ойл</t>
  </si>
  <si>
    <t>АВВГ-1 3x50 + 1x25</t>
  </si>
  <si>
    <t>КЛ 0,4 кВ от ТП 20 Волховская наб. д.18 магазин; ВРУ № 3</t>
  </si>
  <si>
    <t>КЛ 0,4 кВ от ТП 20 Волховская наб. д.18 ВРУ № 1</t>
  </si>
  <si>
    <t>КЛ 0,4 кВ от ТП 20 Волховская наб. д.18 ВРУ № 2</t>
  </si>
  <si>
    <t>КЛ 0,4 кВ от ТП 20 Волховская наб. д.18 кафе</t>
  </si>
  <si>
    <t>КЛ 0,4 кВ от ТП 20 Волховская наб. д.20 (Л-10)</t>
  </si>
  <si>
    <t>АСБГу-1 3x50 + 1x25</t>
  </si>
  <si>
    <t>КЛ 0,4 кВ от ТП 20 Волховская наб. д.20 (Л-14)</t>
  </si>
  <si>
    <t>КЛ 0,4 кВ ВРУ Волховская наб. д.18 - ВРУ Волховская наб. д.8 (от ТП 20)</t>
  </si>
  <si>
    <t>ПС 40 35/10 ф.31</t>
  </si>
  <si>
    <t>КЛ-10 кВ ЦРП ф.31 - РП-1</t>
  </si>
  <si>
    <t>КЛ 10 кВ ЦРП ф.31 - РП-1</t>
  </si>
  <si>
    <t>АСБ2л-10 3х185</t>
  </si>
  <si>
    <t>Здание РП-1</t>
  </si>
  <si>
    <t>Силовое оборудование РП-1 (ТП-53)</t>
  </si>
  <si>
    <t>КЛ-10 кВ РП-1 - ТП-51, РП-1 - ТП-41, РП-1 - ТП-108, РП-1 - ТП-43</t>
  </si>
  <si>
    <t xml:space="preserve">КЛ 10 кВ РП-1яч.3 - ТП-43 </t>
  </si>
  <si>
    <t>ААШв-10 3x70</t>
  </si>
  <si>
    <t>Здание ТП-43</t>
  </si>
  <si>
    <t>Силовое оборудование ТП-43</t>
  </si>
  <si>
    <t>КЛ 10 кВ РП-1 - ТП-41</t>
  </si>
  <si>
    <t>Здание ТП-41</t>
  </si>
  <si>
    <t>КЛ-0,4 кВ от ТП-41</t>
  </si>
  <si>
    <t>КЛ 0,4 кВ от ТП 41 б-р. Молодежный д.19 (Л-2)</t>
  </si>
  <si>
    <t>АВВГ-1 3x35 + 1x16</t>
  </si>
  <si>
    <t>Здание ТП-41 630/10/0,4 кВ (09)</t>
  </si>
  <si>
    <t>КЛ 0,4 кВ от ТП 41 б-р. Молодежный д.19 (Л-16)</t>
  </si>
  <si>
    <t>КЛ 0,4 кВ от ТП 41 б-р. Молодежный д.30 школа № 7 (1)</t>
  </si>
  <si>
    <t>АВВБ-1 3x95 + 1x35</t>
  </si>
  <si>
    <t>КЛ 0,4 кВ от ТП 41 б-р. Молодежный д.30 школа № 7 (3)</t>
  </si>
  <si>
    <t>КЛ 0,4 кВ от ТП 41 б-р. Молодежный д.30 школа № 7; светофор (Л-21)</t>
  </si>
  <si>
    <t>АВВБ-1 3x185 + 1x50</t>
  </si>
  <si>
    <t>КЛ 0,4 кВ от ТП 41 б-р. Молодежный д.30 школа № 7; светофор (Л-7)</t>
  </si>
  <si>
    <t>КЛ 0,4 кВ от ТП 41 б-р. Молодежный д.17 д/сад № 24 (Л-13)</t>
  </si>
  <si>
    <t>ААШв-1 3x50 + 1x25</t>
  </si>
  <si>
    <t>КЛ 0,4 кВ от ТП 41 б-р. Молодежный д.17 д/сад № 24 (Л-17)</t>
  </si>
  <si>
    <t>КЛ 0,4 кВ от ТП 41 КК 0,4 кВ ул. Нефтехимиков д.3 (Л-6)</t>
  </si>
  <si>
    <t>КЛ 0,4 кВ от ТП 41 КК 0,4 кВ ул. Нефтехимиков д.3 (Л-20)</t>
  </si>
  <si>
    <t>КЛ 0,4 кВ от ТП 41 ул. Нефтехимиков д.5 (Л-4)</t>
  </si>
  <si>
    <t>ААШв-1 3x35</t>
  </si>
  <si>
    <t>КЛ 0,4 кВ от ТП 41 ул. Нефтехимиков д.5 (Л-18)</t>
  </si>
  <si>
    <t>КЛ 0,4 кВ от ТП 41 КК 0,4 кВ б-р. Молодежный д.15 (Л-5)</t>
  </si>
  <si>
    <t>КЛ 0,4 кВ от ТП 41 КК 0,4 кВ б-р. Молодежный д.15 (Л-19)</t>
  </si>
  <si>
    <t>КЛ 10 кВ РП-1 - ТП-108</t>
  </si>
  <si>
    <t>Здание ТП-108</t>
  </si>
  <si>
    <t>КЛ-10 кВ ТП-31 - ТП-32, ТП-31 - ТП-108</t>
  </si>
  <si>
    <t>КЛ 10 кВ ТП-108 - ТП-31 (1)</t>
  </si>
  <si>
    <t>КЛ 10 кВ ТП-108 - ТП-31 (2) Резерв</t>
  </si>
  <si>
    <t>Здание ТП-31</t>
  </si>
  <si>
    <t>КЛ-0,4 кВ от ТП-31</t>
  </si>
  <si>
    <t>КЛ 0,4 кВ от ТП 31 пр-кт. Ленина д. 34</t>
  </si>
  <si>
    <t>Силовое оборудование ТП-31</t>
  </si>
  <si>
    <t>КЛ 0,4 кВ от ТП 31 пр-кт. Ленина д.36</t>
  </si>
  <si>
    <t>АВРБ-1 3x95 + 1x50</t>
  </si>
  <si>
    <t>КЛ 0,4 кВ от ТП 31 ул. Нефтехимиков д.19 (Л-2)</t>
  </si>
  <si>
    <t>ААШв-1 3x150 + 1x50</t>
  </si>
  <si>
    <t>КЛ 0,4 кВ от ТП 31 ул. Нефтехимиков д.19 (Л-9)</t>
  </si>
  <si>
    <t>ААБ-1 3x70 + 1x35</t>
  </si>
  <si>
    <t>КЛ 0,4 кВ от ТП 31 пр-кт. Ленина д. 40 (Л-5)</t>
  </si>
  <si>
    <t>КЛ 0,4 кВ от ТП 31 пр-кт. Ленина д. 40 (Л-11)</t>
  </si>
  <si>
    <t>КЛ 0,4 кВ от ТП 31 пр-кт. Ленина д. 42 (Л-6)</t>
  </si>
  <si>
    <t>КЛ 0,4 кВ от ТП 31 пр-кт. Ленина д. 42 (Л-14)</t>
  </si>
  <si>
    <t>КЛ 0,4 кВ КК 0,4 кВ пр-кт. Ленина д.34 - КК 0,4 кВ пр-кт. Ленина д.36 (от ТП 31)</t>
  </si>
  <si>
    <t>КЛ 10 кВ ТП-31 - ТП-32</t>
  </si>
  <si>
    <t>ААШв-10 3х120</t>
  </si>
  <si>
    <t>Здание ТП-32</t>
  </si>
  <si>
    <t>КЛ-0,4 кВ от ТП-32</t>
  </si>
  <si>
    <t>КЛ 0,4 кВ от ТП 32 ул. Нефтехимиков д.27 Баня (Л-8)</t>
  </si>
  <si>
    <t>АВВГ-1 3x70+1х35</t>
  </si>
  <si>
    <t>Оборудование БКТП-32 (09)</t>
  </si>
  <si>
    <t>КЛ 0,4 кВ от ТП 32 ул. Нефтехимиков д.27 Баня (Л-17)</t>
  </si>
  <si>
    <t>АВВГ-1 3x95+1x50</t>
  </si>
  <si>
    <t>АВВГ-1 3x95+1х50</t>
  </si>
  <si>
    <t>КЛ 0,4 кВ от ТП 32 ул. Декабристов Бестужевых д.12 Д/сад № 26 Ввод.1 (Л-7)</t>
  </si>
  <si>
    <t>КЛ 0,4 кВ от ТП 32 ул. Декабристов Бестужевых д.12 Д/сад № 26 Ввод.2 (Л-20)</t>
  </si>
  <si>
    <t>КЛ 0,4 кВ от ТП 32 ул. Нефтехимиков д.25 Ввод 1 (Л-6)</t>
  </si>
  <si>
    <t>КЛ 0,4 кВ от ТП 32 ул. Нефтехимиков д.25 Ввод 2 (Л-12)</t>
  </si>
  <si>
    <t>КЛ 0,4 кВ от ТП 32 ул. Нефтехимиков д.23</t>
  </si>
  <si>
    <t>КЛ 0,4 кВ от ТП 32 ул. Нефтехимиков д.21</t>
  </si>
  <si>
    <t>КЛ 0,4 кВ от ТП 32 ул. Декабристов Бестужевых д.14 УПСР</t>
  </si>
  <si>
    <t>КЛ 0,4 кВ КК 0,4 кВ ул. Нефтехимиков д.23 - КК 0,4 кВ ул. Нефтехимиков д.21 (от ТП 32)</t>
  </si>
  <si>
    <t>КЛ 0,4 кВ ВРУ ул. Декабристов Бестужевых д.14 - ВРУ ул. Декабристов Бестужевых д.16 (от ТП 32)</t>
  </si>
  <si>
    <t>КЛ-10 кВ от ТП-32Н до ТП-126 (09)</t>
  </si>
  <si>
    <t>КЛ 10 кВ ТП-32 - ТП-126</t>
  </si>
  <si>
    <t>Здание ТП-126</t>
  </si>
  <si>
    <t>Оборудование БКТП-126 (09)</t>
  </si>
  <si>
    <t>КЛ-10 кВ ТП-32 - ТП-30, ТП-32 - ТП-40</t>
  </si>
  <si>
    <t>КЛ 10 кВ ТП-32 - ТП-30</t>
  </si>
  <si>
    <t>КЛ-0,4 кВ от ТП-30</t>
  </si>
  <si>
    <t>КЛ 0,4 кВ от ТП 30 пр-кт. Героев д.2 (центр)</t>
  </si>
  <si>
    <t>Силовое оборудование ТП-30</t>
  </si>
  <si>
    <t>КЛ 0,4 кВ от ТП 30 пр-кт. Героев д.2 (левый)</t>
  </si>
  <si>
    <t>КЛ 0,4 кВ от ТП 30 пр-кт. Героев д.4</t>
  </si>
  <si>
    <t>КЛ 0,4 кВ от ТП 30 пр-кт. Героев д.6</t>
  </si>
  <si>
    <t>ААБ-1 3x185 + 1x50</t>
  </si>
  <si>
    <t>КЛ 0,4 кВ от ТП 30 пр-кт. Ленина д.32 д/сад № 25 (Л-4)</t>
  </si>
  <si>
    <t>АПББШв-1 3x70 + 35</t>
  </si>
  <si>
    <t>КЛ 0,4 кВ от ТП 30 пр-кт. Ленина д.32 д/сад № 25 (Л-18)</t>
  </si>
  <si>
    <t>КЛ 0,4 кВ от ТП 30 пр-кт. Ленина д.30; Михайлов И.А.</t>
  </si>
  <si>
    <t>КЛ 0,4 кВ от ТП 30 пр-кт. Ленина д.30; ВРУ ИП Никонорова М.</t>
  </si>
  <si>
    <t>КЛ 0,4 кВ от ТП 30 пр-кт. Ленина д.30 (вставка); пр-кт. Ленина д.38 (1)</t>
  </si>
  <si>
    <t>АВРГ-1 3x150 + 1x70</t>
  </si>
  <si>
    <t>КЛ 0,4 кВ от ТП 30 пр-кт. Ленина д.30 (вставка); пр-кт. Ленина д.38 (2)</t>
  </si>
  <si>
    <t>КЛ 0,4 кВ КК 0,4 кВ пр-кт. Героев д.6 - КК 0,4 кВ пр-кт. Героев д.8 (от ТП 30)</t>
  </si>
  <si>
    <t>КЛ 0,4 кВ КК 0,4 кВ пр-кт. Героев д.8 - ВРУ пр-кт. Героев д.2 (от ТП 30)</t>
  </si>
  <si>
    <t>АСБ-1 3x120</t>
  </si>
  <si>
    <t>КЛ 0,4 кВ КК 0,4 кВ пр-кт. Героев д.8 - ВРУ пр-кт. Героев д.2 щ.3 (от ТП 30)</t>
  </si>
  <si>
    <t>КЛ 0,4 кВ ВРУ пр-кт. Ленина д.30 - ВРУ пр-кт. Ленина д.38 (Л-8) (от ТП 30)</t>
  </si>
  <si>
    <t>АВРГ-1 3x95 + 1x70</t>
  </si>
  <si>
    <t>КЛ 0,4 кВ ВРУ пр-кт. Ленина д.30 - ВРУ пр-кт. Ленина д.38 (Л-21) (от ТП 30)</t>
  </si>
  <si>
    <t>КЛ-0,4 кВ от ТП-30 до ВРУ-0,4 кВ 09)</t>
  </si>
  <si>
    <t>КЛ 0,4 кВ от ТП 30 пл. Бровко д.2 Бизнес-центр Ввод.1 ИП Соляной М.А. (Л-12)</t>
  </si>
  <si>
    <t>КЛ 0,4 кВ от ТП 30 пл. Бровко д.2 Бизнес-центр Ввод.2 ИП Соляной М.А. (Л-23)</t>
  </si>
  <si>
    <t>КЛ 10 кВ РП-1 - ТП-51</t>
  </si>
  <si>
    <t>Здание ТП-51</t>
  </si>
  <si>
    <t>КЛ-0,4 кВ от ТП-51</t>
  </si>
  <si>
    <t>КЛ 0,4 кВ от ТП 51 пр-кт. Ленина д.37 (Л-12)</t>
  </si>
  <si>
    <t>АВВГ-1 3x120 + 1x70</t>
  </si>
  <si>
    <t>КЛ 0,4 кВ от ТП 51 пр-кт. Ленина д.37 (Л-4)</t>
  </si>
  <si>
    <t>КЛ 0,4 кВ от ТП 51 пр-кт. Ленина д.39</t>
  </si>
  <si>
    <t>АВВГ-1 3x70 + 1x35</t>
  </si>
  <si>
    <t>КЛ 0,4 кВ от ТП 51 пр-кт. Ленина д.39; магазин</t>
  </si>
  <si>
    <t>КЛ 0,4 кВ от ТП 51 пр-кт. Ленина д.41</t>
  </si>
  <si>
    <t>КЛ 0,4 кВ от ТП 51 пр-кт. Ленина д.41; почта</t>
  </si>
  <si>
    <t>КЛ 0,4 кВ от ТП 51 пр-кт. Ленина д.43</t>
  </si>
  <si>
    <t>КЛ 0,4 кВ от ТП 51 пр-кт. Ленина д.33Б (Л-10)</t>
  </si>
  <si>
    <t>АВВГ-1 3х70 + 1х35</t>
  </si>
  <si>
    <t>КЛ 0,4 кВ от ТП 51 пр-кт. Ленина д.33Б (Л-9)</t>
  </si>
  <si>
    <t>КЛ-10 кВ ТП-51 - ТП-27</t>
  </si>
  <si>
    <t>КЛ 10 кВ ТП-51 - ТП-27</t>
  </si>
  <si>
    <t>СБ-10 3х120</t>
  </si>
  <si>
    <t>Здание ТП-27</t>
  </si>
  <si>
    <t>КЛ-0,4 кВ от ТП-27</t>
  </si>
  <si>
    <t>КЛ 0,4 кВ от ТП 27 пр-кт. Ленина д.31 д/сад № 22 (Л-2)</t>
  </si>
  <si>
    <t>Силовое оборудование ТП-27</t>
  </si>
  <si>
    <t>КЛ 0,4 кВ от ТП 27 пр-кт. Ленина д.31 д/сад № 22 (Л-10)</t>
  </si>
  <si>
    <t>КЛ 0,4 кВ от ТП 27 пр-кт. Ленина д.29 (Л-5)</t>
  </si>
  <si>
    <t>ААБ-1 3x70 + 1x25</t>
  </si>
  <si>
    <t>КЛ 0,4 кВ от ТП 27 пр-кт. Ленина д.29 (Л-6)</t>
  </si>
  <si>
    <t>КЛ 0,4 кВ от ТП 27 б-р. Молодежный д.18</t>
  </si>
  <si>
    <t>КЛ 0,4 кВ от ТП 27 б-р. Молодежный д.24 (Л-1)</t>
  </si>
  <si>
    <t>АСБ-1 3x10 + 1x6</t>
  </si>
  <si>
    <t>КЛ 0,4 кВ от ТП 27 б-р. Молодежный д.24 (Л-9)</t>
  </si>
  <si>
    <t>КЛ 0,4 кВ от ТП 27 б-р. Молодежный д.28 (Л-3)</t>
  </si>
  <si>
    <t>АВВБ-1 3x25 + 1x16</t>
  </si>
  <si>
    <t>КЛ 0,4 кВ от ТП 27 б-р. Молодежный д.28 (Л-8)</t>
  </si>
  <si>
    <t>КЛ 0,4 кВ КК 0,4 кВ б-р. Молодежный д.22 - КК 0,4 кВ б-р. Молодежный д.22 (1) (от ТП 27)</t>
  </si>
  <si>
    <t>АСБ-1 3x120 + 1x35</t>
  </si>
  <si>
    <t>КЛ 0,4 кВ КК 0,4 кВ б-р. Молодежный д.22 - КК 0,4 кВ б-р. Молодежный д.22 (2) (от ТП 27)</t>
  </si>
  <si>
    <t>КЛ 0,4 кВ КК 0,4 кВ б-р. Молодежный д.26 - КК 0,4 кВ б-р. Молодежный д.24 (от ТП 27)</t>
  </si>
  <si>
    <t>КЛ 0,4 кВ КК 0,4 кВ б-р. Молодежный д.22 - КК 0,4 кВ б-р. Молодежный д.26 (от ТП 27)</t>
  </si>
  <si>
    <t>КЛ 0,4 кВ КК 0,4 кВ б-р. Молодежный  д.18 - КК 0,4 кВ б-р. Молодежный д.22 (от ТП 27)</t>
  </si>
  <si>
    <t>КЛ-10 кВ ТП-27 - ТП-50</t>
  </si>
  <si>
    <t>КЛ 10 кВ ТП-27 - ТП-50</t>
  </si>
  <si>
    <t>КЛ-0,4 кВ от ТП-50</t>
  </si>
  <si>
    <t>КЛ 0,4 кВ от ТП 50 ул. Советская д.18 ИФНС (Л-3)</t>
  </si>
  <si>
    <t>АВВГ-1 3x150 + 1x70</t>
  </si>
  <si>
    <t>КЛ 0,4 кВ от ТП 50 ул. Советская д.18 ИФНС (Л-12)</t>
  </si>
  <si>
    <t>КЛ 0,4 кВ от ТП 50 ул. Советская д.18 жилой фонд</t>
  </si>
  <si>
    <t>КЛ 0,4 кВ от ТП 50 КК 0,4 кВ б-р. Молодежный д.14  Киришский КЦСОН. (Л-2)</t>
  </si>
  <si>
    <t>КЛ 0,4 кВ от ТП 50 КК 0,4 кВ б-р. Молодежный д.14  Киришский КЦСОН. (Л-13)</t>
  </si>
  <si>
    <t>КЛ 0,4 кВ от ТП 50 пр-кт. Ленина д.21; 23</t>
  </si>
  <si>
    <t>КЛ 0,4 кВ от ТП 50 пр-кт. Ленина д.23</t>
  </si>
  <si>
    <t>КЛ 0,4 кВ от ТП 50 пр-кт. Ленина д.23 (1В) (Л-1)</t>
  </si>
  <si>
    <t>КЛ 0,4 кВ от ТП 50 пр-кт. Ленина д.23 (1В) (Л-14)</t>
  </si>
  <si>
    <t>КЛ 0,4 кВ ВРУ пр-кт. Ленина д.21 - ВРУ пр-кт. Ленина д.23 (от ТП 50)</t>
  </si>
  <si>
    <t>КЛ 10 кВ ТП-50 - ТП-111</t>
  </si>
  <si>
    <t>Здание ТП-111</t>
  </si>
  <si>
    <t>ТП-111 (09)</t>
  </si>
  <si>
    <t>КЛ-10 кВ ТП-50 - ТП-26</t>
  </si>
  <si>
    <t>КЛ 10 кВ ТП-50 - ТП-26</t>
  </si>
  <si>
    <t>АСБ-10 3х240</t>
  </si>
  <si>
    <t>Здание ТП-26</t>
  </si>
  <si>
    <t>КЛ-0,4 кВ от ТП-26</t>
  </si>
  <si>
    <t>КЛ 0,4 кВ от ТП 26 ВРУ б-р. Молодежный д.8 (Л-2)</t>
  </si>
  <si>
    <t>ААШв-1 3x16 + 1x10</t>
  </si>
  <si>
    <t>Силовое оборудование ТП-26</t>
  </si>
  <si>
    <t>КЛ 0,4 кВ от ТП 26 ВРУ б-р. Молодежный д.8 (Л-9)</t>
  </si>
  <si>
    <t>АВРБ-1 3x50 + 1x25</t>
  </si>
  <si>
    <t>КЛ 0,4 кВ от ТП 26 КК 0,4 кВ № 3 б-р. Молодежный д.12; 16</t>
  </si>
  <si>
    <t>ААШв-1 3x10 + 1x6</t>
  </si>
  <si>
    <t>КЛ 0,4 кВ от ТП 26 КК 0,4 кВ б-р. Молодежный д.10</t>
  </si>
  <si>
    <t>ААШв-1 3x25 + 1x16</t>
  </si>
  <si>
    <t>КЛ 0,4 кВ от ТП 26 КК 0,4 кВ пр-кт. Ленина д.25</t>
  </si>
  <si>
    <t>ААШв-1 3x70 + 1x25</t>
  </si>
  <si>
    <t>КЛ 0,4 кВ КК 0,4 кВ б-р. Молодежный д.12 - КК 0,4 кВ б-р. Молодежный д.12 (1) (от ТП 26)</t>
  </si>
  <si>
    <t>КЛ 0,4 кВ КК 0,4 кВ б-р. Молодежный д.12 - КК 0,4 кВ б-р. Молодежный д.12 (2) (от ТП 26)</t>
  </si>
  <si>
    <t>КЛ 0,4 кВ КК 0,4 кВ б-р. Молодежный д.10 - КК 0,4 кВ пр-кт. Ленина д.25 (от ТП 26)</t>
  </si>
  <si>
    <t>КЛ 0,4 кВ КК 0,4 кВ б-р. Молодежный д.12 - КК 0,4 кВ б-р. Молодежный д.16 (от ТП 26)</t>
  </si>
  <si>
    <t>КЛ-10 кВ ТП-26 - ТП-24</t>
  </si>
  <si>
    <t>КЛ 10 кВ ТП-26 - ТП-24</t>
  </si>
  <si>
    <t>ААБ2л-10 3х120</t>
  </si>
  <si>
    <t>КЛ 10 кВ ТП-24 - ТП-104</t>
  </si>
  <si>
    <t>Здание ТП-104</t>
  </si>
  <si>
    <t>КЛ 10 кВ ТП-104 - ТП-25</t>
  </si>
  <si>
    <t>КЛ 10 кВ РП-1 - ТП-53</t>
  </si>
  <si>
    <t>Здание ТП-53</t>
  </si>
  <si>
    <t>КЛ-0,4 кВ ТП-53+РП-1</t>
  </si>
  <si>
    <t>КЛ 0,4 кВ от ТП 53 КК 0,4 кВ пр-кт. Ленина д.33А</t>
  </si>
  <si>
    <t>КЛ 0,4 кВ от ТП 53 КК 0,4 кВ пр-кт. Ленина д.35</t>
  </si>
  <si>
    <t>КЛ 0,4 кВ КК 0,4 кВ пр-кт. Ленина д.35 - КК 0,4 кВ пр-кт. Ленина д.33Б (от ТП 53)</t>
  </si>
  <si>
    <t>КЛ 0,4 кВ КК 0,4 кВ пр-кт. Ленина д.33Б - КК 0,4 кВ пр-кт. Ленина д.33А (от ТП 53)</t>
  </si>
  <si>
    <t>КЛ-10 кВ от РП-6 до РП-1 (09)</t>
  </si>
  <si>
    <t>КЛ 10 кВ РП-6 - РП-1</t>
  </si>
  <si>
    <t>ПС 40 35/10 ф.33</t>
  </si>
  <si>
    <t>КЛ-10 кВ ЦРП ф.33 - ТП-17</t>
  </si>
  <si>
    <t>КЛ 10 кВ ЦРП ф.33 - ТП-17</t>
  </si>
  <si>
    <t>ААБ2л-10 3х95</t>
  </si>
  <si>
    <t>Здание ТП-17</t>
  </si>
  <si>
    <t>КЛ-0,4 кВ от ТП-17</t>
  </si>
  <si>
    <t>КЛ 0,4 кВ от ТП 17 пр-кт. Ленина д.1 школа № 3 (Л-1)</t>
  </si>
  <si>
    <t>КЛ 0,4 кВ от ТП 17 пр-кт. Ленина д.1 школа № 3 (Л-17)</t>
  </si>
  <si>
    <t xml:space="preserve">КЛ 0,4 кВ от ТП 17 пр-кт. Ленина д.5 ВРУ магазин Радуга </t>
  </si>
  <si>
    <t>ААШв-1 3x50</t>
  </si>
  <si>
    <t>КЛ 0,4 кВ от ТП 17 пр-кт. Ленина д.5 ВРУ ж/д</t>
  </si>
  <si>
    <t>КЛ 0,4 кВ от ТП 17 пр-кт. Ленина д.5А; пр-кт. Ленина д.3А</t>
  </si>
  <si>
    <t>КЛ 0,4 кВ от ТП 17 пр-кт. Ленина д.5Б; пр-кт. Ленина д.3Б</t>
  </si>
  <si>
    <t>КЛ 0,4 кВ от ТП 17 пр-кт. Ленина д.7; пр-кт. Ленина д.5</t>
  </si>
  <si>
    <t>АСБ-1 3x150+1x50</t>
  </si>
  <si>
    <t>КЛ 0,4 кВ от ТП 17 пр-кт. Ленина д.7А Школа Искусств (Л-4)</t>
  </si>
  <si>
    <t>КЛ 0,4 кВ от ТП 17 пр-кт. Ленина д.7А Школа Искусств (Л-18)</t>
  </si>
  <si>
    <t>КЛ 0,4 кВ ВРУ пр-кт. Ленина д.5 - КК 0,4 кВ пр-кт. Ленина д.7 (от ТП 17)</t>
  </si>
  <si>
    <t>КЛ 0,4 кВ КК 0,4 кВ пр-кт. Ленина д.5А - КК 0,4 кВ пр-кт. Ленина д.3А (от ТП 17)</t>
  </si>
  <si>
    <t>КЛ 0,4 кВ КК 0,4 кВ пр-кт. Ленина д.5Б - КК 0,4 кВ пр-кт. Ленина д.3Б (от ТП 17)</t>
  </si>
  <si>
    <t>КЛ 0,4 кВ КК 0,4 кВ пр-кт. Ленина д.3А - КК 0,4 кВ пр-кт. Ленина д.3Б (от ТП 17)</t>
  </si>
  <si>
    <t>КЛ-10 кВ ТП-17 - ТП-16, ТП-17 - ТП-19</t>
  </si>
  <si>
    <t>КЛ 10 кВ ТП-17 - ТП-19</t>
  </si>
  <si>
    <t>КЛ-0,4 кВ от ТП-19</t>
  </si>
  <si>
    <t>КЛ 0,4 кВ от ТП 19 КК 0,4 кВ пр-кт. Ленина д.9, 11, 11А</t>
  </si>
  <si>
    <t>Силовое оборудование ТП-19</t>
  </si>
  <si>
    <t>КЛ 0,4 кВ от ТП 19 КК 0,4 кВ пр-кт. Ленина д.11; КК 0,4 кВ Ленина д.11А</t>
  </si>
  <si>
    <t>КЛ 0,4 кВ от ТП 19 пр-кт. Ленина д.13 НОУ школа "Истоки" (Л-1)</t>
  </si>
  <si>
    <t>КЛ 0,4 кВ от ТП 19 КК 0,4 кВ пр-кт. Ленина д.13</t>
  </si>
  <si>
    <t>ААБ-1 3x185 + 1x70</t>
  </si>
  <si>
    <t>КЛ 0,4 кВ от ТП 19 пр-кт. Ленина д.15 магазин</t>
  </si>
  <si>
    <t>КЛ 0,4 кВ от ТП 19 КК 0,4 кВ пр-кт. Ленина д.15 (Л-8)</t>
  </si>
  <si>
    <t>КЛ 0,4 кВ от ТП 19 КК 0,4 кВ пр-кт. Ленина д.15 (Л-17)</t>
  </si>
  <si>
    <t>КЛ 0,4 кВ от ТП 19 пр-кт. Ленина д.19 МДОУ д/сад № 4 (Л-11)</t>
  </si>
  <si>
    <t>КЛ 0,4 кВ от ТП 19 пр-кт. Ленина д.19 МДОУ д/сад № 4 (Л-7)</t>
  </si>
  <si>
    <t>КЛ 0,4 кВ КК 0,4 кВ пр-кт. Ленина д.9 - КК 0,4 кВ пр-кт. Ленина д.11А (от ТП 19)</t>
  </si>
  <si>
    <t>КЛ 0,4 кВ КК 0,4 кВ пр-кт. Ленина д.11 - КК 0,4 кВ пр-кт. Ленина д.11А (от ТП 19)</t>
  </si>
  <si>
    <t>КЛ 0,4 кВ КК 0,4 кВ пр-кт. Ленина д.11 - ВРУ пр-кт. Ленина д.13А (от ТП 19)</t>
  </si>
  <si>
    <t>КЛ 0,4 кВ КК 0,4 кВ пр-кт. Ленина д.13 - ВРУ пр-кт. Ленина д.13А (от ТП-19)</t>
  </si>
  <si>
    <t>КЛ 10 кВ ТП-17 - ТП-16</t>
  </si>
  <si>
    <t>АСБ-10 3х70</t>
  </si>
  <si>
    <t>КЛ-10 кВ ТП-19 - ТП-21</t>
  </si>
  <si>
    <t>КЛ 10 кВ ТП-19 - ТП-21</t>
  </si>
  <si>
    <t>Здание ТП-21</t>
  </si>
  <si>
    <t>КЛ-0,4 кВ от ТП-21</t>
  </si>
  <si>
    <t xml:space="preserve">КЛ 0,4 кВ от ТП 21 КК 0,4 кВ пр-кт. Ленина д.17 </t>
  </si>
  <si>
    <t>Силовое оборудование ТП-21</t>
  </si>
  <si>
    <t>КЛ 0,4 кВ от ТП 21 пр-кт. Ленина д.17 ООО "Бест-Фото-Кириши"</t>
  </si>
  <si>
    <t>КЛ 0,4 кВ от ТП 21 КК 0,4 кВ пр-кт. Ленина д.17А</t>
  </si>
  <si>
    <t>КЛ 0,4 кВ от ТП 21 КК 0,4 кВ пр-кт. Ленина д.17Б</t>
  </si>
  <si>
    <t>КЛ 0,4 кВ от ТП 21 КК 0,4 кВ пр-кт. Ленина д.17В; КК 0,4 кВ ул. Советская д.27</t>
  </si>
  <si>
    <t>КЛ 0,4 кВ от ТП 21 КК 0,4 кВ ул. Советская д.17; светофор</t>
  </si>
  <si>
    <t>АСБ2л-1 3x95 + 1x50</t>
  </si>
  <si>
    <t>КЛ 0,4 кВ от ТП 21 КК 0,4 кВ ул. Советская д.19</t>
  </si>
  <si>
    <t>КЛ 0,4 кВ от ТП 21 ул. Советская д.19</t>
  </si>
  <si>
    <t>КЛ 0,4 кВ КК 0,4 кВ ул. Советская д.27 - КК 0,4 кВ ул. Советская д.21 (от ТП 21)</t>
  </si>
  <si>
    <t>АСБ-1 3x70</t>
  </si>
  <si>
    <t>КЛ 0,4 кВ КК 0,4 кВ ул. Советская д.17 - КК 0,4 кВ ул. Советская д.17А (от ТП 21)</t>
  </si>
  <si>
    <t>КЛ 0,4 кВ КК 0,4 кВ ул. Советская д.17А - КК 0,4 кВ пр-кт. Ленина д.17 (от ТП 21)</t>
  </si>
  <si>
    <t>КЛ 0,4 кВ КК 0,4 кВ пр-кт. Ленина д.17В - КК 0,4 кВ ул. Советская д.27 (от ТП 21)</t>
  </si>
  <si>
    <t>КЛ 0,4 кВ КК 0,4 кВ пр-кт. Ленина д.17Б - КК 0,4 кВ пр-кт. Ленина д.17В (от ТП 21)</t>
  </si>
  <si>
    <t>КЛ-10 кВ ТП-21 - ТП-22, ТП-21 - ТП-104</t>
  </si>
  <si>
    <t>КЛ 10 кВ ТП-21 - ТП-104</t>
  </si>
  <si>
    <t>КЛ 10 кВ ТП-21 - ТП-22</t>
  </si>
  <si>
    <t>КЛ-0,4 кВ от ТП-22</t>
  </si>
  <si>
    <t>КЛ 0,4 кВ от ТП 22 КК 0,4 кВ ул. Советская д.23; КК 0,4 кВ ул. Советская д.21; светофор (Л-1)</t>
  </si>
  <si>
    <t>КЛ 0,4 кВ от ТП 22 КК 0,4 кВ ул. Советская д.23; КК 0,4 кВ ул. Советская д.21; светофор (Л-24)</t>
  </si>
  <si>
    <t>КЛ 0,4 кВ от ТП 22 КК 0,4 кВ ул. Советская д.25Б</t>
  </si>
  <si>
    <t>КЛ 0,4 кВ от ТП 22 КК 0,4 кВ ул. Советская д.29 д/сад № 4</t>
  </si>
  <si>
    <t>КЛ 0,4 кВ от ТП 22 ул. Советская д.31</t>
  </si>
  <si>
    <t>КЛ 0,4 кВ от ТП 22 КК 0,4 кВ ул. Волховская наб. д.12</t>
  </si>
  <si>
    <t>АСБ-1 3x70 + 1x25</t>
  </si>
  <si>
    <t>КЛ 0,4 кВ от ТП 22 КК 0,4 кВ ул. Волховская наб. д.14 (Л-22)</t>
  </si>
  <si>
    <t>АПВБ-1 3x95 + 1x50</t>
  </si>
  <si>
    <t>КЛ 0,4 кВ от ТП 22 КК 0,4 кВ ул. Волховская наб. д.14 (Л-2)</t>
  </si>
  <si>
    <t>КЛ 0,4 кВ от ТП 22 Волховская наб. д.24</t>
  </si>
  <si>
    <t>КЛ 0,4 кВ от ТП 22 Волховская наб. д.22</t>
  </si>
  <si>
    <t>КЛ 0,4 кВ от ТП 22 Волховская наб. д.26</t>
  </si>
  <si>
    <t>ААШв-1 3x95 + 1х50</t>
  </si>
  <si>
    <t>КЛ 0,4 кВ от ТП 22 Волховская наб. д.14 м-н "Надежда"</t>
  </si>
  <si>
    <t>КЛ 0,4 кВ КК 0,4 кВ ул. Советская д.25Б - КК 0,4 кВ ул. Советская д.25А (от ТП 22)</t>
  </si>
  <si>
    <t>КЛ 0,4 кВ КК 0,4 кВ ул. Советская д.25А - КК 0,4 кВ ул. Советская д.25 (от ТП 22)</t>
  </si>
  <si>
    <t>КЛ 0,4 кВ КК 0,4 кВ ул. Советская д.25 - КК 0,4 кВ ул. Советская д.29 д/сад № 4 (от ТП 22)</t>
  </si>
  <si>
    <t>АВВБ-1 3x120 + 1x50</t>
  </si>
  <si>
    <t>КЛ 0,4 кВ КК 0,4 кВ ул. Советская д.21 - КК 0,4 кВ ул. Советская д.23 (от ТП 22)</t>
  </si>
  <si>
    <t>КЛ 0,4 кВ ВРУ Волховская наб.д.26 - ВРУ ул. Советская д.31 (от ТП 22)</t>
  </si>
  <si>
    <t>КЛ 0,4 кВ КК 0,4 кВ Волховская наб.д.14 - КК 0,4 кВ Волховская наб.д.12 (от ТП 22)</t>
  </si>
  <si>
    <t>КЛ 0,4 кВ ВРУ Волховская наб.д.22 - ВРУ Волховская наб.д.24 (от ТП 22)</t>
  </si>
  <si>
    <t>АВБШв-1 3х95 + 1х50</t>
  </si>
  <si>
    <t>КЛ-10 кВ ТП-20 - ТП-22</t>
  </si>
  <si>
    <t>КЛ 10 кВ ТП-22 - ТП-20</t>
  </si>
  <si>
    <t>КЛ-10 кВ ТП-52 - ТП-22</t>
  </si>
  <si>
    <t>Здание ТП-52</t>
  </si>
  <si>
    <t>КЛ-0,4 кВ от ТП-52</t>
  </si>
  <si>
    <t>КЛ 0,4 кВ от ТП 52 Лодочная станция</t>
  </si>
  <si>
    <t>ВВГ-1 3х6</t>
  </si>
  <si>
    <t>Силовое оборудование ТП-52</t>
  </si>
  <si>
    <t>КЛ 0,4 кВ от ТП 52 Волховская наб. 9 ДПШ эл.обор.сцены. ввод 6</t>
  </si>
  <si>
    <t>СБ-1 3x70 + 1x35</t>
  </si>
  <si>
    <t>КЛ 0,4 кВ от ТП 52 Волховская наб. д.9 ДПШ эл.обор.сцены.ввод 5</t>
  </si>
  <si>
    <t>КЛ 0,4 кВ от ТП 52 Волховская наб. д.9 ДПШ эл.щит ввод 2</t>
  </si>
  <si>
    <t>СБ-1 3x95 + 1x35</t>
  </si>
  <si>
    <t>КЛ 0,4 кВ от ТП 52 Волховская наб. д.9 ДПШ эл.щит ввод 1</t>
  </si>
  <si>
    <t>КЛ 0,4 кВ от ТП 52 Волховская наб. д.9 ДПШ эл.щит ввод 4</t>
  </si>
  <si>
    <t>КЛ 0,4 кВ от ТП 52 Волховская наб. д.9 ДПШ эл.щит ввод 3</t>
  </si>
  <si>
    <t>КЛ 0,4 кВ от ТП 52 Волховская наб. д.11 УЗНТ (спасательная станция)</t>
  </si>
  <si>
    <t>КЛ-10 кВ ТП-28 - ТП-52</t>
  </si>
  <si>
    <t>КЛ 10 кВ ТП-52 - ТП-28</t>
  </si>
  <si>
    <t>Здание ТП-28</t>
  </si>
  <si>
    <t>КЛ-0,4 кВ от ТП-28</t>
  </si>
  <si>
    <t>КЛ 0,4 кВ от ТП 28 ул. Советская д.24, 22 (Л-12)</t>
  </si>
  <si>
    <t>ЗданиеТП-28 1000/10/0,4 кВ (09)</t>
  </si>
  <si>
    <t>КЛ 0,4 кВ от ТП 28 ул. Советская д.24, 22 (Л-21)</t>
  </si>
  <si>
    <t>КЛ 0,4 кВ от ТП 28 б-р. Молодежный д.1 (Л-7)</t>
  </si>
  <si>
    <t>КЛ 0,4 кВ от ТП 28 б-р. Молодежный д.1 (Л-22)</t>
  </si>
  <si>
    <t>КЛ 0,4 кВ от ТП 28 б-р. Молодежный д.3</t>
  </si>
  <si>
    <t>ВБВ-1 3x50 + 1x25</t>
  </si>
  <si>
    <t xml:space="preserve">КЛ 0,4 кВ от ТП 28 КК 0,4 кВ №1 б-р. Молодежный д.5 </t>
  </si>
  <si>
    <t>КЛ 0,4 кВ от ТП 28 Волховская наб. д.28 (Л-3)</t>
  </si>
  <si>
    <t>КЛ 0,4 кВ от ТП 28 Волховская наб. д.28 (Л-18)</t>
  </si>
  <si>
    <t>КЛ 0,4 кВ от ТП 28 ПР площадь Ленина</t>
  </si>
  <si>
    <t>КЛ 0,4 кВ от ТП 28 Волховская наб. д.30 (Л-11)</t>
  </si>
  <si>
    <t>КЛ 0,4 кВ от ТП 28 Волховская наб. д.30 (Л-26)</t>
  </si>
  <si>
    <t>КЛ 0,4 кВ от ТП 28 Волховская наб. д.30А вставка (Л-10)</t>
  </si>
  <si>
    <t>КЛ 0,4 кВ от ТП 28 Волховская наб. д.30А вставка (Л-25)</t>
  </si>
  <si>
    <t>КЛ 0,4 кВ ВРУ ул. Советская д.24 - ВРУ ул. Советская д.22 (от ТП 28)</t>
  </si>
  <si>
    <t>КЛ 0,4 кВ КК 0,4 кВ б-р. Молодежный д.3 - КК 0,4 кВ б-р. Молодежный д.5 (от ТП 28)</t>
  </si>
  <si>
    <t>ААШв-1 3x185 + 1x50</t>
  </si>
  <si>
    <t>КЛ 0,4 кВ КК 0,4 кВ б-р. Молодежный д.3 - КК 0,4 кВ б-р. Молодежный д.3 (1) (от ТП 28)</t>
  </si>
  <si>
    <t>КЛ 0,4 кВ КК 0,4 кВ б-р. Молодежный д.3 - КК 0,4 кВ б-р. Молодежный д.3 (2) (от ТП 28)</t>
  </si>
  <si>
    <t>КЛ-10 кВ ТП-29 - ТП-28</t>
  </si>
  <si>
    <t>КЛ 10 кВ ТП-28 - ТП-29</t>
  </si>
  <si>
    <t>Здание ТП-29</t>
  </si>
  <si>
    <t>КЛ-0,4 кВ от ТП-29</t>
  </si>
  <si>
    <t>КЛ 0,4 кВ от ТП 29 б-р. Молодежный д.7 (Л-5)</t>
  </si>
  <si>
    <t>Силовое оборудование ТП-29</t>
  </si>
  <si>
    <t xml:space="preserve">КЛ 0,4 кВ от ТП 29 б-р. Молодежный д.7 </t>
  </si>
  <si>
    <t>КЛ 0,4 кВ от ТП 29 б-р. Молодежный д.9 (Л-8)</t>
  </si>
  <si>
    <t>КЛ 0,4 кВ от ТП 29 б-р. Молодежный д.9 (Л-13)</t>
  </si>
  <si>
    <t>КЛ 0,4 кВ от ТП 29 б-р. Молодежный д.13 (Л-2)</t>
  </si>
  <si>
    <t>АВВБ-1 3x150 + 1x70</t>
  </si>
  <si>
    <t>КЛ 0,4 кВ от ТП 29 б-р. Молодежный д.13; КК 0,4 кВ Волховская наб. д.38А; Волховская наб. д.38 (Л-10)</t>
  </si>
  <si>
    <t>КЛ 0,4 кВ от ТП 29 Волховская наб. д.36</t>
  </si>
  <si>
    <t>АСБГу-1 3х95+1х35</t>
  </si>
  <si>
    <t>КЛ 0,4 кВ от ТП 29 Волховская наб. д.36А</t>
  </si>
  <si>
    <t>КЛ 0,4 кВ КК 0,4 кВ б-р. Молодежный д.13 - ВРУ б-р. Молодежный д.13 (от ТП 29)</t>
  </si>
  <si>
    <t>ААШв-1 3х70</t>
  </si>
  <si>
    <t>КЛ 0,4 кВ ВРУ Волховская наб. д.36 - ВРУ Волховская наб. д.36А (от ТП 29)</t>
  </si>
  <si>
    <t>АСБГу-1 3x95 + 1x35</t>
  </si>
  <si>
    <t>КЛ 0,4 кВ КК 0,4 кВ Волховская наб. д.38 - КК 0,4 кВ Волховская наб. д.38А (1) (от ТП 29)</t>
  </si>
  <si>
    <t>КЛ 0,4 кВ КК 0,4 кВ Волховская наб. д.38 - КК 0,4 кВ Волховская наб. д.38А (2) (от ТП 29)</t>
  </si>
  <si>
    <t>КЛ 0,4 кВ КК 0,4 кВ б-р. Молодежный д.13 - КК 0,4 кВ Волховская наб. д.38А (1) (от ТП 29)</t>
  </si>
  <si>
    <t>КЛ 0,4 кВ КК 0,4 кВ б-р. Молодежный д.13 - КК 0,4 кВ Волховская наб. д.38А (2) (от ТП 29)</t>
  </si>
  <si>
    <t>КЛ-10 кВ ТП-41-ТП-29</t>
  </si>
  <si>
    <t>КЛ 10 кВ ТП-29 - ТП-41</t>
  </si>
  <si>
    <t>КЛ-10 кВ от РП-6 до ТП-28</t>
  </si>
  <si>
    <t>КЛ 10 кВ ТП-28 - РП-6</t>
  </si>
  <si>
    <t>Здание РП-6</t>
  </si>
  <si>
    <t>КЛ 10 кВ ТП-28 - ТП-18</t>
  </si>
  <si>
    <t>КЛ-10 кВ ТП-18 - ТП-28 (09)</t>
  </si>
  <si>
    <t>ПС 40 35/10 ф.34</t>
  </si>
  <si>
    <t>КЛ-10 кВ ЦРП ф.34 - ТП-49</t>
  </si>
  <si>
    <t>КЛ 10 кВ ЦРП ф.34 - ТП-49</t>
  </si>
  <si>
    <t>КЛ 10 кВ ТП-49 - ТП-101</t>
  </si>
  <si>
    <t>ПС 40 35/10 ф.30</t>
  </si>
  <si>
    <t>КЛ-10 кВ ЦРП ф.30 - РП-3</t>
  </si>
  <si>
    <t>КЛ 10 кВ ЦРП ф.30 - РП-3</t>
  </si>
  <si>
    <t>КЛ-10 кВ РП - 3 - РП - 5 (09)</t>
  </si>
  <si>
    <t>КЛ 10 кВ РП-3 яч.3 - РП-5 яч.11</t>
  </si>
  <si>
    <t>АПвПу2г-10 3х240/50</t>
  </si>
  <si>
    <t>Здание РП-5</t>
  </si>
  <si>
    <t>Силовое оборудование ТП-76 - РП-5</t>
  </si>
  <si>
    <t>КЛ 10 кВ РП-3 - ТП-57 (1)</t>
  </si>
  <si>
    <t>ПС 40 35/10 ф.20</t>
  </si>
  <si>
    <t>КЛ-10 кВ ЦРП ф.20 - РП-4</t>
  </si>
  <si>
    <t>КЛ 10 кВ ЦРП ф.20 - РП-4</t>
  </si>
  <si>
    <t>ПС№303 110/10 кВ ф.1</t>
  </si>
  <si>
    <t>КЛ-10 кВ ПСТ 303 ф.1-РП-2, ПСТ 303 ф.22 - РП-2</t>
  </si>
  <si>
    <t>КЛ 10 кВ ПСТ-303 ф.1 - РП-2</t>
  </si>
  <si>
    <t>Здание РП-2</t>
  </si>
  <si>
    <t>Оборудование РП-2 (09)</t>
  </si>
  <si>
    <t>КЛ-10 кВ РП-2 - ТП-65, РП-2 -ТП-67, РП-2 -ТП-66, РП-2 - РП-1,РП-2 - ТП-56</t>
  </si>
  <si>
    <t>КЛ 10 кВ РП-2 - РП-1</t>
  </si>
  <si>
    <t>АПвПу2г 3х240/35</t>
  </si>
  <si>
    <t>КЛ 10 кВ РП-2 - ТП-67</t>
  </si>
  <si>
    <t>КЛ-0,4 кВ от РУ-0,4 кВ ТП-67 до КД-0,4 кВ</t>
  </si>
  <si>
    <t>КЛ 0,4 кВ от ТП 67 КК 0,4 кВ у ТП</t>
  </si>
  <si>
    <t>ВВГнг-4х95</t>
  </si>
  <si>
    <t>Здание ТП-63</t>
  </si>
  <si>
    <t>КЛ 10 кВ ТП-67 - ТП-64</t>
  </si>
  <si>
    <t>ТП-64 (2БКТП)</t>
  </si>
  <si>
    <t>КЛ-0,4 кВ ТП-64 - РП-64-1 (09)</t>
  </si>
  <si>
    <t>КЛ 0,4 кВ ТП 64 - РП-64-1</t>
  </si>
  <si>
    <t>ТП-64 БКТП-10/0,4 кВ (09)</t>
  </si>
  <si>
    <t>КЛ-10 кВ ТП-64 - ТП-66, ТП-64 - ТП-97</t>
  </si>
  <si>
    <t>КЛ 10 кВ ТП-64 - ТП-97 (1)</t>
  </si>
  <si>
    <t>КЛ 10 кВ ТП-64 - ТП-97 (2)</t>
  </si>
  <si>
    <t>Здание ТП-97</t>
  </si>
  <si>
    <t>КЛ-10 кВ ТП-73 - ТП-72, ТП-73 - ТП-70, ТП-73 - РП-2</t>
  </si>
  <si>
    <t>КЛ 10 кВ РП-2 - ТП-73</t>
  </si>
  <si>
    <t>Здание ТП-73</t>
  </si>
  <si>
    <t>КЛ-0,4 кВ от ТП-73</t>
  </si>
  <si>
    <t>КЛ 0,4 кВ от ТП 73 ВРУ пр-кт. Героев д.19 (Л-15)</t>
  </si>
  <si>
    <t>АВРГ-1 3x95 + 1x35</t>
  </si>
  <si>
    <t>Силовое оборудование ТП-73</t>
  </si>
  <si>
    <t>КЛ 0,4 кВ от ТП 73 ВРУ пр-кт. Героев д.19 (Л-5)</t>
  </si>
  <si>
    <t>КЛ 0,4 кВ от ТП 73 КК 0,4 кВ пр-кт. Героев д.19</t>
  </si>
  <si>
    <t>АВРГ-1 3x95 + 1x30</t>
  </si>
  <si>
    <t>КЛ 0,4 кВ от ТП 73 пр-кт. Героев д.23 (Л-1)</t>
  </si>
  <si>
    <t>КЛ 0,4 кВ от ТП 73 пр-кт. Героев д.23 (Л-4)</t>
  </si>
  <si>
    <t>КЛ 0,4 кВ от ТП 73 пр-кт. Героев д.25</t>
  </si>
  <si>
    <t>КЛ 0,4 кВ от ТП 73 ул. Энергетиков д.21; ул. Энергетиков д.17</t>
  </si>
  <si>
    <t>КЛ 0,4 кВ от ТП 73 ул. Энергетиков д.19; ул. Энергетиков д.17</t>
  </si>
  <si>
    <t>КЛ 0,4 кВ от ТП 73 ул. Строителей д.22; ул. Строителей д.20</t>
  </si>
  <si>
    <t>КЛ 0,4 кВ от ТП 73 ул. Строителей д.22А д/сад № 19 (Л-10)</t>
  </si>
  <si>
    <t>КЛ 0,4 кВ от ТП 73 ул. Строителей д.22А д/сад № 19 (Л-2)</t>
  </si>
  <si>
    <t>КЛ 0,4 кВ от ТП 73 пр-кт. Героев д.23 (Л-8)</t>
  </si>
  <si>
    <t>КЛ 0,4 кВ от ТП 73 пр-кт. Героев д.23; Рельеф; Веста; Альфа</t>
  </si>
  <si>
    <t>КЛ 0,4 кВ КК 0,4 кВ ул. Энергетиков д.17 - КК 0,4 кВ ул. Энергетиков д.21 (от ТП 73)</t>
  </si>
  <si>
    <t>КЛ 0,4 кВ КК 0,4 кВ ул. Энергетиков д.19 - КК 0,4 кВ ул. Энергетиков д.17 (от ТП 73)</t>
  </si>
  <si>
    <t>КЛ 0,4 кВ КК 0,4 кВ пр-кт. Героев д.25 - КК 0,4 кВ ул. Энергетиков д.19 (от ТП 73)</t>
  </si>
  <si>
    <t>КЛ 0,4 кВ ВРУ пр-кт. Героев д.19 - КК 0,4 кВ пр-кт. Героев д.19 (от ТП 73)</t>
  </si>
  <si>
    <t>АВРГ 3х70+1х35</t>
  </si>
  <si>
    <t>КЛ 10 кВ ТП-73 - ТП-70</t>
  </si>
  <si>
    <t>Здание ТП-70</t>
  </si>
  <si>
    <t>КЛ-0,4 кВ от ТП-70</t>
  </si>
  <si>
    <t>КЛ 0,4 кВ от ТП 70 КК 0,4 кВ пр-кт. Героев д.19; пр-кт. Героев д.17; пр-кт. Героев д.15; Светофор; ул.Строителей д.28</t>
  </si>
  <si>
    <t>Силовое оборудование ТП-70</t>
  </si>
  <si>
    <t>КЛ 0,4 кВ от ТП 70 ул. Строителей д.18 (Л-2)</t>
  </si>
  <si>
    <t>КЛ 0,4 кВ от ТП 70 ул. Строителей д.18 (Л-9)</t>
  </si>
  <si>
    <t>КЛ 0,4 кВ от ТП 70 КК 0,4 кВ ул. Строителей д.24; КК 0,4 кВ ул.Строителей д.20</t>
  </si>
  <si>
    <t>КЛ 0,4 кВ от ТП 70 ул. Строителей д.26 (Л-12)</t>
  </si>
  <si>
    <t>КЛ 0,4 кВ от ТП 70 ул. Строителей д.26 (Л-8)</t>
  </si>
  <si>
    <t>КЛ 0,4 кВ от ТП 70 ул. Строителей д.26 Библиотека</t>
  </si>
  <si>
    <t>КЛ 0,4 кВ КК 0,4 кВ пр-кт. Героев д.19 - ВРУ пр-кт. Героев д.17 (от ТП 70)</t>
  </si>
  <si>
    <t>АВВГ-1 3x95 + 1x70</t>
  </si>
  <si>
    <t>КЛ 0,4 кВ ВРУ пр-кт. Героев д.17 - ВРУ пр-кт. Героев д.15 (от ТП 70)</t>
  </si>
  <si>
    <t>КЛ 0,4 кВ ВРУ пр-кт. Героев д.15 - ВРУ ул. Строителей д.28 (от ТП 70)</t>
  </si>
  <si>
    <t>КЛ 0,4 кВ КК 0,4 кВ пр-кт. Героев д.19 - ВРУ ул. Строителей д.28 (от ТП 70)</t>
  </si>
  <si>
    <t>КЛ 0,4 кВ КК 0,4 кВ ул. Строителей д.24 - КК 0,4 кВ ул. Строителей д.20 (от ТП 70)</t>
  </si>
  <si>
    <t>КЛ 0,4 кВ КК 0,4 кВ ул. Строителей д.20 - КК 0,4 кВ ул. Строителей д.22 (от ТП 70)</t>
  </si>
  <si>
    <t>КЛ 0,4 кВ ВРУ ул. Строителей д.18 - КК 0,4 кВ ул. Строителей д.16 (от ТП 70)</t>
  </si>
  <si>
    <t>КЛ-10 кВ ТП-70 - ТП-36</t>
  </si>
  <si>
    <t>КЛ 10 кВ ТП-70 - ТП-36</t>
  </si>
  <si>
    <t>КЛ-0,4 кВ от ТП-36</t>
  </si>
  <si>
    <t>КЛ 0,4 кВ от ТП 36 ул. Советская д.4 шкаф главного корпуса (Л-11)</t>
  </si>
  <si>
    <t>2х</t>
  </si>
  <si>
    <t>Силовое оборудование ТП-36</t>
  </si>
  <si>
    <t>КЛ 0,4 кВ от ТП 36 ул. Советская д.4 шкаф главного корпуса (Л-22)</t>
  </si>
  <si>
    <t>КЛ 0,4 кВ от ТП 36 ул. Советская д.4 котельная (Л-23)</t>
  </si>
  <si>
    <t>КЛ 0,4 кВ от ТП 36 пл.60-летия Октября д.1 школа № 5</t>
  </si>
  <si>
    <t>КЛ 0,4 кВ от ТП 36 КК 0,4 кВ ГПК Сатурн (школа №5)</t>
  </si>
  <si>
    <t>КЛ 0,4 кВ ВРУ пл. 60-летия Октября д.1 Школа 5 - КК 0,4 кВ гаражей (от ТП 36)</t>
  </si>
  <si>
    <t>КЛ 0,4 кВ от ТП 36 ул. Декабристов Бестужевых д.4А (Л-1)</t>
  </si>
  <si>
    <t>КЛ 0,4 кВ от ТП 36 ул. Декабристов Бестужевых д.4А (Л-17)</t>
  </si>
  <si>
    <t>КЛ 0,4 кВ ВРУ ул. Декабристов Бестужевых д.4А - ВРУ ул. Декабристов Бестужевых д.4А (от ТП 36)</t>
  </si>
  <si>
    <t>КЛ-0,4 кВ от ТП-36 (09)</t>
  </si>
  <si>
    <t>КЛ 0,4 кВ от ТП 36 ул. Советская д. 4 Зал траурных церемоний</t>
  </si>
  <si>
    <t>АВБШвнг-1 4х16</t>
  </si>
  <si>
    <t>КЛ-0,4 кВ от ТП-36 до КК-0,4 кВ  (09)</t>
  </si>
  <si>
    <t>КЛ 0,4 кВ от ТП 36 ул. Советская д.4 Комбинат ритуальных услуг</t>
  </si>
  <si>
    <t>АПвБбШп-1 4х25</t>
  </si>
  <si>
    <t>АПвБбШп 4х50</t>
  </si>
  <si>
    <t>КЛ-10 кВ ТП-36-ТП-39</t>
  </si>
  <si>
    <t>КЛ 10 кВ ТП-36 - ТП-39</t>
  </si>
  <si>
    <t>Здание ТП-39</t>
  </si>
  <si>
    <t>КЛ-10 кВ от ТП-39 до ТП-113 (09)</t>
  </si>
  <si>
    <t>КЛ 10 кВ ТП-39 - ТП-113</t>
  </si>
  <si>
    <t>АСБ2л 3х150</t>
  </si>
  <si>
    <t>Здание ТП-113</t>
  </si>
  <si>
    <t>КЛ-0,4 кВ от ТП-113 до ООО КТС (09)</t>
  </si>
  <si>
    <t>КЛ 0,4 кВ от ТП 113 ул. Декабристов Бестужевых д.9 ООО "Киришская телесеть" (Л-11)</t>
  </si>
  <si>
    <t>АВБбШв-1 4х16</t>
  </si>
  <si>
    <t>Здание ТП-113 (09)</t>
  </si>
  <si>
    <t>КЛ 0,4 кВ от ТП 113 ул. Декабристов Бестужевых д.9 ООО "Киришская телесеть" (Л-5)</t>
  </si>
  <si>
    <t>КЛ-10 кВ ТП-15-ТП-36</t>
  </si>
  <si>
    <t>КЛ 10 кВ ТП-36 - ТП-15</t>
  </si>
  <si>
    <t>КЛ 10 кВ ТП-73 - ТП-72</t>
  </si>
  <si>
    <t>АБС-10 3х120</t>
  </si>
  <si>
    <t>Здание ТП-72</t>
  </si>
  <si>
    <t>КЛ-0,4 кВ от ТП-72</t>
  </si>
  <si>
    <t>КЛ 0,4 кВ от ТП 72 ул. Энергетиков д.9А</t>
  </si>
  <si>
    <t>Оборудование БКТП - 72 (09)</t>
  </si>
  <si>
    <t>КЛ 0,4 кВ от ТП 72 ул. Энергетиков д.9</t>
  </si>
  <si>
    <t>КЛ 0,4 кВ от ТП 72 ул. Энергетиков д.11 (Л-9)</t>
  </si>
  <si>
    <t>АПВБ-1 3x50 + 1x16</t>
  </si>
  <si>
    <t>КЛ 0,4 кВ от ТП 72 ул. Энергетиков д.11 (Л-7)</t>
  </si>
  <si>
    <t>КЛ 0,4 кВ от ТП 72 ул. Энергетиков д.13 (Л-8)</t>
  </si>
  <si>
    <t>КЛ 0,4 кВ от ТП 72 ул. Энергетиков д.13 (Л-1)</t>
  </si>
  <si>
    <t>КЛ 0,4 кВ от ТП 72 ул. Энергетиков д.7</t>
  </si>
  <si>
    <t>КЛ 0,4 кВ от ТП 72 ул. Энергетиков д.15 д/сад № 23 (Л-2)</t>
  </si>
  <si>
    <t>КЛ 0,4 кВ от ТП 72 ул. Энергетиков д.15 д/сад № 23 (Л-12)</t>
  </si>
  <si>
    <t>КЛ 0,4 кВ КК 0,4 кВ ул. Энергетиков д.9А - КК 0,4 кВ ул. Энергетиков д.7 (от ТП 72)</t>
  </si>
  <si>
    <t>АПВБ-1 3x90 + 1x25</t>
  </si>
  <si>
    <t>КЛ 0,4 кВ КК 0,4 кВ ул. Энергетиков д.9 - КК 0,4 кВул. Энергетиков д.9А (от ТП 72)</t>
  </si>
  <si>
    <t>КЛ-10 кВ ТП-69 - ТП-72</t>
  </si>
  <si>
    <t>КЛ 10 кВ ТП-72 - ТП-69</t>
  </si>
  <si>
    <t>КЛ 10 кВ РП-2 - ТП-96</t>
  </si>
  <si>
    <t>Здание ТП-96</t>
  </si>
  <si>
    <t xml:space="preserve">КЛ 10 кВ РП-1яч.6 - ТП-43 </t>
  </si>
  <si>
    <t>ААШв-10 3х70</t>
  </si>
  <si>
    <t>КЛ-0,4 кВ от ТП-43</t>
  </si>
  <si>
    <t>КЛ 0,4 кВ от ТП 43 ул. Нефтехимиков д.10 (Л-3)</t>
  </si>
  <si>
    <t>КЛ 0,4 кВ от ТП 43 ул. Нефтехимиков д.10 (Л-11)</t>
  </si>
  <si>
    <t>КЛ 0,4 кВ от ТП 43 ул. Нефтехимиков д.8</t>
  </si>
  <si>
    <t>АПББШв-1 3x70 + 1х35</t>
  </si>
  <si>
    <t>КЛ 0,4 кВ от ТП 43 б-р. Молодежный д.32; д.34; клуб Радуга</t>
  </si>
  <si>
    <t>АПШВ-1 3x70 + 1x35</t>
  </si>
  <si>
    <t>КЛ 0,4 кВ от ТП 43 б-р. Молодежный д.34</t>
  </si>
  <si>
    <t>АПВБ-1 3x120 + 1x35</t>
  </si>
  <si>
    <t>КЛ 0,4 кВ от ТП 43 пр-кт. Ленина д.47 (Л-6)</t>
  </si>
  <si>
    <t>КЛ 0,4 кВ от ТП 43 пр-кт. Ленина д.47 (Л-12)</t>
  </si>
  <si>
    <t>КЛ 0,4 кВ от ТП 43 пр-кт. Ленина д.49 (Л-5)</t>
  </si>
  <si>
    <t>КЛ 0,4 кВ от ТП 43 пр-кт. Ленина д.49 (Л-16)</t>
  </si>
  <si>
    <t>КЛ 0,4 кВ от ТП 43 пр-кт. Ленина д.51 (Л-8)</t>
  </si>
  <si>
    <t>АВВГ-1 3x120+1x50</t>
  </si>
  <si>
    <t>КЛ 0,4 кВ от ТП 43 пр-кт. Ленина д.51 (Л-10)</t>
  </si>
  <si>
    <t>КЛ 0,4 кВ от ТП 43 пр-кт. Ленина д.53</t>
  </si>
  <si>
    <t>КЛ 0,4 кВ от ТП 43 пр-кт. Ленина д.55</t>
  </si>
  <si>
    <t>АВБбШв-1 4x185</t>
  </si>
  <si>
    <t>КЛ 0,4 кВ от ТП 43 пр-кт. Ленина д.59</t>
  </si>
  <si>
    <t>АВБбШв-1 4x240</t>
  </si>
  <si>
    <t>КЛ 0,4 кВ ВРУ ул. Нефтехимиков д.8 - ВРУ б-р. Молодежный д.32 (от ТП 43)</t>
  </si>
  <si>
    <t>АВББШв-1 3x120 + 1х35</t>
  </si>
  <si>
    <t>КЛ 0,4 кВ ВРУ б-р. Молодежный д.34 - ВРУ б-р. Молодежный д.34 Радуга (от ТП 43)</t>
  </si>
  <si>
    <t>ВВБГ-1 3х95+1х35</t>
  </si>
  <si>
    <t>КЛ 0,4 кВ ВРУ б-р. Молодежный д.32 - ВРУ б-р. Молодежный д.34 (от ТП 43)</t>
  </si>
  <si>
    <t>КЛ-10 кВ ТП-43-ТП-44,ТП-43-ТП-80</t>
  </si>
  <si>
    <t>КЛ 10 кВ ТП-43 - ТП-80</t>
  </si>
  <si>
    <t>ААБ-10 3х95</t>
  </si>
  <si>
    <t>Здание ТП-80</t>
  </si>
  <si>
    <t xml:space="preserve">КЛ-0,4 кВ от ТП-80 </t>
  </si>
  <si>
    <t>КЛ 0,4 кВ от ТП 80 б-р. Плавницкий д.8 (Л-7)</t>
  </si>
  <si>
    <t>КЛ 0,4 кВ от ТП 80 б-р. Плавницкий д.8 (Л-10)</t>
  </si>
  <si>
    <t>КЛ 0,4 кВ от ТП 80 б-р. Плавницкий д.10</t>
  </si>
  <si>
    <t>АВВГ-1 3x120 + 1x71</t>
  </si>
  <si>
    <t>КЛ 0,4 кВ от ТП 80 пр-кт. Ленина д.55</t>
  </si>
  <si>
    <t>КЛ 0,4 кВ от ТП 80 пр-кт. Ленина д.57</t>
  </si>
  <si>
    <t>КЛ 0,4 кВ от ТП 80 пр-кт. Ленина д.59</t>
  </si>
  <si>
    <t>КЛ 0,4 кВ ВРУ пр-кт. Ленина д.55 - ВРУ пр-кт. Ленина д.57 (от ТП 80)</t>
  </si>
  <si>
    <t>КЛ 10 кВ ТП-43 - ТП-44</t>
  </si>
  <si>
    <t>Здание ТП-44</t>
  </si>
  <si>
    <t>КЛ-0,4 кВ от ТП-44</t>
  </si>
  <si>
    <t>КЛ 0,4 кВ от ТП 44 б-р. Плавницкий д.2 (Л-2)</t>
  </si>
  <si>
    <t>Силовое оборудование ТП-44</t>
  </si>
  <si>
    <t>КЛ 0,4 кВ от ТП 44 б-р. Плавницкий д.2 (Л-13)</t>
  </si>
  <si>
    <t>КЛ 0,4 кВ от ТП 44 б-р. Плавницкий д.2 вставка (Л-7)</t>
  </si>
  <si>
    <t>КЛ 0,4 кВ от ТП 44 б-р. Плавницкий д.2 вставка (Л-11)</t>
  </si>
  <si>
    <t>КЛ 0,4 кВ от ТП 44 б-р. Плавницкий д.4 (Л-12)</t>
  </si>
  <si>
    <t>АВВГ-1 3x50 + 1x35</t>
  </si>
  <si>
    <t>КЛ 0,4 кВ от ТП 44 б-р. Плавницкий д.4 (Л-1)</t>
  </si>
  <si>
    <t>КЛ 0,4 кВ от ТП 44 б-р. Молодежный д.23, 21</t>
  </si>
  <si>
    <t>КЛ 0,4 кВ от ТП 44 б-р. Молодежный д.25 школа-интернат (Л-6)</t>
  </si>
  <si>
    <t xml:space="preserve">ААШв-1 3x95 </t>
  </si>
  <si>
    <t>КЛ 0,4 кВ от ТП 44 б-р. Молодежный д.25 школа-интернат (Л-16)</t>
  </si>
  <si>
    <t>КЛ 0,4 кВ от ТП 44 б-р. Молодежный д.27 (Л-3)</t>
  </si>
  <si>
    <t>КЛ 0,4 кВ от ТП 44 б-р. Молодежный д.27 (Л-10)</t>
  </si>
  <si>
    <t>КЛ 0,4 кВ от ТП 44 ул. Нефтехимиков д.6</t>
  </si>
  <si>
    <t>КЛ 0,4 кВ ВРУ б-р. Молодежный д.23 - ВРУ б-р. Молодежный д.21 (от ТП 44)</t>
  </si>
  <si>
    <t>ААШв-1 3x95 + 1x35</t>
  </si>
  <si>
    <t>КЛ-10 кВ ТП-44-ТП-80</t>
  </si>
  <si>
    <t>КЛ 10 кВ ТП-80 - ТП-44</t>
  </si>
  <si>
    <t>КЛ-10 кВ ТП-82-ТП47,ТП-82-ТП-43</t>
  </si>
  <si>
    <t>КЛ 10 кВ ТП-82 - ТП-43</t>
  </si>
  <si>
    <t>КЛ 10 кВ РП-1 - ТП-82</t>
  </si>
  <si>
    <t>Здание ТП-82</t>
  </si>
  <si>
    <t>КЛ-0,4 кВ от ТП-82</t>
  </si>
  <si>
    <t>КЛ 0,4 кВ от ТП 82 пр-кт. Ленина д.56</t>
  </si>
  <si>
    <t>АВБШв-1 3x185 + 1x95</t>
  </si>
  <si>
    <t>Силовое оборудование ТП-81</t>
  </si>
  <si>
    <t>КЛ 0,4 кВ от ТП 82 пр-кт. Ленина д.48 (Л-14)</t>
  </si>
  <si>
    <t>АПВПГ-1 4x70</t>
  </si>
  <si>
    <t>КЛ 0,4 кВ от ТП 82 пр-кт. Ленина д.48 (Л-1)</t>
  </si>
  <si>
    <t>КЛ 0,4 кВ от ТП 82 пр-кт. Ленина д.50 Пенсионный фонд (Л-4)</t>
  </si>
  <si>
    <t>КЛ 0,4 кВ от ТП 82 пр-кт. Ленина д.50 (Л-5)</t>
  </si>
  <si>
    <t>КЛ 0,4 кВ от ТП 82 пр-кт. Ленина д.50 (Л-16)</t>
  </si>
  <si>
    <t>АВВГ-1 3x70 + 1x25</t>
  </si>
  <si>
    <t>КЛ 0,4 кВ от ТП 82 пр-кт. Ленина д.46 (Л-2)</t>
  </si>
  <si>
    <t>КЛ 0,4 кВ от ТП 82 пр-кт. Ленина д.46 вставка (Л-10)</t>
  </si>
  <si>
    <t>КЛ 0,4 кВ от ТП 82 пр-кт. Ленина д.52</t>
  </si>
  <si>
    <t>КЛ 10 кВ ТП-82 - ТП-47</t>
  </si>
  <si>
    <t>АПШв-10 3х95</t>
  </si>
  <si>
    <t>Здание ТП-47</t>
  </si>
  <si>
    <t>КЛ-0,4 кВ от ТП-47</t>
  </si>
  <si>
    <t>КЛ 0,4 кВ от ТП 47 пр-кт. Ленина д.52</t>
  </si>
  <si>
    <t>Силовое оборудование ТП-47</t>
  </si>
  <si>
    <t>КЛ 0,4 кВ от ТП 47 пр-кт. Ленина д.54 д/сад № 28 (Л-2)</t>
  </si>
  <si>
    <t>КЛ 0,4 кВ от ТП 47 пр-кт. Ленина д.54 д/сад № 28 (Л-12)</t>
  </si>
  <si>
    <t>КЛ 0,4 кВ от ТП 47 пр-кт. Ленина д.56</t>
  </si>
  <si>
    <t>КЛ 0,4 кВ от ТП 47 пр-кт. Ленина д.58</t>
  </si>
  <si>
    <t xml:space="preserve">АВББШв-1 3x150 </t>
  </si>
  <si>
    <t>КЛ 0,4 кВ от ТП 47 б-р. Плавницкий д.14</t>
  </si>
  <si>
    <t>КЛ 0,4 кВ от ТП 47 б-р. Плавницкий д.16 (Л-6)</t>
  </si>
  <si>
    <t>ААБ-1 3x50 + 1x35</t>
  </si>
  <si>
    <t>КЛ 0,4 кВ от ТП 47 б-р. Плавницкий д.16 (Л-11)</t>
  </si>
  <si>
    <t>КЛ 0,4 кВ от ТП 47 б-р. Плавницкий д.18</t>
  </si>
  <si>
    <t>КЛ 0,4 кВ от ТП 47 б-р. Плавницкий д.20, 22 (Л-10)</t>
  </si>
  <si>
    <t>КЛ 0,4 кВ от ТП 47 б-р. Плавницкий д.20, 22 (Л-4)</t>
  </si>
  <si>
    <t>АВВГ-1 3x70</t>
  </si>
  <si>
    <t>КЛ 0,4 кВ от ТП 47 б-р. Плавницкий д.24</t>
  </si>
  <si>
    <t>КЛ 0,4 кВ ВРУ б-р. Плавницкий д.16 - ВРУ б-р. Плавницкий д.26 (от ТП 47)</t>
  </si>
  <si>
    <t>КЛ 0,4 кВ ВРУ б-р. Плавницкий д.24 - ВРУ б-р. Плавницкий д.26 (от ТП 47)</t>
  </si>
  <si>
    <t>КЛ 0,4 кВ ВРУ б-р. Плавницкий д.20 - ВРУ б-р. Плавницкий д.22 (1) (от ТП 47)</t>
  </si>
  <si>
    <t>КЛ 0,4 кВ ВРУ б-р. Плавницкий д.20 - ВРУ б-р. Плавницкий д.22 (2) (от ТП 47)</t>
  </si>
  <si>
    <t>КЛ 0,4 кВ ВРУ пр-кт. Ленина д.58 - ВРУ б-р. Плавницкий д.14 (от ТП 47)</t>
  </si>
  <si>
    <t>АВББШв-1 3x150 + 1x70</t>
  </si>
  <si>
    <t>КЛ-10 кВ ТП-47 - ТП-46</t>
  </si>
  <si>
    <t>КЛ 10 кВ ТП-47 - ТП-46</t>
  </si>
  <si>
    <t>Здание ТП-46</t>
  </si>
  <si>
    <t>1х400, 1х250</t>
  </si>
  <si>
    <t>КЛ-0,4 кВ от ТП-46</t>
  </si>
  <si>
    <t>КЛ 0,4 кВ от ТП 46 б-р. Плавницкий д.26 (Л-13)</t>
  </si>
  <si>
    <t>СБУ-1 3x25 + 1x16</t>
  </si>
  <si>
    <t>Силовое оборудование ТП-46</t>
  </si>
  <si>
    <t>КЛ 0,4 кВ от ТП 46 б-р. Плавницкий д.26 (Л-6)</t>
  </si>
  <si>
    <t>КЛ 0,4 кВ от ТП 46 б-р. Плавницкий д.28</t>
  </si>
  <si>
    <t>КЛ 0,4 кВ от ТП 46 б-р. Плавницкий  д.30</t>
  </si>
  <si>
    <t>КЛ 0,4 кВ от ТП 46 б-р. Плавницкий д.32</t>
  </si>
  <si>
    <t>КЛ 0,4 кВ от ТП 46 б-р. Плавницкий д.34 (Л-3)</t>
  </si>
  <si>
    <t>КЛ 0,4 кВ от ТП 46 б-р. Плавницкий д.34 (Л-12)</t>
  </si>
  <si>
    <t>АВБВ-1 3x70</t>
  </si>
  <si>
    <t>КЛ 0,4 кВ от ТП 46 б-р. Плавницкий д.36 (Л-7)</t>
  </si>
  <si>
    <t>АВРБГ-1 3x70 + 1x25</t>
  </si>
  <si>
    <t>КЛ 0,4 кВ от ТП 46 б-р. Плавницкий д.36 (Л-16)</t>
  </si>
  <si>
    <t>КЛ 0,4 кВ от ТП 46 ул. Декабристов Бестужевых д.27; ул. Декабристов Бестужевых д.25</t>
  </si>
  <si>
    <t>КЛ 0,4 кВ от ТП 46 ул. Декабристов Бестужевых д. 27</t>
  </si>
  <si>
    <t>ААШв-1 3x71</t>
  </si>
  <si>
    <t>КЛ 0,4 кВ ВРУ б-р. Плавницкий д.32 - ВРУ б-р. Плавницкий д.34 (от ТП 46)</t>
  </si>
  <si>
    <t>КЛ 0,4 кВ ВРУ б-р. Плавницкий д.28 - ВРУ б-р. Плавницкий д.30 (от ТП 46)</t>
  </si>
  <si>
    <t>КЛ 0,4 кВ ВРУ б-р. Плавницкий д.36 - ВРУ ул. Строителей д.17 (от ТП 46)</t>
  </si>
  <si>
    <t>АВРБГ-1 3x50 + 1x25</t>
  </si>
  <si>
    <t>КЛ 0,4 кВ ВРУ ул. Декабристов Бестужевых д.27 - ВРУ ул. Декабристов Бестужевых д.25 (от ТП 46)</t>
  </si>
  <si>
    <t>КЛ-10 кВ ТП-46 - ТП-48</t>
  </si>
  <si>
    <t>КЛ 10 кВ ТП-48 - ТП-46</t>
  </si>
  <si>
    <t>КЛ-0,4 кВ от ТП-48</t>
  </si>
  <si>
    <t>КЛ 0,4 кВ от ТП 48 ул. Декабристов Бестужевых д.21</t>
  </si>
  <si>
    <t xml:space="preserve">Силовое оборудование ТП-48 </t>
  </si>
  <si>
    <t>КЛ 0,4 кВ от ТП 48 ул. Декабристов Бестужевых д.25 (1)</t>
  </si>
  <si>
    <t>КЛ 0,4 кВ от ТП 48 ул. Декабристов Бестужевых д.25 (2)</t>
  </si>
  <si>
    <t>КЛ 0,4 кВ от ТП 48 ул. Нефтехимиков д.26</t>
  </si>
  <si>
    <t>КЛ 0,4 кВ от ТП 48 ул. Строителей д.13</t>
  </si>
  <si>
    <t>КЛ 0,4 кВ от ТП 48 ул. Строителей д.15 ВРУ № 2</t>
  </si>
  <si>
    <t>КЛ 0,4 кВ от ТП 48 ул. Строителей д.15 ВРУ № 3</t>
  </si>
  <si>
    <t>КЛ 0,4 кВ от ТП 48 ул. Строителей д.15 ВРУ № 4</t>
  </si>
  <si>
    <t>КЛ 0,4 кВ от ТП 48 ул. Строителей д.17 ВРУ 1</t>
  </si>
  <si>
    <t>КЛ 0,4 кВ от ТП 48 ул. Строителей д.17 ВРУ 3 (резерв)</t>
  </si>
  <si>
    <t>КЛ 0,4 кВ от ТП 48 ул. Строителей д.17 ВРУ 3</t>
  </si>
  <si>
    <t>АВВГ-1 3x70 + 1x36</t>
  </si>
  <si>
    <t>КЛ 0,4 кВ от ТП 48 ул. Строителей д.17 ВРУ 4</t>
  </si>
  <si>
    <t>КЛ 0,4 кВ ВРУ ул. Декабристов Бестужевых д.21 - ВРУ ул. Декабристов Бестужевых д.19 (от ТП 48)</t>
  </si>
  <si>
    <t>АПВГ-1 3x120 + 1x50</t>
  </si>
  <si>
    <t>КЛ 0,4 кВ ВРУ ул. Декабристов Бестужевых д.19 - ВРУ ул. Нефтехимиков д.26 (от ТП 48)</t>
  </si>
  <si>
    <t>КЛ 0,4 кВ ВРУ ул. Строителей д.13 - ВРУ ул. Строителей д.15 (1) (от ТП 48)</t>
  </si>
  <si>
    <t>КЛ 0,4 кВ ВРУ ул. Строителей д.15 щ.2 - ВРУ ул. Строителей д.15 щ.1 (от ТП 48)</t>
  </si>
  <si>
    <t>КЛ 0,4 кВ ВРУ ул. Строителей д.15 щ.3 - ВРУ ул. Строителей д.15 щ.4 (от ТП 48)</t>
  </si>
  <si>
    <t>КЛ 0,4 кВ ВРУ ул. Строителей д.17 щ.1 - ВРУ ул. Строителей д.17 щ.2 (от ТП 48)</t>
  </si>
  <si>
    <t>КЛ 0,4 кВ ВРУ ул. Строителей д.17 щ.2 - ВРУ ул. Строителей д.17 щ.3 (от ТП 48)</t>
  </si>
  <si>
    <t>КЛ 0,4 кВ ВРУ ул. Строителей д.17 - ВРУ ул. Строителей д.17 (от ТП 48)</t>
  </si>
  <si>
    <t>КЛ 0,4 кВ ВРУ ул. Строителей д.17 щ.4 - ВРУ ул. Декабристов Бестужевых д.27 (от ТП 48)</t>
  </si>
  <si>
    <t>КЛ 0,4 кВ ВРУ ул. Строителей д.17 - ВРУ ул. Декабристов Бестужевых д.27 (от ТП 48)</t>
  </si>
  <si>
    <t>КЛ 10 кВ РП-1 - ТП-45</t>
  </si>
  <si>
    <t>Здание ТП-45</t>
  </si>
  <si>
    <t>КЛ-0,4 кВ от ТП-45</t>
  </si>
  <si>
    <t>КЛ 0,4 кВ от ТП 45 ул. Нефтехимиков д.16; д.14</t>
  </si>
  <si>
    <t>Силовое оборудование ТП-45</t>
  </si>
  <si>
    <t>КЛ 0,4 кВ от ТП 45 ул. Нефтехимиков д.18</t>
  </si>
  <si>
    <t>КЛ 0,4 кВ от ТП 45 ул. Нефтехимиков д.20</t>
  </si>
  <si>
    <t>АСБ-1 3x75 + 1x35</t>
  </si>
  <si>
    <t>КЛ 0,4 кВ от ТП 45 ул. Нефтехимиков д.22 (Л-3)</t>
  </si>
  <si>
    <t>КЛ 0,4 кВ от ТП 45 ул. Нефтехимиков д.22 (Л-17)</t>
  </si>
  <si>
    <t>КЛ 0,4 кВ ВРУ ул. Нефтехимиков д.12 - ВРУ ул. Нефтехимиков д.16 (от ТП 45)</t>
  </si>
  <si>
    <t>КЛ 0,4 кВ ВРУ ул. Нефтехимиков д.16 - ВРУ ул. Нефтехимиков д.14 (от ТП 45)</t>
  </si>
  <si>
    <t>КЛ 0,4 кВ ВРУ ул. Нефтехимиков д.18 - ВРУ ул. Нефтехимиков д.14 (от ТП 45)</t>
  </si>
  <si>
    <t>КЛ-10 кВ ТП-45 - ТП-48</t>
  </si>
  <si>
    <t>КЛ 10 кВ ТП-45 - ТП-126</t>
  </si>
  <si>
    <t>КЛ-10 кВ от врезки КЛ ТП-45 - ТП-48 до ТП-126 (09)</t>
  </si>
  <si>
    <t>КЛ 10 кВ ТП-126 - ТП-48</t>
  </si>
  <si>
    <t>КЛ-10 кВ ТП-48 - ТП-40</t>
  </si>
  <si>
    <t>КЛ 10 кВ ТП-48 - ТП-40</t>
  </si>
  <si>
    <t>АСБу-10 3х185</t>
  </si>
  <si>
    <t>ПС№303 110/10 кВ ф.0</t>
  </si>
  <si>
    <t>КЛ-10 кВ ПСТ 303 ф.0-РП-5,ПСТ 303ф.25-РП-5</t>
  </si>
  <si>
    <t>КЛ 10 кВ ПСТ-303 ф.0 - РП-5</t>
  </si>
  <si>
    <t>КЛ-10 кВ РП-5-ТП-78,РП-5-ТП-77,РП-5-ТП-87,РП-5-ТП-76,РП-5-ТП-81</t>
  </si>
  <si>
    <t>КЛ 10 кВ РП-5 - ТП-78</t>
  </si>
  <si>
    <t>ТП-78 (ЗТП*)</t>
  </si>
  <si>
    <t xml:space="preserve">Силовое оборудование ТП-78 </t>
  </si>
  <si>
    <t>КЛ-10 кВ ТП-78-ТП-102</t>
  </si>
  <si>
    <t>КЛ 10 кВ ТП-78 - ТП-102</t>
  </si>
  <si>
    <t>Здание ТП-102</t>
  </si>
  <si>
    <t>ВЛ-0,4 кВ от ТП-102 (09)</t>
  </si>
  <si>
    <t>ВЛ 0,4 кВ от ТП 102 Л-1</t>
  </si>
  <si>
    <t>СИП2 3х95+1х95</t>
  </si>
  <si>
    <t>КЛ 0,4 кВ от ТП 102 Линия-1 ул.Северная; КК 0,4 кВ</t>
  </si>
  <si>
    <t>Силовое оборудование ТП-102</t>
  </si>
  <si>
    <t>ВЛ 0,4 кВ от ТП 102 Л-2</t>
  </si>
  <si>
    <t>КЛ 0,4 кВ от ТП 102 Линия-2 ул.Цветочная</t>
  </si>
  <si>
    <t>ВЛ 0,4 кВ от ТП 102 Л-3</t>
  </si>
  <si>
    <t>СИП2 3х70+1х70</t>
  </si>
  <si>
    <t>КЛ 0,4 кВ от ТП 102 Линия-3 ул.Северная</t>
  </si>
  <si>
    <t>ВЛ 0,4 кВ от ТП 102 Л-4</t>
  </si>
  <si>
    <t>КЛ 0,4 кВ от ТП 102 Линия-4 ул.Вербная</t>
  </si>
  <si>
    <t>ВЛ-0,4 кВ от опоры 5 ТП-102 (09)</t>
  </si>
  <si>
    <t>ВЛ 0,4 кВ от ТП 102 Л-1 отпайка от оп.5 до оп.6/5</t>
  </si>
  <si>
    <t>КЛ-0,4 кВ от опоры 8 ТП-102 (09)</t>
  </si>
  <si>
    <t>КЛ 0,4 кВ от оп.8 КК 0,4 кВ (от ТП 102)</t>
  </si>
  <si>
    <t>АВБбШв-1 4х50</t>
  </si>
  <si>
    <t>КЛ 0,4 кВ  КК 0,4 кВ от оп.8 до опоры № 9 (от ТП 102)</t>
  </si>
  <si>
    <t>АВБбШв-1 4х25</t>
  </si>
  <si>
    <t>КЛ-10 кВ ТП-102 - ТП-105</t>
  </si>
  <si>
    <t>КЛ 10 кВ ТП-102 - ТП-105</t>
  </si>
  <si>
    <t>Здание ТП-105</t>
  </si>
  <si>
    <t>ВЛ-0,4 кВ от ТП-105 (09)</t>
  </si>
  <si>
    <t>ВЛ 0,4 кВ от ТП 105 Л-1</t>
  </si>
  <si>
    <t>КЛ 0,4 кВ от ТП 105 Линия-1 оп.№ 1</t>
  </si>
  <si>
    <t>АСБ-1 4Х120</t>
  </si>
  <si>
    <t>КЛ-10 кВ от врезки КЛ-10 кВ ТП-102- ТП-105 до ТП-105</t>
  </si>
  <si>
    <t>Силовое оборудование ТП-105</t>
  </si>
  <si>
    <t>ВЛ 0,4 кВ от ТП 105 Л-2</t>
  </si>
  <si>
    <t>КЛ 0,4 кВ от ТП 105 Линия-2 оп.№ 1</t>
  </si>
  <si>
    <t>ВЛ 0,4 кВ от ТП 105 Л-3</t>
  </si>
  <si>
    <t>КЛ 0,4 кВ от ТП 105 Линия-3 оп.№ 11</t>
  </si>
  <si>
    <t>ВЛ 0,4 кВ от ТП 105 Л-4</t>
  </si>
  <si>
    <t>КЛ 0,4 кВ от ТП 105 Линия-4 оп.№ 11</t>
  </si>
  <si>
    <t>ВЛ 0,4 кВ от ТП 105 Л-5</t>
  </si>
  <si>
    <t>СИП2 3х150+1х50</t>
  </si>
  <si>
    <t>КЛ 0,4 кВ от ТП 105 Линия-5 оп.№ 22; ул. Северная д.30 (Дюжева)</t>
  </si>
  <si>
    <t>СИП-4 4х25</t>
  </si>
  <si>
    <t>КЛ-10 кВ от ТП-105 до ТП-107 (09)</t>
  </si>
  <si>
    <t>КЛ 10 кВ ТП-105 - ТП-107</t>
  </si>
  <si>
    <t>Здание ТП-107</t>
  </si>
  <si>
    <t>ВЛ-0,4 кВ Л-1 от ТП-107 (09)</t>
  </si>
  <si>
    <t>ВЛ 0,4 кВ от ТП 107 Л-1.1</t>
  </si>
  <si>
    <t>СИП 3х50+1х50</t>
  </si>
  <si>
    <t>ВЛ-0,4 кВ от ТП-107 (09)</t>
  </si>
  <si>
    <t>КЛ 0,4 кВ от ТП 107 Линия-1</t>
  </si>
  <si>
    <t>Оборудование ТП-107 (09)</t>
  </si>
  <si>
    <t>ВЛ 0,4 кВ от ТП 107 Л-1.2</t>
  </si>
  <si>
    <t>СИП 3х95+1х95</t>
  </si>
  <si>
    <t>КЛ 0,4 кВ от ТП 107 Линия-1.1</t>
  </si>
  <si>
    <t>АПВБбШп-4х70</t>
  </si>
  <si>
    <t>ВЛ-0,4 кВ Л-2 от ТП-107 (09)</t>
  </si>
  <si>
    <t>КЛ 0,4 кВ от ТП 107 Линия-1.2</t>
  </si>
  <si>
    <t>АПВБбШп-4х120</t>
  </si>
  <si>
    <t>ВЛ-0,4 кВ Л-3 от ТП-107 (09)</t>
  </si>
  <si>
    <t>ВЛ 0,4 кВ от ТП 107 Л-3</t>
  </si>
  <si>
    <t>КЛ 0,4 кВ от ТП 107 Линия-2</t>
  </si>
  <si>
    <t>АПвБбШп-4х120</t>
  </si>
  <si>
    <t>ВЛ 0,4 кВ от ТП 107 Линия-1</t>
  </si>
  <si>
    <t>СИП2 4х16</t>
  </si>
  <si>
    <t>КЛ 0,4 кВ от ТП 107 Линия-3</t>
  </si>
  <si>
    <t>СИП4 4х16</t>
  </si>
  <si>
    <t>КЛ-10 кВ от ТП-103 до ТП-107 (09)</t>
  </si>
  <si>
    <t>КЛ 10 кВ ТП-107 - ТП-103</t>
  </si>
  <si>
    <t>КЛ-10 кВ ТП-74 - ТП-78</t>
  </si>
  <si>
    <t>КЛ 10 кВ ТП-78 - ТП-74</t>
  </si>
  <si>
    <t>Здание ТП-74</t>
  </si>
  <si>
    <t>КЛ-0,4 кВ от ТП-74</t>
  </si>
  <si>
    <t>КЛ 0,4 кВ от ТП 74 ул. Энергетиков д.16А д/сад № 29 (Л-5)</t>
  </si>
  <si>
    <t>Силовое оборудование ТП-74</t>
  </si>
  <si>
    <t>КЛ 0,4 кВ от ТП 74 ул. Энергетиков д.16А д/сад № 29 (Л-11)</t>
  </si>
  <si>
    <t>КЛ 0,4 кВ от ТП 74 ул. Энергетиков д.20 (Л-8)</t>
  </si>
  <si>
    <t>КЛ 0,4 кВ от ТП 74 ул. Энергетиков д.20 (Л-9)</t>
  </si>
  <si>
    <t xml:space="preserve">КЛ 0,4 кВ от ТП 74 ул. Энергетиков д.22 </t>
  </si>
  <si>
    <t>КЛ 0,4 кВ от ТП 74 ул. Энергетиков д.22 (Л-10)</t>
  </si>
  <si>
    <t>КЛ 0,4 кВ от ТП 74 ул. Энергетиков д.24 (Л-12)</t>
  </si>
  <si>
    <t>КЛ 0,4 кВ от ТП 74 ул. Энергетиков д.24 (Л-14)</t>
  </si>
  <si>
    <t>КЛ 0,4 кВ от ТП 74 пр-кт. Героев д.27</t>
  </si>
  <si>
    <t>КЛ 0,4 кВ от ТП 74 пр-кт. Героев д.29 (Л-4)</t>
  </si>
  <si>
    <t>КЛ 0,4 кВ от ТП 74 пр-кт. Героев д.29 (Л-13)</t>
  </si>
  <si>
    <t>КЛ 0,4 кВ ВРУ пр-кт. Героев д.27 - ВРУ пр-кт. Героев д.29 (от ТП-74)</t>
  </si>
  <si>
    <t>КЛ-10 кВ ТП-75-ТП74</t>
  </si>
  <si>
    <t>КЛ 10 кВ ТП-74 - ТП-75</t>
  </si>
  <si>
    <t>Здание ТП-75</t>
  </si>
  <si>
    <t>1х400, 1х630</t>
  </si>
  <si>
    <t>ВЛИ - 0,4 кВ ТП - 75 до ВРУ-0,4 кВ (09)</t>
  </si>
  <si>
    <t>ВЛ 0,4 кВ от ТП 75 гаражи пр.Героев 29</t>
  </si>
  <si>
    <t>КЛ-0,4кВ от ТП-75</t>
  </si>
  <si>
    <t>КЛ 0,4 кВ от ТП 75 ул. Энергетиков д.12</t>
  </si>
  <si>
    <t>ААШв-1 3x70 + 1x35</t>
  </si>
  <si>
    <t>Силовое оборудование ТП-75</t>
  </si>
  <si>
    <t>КЛ 0,4 кВ от ТП 75 ул. Энергетиков д.14</t>
  </si>
  <si>
    <t>КЛ 0,4 кВ от ТП 75 ул. Энергетиков д.16</t>
  </si>
  <si>
    <t>АШВГ-1 3x70 + 1x35</t>
  </si>
  <si>
    <t>КЛ 0,4 кВ от ТП 75 ул. Энергетиков д.18</t>
  </si>
  <si>
    <t>ВРГ-1 3x50 + 1x25</t>
  </si>
  <si>
    <t>КЛ 0,4 кВ ВРУ ул. Энергетиков д.12 - ВРУ ул. Энергетиков д.16 (от ТП 75)</t>
  </si>
  <si>
    <t>КЛ 0,4 кВ ВРУ ул. Энергетиков д.14 - ВРУ ул. Энергетиков д.18 (от ТП 75)</t>
  </si>
  <si>
    <t>КЛ-10 кВ ТП-86 - ТП-75, ТП-86 - ТП-88</t>
  </si>
  <si>
    <t>КЛ 10 кВ ТП-75 - ТП-86</t>
  </si>
  <si>
    <t>ААШвУ-10 3х120</t>
  </si>
  <si>
    <t>Здание ТП-86</t>
  </si>
  <si>
    <t>КЛ-0,4 кВ от ТП-86</t>
  </si>
  <si>
    <t>КЛ 0,4 кВ от ТП 86 ул. Восточная д.14 (Л-1)</t>
  </si>
  <si>
    <t>Силовое оборудование ТП-86</t>
  </si>
  <si>
    <t>КЛ 0,4 кВ от ТП 86 ул. Восточная д.14 (Л-11)</t>
  </si>
  <si>
    <t>КЛ-0,4 кВ от ТП-86 (09)</t>
  </si>
  <si>
    <t>КЛ 0,4 кВ от ТП 86 ул. Восточная д.4 (Л-8)</t>
  </si>
  <si>
    <t>КЛ 0,4 кВ от ТП 86 ул. Восточная д.4 (Л-12)</t>
  </si>
  <si>
    <t>КЛ-0,4 кВ от ТП-86 до д.8 ул. Восточная (09)</t>
  </si>
  <si>
    <t>КЛ 0,4 кВ от ТП 86 ул. Восточная д.6 (Л-2)</t>
  </si>
  <si>
    <t>КЛ 0,4 кВ от ТП 86 ул. Восточная д.6 (Л-18)</t>
  </si>
  <si>
    <t>КЛ-0,4 кВ от ТП-86 по ул. Восточная (09)</t>
  </si>
  <si>
    <t>КЛ 0,4 кВ от ТП 86 КК 0,4 кВ № 1</t>
  </si>
  <si>
    <t>АПвБШп-1 4х25</t>
  </si>
  <si>
    <t>КЛ 10 кВ ТП-86 - ТП-88 (1)</t>
  </si>
  <si>
    <t>ААШву-10 3х120</t>
  </si>
  <si>
    <t>Здание ТП-88</t>
  </si>
  <si>
    <t>Силовое оборудование ТП-88</t>
  </si>
  <si>
    <t>КЛ 10 кВ РП-5 - ТП-81</t>
  </si>
  <si>
    <t>Здание ТП-81</t>
  </si>
  <si>
    <t>КЛ-0,4 кВ от ТП-81</t>
  </si>
  <si>
    <t>КЛ 0,4 кВ от ТП 81 ул. Энергетиков д.30 (Л-12)</t>
  </si>
  <si>
    <t>АПВГ-1 4x70</t>
  </si>
  <si>
    <t>КЛ 0,4 кВ от ТП 81 ул. Энергетиков д.30 (Л-16)</t>
  </si>
  <si>
    <t>КЛ 0,4 кВ от ТП 81 ул. Энергетиков д.32 (Л-11)</t>
  </si>
  <si>
    <t>КЛ 0,4 кВ от ТП 81 ул. Энергетиков д.32 (Л-17)</t>
  </si>
  <si>
    <t>КЛ 0,4 кВ от ТП 81 ул. Энергетиков д.34</t>
  </si>
  <si>
    <t>КЛ 0,4 кВ от ТП 81 ул. Энергетиков д.36</t>
  </si>
  <si>
    <t>КЛ 0,4 кВ от ТП 81 ул. Энергетиков д.38 (Л-5)</t>
  </si>
  <si>
    <t>КЛ 0,4 кВ от ТП 81 ул. Энергетиков д.38 (Л-20)</t>
  </si>
  <si>
    <t>КЛ 0,4 кВ от ТП 81 ул. Энергетиков д.40 (Л-6)</t>
  </si>
  <si>
    <t>КЛ 0,4 кВ от ТП 81 ул. Энергетиков д.40 (Л-19)</t>
  </si>
  <si>
    <t>КЛ 0,4 кВ от ТП 81 ул. Энергетиков д.29 школа № 9 (Л-10)</t>
  </si>
  <si>
    <t>АПВПГу-1 4x120</t>
  </si>
  <si>
    <t>КЛ 0,4 кВ от ТП 81 ул. Энергетиков д.29 школа № 9 (Л-15)</t>
  </si>
  <si>
    <t>КЛ 0,4 кВ от ТП 81 пер. Березовый д.2 (Л-8)</t>
  </si>
  <si>
    <t>КЛ 0,4 кВ от ТП 81 пер. Березовый д.2 (Л-21)</t>
  </si>
  <si>
    <t>КЛ 0,4 кВ от ТП 81 пер. Березовый д.4 (Л-4)</t>
  </si>
  <si>
    <t>КЛ 0,4 кВ от ТП 81 пер. Березовый д.4 (Л-14)</t>
  </si>
  <si>
    <t>КЛ 0,4 кВ ВРУ ул. Энергетиков д.34 - ВРУ ул. Энергетиков д.36 (от ТП 81)</t>
  </si>
  <si>
    <t>КЛ 10 кВ РП-5 - ТП-76 (1)</t>
  </si>
  <si>
    <t>АСБ2лШв-10 3х120</t>
  </si>
  <si>
    <t>Здание ТП-76</t>
  </si>
  <si>
    <t>КЛ-0,4 кВ от ТП-76</t>
  </si>
  <si>
    <t>КЛ 0,4 кВ от ТП 76 ул. Энергетиков д.23 (Л-4)</t>
  </si>
  <si>
    <t>КЛ 0,4 кВ от ТП 76 ул. Энергетиков д.23 (Л-20)</t>
  </si>
  <si>
    <t>КЛ 0,4 кВ от ТП 76 ул. Энергетиков д.25 (Л-7)</t>
  </si>
  <si>
    <t>КЛ 0,4 кВ от ТП 76 ул. Энергетиков д.25 (Л-18)</t>
  </si>
  <si>
    <t>КЛ 0,4 кВ от ТП 76 ул. Энергетиков д.27 (Л-28)</t>
  </si>
  <si>
    <t>АПВГ-1 3x95</t>
  </si>
  <si>
    <t>КЛ 0,4 кВ от ТП 76 ул. Энергетиков д.27; насосная</t>
  </si>
  <si>
    <t>КЛ 0,4 кВ от ТП 76 ул. Энергетиков д.29 школа № 9 (Л-10)</t>
  </si>
  <si>
    <t>КЛ 0,4 кВ от ТП 76 ул. Энергетиков д.29 школа № 9 (Л-26)</t>
  </si>
  <si>
    <t>КЛ 0,4 кВ от ТП 76 пр-кт. Героев д.18 (Л-24)</t>
  </si>
  <si>
    <t>КЛ 0,4 кВ от ТП 76 пр-кт. Героев д.20 (Л-14)</t>
  </si>
  <si>
    <t>АВВБШв-1 3x95 + 1х35</t>
  </si>
  <si>
    <t>КЛ 0,4 кВ от ТП 76 пр-кт. Героев д.22 (Л-16)</t>
  </si>
  <si>
    <t>АПСВГ-1 3x35 + 1x16</t>
  </si>
  <si>
    <t>КЛ 0,4 кВ от ТП 76 пр-кт. Героев д.24 (Л-2)</t>
  </si>
  <si>
    <t>АСБу-1 3x50 + 1x25</t>
  </si>
  <si>
    <t>КЛ 0,4 кВ от ТП 76 пр-кт. Героев д.24 (Л-5)</t>
  </si>
  <si>
    <t>КЛ 0,4 кВ от ТП 76 пр-кт. Героев д.26 (Л-6)</t>
  </si>
  <si>
    <t>АПСВТ-1 3x35 + 1x16</t>
  </si>
  <si>
    <t>КЛ 0,4 кВ от ТП 76 пр-кт. Героев д.28 (Л-8)</t>
  </si>
  <si>
    <t>КЛ 0,4 кВ от ТП 76 пр-кт. Героев д.28 вставка (Л-15)</t>
  </si>
  <si>
    <t>АВВБШв-1 3x95 + 1х50</t>
  </si>
  <si>
    <t>КЛ 0,4 кВ от ТП 76 пр-кт. Героев д.28 вставка (Л-17)</t>
  </si>
  <si>
    <t>КЛ 0,4 кВ от ТП 76 КК 0,4 кВ пр-кт. Героев д.30; КК 0,4 кВ пр-кт.Героев д.34 (Л-3)</t>
  </si>
  <si>
    <t>КЛ 0,4 кВ от ТП 76 пр-кт. Героев д.32 (Л-1)</t>
  </si>
  <si>
    <t>КЛ 0,4 кВ от ТП 76 КК 0,4 кВ пр-кт. Героев д.34; светофор (Л-13)</t>
  </si>
  <si>
    <t>КЛ 0,4 кВ ВРУ пр-кт. Героев д.20 - ВРУ пр-кт. Героев д.18 (от ТП 76)</t>
  </si>
  <si>
    <t>КЛ 0,4 кВ ВРУ пр-кт. Героев д.26 - ВРУ пр-кт. Героев д.22 (от ТП 76)</t>
  </si>
  <si>
    <t>АВББШв-1 3x50 + 1х25</t>
  </si>
  <si>
    <t>КЛ 0,4 кВ ВРУ пр-кт. Героев д.28 - ВРУ пр-кт. Героев д.28 (от ТП 76)</t>
  </si>
  <si>
    <t>КЛ 0,4 кВ КК 0,4 кВ пр-кт. Героев д.30 - КК 0,4 кВ пр-кт. Героев д.34 (от ТП 76)</t>
  </si>
  <si>
    <t>КЛ 0,4 кВ ВРУ ул. Энергетиков д.25 - ВРУ пр-кт. Героев д.32 (от ТП 76)</t>
  </si>
  <si>
    <t>ПС№303 110/10 кВ ф.1А</t>
  </si>
  <si>
    <t>КЛ-10 кВ (09)</t>
  </si>
  <si>
    <t>КЛ 10 кВ ПСТ-303ф.1А - ТП-66</t>
  </si>
  <si>
    <t>КЛ-10 кВ от места врезки в КЛ-10 кВ ГПП-303-ТП-116 ТП-66 (09)</t>
  </si>
  <si>
    <t>Здание ТП-66</t>
  </si>
  <si>
    <t>КЛ 10 кВ ТП-66 - ТП-127</t>
  </si>
  <si>
    <t>КЛ-10 кВ ТП-66-ТП-127 (09)</t>
  </si>
  <si>
    <t>Здание ТП-127</t>
  </si>
  <si>
    <t>1х1600</t>
  </si>
  <si>
    <t>Оборудование  ТП-127 2БКТП 1600-10/0,4 кВ (09)</t>
  </si>
  <si>
    <t>КЛ 10 кВ ТП-127 - ТП-116</t>
  </si>
  <si>
    <t>КЛ-10 кВ ТП-116-ТП-127 (09)</t>
  </si>
  <si>
    <t>Здание ТП-116</t>
  </si>
  <si>
    <t>ТП-116 (09)</t>
  </si>
  <si>
    <t>КЛ-10 кв от БКТП-116 до БКТП-124 (09)</t>
  </si>
  <si>
    <t>КЛ 10 кВ ТП-116яч.2 - ТП-124яч.5</t>
  </si>
  <si>
    <t>Здание ТП-124</t>
  </si>
  <si>
    <t>Оборудование БКТП-124 (09)</t>
  </si>
  <si>
    <t>КЛ-10 кВ от ТП-124 до ТП-125 (09)</t>
  </si>
  <si>
    <t>КЛ 10 кВ ТП-124яч.6 - ТП-125 яч.8</t>
  </si>
  <si>
    <t>Здание ТП-125</t>
  </si>
  <si>
    <t>ВЛ-0,4 кВ от БКТП-125  по пр. Героев (09)</t>
  </si>
  <si>
    <t>КЛ 0,4 кВ от ТП 125 до оп.1 Вышка связи ООО НеваТелеком</t>
  </si>
  <si>
    <t>Оборудование БКТП-125 (09)</t>
  </si>
  <si>
    <t>ПС№303 110/10 кВ ф. 2А</t>
  </si>
  <si>
    <t>КЛ-10 кВ от ПС-303 110/10кВ до ТП-111 (09)</t>
  </si>
  <si>
    <t>КЛ 10 кВ ПС-303ф.2А - РП-7яч.7</t>
  </si>
  <si>
    <t>КЛ-10 кВ от точки врезки в КЛ-10 кВ ГПП-303-РП-6 до РП-7 (09)</t>
  </si>
  <si>
    <t>Здание РП-7</t>
  </si>
  <si>
    <t>Оборудование РП-7 (09)</t>
  </si>
  <si>
    <t xml:space="preserve">КЛ 10 кВ РП-7яч.9 - РП-6яч.8 </t>
  </si>
  <si>
    <t>КЛ-10 кВ  РП - 7 - ТП - 128 (09)</t>
  </si>
  <si>
    <t>КЛ 10 кВ РП-7яч.11 - ТП-128</t>
  </si>
  <si>
    <t>АПвПу2г 3х95/25</t>
  </si>
  <si>
    <t>Здание ТП-128</t>
  </si>
  <si>
    <t>ТП-128 (09)</t>
  </si>
  <si>
    <t>КЛ-10 кВ от РП-7 до ТП-109 (КТПН-10/0,4 кВ) (09)</t>
  </si>
  <si>
    <t>КЛ 10 кВ РП-7яч.13 - ТП-109</t>
  </si>
  <si>
    <t>АПвПу2г-10 3х120</t>
  </si>
  <si>
    <t>Здание ТП-109</t>
  </si>
  <si>
    <t>ВЛ-0,4 кВ от ТП-109 (КТПН-10/0,4 кВ) (09)</t>
  </si>
  <si>
    <t>ВЛ 0,4 кВ от ТП 109 Л-1</t>
  </si>
  <si>
    <t>Линия-1</t>
  </si>
  <si>
    <t>КЛ 0,4 кВ от ТП 109 Линия-1 до опоры № 1</t>
  </si>
  <si>
    <t>Оборудование ТП-109 (КТПН-10/0,4 кВ) (09)</t>
  </si>
  <si>
    <t>ВЛ 0,4 кВ от ТП 109 Л-2</t>
  </si>
  <si>
    <t>Линия-2</t>
  </si>
  <si>
    <t>КЛ 0,4 кВ от ТП 109 Линия-2 до опоры № 1</t>
  </si>
  <si>
    <t>КЛ-0,4 кВ от ТП-109 до опоры 48 ВЛ-0,4 кВ (Л-4) ТП-103 (09)</t>
  </si>
  <si>
    <t>КЛ 0,4 кВ от ТП 109 Линия-4 до опоры № 48</t>
  </si>
  <si>
    <t>АПвБбШп 4х150</t>
  </si>
  <si>
    <t>КЛ 10 кВ РП-6 - ТП-119</t>
  </si>
  <si>
    <t>КЛ-10 кВ от врезки в КЛ-10 кВ РП-6 - ТП-111 до БКТП-119 (09)</t>
  </si>
  <si>
    <t>Здание ТП-119</t>
  </si>
  <si>
    <t>1х1250</t>
  </si>
  <si>
    <t>Оборудование БКТП-119 (09)</t>
  </si>
  <si>
    <t>КЛ 10 кВ ТП-119 - ТП-111</t>
  </si>
  <si>
    <t>КЛ-10 кВ от РП-6 до БКТП-118 (09)</t>
  </si>
  <si>
    <t>КЛ 10 кВ РП-6яч.12 - ТП-118яч.6</t>
  </si>
  <si>
    <t>Здание ТП-118</t>
  </si>
  <si>
    <t>Оборудование БКТП-118 (09)</t>
  </si>
  <si>
    <t>КЛ 10 кВ ТП-118 - ТП-120 (2)</t>
  </si>
  <si>
    <t>КЛ-10 кВ от врезки в КЛ-10 кВ РП-6 - ТП-118 до БКТП-120 (09)</t>
  </si>
  <si>
    <t>Здание ТП-120</t>
  </si>
  <si>
    <t>Оборудование БКТП-120 (09)</t>
  </si>
  <si>
    <t>КЛ 10 кВ РП-6 - ТП-121 (2)</t>
  </si>
  <si>
    <t>Здание ТП-121</t>
  </si>
  <si>
    <t>РТП</t>
  </si>
  <si>
    <t>КЛ-0,4 кВ от ТП-121 до КК-0,4 кВ Парк Прибрежный (09)</t>
  </si>
  <si>
    <t>КЛ 0,4 кВ от ТП 121 до КК 0,4 кВ Парк "Прибрежный"</t>
  </si>
  <si>
    <t>ПС№303 110/10 кВ ф. 22</t>
  </si>
  <si>
    <t>КЛ 10 кВ ПСТ-303 ф.22 - РП-2</t>
  </si>
  <si>
    <t>1х10</t>
  </si>
  <si>
    <t>КЛ 10 кВ РП-2 - ТП-66</t>
  </si>
  <si>
    <t>КЛ-10 кВ от места врезки в КЛ-10 кВ РП-2-ТП-66 ТП-66 (09)</t>
  </si>
  <si>
    <t>КЛ-10 кВ ТП-85 - ТП-86, ТП-85 - ТП-66</t>
  </si>
  <si>
    <t>КЛ 10 кВ ТП-66 - ТП-85</t>
  </si>
  <si>
    <t>КЛ-10 кВ от места врезки в КЛ-10 кВ ТП-85-ТП-66 ТП-66 (09)</t>
  </si>
  <si>
    <t>КЛ 10 кВ ТП-64 - ТП-66</t>
  </si>
  <si>
    <t>КЛ-10 кВ от места врезки в КЛ - 10 кВ ТП - 64-ТП-66 ТП-66 (09)</t>
  </si>
  <si>
    <t>КЛ 10 кВ РП-2 - ТП-65</t>
  </si>
  <si>
    <t>Здание ТП-65</t>
  </si>
  <si>
    <t>1х16</t>
  </si>
  <si>
    <t>Силовое оборудование ТП-65 (09)</t>
  </si>
  <si>
    <t>КЛ-10 кВ ТП-65 - ТП-84, ТП-65 - ТП-85</t>
  </si>
  <si>
    <t>КЛ 10 кВ ТП-65 - ТП-85</t>
  </si>
  <si>
    <t>КЛ 10 кВ ТП-85 - ТП-86</t>
  </si>
  <si>
    <t>КЛ 10 кВ ТП-86 - ТП-88 (2)</t>
  </si>
  <si>
    <t>КЛ-0,4 кВ от ТП-88</t>
  </si>
  <si>
    <t>КЛ 0,4 кВ от ТП 88 ул. Энергетиков д.4 (Л-7)</t>
  </si>
  <si>
    <t>АВВГ-1 3х95 + 1х50</t>
  </si>
  <si>
    <t>КЛ 0,4 кВ от ТП 88 ул. Энергетиков д.4 (Л-15)</t>
  </si>
  <si>
    <t>КЛ 0,4 кВ от ТП 88 ул. Энергетиков д.6</t>
  </si>
  <si>
    <t>АВВБШв-1 4x95</t>
  </si>
  <si>
    <t>КЛ 0,4 кВ от ТП 88 ул. Энергетиков д.8 (Л-3)</t>
  </si>
  <si>
    <t>КЛ 0,4 кВ от ТП 88 ул. Энергетиков д.8 (Л-11)</t>
  </si>
  <si>
    <t>КЛ 0,4 кВ от ТП 88 ул. Энергетиков д.10</t>
  </si>
  <si>
    <t>КЛ 0,4 кВ от ТП 88 ул. Энергетиков д.10А</t>
  </si>
  <si>
    <t>ААШв-1 3x95 + 1x50</t>
  </si>
  <si>
    <t>КЛ-10 кВ ТП-88 - ТП-84, ТП-88 - ТП-75</t>
  </si>
  <si>
    <t>КЛ 10 кВ ТП-88 - ТП-84</t>
  </si>
  <si>
    <t>Здание ТП-84</t>
  </si>
  <si>
    <t>КЛ-10 кВ от ТП-65 до КТПН (09)</t>
  </si>
  <si>
    <t>КЛ 10 кВ ТП-65 - ТП-95</t>
  </si>
  <si>
    <t>Здание ТП-95</t>
  </si>
  <si>
    <t>КТПН 10/0,4кВ (09)</t>
  </si>
  <si>
    <t>КЛ-10 кВ от ТП-65 до КТПН-122 (10/0,4 кВ (09)</t>
  </si>
  <si>
    <t xml:space="preserve">КЛ 10 кВ ТП-65 - ТП-122 </t>
  </si>
  <si>
    <t>Здание ТП-122</t>
  </si>
  <si>
    <t>КЛ-0,4 кВ от КТПН-122 (09)</t>
  </si>
  <si>
    <t>КЛ 0,4 кВ от ТП 122 пр-кт. Победы д.33 ООО Победа</t>
  </si>
  <si>
    <t>Оборудование КТПН-122 (09)</t>
  </si>
  <si>
    <t>КЛ-0,4 кВ от РУ-0,4 кВ ТП-122 (09)</t>
  </si>
  <si>
    <t>КЛ 0,4 кВ от ТП 122 пр-кт. Победы д.32 КК 0,4 кВ гаражей</t>
  </si>
  <si>
    <t>КЛ-0,4 кВ от ТП-122 (09)</t>
  </si>
  <si>
    <t>КЛ 0,4 кВ от ТП 122 пр-кт. Победы д.32 участок Стрельцова А.Ф.</t>
  </si>
  <si>
    <t>КЛ 0,4 кВ от ТП 122 пр-кт. Героев КК № 2</t>
  </si>
  <si>
    <t>АПвБбШп-1 4х50</t>
  </si>
  <si>
    <t>ВЛ - 0,4 кВ от КД-0,4 кВ (09)</t>
  </si>
  <si>
    <t>ВЛ 0,4 кВ от КК 0,4 кВ гаражей - гараж № 32/1 Казанцев Е.В. (от ТП 122)</t>
  </si>
  <si>
    <t>КЛ 0,4 кВ КК 0,4 кВ гаражей - пр-кт. Победы гараж № 32/1. Казанцев (от ТП 122)</t>
  </si>
  <si>
    <t>КЛ 10 кВ ТП-88 - ТП-75</t>
  </si>
  <si>
    <t>КЛ-10 кВ РП-2-ТП-127 (09)</t>
  </si>
  <si>
    <t>КЛ 10 кВ РП-2 яч.16 - ТП-127</t>
  </si>
  <si>
    <t>КЛ 10 кВ ТП-65 - ТП-84 на повреждении</t>
  </si>
  <si>
    <t>ПС№303 110/10 кВ ф. 25</t>
  </si>
  <si>
    <t>КЛ 10 кВ ПСТ-303 ф.25 - РП-5</t>
  </si>
  <si>
    <t xml:space="preserve">КЛ-10 кВ ТП-110-РП-5 </t>
  </si>
  <si>
    <t>КЛ 10 кВ РП-5 - ТП-110</t>
  </si>
  <si>
    <t>Здание ТП-110</t>
  </si>
  <si>
    <t xml:space="preserve">КЛ-0,4 кв ТП-110 1 секция-ВРУ ж/д ул.Восточная 18 </t>
  </si>
  <si>
    <t>КЛ 0,4 кВ от ТП 110 ул. Восточная д.18 Ввод 1 (Л-2)</t>
  </si>
  <si>
    <t>АПВБбШп-1 4х120</t>
  </si>
  <si>
    <t xml:space="preserve">ТП-110 (БКТП-1000/10/0,4кВ) </t>
  </si>
  <si>
    <t xml:space="preserve">КЛ-10 кВ ТП-110,2 секция ВРУ ж/д ул.Восточная,18 </t>
  </si>
  <si>
    <t>КЛ 0,4 кВ от ТП 110 ул. Восточная д.18 Ввод 2 (Л-7)</t>
  </si>
  <si>
    <t>КЛ-0,4 кВ ТП-110 1 секция-ВРУ ж/д улВосточная 20</t>
  </si>
  <si>
    <t>КЛ 0,4 кВ от ТП 110 ул. Восточная д.20 Ввод 1 (Л-1)</t>
  </si>
  <si>
    <t>АПВБбШп-1 4х95</t>
  </si>
  <si>
    <t xml:space="preserve">КЛ-10 кВ ТП-110,2 секция ВРУ ж/д ул.Восточная,20 </t>
  </si>
  <si>
    <t>КЛ 0,4 кВ от ТП 110 ул. Восточная д.20 Ввод 2 (Л-8)</t>
  </si>
  <si>
    <t xml:space="preserve">КЛ-10 кВ ТП-110-ТП-93 </t>
  </si>
  <si>
    <t>КЛ 10 кВ ТП-110 - ТП-93</t>
  </si>
  <si>
    <t>Здание ТП-93</t>
  </si>
  <si>
    <t>КЛ-0,4 кВ от ТП-93</t>
  </si>
  <si>
    <t>КЛ 0,4 кВ от ТП 93 ул. Нефтехимиков д.43 Ввод 1 (Л-4)</t>
  </si>
  <si>
    <t>АПвзБбШп-1 4х95</t>
  </si>
  <si>
    <t>Силовое оборудование ТП-93</t>
  </si>
  <si>
    <t>КЛ 0,4 кВ от ТП 93 ул. Нефтехимиков д.43 Ввод 2 (Л-9)</t>
  </si>
  <si>
    <t>КЛ 0,4 кВ от ТП 93 ул. Нефтехимиков д.45 Ввод 1 (Л-5)</t>
  </si>
  <si>
    <t>КЛ 0,4 кВ от ТП 93 ул. Нефтехимиков д.45 Ввод 2 (Л-10)</t>
  </si>
  <si>
    <t>КЛ 0,4 кВ от ТП 93 ул. Восточная д.22 Ввод 1 (Л-2)</t>
  </si>
  <si>
    <t>АПвзБбШп-1 4х150</t>
  </si>
  <si>
    <t>КЛ 0,4 кВ от ТП 93 ул. Восточная д.22 Ввод 2 (Л-15)</t>
  </si>
  <si>
    <t>КЛ 0,4 кВ от ТП 93 ул. Восточная д.24 Ввод 1 (Л-1)</t>
  </si>
  <si>
    <t>АПпВзБШп-1 4x150</t>
  </si>
  <si>
    <t>КЛ 0,4 кВ от ТП 93 ул. Восточная д.24 Ввод 2 (Л-16)</t>
  </si>
  <si>
    <t>КЛ-0,4 кВ от ТП-93 (09)</t>
  </si>
  <si>
    <t>КЛ 0,4 кВ от ТП 93 ИТС ТЦ пер. Березовый д.7</t>
  </si>
  <si>
    <t>АВБбШв-1 4х240</t>
  </si>
  <si>
    <t>КЛ-10 кВ ТП-93 - ТП-103</t>
  </si>
  <si>
    <t>КЛ 10 кВ ТП-93 - ТП-103</t>
  </si>
  <si>
    <t>Здание ТП-103</t>
  </si>
  <si>
    <t>ВЛ-0,4 кВ от ТП-103 (09)</t>
  </si>
  <si>
    <t>ВЛ 0,4 кВ от ТП 103 Л-1</t>
  </si>
  <si>
    <t>КЛ 0,4 кВ от ТП 103 Линия-1 новая Вербная, Цветочная</t>
  </si>
  <si>
    <t>Оборудование ТП-103 (09)</t>
  </si>
  <si>
    <t>СИП2 3х50+1х50</t>
  </si>
  <si>
    <t>КЛ 0,4 кВ от ТП 103 Линия-2 новая опора № 1 ул.Цветочная</t>
  </si>
  <si>
    <t>ВЛ 0,4 кВ от ТП 103 Л-2</t>
  </si>
  <si>
    <t>КЛ 0,4 кВ от ТП 103 Линия-3 новая ул. Нефтехимиков</t>
  </si>
  <si>
    <t>ВЛ-0,4 кВ от оп.11 ВЛ-0,4 кВ (Л-2) ТП-103 (09)</t>
  </si>
  <si>
    <t>ВЛ 0,4 кВ от опоры № 11 до опоры № 11/3</t>
  </si>
  <si>
    <t>КЛ 0,4 кВ от ТП 103 Линия-4 новая ул.Вербная; Сиреневый</t>
  </si>
  <si>
    <t>ВЛ-0,4 кВ от оп.10 ВЛ-0,4 кВ (Л-2) ТП-103 до оп.2 (09)</t>
  </si>
  <si>
    <t>ВЛ 0,4 кВ от опоры № 10 до опоры № 10/2</t>
  </si>
  <si>
    <t>СИП2 3х25+1х25</t>
  </si>
  <si>
    <t>КЛ 0,4 кВ от ТП 103 Линия-5 новая ул. Нефтехимиков; б-р. Сиреневый</t>
  </si>
  <si>
    <t>ВЛ 0,4 кВ от ТП 103 Л-3</t>
  </si>
  <si>
    <t>ВЛ 0,4 кВ от ТП 103 Л-4</t>
  </si>
  <si>
    <t>ВЛ 0,4 кВ от ТП 103 Л-5</t>
  </si>
  <si>
    <t>СИП2 3х120+1х95</t>
  </si>
  <si>
    <t>ВЛ-0,4 кВ от ТП-103 (линия 6) (09)</t>
  </si>
  <si>
    <t>ВЛ 0,4 кВ от ТП 103 Л-6</t>
  </si>
  <si>
    <t>КЛ-10 кВ ТП-92 - ТП-93, ТП-92 - ТП-103</t>
  </si>
  <si>
    <t>КЛ 10 кВ ТП-103 - ТП-92</t>
  </si>
  <si>
    <t>Здание ТП-92</t>
  </si>
  <si>
    <t>КЛ-0,4 кВ от ТП-92</t>
  </si>
  <si>
    <t>КЛ 0,4 кВ от ТП 92 ул. Энергетиков д.64 (Л-4)</t>
  </si>
  <si>
    <t>АСБ2л-1 4x185</t>
  </si>
  <si>
    <t>Силовое оборудование ТП-92</t>
  </si>
  <si>
    <t>КЛ 0,4 кВ от ТП 92 ул. Энергетиков д.64(Л-14)</t>
  </si>
  <si>
    <t>КЛ 0,4 кВ от ТП 92 ул. Нефтехимиков д.37 (Л-5)</t>
  </si>
  <si>
    <t>АСБ2л-1 4x150</t>
  </si>
  <si>
    <t>КЛ 0,4 кВ от ТП 92 ул. Нефтехимиков д.37 (Л-15)</t>
  </si>
  <si>
    <t>КЛ 0,4 кВ от ТП 92 пер. Березовый д.9 (Л-8)</t>
  </si>
  <si>
    <t>АПвзБбШп-1 4x120</t>
  </si>
  <si>
    <t>КЛ 0,4 кВ от ТП 92 пер. Березовый д.9 (Л-18)</t>
  </si>
  <si>
    <t>КЛ 0,4 кВ от ТП 92 пер. Березовый д.11 (Л-7)</t>
  </si>
  <si>
    <t>АПвзБбШп-1 4х120</t>
  </si>
  <si>
    <t>КЛ 0,4 кВ от ТП 92 пер. Березовый д.11 (Л-17)</t>
  </si>
  <si>
    <t>КЛ 0,4 кВ от ТП 92 пер. Березовый д.14 (Л-1)</t>
  </si>
  <si>
    <t>КЛ 0,4 кВ от ТП 92 пер. Березовый д.14 (Л-11)</t>
  </si>
  <si>
    <t>КЛ 0,4 кВ от ТП 92 пер. Березовый д.16 (Л-12)</t>
  </si>
  <si>
    <t>КЛ 0,4 кВ от ТП 92 пер. Березовый д.16 (Л-2)</t>
  </si>
  <si>
    <t>АСБ2л-1 4x95</t>
  </si>
  <si>
    <t>КЛ 0,4 кВ от ТП 92 пер. Березовый д.18 (Л-6)</t>
  </si>
  <si>
    <t>ААБ2л-1 4x95</t>
  </si>
  <si>
    <t>КЛ 0,4 кВ от ТП 92 пер. Березовый д.18 (Л-16)</t>
  </si>
  <si>
    <t xml:space="preserve">КЛ 0,4 кВ от ТП 92 ул. Нефтехимиков д.30 ТЦ Волна Целовальников; кафе ул. Нефтехимиков  </t>
  </si>
  <si>
    <t>КЛ-0,4 кВ от РУ-0,4 кВ ТП-92 по ул. Нефтехимиков (09)</t>
  </si>
  <si>
    <t>ВЛ 0,4 кВ КК 0,4 кВ № 2 - Вышка связи ООО "Нева Телеком"</t>
  </si>
  <si>
    <t>СИП-2 4х16</t>
  </si>
  <si>
    <t>КЛ 0,4 кВ от ТП 92 КК 0,4 кВ № 1; КК 0,4 кВ № 2</t>
  </si>
  <si>
    <t>0,0938</t>
  </si>
  <si>
    <t>КЛ 10 кВ ТП-92 - ТП-93</t>
  </si>
  <si>
    <t>КЛ-10 кВ ТП-81-ТП-103,ТП-81-ТП-87</t>
  </si>
  <si>
    <t>КЛ 10 кВ ТП-103 - ТП-81</t>
  </si>
  <si>
    <t>КЛ 10 кВ РП-5 - ТП-76 (2)</t>
  </si>
  <si>
    <t>КЛ 10 кВ РП-5 - ТП-87</t>
  </si>
  <si>
    <t>ААШву-10 3х95</t>
  </si>
  <si>
    <t>Здание ТП-87</t>
  </si>
  <si>
    <t>КЛ-0,4 кВ от ТП-87</t>
  </si>
  <si>
    <t>КЛ 0,4 кВ от ТП 87 ул. Энергетиков д.48 (Л-6)</t>
  </si>
  <si>
    <t>Силовое оборудование ТП-87</t>
  </si>
  <si>
    <t>КЛ 0,4 кВ от ТП 87 ул. Энергетиков д.48 (Л-10)</t>
  </si>
  <si>
    <t>КЛ 0,4 кВ от ТП 87 ул. Энергетиков д.50</t>
  </si>
  <si>
    <t>КЛ 0,4 кВ от ТП 87 ул. Энергетиков д.52</t>
  </si>
  <si>
    <t>КЛ 0,4 кВ от ТП 87 ул. Энергетиков д.54</t>
  </si>
  <si>
    <t>ААШВу-1 4x95</t>
  </si>
  <si>
    <t>КЛ 0,4 кВ от ТП 87 ул. Энергетиков д.56</t>
  </si>
  <si>
    <t>КЛ 0,4 кВ от ТП 87 пер. Березовый д.10 (Л-4)</t>
  </si>
  <si>
    <t>АСБу-1 3x95 + 1x50</t>
  </si>
  <si>
    <t>КЛ 0,4 кВ от ТП 87 пер. Березовый д.10 (Л-12)</t>
  </si>
  <si>
    <t>КЛ 0,4 кВ ВРУ ул. Энергетиков д.54 - ВРУ ул. Энергетиков д.56 (от ТП 87)</t>
  </si>
  <si>
    <t>КЛ 0,4 кВ ВРУ ул. Энергетиков д.50 - ВРУ ул. Энергетиков д.52 (от ТП 87)</t>
  </si>
  <si>
    <t>КЛ 10 кВ ТП-87 - ТП-81</t>
  </si>
  <si>
    <t>КЛ-10 кВ ТП-87 - ТП-79</t>
  </si>
  <si>
    <t>КЛ 10 кВ ТП-87 - ТП-79 (1)</t>
  </si>
  <si>
    <t>КЛ 10 кВ ТП-87 - ТП-79 (2)</t>
  </si>
  <si>
    <t>Здание ТП-79</t>
  </si>
  <si>
    <t>КЛ-10 кВ ТП-79-ТП-92</t>
  </si>
  <si>
    <t>КЛ 10 кВ ТП-79 - ТП-92</t>
  </si>
  <si>
    <t>КЛ 10 кВ РП-5 - ТП-77</t>
  </si>
  <si>
    <t>Здание ТП-77</t>
  </si>
  <si>
    <t>КЛ-0,4 кВ от ТП-77</t>
  </si>
  <si>
    <t>КЛ 0,4 кВ от ТП 77 ул. Строителей д.32 (Л-5)</t>
  </si>
  <si>
    <t>Силовое оборудование ТП-77</t>
  </si>
  <si>
    <t>КЛ 0,4 кВ от ТП 77 ул. Строителей д.32 (Л-14)</t>
  </si>
  <si>
    <t>КЛ 0,4 кВ от ТП 77 ул. Строителей д.34; м-н Веста; Хлебн.м-н; Свежее мясо</t>
  </si>
  <si>
    <t>ААШПСу-1 3x150</t>
  </si>
  <si>
    <t>КЛ 0,4 кВ от ТП 77 ул. Строителей д.36</t>
  </si>
  <si>
    <t>ААШв-1 3x95 + 1x70</t>
  </si>
  <si>
    <t xml:space="preserve">КЛ 0,4 кВ от ТП 77 ул. Строителей д.38 </t>
  </si>
  <si>
    <t>КЛ 0,4 кВ от ТП 77 ул. Строителей д.38 (ком-ка;лифт)</t>
  </si>
  <si>
    <t>КЛ 0,4 кВ от ТП 77 ул. Строителей д.40 (Л-10)</t>
  </si>
  <si>
    <t>АПБШв-1 3x95 + 1x50</t>
  </si>
  <si>
    <t>КЛ 0,4 кВ от ТП 77 ул. Строителей д.40 (Л-13)</t>
  </si>
  <si>
    <t xml:space="preserve">КЛ 0,4 кВ от ТП 77 ул. Строителей д.42 </t>
  </si>
  <si>
    <t>КЛ 0,4 кВ от ТП 77 ул. Строителей д.42; НС</t>
  </si>
  <si>
    <t>КЛ 0,4 кВ от ТП 77 ул. Строителей д.44</t>
  </si>
  <si>
    <t>АВВГ-1 3x95 + 1x35</t>
  </si>
  <si>
    <t>КЛ 0,4 кВ от ТП 77 ул. Строителей д.46 (Л-12)</t>
  </si>
  <si>
    <t>КЛ 0,4 кВ от ТП 77 ул. Строителей д.46 (Л-20)</t>
  </si>
  <si>
    <t>КЛ 0,4 кВ от ТП 77 ул. Строителей д.48 (Л-8)</t>
  </si>
  <si>
    <t>КЛ 0,4 кВ от ТП 77 ул. Строителей д.48 (Л-17)</t>
  </si>
  <si>
    <t>КЛ 0,4 кВ ВРУ ул. Строителей д.34 - ВРУ ул. Строителей д.36 (от ТП 77)</t>
  </si>
  <si>
    <t>КЛ 0,4 кВ ВРУ ул. Строителей д.38 - ВРУ ул. Строителей д.40 (от ТП 77)</t>
  </si>
  <si>
    <t>КЛ 0,4 кВ ВРУ ул. Строителей д.42 - ВРУ ул. Строителей д.42 (от ТП 77)</t>
  </si>
  <si>
    <t>АПВБШв-1 3x120 + 70</t>
  </si>
  <si>
    <t>КЛ 0,4 кВ ВРУ ул. Строителей д.42 - ВРУ ул. Строителей д.44 (от ТП 77)</t>
  </si>
  <si>
    <t>КЛ-0,4 кВ от РУ-0,4 кВ ТП-77 (09)</t>
  </si>
  <si>
    <t xml:space="preserve">КЛ 0,4 кВ от ТП 77 КК 0,4 кВ ул. Строителей д.34А </t>
  </si>
  <si>
    <t>АПВбШп-1 4х240</t>
  </si>
  <si>
    <t>КЛ-10 кВ ТП-40-ТП-42,ТП-40-ТП-77</t>
  </si>
  <si>
    <t>КЛ 10 кВ ТП-77 - ТП-40</t>
  </si>
  <si>
    <t>Здание ТП-40</t>
  </si>
  <si>
    <t>КЛ-0,4 кВ от ТП-40</t>
  </si>
  <si>
    <t>КЛ 0,4 кВ от ТП 40 ул. Строителей д.11; светофор (Л-16)</t>
  </si>
  <si>
    <t>Силовое оборудование ТП-40</t>
  </si>
  <si>
    <t>КЛ 0,4 кВ от ТП 40 ул. Строителей д.11 (Л-7)</t>
  </si>
  <si>
    <t>КЛ 0,4 кВ от ТП 40 ул. Нефтехимиков д.29</t>
  </si>
  <si>
    <t>АВВГ-1 3x95+1x35</t>
  </si>
  <si>
    <t>КЛ 0,4 кВ от ТП 40 ул. Нефтехимиков д.31</t>
  </si>
  <si>
    <t>КЛ 0,4 кВ от ТП 40 ул. Нефтехимиков д.33; д.31 через перемычку</t>
  </si>
  <si>
    <t>КЛ 0,4 кВ от ТП 40 ул. Декабристов Бестужевых д.15 школа № 8 (Л-8)</t>
  </si>
  <si>
    <t>АСБ-1 3x185 + 1x50</t>
  </si>
  <si>
    <t>КЛ 0,4 кВ от ТП 40 ул. Декабристов Бестужевых д.15 школа № 8 (Л-14)</t>
  </si>
  <si>
    <t>КЛ 0,4 кВ от ТП 40 ул. Декабристов Бестужевых д.14, 16 перемычка</t>
  </si>
  <si>
    <t>КЛ 0,4 кВ от ТП 40 ул. Декабристов Бестужевых д.16</t>
  </si>
  <si>
    <t>КЛ 0,4 кВ от ТП 40 ул. Декабристов Бестужевых д.17; ларь с-за Молодежный; светофор</t>
  </si>
  <si>
    <t>КЛ 0,4 кВ ВРУ ул. Декабристов Бестужевых д.14 - ВРУ ул. Декабристов Бестужевых д.16 (от ТП 40)</t>
  </si>
  <si>
    <t>АВВГ-1 3х120</t>
  </si>
  <si>
    <t>КЛ 0,4 кВ ВРУ ул. Строителей д.11 - ВРУ ул. Строителей д.11 (от ТП 40)</t>
  </si>
  <si>
    <t>КЛ 0,4 кВ ВРУ ул. Нефтехимиков д.29 - ВРУ ул. Декабристов Бестужевых д.17 (от ТП 40)</t>
  </si>
  <si>
    <t>КЛ 0,4 кВ ВРУ ул. Нефтехимиков д.31 - ВРУ ул. Нефтехимиков д.33 (от ТП 40)</t>
  </si>
  <si>
    <t>КЛ 10 кВ ТП-40 - ТП-32</t>
  </si>
  <si>
    <t>КЛ 10 кВ ТП-40 - ТП-42</t>
  </si>
  <si>
    <t>Здание ТП-42</t>
  </si>
  <si>
    <t>КЛ-0,4 кВ от ТП-42</t>
  </si>
  <si>
    <t>КЛ 0,4 кВ от ТП 42 ул. Строителей д.7; светофор (Л-12)</t>
  </si>
  <si>
    <t>Силовое оборудование ТП-42</t>
  </si>
  <si>
    <t>КЛ 0,4 кВ от ТП 42 ул. Строителей д.7 (Л-4)</t>
  </si>
  <si>
    <t>КЛ 0,4 кВ от ТП 42 ул. Строителей д.9; ул. Декабристов Бестужевых д.11</t>
  </si>
  <si>
    <t>КЛ 0,4 кВ от ТП 42 ул. Строителей д.30 (Л-2)</t>
  </si>
  <si>
    <t>ААШв-1 3x120 + 1x35</t>
  </si>
  <si>
    <t>КЛ 0,4 кВ от ТП 42 ул. Строителей д.30 (Л-11)</t>
  </si>
  <si>
    <t>КЛ 0,4 кВ от ТП 42 ул. Строителей д.30А (Л-8)</t>
  </si>
  <si>
    <t>КЛ 0,4 кВ от ТП 42 ул. Строителей д.30А (Л-9)</t>
  </si>
  <si>
    <t xml:space="preserve"> КЛ 0,4 кВ от ТП 42 ул. Декабристов Бестужевых д.9А (Л-16)</t>
  </si>
  <si>
    <t>КЛ 0,4 кВ от ТП 42 ул. Декабристов Бестужевых д.9 Кабельное ТВ (Л-3)</t>
  </si>
  <si>
    <t>КЛ 0,4 кВ от ТП 42 ул. Декабристов Бестужевых д.11; ул. Строителей д.9</t>
  </si>
  <si>
    <t>КЛ 0,4 кВ от ТП 42 пр-кт. Героев д.14 (Л-7)</t>
  </si>
  <si>
    <t>КЛ 0,4 кВ от ТП 42 пр-кт. Героев д.14 (Л-10)</t>
  </si>
  <si>
    <t>КЛ 0,4 кВ ВРУ ул. Строителей д.9 - ВРУ ул. Декабристов Бестужевых д.11 (от ТП 42)</t>
  </si>
  <si>
    <t>КЛ-10 кВ ТП-42-ТП-33</t>
  </si>
  <si>
    <t>КЛ 10 кВ ТП-42 - ТП-33</t>
  </si>
  <si>
    <t>ААШв-10 3х95</t>
  </si>
  <si>
    <t>Здание ТП-33</t>
  </si>
  <si>
    <t>КЛ-0,4 кВ от ТП-33</t>
  </si>
  <si>
    <t>КЛ 0,4 кВ от ТП 33 ул. Декабристов Бестужевых д.1 (Л-1)</t>
  </si>
  <si>
    <t>Оборудование БКТП - 33 (09)</t>
  </si>
  <si>
    <t>КЛ 0,4 кВ от ТП 33 ул. Декабристов Бестужевых д.1 (Л-14)</t>
  </si>
  <si>
    <t>КЛ 0,4 кВ от ТП 33 ул. Декабристов Бестужевых  д.1; ул. Декабристов Бестужевых  д.7</t>
  </si>
  <si>
    <t>КЛ 0,4 кВ от ТП 33 ул. Декабристов Бестужевых д.3</t>
  </si>
  <si>
    <t>КЛ 0,4 кВ от ТП 33 ул. Декабристов Бестужевых д.5</t>
  </si>
  <si>
    <t>КЛ 0,4 кВ от ТП 33 ул. Декабристов Бестужевых д.13 д/сад № 27 (Л-10)</t>
  </si>
  <si>
    <t>КЛ 0,4 кВ от ТП 33 ул. Декабристов Бестужевых д.13 д/сад № 27 (Л-19)</t>
  </si>
  <si>
    <t>КЛ 0,4 кВ от ТП 33 КК 0,4 кВ 2 пр-кт. Героев д.10 (Л-6)</t>
  </si>
  <si>
    <t>КЛ 0,4 кВ от ТП 33 КК 0,4 кВ 2 пр-кт. Героев д.10 (Л-16)</t>
  </si>
  <si>
    <t>КЛ 0,4 кВ от ТП 33 КК 0,4 кВ 1 пр-кт.Героев д.10 (Л-7)</t>
  </si>
  <si>
    <t>ААРГ-1 3x70 + 1x35</t>
  </si>
  <si>
    <t>КЛ 0,4 кВ от ТП 33 КК 0,4 кВ 1 пр-кт. Героев д.10 (Л-20)</t>
  </si>
  <si>
    <t>КЛ 0,4 кВ от ТП 33 КК 0,4 кВ 3 пр-кт.Героев д.10 (Л-8)</t>
  </si>
  <si>
    <t>КЛ 0,4 кВ от ТП 33 КК 0,4 кВ 3 пр-кт.Героев д.10 (Л-18)</t>
  </si>
  <si>
    <t>КЛ 0,4 кВ КК 0,4 кВ ул. Декабристов Бестужевых д.3 - КК 0,4 кВ ул. Декабристов Бестужевых д.5 (от ТП 33)</t>
  </si>
  <si>
    <t>КЛ 0,4 кВ КК 0,4 кВ Декабристов Бестужевых д.1 - ВРУ Декабристов Бестужевых д.7 (от ТП 33)</t>
  </si>
  <si>
    <t>КЛ 0,4 кВ КК 0,4 кВ ул. Декабристов Бестужевых д.5 - КК 0,4 кВ пр-кт. Героев д.12 (от ТП 33)</t>
  </si>
  <si>
    <t>КЛ 0,4 кВ КК 0,4 кВ пр-кт. Героев д.10 - КК 0,4 кВ пр-кт. Героев д.12 (от ТП 33)</t>
  </si>
  <si>
    <t>КЛ 0,4 кВ КК 0,4 кВ пр-кт. Героев д.10 - КК 0,4 кВ пр-кт. Героев д.10 (от ТП 33)</t>
  </si>
  <si>
    <t>ААРГ-1 3x70</t>
  </si>
  <si>
    <t>КЛ-10 кВ ТП-33-ТП-30</t>
  </si>
  <si>
    <t>КЛ 10 кВ ТП-33 - ТП-30</t>
  </si>
  <si>
    <t>КЛ-10 кВ ТП-77-ТП-42</t>
  </si>
  <si>
    <t>КЛ 10 кВ ТП-77 - ТП-113</t>
  </si>
  <si>
    <t>КЛ-10 кВ от врезки КЛ-10кВ ТП-42-ТП-77 (09)</t>
  </si>
  <si>
    <t>КЛ 10 кВ ТП-113 - ТП-42</t>
  </si>
  <si>
    <t>ПС№303 110/10 кВ ф. 26</t>
  </si>
  <si>
    <t>КЛ 10 кВ ПСТ-303ф.26 - ТП-116</t>
  </si>
  <si>
    <t>КЛ 10 кВ ТП-116яч.6 - ТП-124яч.1</t>
  </si>
  <si>
    <t>КЛ 10 кВ ТП-124яч.2 - ТП-125 яч.1</t>
  </si>
  <si>
    <t>ВЛ 0,4 кВ от ТП 125 Вышка связи ООО Нева Телеком</t>
  </si>
  <si>
    <t>СИП 4х25</t>
  </si>
  <si>
    <t xml:space="preserve">КЛ 10 кВ ПС-303ф.27 - РП-7яч.6 </t>
  </si>
  <si>
    <t>ПС№303 110/10 кВ ф. 27</t>
  </si>
  <si>
    <t xml:space="preserve">КЛ 10 кВ РП-7яч.8 - РП-6яч.7 </t>
  </si>
  <si>
    <t>КЛ 10 кВ РП-6 - ТП-111</t>
  </si>
  <si>
    <t>КЛ 10 кВ РП-6яч.11 - ТП-120яч.3</t>
  </si>
  <si>
    <t>КЛ-10 кВ от ТП-118 до БКТП-120 (09)</t>
  </si>
  <si>
    <t>КЛ 10 кВ ТП-120 - ТП-118 (1)</t>
  </si>
  <si>
    <t>КЛ-10 кВ от ТП-118 до БКТП-119 (09)</t>
  </si>
  <si>
    <t>КЛ 10 кВ ТП-118 - ТП-119</t>
  </si>
  <si>
    <t>КЛ 10 кВ РП-6 - ТП-121 (1)</t>
  </si>
  <si>
    <t>КЛ 0,4 кВ от ТП 121 до КК-0,4 кВ Парк "Прибрежный"</t>
  </si>
  <si>
    <t>КЛ-6 кВ от точки присоединения до ЗРУ-6Кв ГПС (09)</t>
  </si>
  <si>
    <t>КЛ 6 кВ от КиГРЭС до ТП-ГПС яч.10.1-яч.3 (1)</t>
  </si>
  <si>
    <t>АСБ2л-6 3х240</t>
  </si>
  <si>
    <t>КЛ 6 кВ от КиГРЭС до ТП-ГПС яч.10.2-яч.3 (2)</t>
  </si>
  <si>
    <t>КЛ 6 кВ от КиГРЭС до ТП-ГПС яч.10.3-яч.3 (3)</t>
  </si>
  <si>
    <t>КЛ 6 кВ от КиГРЭС до ТП-ГПС яч.38.1-яч.32(4)</t>
  </si>
  <si>
    <t>КЛ 6 кВ от КиГРЭС до ТП-ГПС яч.38.2-яч.32 (5)</t>
  </si>
  <si>
    <t>КЛ 6 кВ от КиГРЭС до ТП-ГПС яч.38.3-яч.32 (6)</t>
  </si>
  <si>
    <t>47-6740 БС "Крестцы"</t>
  </si>
  <si>
    <t>ВЛ-10 кВ оп.207 ф.340-03 ПС "Штурм" - ТП-б/н</t>
  </si>
  <si>
    <t>временная ТП (передвижная)</t>
  </si>
  <si>
    <t>Перечень и состав объектов электрических сетей филиала АО «ЛОЭСК» «Восточные электрические сети» РЭС г. Лодейное Поле</t>
  </si>
  <si>
    <t>Год изготовления/
Год ввода</t>
  </si>
  <si>
    <t>266-01</t>
  </si>
  <si>
    <t>КЛ 10 кВ от ПС-266 до РП-1 ф. 266-01</t>
  </si>
  <si>
    <t>ПС266яч5-РП1яч1</t>
  </si>
  <si>
    <t>ААШв 3*185</t>
  </si>
  <si>
    <t>КЛ 10 кВ от РП-1 яч. 6  до ТП-77  Т-1</t>
  </si>
  <si>
    <t>РП-1яч6-ТП-77 ТМ1</t>
  </si>
  <si>
    <t>ААБ-10 3*70</t>
  </si>
  <si>
    <t>Оборудование РП-1</t>
  </si>
  <si>
    <t>КЛ 10 кВ от РП-1 яч. 4  до ТП-17  яч. 4</t>
  </si>
  <si>
    <t>РП-1яч4-ТП-17яч4</t>
  </si>
  <si>
    <t>266-05</t>
  </si>
  <si>
    <t>КЛ 10 кВ от ПС-266 до РП-1 Ф. 266-05</t>
  </si>
  <si>
    <t>ПС266яч11-РП1яч5</t>
  </si>
  <si>
    <t>АСБ-10 3*240</t>
  </si>
  <si>
    <t>КЛ 10 кВ от РП-1 яч.5 до ТП-41 яч.5</t>
  </si>
  <si>
    <t>РП-1 яч5 - ТП-41 яч5</t>
  </si>
  <si>
    <t>ААБ-10 3*150</t>
  </si>
  <si>
    <t>266-16</t>
  </si>
  <si>
    <t>КЛ 10 кВ от ПС-266 до РП-1 Ф. 266-16</t>
  </si>
  <si>
    <t>ПС266яч28-РП1яч15</t>
  </si>
  <si>
    <t>КЛ 10 кВ от РП-1 яч. 16 до ТП-77 Т-2</t>
  </si>
  <si>
    <t>РП-1яч16-ТП-77 ТМ2</t>
  </si>
  <si>
    <t>АСБ-10 3*10</t>
  </si>
  <si>
    <t>КЛ 10 кВ от РП-1 яч.12 до ТП-17 яч.1</t>
  </si>
  <si>
    <t>РП-1яч12-ТП-17яч1</t>
  </si>
  <si>
    <t>КЛ 10 кВ от РП-1 яч.11 до ТП-41 яч.9</t>
  </si>
  <si>
    <t>РП-1яч11-ТП-41яч9</t>
  </si>
  <si>
    <t>266-12</t>
  </si>
  <si>
    <t>КЛ-10кВ от ПС 266-РП1 ф266-12 (12)</t>
  </si>
  <si>
    <t>ПС266яч29-РП1яч10</t>
  </si>
  <si>
    <t>ААБ-10 3х240</t>
  </si>
  <si>
    <t>КЛ 10 кВ от РП-2 до ТП-38</t>
  </si>
  <si>
    <t>РП-2яч7 - ТП-38яч4</t>
  </si>
  <si>
    <t>АСБ-10 3*150</t>
  </si>
  <si>
    <t>РТП-2 Лодейное Поле</t>
  </si>
  <si>
    <t>БКРПБ</t>
  </si>
  <si>
    <t>2/1250</t>
  </si>
  <si>
    <t>ВЛ-0,38 кВ от РП-2</t>
  </si>
  <si>
    <t>ВЛ-0,4 кВ от РП-2
Линия 1 (ф. "УРИГ 10-1, 10А, 10А-1")
Линия 2 (ф. "УРИГ-10")</t>
  </si>
  <si>
    <t>СИП 2 3х95+1х95+1Х25, СИП 2 3х35+1х50+1х16, СИП 4 4х25</t>
  </si>
  <si>
    <t>КЛ 0,4 кВ  от РП-2 на ул. Набережная, 5, линия 2</t>
  </si>
  <si>
    <t xml:space="preserve">2-я КЛ от РП-2 до Набережной, 5 </t>
  </si>
  <si>
    <t>КЛ 10 кВ от РП-2 до ТП-36</t>
  </si>
  <si>
    <t>РП-2яч2 - ТП-36яч1</t>
  </si>
  <si>
    <t>Оборудование РТП-2 Лодейное Поле</t>
  </si>
  <si>
    <t>ВЛ 0,4 кВ от РП-2 Л-1 (УРИГ 10)</t>
  </si>
  <si>
    <t>КЛ 0,4 кВ от РП-2  на ул. Набережная, 5, линия 1</t>
  </si>
  <si>
    <t>НС 2022</t>
  </si>
  <si>
    <t xml:space="preserve">КЛ-10кВ от РП-2 до ТП-36 </t>
  </si>
  <si>
    <t>КЛ 0,4 кВ  от РП-2 на ул. Набережная, 1, линия 1</t>
  </si>
  <si>
    <t xml:space="preserve">2-я КЛ от РП-2 до Набережной, 1 </t>
  </si>
  <si>
    <t>КЛ 0,4 кВ от РП-2 на ул. Набережная, 1, линия 2</t>
  </si>
  <si>
    <t>КЛ 0,4 кВ от РП-2 на ул. Ульяновская, 14</t>
  </si>
  <si>
    <t>КЛ 0,4 кВ  от РП-2 на ул. Набережная, 7</t>
  </si>
  <si>
    <t xml:space="preserve"> КЛ от РП-2 до Набережной, 7 </t>
  </si>
  <si>
    <t>ААШв 3*95+1*50</t>
  </si>
  <si>
    <t>КЛ 0,4 кВ  от РП-2 от ул. Набережная, 7 до ул. Набережная, 17/2</t>
  </si>
  <si>
    <t>КЛ от Набережной, 7 до Набережной, 17, корп.2</t>
  </si>
  <si>
    <t>КЛ 0,4 кВ от РП-2  от ул.Ульяновская, 14 до ул. Ульяновская, 12</t>
  </si>
  <si>
    <t>КЛ 0,4 кВ от РП-2 от ул. Ульяновская, 14 до ул. Ульяновская, 12</t>
  </si>
  <si>
    <t>266-03</t>
  </si>
  <si>
    <t>КЛ 10 кВ от ПС-266 до РП-3 ф. 266-03</t>
  </si>
  <si>
    <t>ПС-266яч9 - РП-3/2яч3</t>
  </si>
  <si>
    <t>РП-3 Лодейное Поле</t>
  </si>
  <si>
    <t>РП-3</t>
  </si>
  <si>
    <t>266-09</t>
  </si>
  <si>
    <t>КЛ 10 кВ от ПС-266 до РП-3 ф. 266-09</t>
  </si>
  <si>
    <t>ПС-266яч18-РП-3/1яч3</t>
  </si>
  <si>
    <t>Оборудование РП 3 Лодейное Поле</t>
  </si>
  <si>
    <t>КЛ 10 кВ от РП-3 до ТП-10</t>
  </si>
  <si>
    <t>РП-3/1яч2 - ТП-10яч3</t>
  </si>
  <si>
    <t>АСБу-10 3*240</t>
  </si>
  <si>
    <t>КЛ 10 кВ от РП-3 до ТП-66</t>
  </si>
  <si>
    <t>РП-3/2яч2 - ТП-66яч3</t>
  </si>
  <si>
    <t>КЛ 10 кВ от РП-3 до ТП-74</t>
  </si>
  <si>
    <t>РП-3/1яч1 - ТП-74яч2</t>
  </si>
  <si>
    <t>ВЛ 10 кВ от ТП-1 (оп.1 - оп.5)</t>
  </si>
  <si>
    <t>ф. 266-03 оп.1 - оп. 5</t>
  </si>
  <si>
    <t>А-70</t>
  </si>
  <si>
    <t>КЛ 10 кВ от ТП-1 до оп. 1</t>
  </si>
  <si>
    <t>ТП-1яч1 - оп.1</t>
  </si>
  <si>
    <t>1/250</t>
  </si>
  <si>
    <t>ВЛ 0,4 кВ от ТП-1</t>
  </si>
  <si>
    <t>от ТП-1  Линия 1, Линия 2, Линия 3, Линия 4, Линия 5, Линия 6, Линия 8.</t>
  </si>
  <si>
    <t>СИП-2 3*95+1*95+1*25,
СИП-2 3*50+1*70</t>
  </si>
  <si>
    <t>КЛ 0,4 кВ от ТП-1 на центр "Возрождение"</t>
  </si>
  <si>
    <t>КЛ от ТП-1 на центр "Возрождение"</t>
  </si>
  <si>
    <t>ВЛ 10 кВ от ТП-1 (оп.5 - ТП-7)</t>
  </si>
  <si>
    <t>оп. 5-ТП-7</t>
  </si>
  <si>
    <t>А-70
СИП-3 1х95</t>
  </si>
  <si>
    <t>Оборудование ТП-1</t>
  </si>
  <si>
    <t xml:space="preserve"> </t>
  </si>
  <si>
    <t>КЛ от ТП-1 на пр. Октябрьский, 40</t>
  </si>
  <si>
    <t>ВЛ 10 кВ от оп.5 до ТП-84, ф. 266-03</t>
  </si>
  <si>
    <t>оп.5 - ТП-84яч1</t>
  </si>
  <si>
    <t>031-06</t>
  </si>
  <si>
    <t>ВЛ 6 кВ от ТП-2 до ТП-35</t>
  </si>
  <si>
    <t>ТП-2 - ТП-35</t>
  </si>
  <si>
    <t>СИП-3
1х95</t>
  </si>
  <si>
    <t>КЛ 6 кВ от оп.31 до ТП-2</t>
  </si>
  <si>
    <t>оп. 31 - ТП-2</t>
  </si>
  <si>
    <t>3ТП</t>
  </si>
  <si>
    <t>1/400</t>
  </si>
  <si>
    <t>ВЛ 0,4 кВ от ТП-2</t>
  </si>
  <si>
    <t>от ТП-2 Линия 1, Линия 2, Линия 3, Линия 4, Линия 5, Линия 6</t>
  </si>
  <si>
    <t>1962/
2006</t>
  </si>
  <si>
    <t>СИП2 3х95+1х95+1х25</t>
  </si>
  <si>
    <t xml:space="preserve">Оборудование ТП-2 </t>
  </si>
  <si>
    <t>ВЛ-0,4 кВ от ТП-2 (12)</t>
  </si>
  <si>
    <t>от ТП-2 ф. Линк Девелопмент</t>
  </si>
  <si>
    <t>СИП2 3х35+1х50</t>
  </si>
  <si>
    <t>от ТП-2 ж/д Октябрьский, д. 2</t>
  </si>
  <si>
    <t>ВЛ 6 кВ от оп.1 до ТП-3 ф. 031-06</t>
  </si>
  <si>
    <t>оп.1 - ТП-3яч1</t>
  </si>
  <si>
    <t>КЛ 6 кВ от ТП-3 до ТП-46</t>
  </si>
  <si>
    <t>ТП-3яч2 - ТП-46яч5</t>
  </si>
  <si>
    <t>ААШв 3*150</t>
  </si>
  <si>
    <t>КЛ 0,4 кв от ТП-3 до Железнодорожная, 10 корп. 8 (склады торга)</t>
  </si>
  <si>
    <t>КЛ 6 кВ от ТП-3 до ТП-27</t>
  </si>
  <si>
    <t>ТП-3яч4 - ТП-27яч3</t>
  </si>
  <si>
    <t>АСБ-10 3*95
СБ-10 3*70</t>
  </si>
  <si>
    <t>Оборудование ТП-3</t>
  </si>
  <si>
    <t>КЛ 6 кВ от ПС-31 до ТП-61, ф. 031-06</t>
  </si>
  <si>
    <t>ПС31яч11 - ТП-61яч1</t>
  </si>
  <si>
    <t>АСБ-10 3*95</t>
  </si>
  <si>
    <t>КЛ отсутствует в схеме (ОС на балансе)</t>
  </si>
  <si>
    <t>КЛ 6 кВ от ТП-61  до оп.1, ф. 031-06</t>
  </si>
  <si>
    <t>ТП-61яч1 - оп.1</t>
  </si>
  <si>
    <t>КЛ-6 кВ от ПС-31  до ТП-3 (12)</t>
  </si>
  <si>
    <t>ПС-31 - ТП-3</t>
  </si>
  <si>
    <t>КЛ 10 кВ от ТП-4  до ТП-1</t>
  </si>
  <si>
    <t>ТП-4яч3 - ТП-1яч2</t>
  </si>
  <si>
    <t>ТП-4</t>
  </si>
  <si>
    <t>ВЛ 0,4 кВ от ТП-4</t>
  </si>
  <si>
    <t xml:space="preserve"> от ТП-4 Линия 1, Линия 2, Линия 3, Линия 4, Линия 5, Линия 6</t>
  </si>
  <si>
    <t>СИП2А 3*50+1*70+1*25</t>
  </si>
  <si>
    <t>Оборудование ТП-4</t>
  </si>
  <si>
    <t>ТМГ СУ 250 10/0,4 У/У</t>
  </si>
  <si>
    <t>Т-1</t>
  </si>
  <si>
    <t>ТМГСУ</t>
  </si>
  <si>
    <t xml:space="preserve"> зав.№ 1548298</t>
  </si>
  <si>
    <t>КЛ 10 кВ от ТП-5 до ТП-4</t>
  </si>
  <si>
    <t>ТП-5яч3 - ТП-4яч1</t>
  </si>
  <si>
    <t>ААБ-10 3*185</t>
  </si>
  <si>
    <t>ВЛ 0,4 кВ от ТП-5</t>
  </si>
  <si>
    <t xml:space="preserve"> от ТП-5 Линия 1, Линия 2, Линия 3, Линия 4, Линия 5</t>
  </si>
  <si>
    <t>СИП-2 3*95+1*95+1*25, 
СИП-2 3*50+1*70
СИП-4 4х16, СИП-4 2х16</t>
  </si>
  <si>
    <t>Оборудование ТП-5</t>
  </si>
  <si>
    <t>КЛ 10 кВ от ТП-6 до ТП-30</t>
  </si>
  <si>
    <t>ТП-6яч7 - ТП-30яч1</t>
  </si>
  <si>
    <t>АСБ-10 3*120</t>
  </si>
  <si>
    <t>ТП-6</t>
  </si>
  <si>
    <t>1/400 1/630</t>
  </si>
  <si>
    <t>ВЛ 0,4 кВ от ТП-6</t>
  </si>
  <si>
    <t xml:space="preserve"> от ТП-86 Линия 1, Линия 2, Линия 3, Линия 4</t>
  </si>
  <si>
    <t>Частичное списание 2021</t>
  </si>
  <si>
    <t>КЛ-10 кВ от ТП-6 до БКТП-10/0,4 кВ в г.Лодейное Поле</t>
  </si>
  <si>
    <t>Оборудование ТП-6</t>
  </si>
  <si>
    <t>ВЛ 10 кВ от ТП-7 до ТП-83</t>
  </si>
  <si>
    <t>ТП7-ТП83</t>
  </si>
  <si>
    <t>КЛ 10 кВ от ТП-7 до ТП-58</t>
  </si>
  <si>
    <t>ТП-7яч3 - ТП-58яч2</t>
  </si>
  <si>
    <t>ААШв 3*120</t>
  </si>
  <si>
    <t>ВЛ 0,4 кВ от ТП-7</t>
  </si>
  <si>
    <t xml:space="preserve"> от ТП-7  Линия 1, Линия 2, Линия 3, Линия 4, Линия 5</t>
  </si>
  <si>
    <t>СИП-2 3*95+1*95+1*25
СИП-4  4*25, СИП-4 4х16</t>
  </si>
  <si>
    <t>КЛ 0,4 кВ от ТП-7 на магазин  Олеся, линия 1</t>
  </si>
  <si>
    <t xml:space="preserve"> от ТП-7 на магазин "Олеся" Л-1</t>
  </si>
  <si>
    <t>ААШв 4*120</t>
  </si>
  <si>
    <t>Оборудование ТП-7</t>
  </si>
  <si>
    <t>КЛ 0,4 кВ от ТП-7 на магазин  Олеся, линия 2</t>
  </si>
  <si>
    <t xml:space="preserve"> от ТП-7 на магазин "Олеся" Л-2</t>
  </si>
  <si>
    <t>КЛ 0,4 кВ от ТП-7 до ТП-83</t>
  </si>
  <si>
    <t xml:space="preserve"> от ТП-7 на ТП-83</t>
  </si>
  <si>
    <t>2/400</t>
  </si>
  <si>
    <t>ВЛ 0,4 кВ от ТП-8</t>
  </si>
  <si>
    <t xml:space="preserve"> от ТП-8 Линия 1, Линия 2</t>
  </si>
  <si>
    <t>1970/2015</t>
  </si>
  <si>
    <t>СИП-2 3*95+1*95+1х25</t>
  </si>
  <si>
    <t>КЛ 0,4 кВ от ТП-8 на Титова, 23 (Госбанк)</t>
  </si>
  <si>
    <t xml:space="preserve"> от ТП-8 на Госбанк</t>
  </si>
  <si>
    <t>Оборудование ТП-8</t>
  </si>
  <si>
    <t>КЛ 0,4 кВ от ТП-8 на кухню д/сада</t>
  </si>
  <si>
    <t>от ТП-8 на д/с "Солнышко" (кухня)</t>
  </si>
  <si>
    <t>АПВБ 3*70 +1*35</t>
  </si>
  <si>
    <t xml:space="preserve"> от ТП-8 ф Урицкого, 14</t>
  </si>
  <si>
    <t>1972/2007</t>
  </si>
  <si>
    <t>СИП 3*95+1*95+1х25</t>
  </si>
  <si>
    <t>КЛ 0,4 кВ от ТП-8 на ул. Титова, 29  подъезд 4,5,6</t>
  </si>
  <si>
    <t xml:space="preserve"> от ТП-8 на Титова, 29 под. 4,5,6</t>
  </si>
  <si>
    <t>ААШВ 3*35 +1*16</t>
  </si>
  <si>
    <t>КЛ 0,4 кВ от ТП-8 на ул Титова,  34</t>
  </si>
  <si>
    <t xml:space="preserve"> от ТП-8 на Титова, 34</t>
  </si>
  <si>
    <t>ВЛ-0,4 кВ от ТП-8 (12)</t>
  </si>
  <si>
    <t xml:space="preserve"> от ТП-8 ф "Республиканская" от оп. 11 до оп. 21</t>
  </si>
  <si>
    <t>КЛ 0,4 кВ от ТП-8 на ул. Титова, 29  подъезд 1,2,3</t>
  </si>
  <si>
    <t xml:space="preserve"> от ТП-8 на Титова, 29 под. 1,2,3</t>
  </si>
  <si>
    <t>КЛ 0,4 кВ от ТП-8 на освещение  д/сада</t>
  </si>
  <si>
    <t>от ТП-8 на д/с "Солнышко" (освещение)</t>
  </si>
  <si>
    <t>2КЛ 0,4 кВ от ТП-8 на котельную №3 линия 1</t>
  </si>
  <si>
    <t xml:space="preserve"> от ТП-8 до котельной №3 линия 1</t>
  </si>
  <si>
    <t>АСБ 3*50 +1*25</t>
  </si>
  <si>
    <t>КЛ 0,4 кВ от ТП-8  на ул. Титова 34 до Титова 36</t>
  </si>
  <si>
    <t xml:space="preserve"> от ТП-8 до Титова,34,36,40</t>
  </si>
  <si>
    <t>2КЛ 0,4 кВ от ТП-8 на котельную №3 линия 2</t>
  </si>
  <si>
    <t xml:space="preserve"> от ТП-8 до котельной №3 линия 2</t>
  </si>
  <si>
    <t>КЛ 0,4 кВ от ТП-8 на здание охраны</t>
  </si>
  <si>
    <t xml:space="preserve"> от ТП-8 на Пожарную охр.</t>
  </si>
  <si>
    <t>ТП-8-Титова, 36</t>
  </si>
  <si>
    <t>АПВБбШп 4*150</t>
  </si>
  <si>
    <t>ТП-8-Урицкого, 13</t>
  </si>
  <si>
    <t>КЛ 10 кВ от ТП-9 до ТП-33</t>
  </si>
  <si>
    <t>ТП-9яч3 - ТП-33яч4</t>
  </si>
  <si>
    <t>ТП-9</t>
  </si>
  <si>
    <t>ВЛ 0,4кВ от ТП-9</t>
  </si>
  <si>
    <t xml:space="preserve"> от ТП-9 Линия 1, Линия 2</t>
  </si>
  <si>
    <t>СИП-2А 3х95+1х95+1х25</t>
  </si>
  <si>
    <t>КЛ 0,4кВ от ТП-9 на поликлинику</t>
  </si>
  <si>
    <t xml:space="preserve"> от ТП-9 на Поликлинику</t>
  </si>
  <si>
    <t>Оборудование ТП-9</t>
  </si>
  <si>
    <t>КЛ 0,4кВ от ТП-9 на котельную №1, линия 1</t>
  </si>
  <si>
    <t>1-я КЛ от ТП-9 на Котельную 1</t>
  </si>
  <si>
    <t>ВЛ 0,4 кВ от ТП-9 ф.</t>
  </si>
  <si>
    <t>от ТП-9  Л-4 ф. "К.Маркса 41"</t>
  </si>
  <si>
    <t>СИП-2  3*95+1*95+1*25</t>
  </si>
  <si>
    <t>КЛ 0,4кВ от ТП-9 на котельную №1, линия 2</t>
  </si>
  <si>
    <t>2-я КЛ от ТП-9 на Котельную 1</t>
  </si>
  <si>
    <t>АРГ 3*50 +1*16</t>
  </si>
  <si>
    <t>списан 30.12.2021</t>
  </si>
  <si>
    <t>КЛ 0,4кВ от ТП-9 на котельную №1, линия 3</t>
  </si>
  <si>
    <t>3-я КЛ от ТП-9 на Котельную 1</t>
  </si>
  <si>
    <t>АСБ 3*70 +1*25</t>
  </si>
  <si>
    <t>КЛ 0,4кВ от ТП-9 на ул. Титова, 46</t>
  </si>
  <si>
    <t xml:space="preserve"> от ТП-9 на Титова, 46</t>
  </si>
  <si>
    <t xml:space="preserve">АСБ 3*70   </t>
  </si>
  <si>
    <t>КЛ 0,4 кВ от ТП-9 на шк. №68</t>
  </si>
  <si>
    <t xml:space="preserve"> от ТП-9 на Школу 68</t>
  </si>
  <si>
    <t>АСБ 3*70 +1*16</t>
  </si>
  <si>
    <t>КЛ 10 кВ от ТП-10 до ТП-85</t>
  </si>
  <si>
    <t>ТП-10яч1 - ТП-85яч3</t>
  </si>
  <si>
    <t>АСБу-10 3*185</t>
  </si>
  <si>
    <t>ВЛ 0,4 от ТП-10</t>
  </si>
  <si>
    <t>от ТП-10 Линия 1, Линия 2, Линия 3, Линия 4, Линия 5, Линия 6</t>
  </si>
  <si>
    <t xml:space="preserve">СИП 2 3х95+1х95+2х25  </t>
  </si>
  <si>
    <t xml:space="preserve">Оборудование ТП-10 </t>
  </si>
  <si>
    <t>ВЛ-0,4 кВ от ТП-10до УРИГ 3  (12)</t>
  </si>
  <si>
    <t>от ТП-10 Линия, 7</t>
  </si>
  <si>
    <t>СИП 2А 3х95+1х95+1х25, СИП 2А 4х16, СИП 2А 2х17</t>
  </si>
  <si>
    <t>ВЛ-0,4 кВ от ТП-10 Л-2 (12)</t>
  </si>
  <si>
    <t>ВЛ 0,4 кВ от ТП 10 Л-7</t>
  </si>
  <si>
    <t>1/160</t>
  </si>
  <si>
    <t>ВЛ 0,4 кв от ТП-11</t>
  </si>
  <si>
    <t xml:space="preserve"> от ТП-11 Линия 1, Линия 2, Линия 3, Линия 4</t>
  </si>
  <si>
    <t>СИП-2 3х70+1х95+1х16, СИП-2 3х50+1х70, СИП-2 3х25+1х35, СИП 2А 4х16, СИП 2А 2х16</t>
  </si>
  <si>
    <t>ВЛ-0,4 кВ от от ТП- 11 (12)</t>
  </si>
  <si>
    <t>от ТП-11 Линия 5</t>
  </si>
  <si>
    <t>СИП 2 3х95+1х95+1х25</t>
  </si>
  <si>
    <t>Оборудование ТП-11</t>
  </si>
  <si>
    <t>КЛ 10 кВ от ТП-12 до ТП-9</t>
  </si>
  <si>
    <t>ТП-12яч6 - ТП-107</t>
  </si>
  <si>
    <t>2/630</t>
  </si>
  <si>
    <t>ВЛ 0,4 кВ от ТП-12</t>
  </si>
  <si>
    <t>от ТП-12 Линия 1, Линия 2</t>
  </si>
  <si>
    <t>СИП2А 3*70+1*95+1*25</t>
  </si>
  <si>
    <t>КЛ 0,4 кВ от ТП-12 на котельную № 1, 1 кабель</t>
  </si>
  <si>
    <t>1-я КЛ от ТП-12 на Котельную, 1</t>
  </si>
  <si>
    <t>АВВГ 4*240</t>
  </si>
  <si>
    <t>КЛ-10 кВ ТП-12 - ТП-107</t>
  </si>
  <si>
    <t>АСБ2л-10 3*95</t>
  </si>
  <si>
    <t>КЛ 10 кВ от ТП-12 до ТП-53</t>
  </si>
  <si>
    <t xml:space="preserve"> ТП-53 - ТП-12яч3</t>
  </si>
  <si>
    <t xml:space="preserve">Оборудование ТП-12 </t>
  </si>
  <si>
    <t>КЛ 0,4 кВ от ТП-12 на котельную № 1, 2 кабель</t>
  </si>
  <si>
    <t>2-я КЛ от ТП-12 на Котельную, 1</t>
  </si>
  <si>
    <t>АВВГ 4*150</t>
  </si>
  <si>
    <t>от ТП-12 ф "Володарского д. 39"</t>
  </si>
  <si>
    <t>КЛ 0,4 кВ от ТП-12 на котельную № 1, 3 кабель</t>
  </si>
  <si>
    <t>3-я КЛ от ТП-12 на Котельную, 1</t>
  </si>
  <si>
    <t>КЛ 0,4 кВ от ТП-12 на котельную № 1, 4 кабель</t>
  </si>
  <si>
    <t>4-я КЛ от ТП-12 на Котельную, 1</t>
  </si>
  <si>
    <t>КЛ 0,4 кВ от ТП-12 на школу № 68</t>
  </si>
  <si>
    <t>от ТП-12 до школы 68</t>
  </si>
  <si>
    <t>КЛ 0,4 кВ от ТП-12 на ул. Гагарина, 21</t>
  </si>
  <si>
    <t>от ТП-12 до Гагарина, 21</t>
  </si>
  <si>
    <t>АПВБбШп-1 4х150</t>
  </si>
  <si>
    <t>КЛ 0,4 кВ от ТП-12 на ул. Володарского, 40</t>
  </si>
  <si>
    <t>от ТП-12 до Володарского, 40</t>
  </si>
  <si>
    <t>ААШв 3*95</t>
  </si>
  <si>
    <t>КЛ 0,4 кВ от ТП-12 на ул. Володарского, 38</t>
  </si>
  <si>
    <t>от ТП-12 до Володарского, 38</t>
  </si>
  <si>
    <t>КЛ 0,4 кВ от ТП-12 от ул. Володарского, 38 на Гороно</t>
  </si>
  <si>
    <t>Перемычка от Володарского, 38 до Гороно</t>
  </si>
  <si>
    <t>ААШв 3*35+1*16</t>
  </si>
  <si>
    <t>КЛ 0,4 кВ от ТП-12 от ул. Володарского, 38 до ул. Володарского, 40</t>
  </si>
  <si>
    <t>Перемычка от Володарского, 38 до Володарского, 40</t>
  </si>
  <si>
    <t>АВВГ 4*50</t>
  </si>
  <si>
    <t>КЛ 0,4 кВ от ТП-12 до пр. Ленина д. 47</t>
  </si>
  <si>
    <t>КЛ от ТП-12 до Ленина 47</t>
  </si>
  <si>
    <t>КЛ 0,4 кВ от ТП-12 от ул. Володарского, 40 до ул. Титова, 54</t>
  </si>
  <si>
    <t>Перемычка от Володарского, 40 до Титова, 54</t>
  </si>
  <si>
    <t xml:space="preserve">КЛ 0,4 кВ от ТП-12 от ул. Гагарина, 21 до ул. Титова, 54 </t>
  </si>
  <si>
    <t>Перемычка от  Титова, 54 до Гагарина,21</t>
  </si>
  <si>
    <t>2КЛ 0,38 кВ от ТП-12 до ул. Титова, 56</t>
  </si>
  <si>
    <t>от ТП-12 до Титова, 56</t>
  </si>
  <si>
    <t>АПВБбШп 4*95</t>
  </si>
  <si>
    <t>КЛ 10 кВ от ТП-14 до ТП-68</t>
  </si>
  <si>
    <t>ТП-14яч3 - ТП-68яч1</t>
  </si>
  <si>
    <t>ВЛ 0,4 кВ от ТП-14</t>
  </si>
  <si>
    <t>от ТП-14 Линия 1</t>
  </si>
  <si>
    <t>КЛ 0,4 кВ от ТП-14 на котельную №2, линия 1</t>
  </si>
  <si>
    <t>1-я КЛ от ТП-14 на котельную 2</t>
  </si>
  <si>
    <t>КЛ 10 кВ от ТП-14 до ТП-42</t>
  </si>
  <si>
    <t>ТП-14яч2 - ТП-42яч8</t>
  </si>
  <si>
    <t>Оборудование ТП-14</t>
  </si>
  <si>
    <t>КЛ 0,4 кВ от ТП-14 на котельную №2, линия 2</t>
  </si>
  <si>
    <t>2-я КЛ от ТП-14 на котельную 2</t>
  </si>
  <si>
    <t>КЛ 10 кВ от ТП-14 до ТП-38</t>
  </si>
  <si>
    <t>ТП-14-ТП-38</t>
  </si>
  <si>
    <t>КЛ 0,4 кВ от ТП-14 на котельную №2, линия 3</t>
  </si>
  <si>
    <t>3-я КЛ от ТП-14 на котельную 2</t>
  </si>
  <si>
    <t>АВВГ 4*95</t>
  </si>
  <si>
    <t>КЛ 0,4 кВ от ТП-14 на котельную №2, линия 4</t>
  </si>
  <si>
    <t>4-я КЛ от ТП-14 на котельную 2</t>
  </si>
  <si>
    <t>КЛ 0,4 кВ от ТП-14 на котельную №2, линия 5</t>
  </si>
  <si>
    <t>5-я КЛ от ТП-14 на котельную 2</t>
  </si>
  <si>
    <t>КЛ 0,4 кВ от ТП-14 на котельную №2, линия 6</t>
  </si>
  <si>
    <t>6-я КЛ от ТП-14 на котельную 2</t>
  </si>
  <si>
    <t>КЛ 0,4 кВ от ТП-14 на котельную №2, линия 7</t>
  </si>
  <si>
    <t>7-я КЛ от ТП-14 на котельную 2</t>
  </si>
  <si>
    <t>Списан 2023 (износ)</t>
  </si>
  <si>
    <t>КЛ 0,4 кВ от ТП-14 на котельную №2, линия 8</t>
  </si>
  <si>
    <t>8-я КЛ от ТП-14 на котельную 2</t>
  </si>
  <si>
    <t>АВГ 3*50 +1*25</t>
  </si>
  <si>
    <t>КЛ 10 кВ от ТП-15 яч.1 до ТП-41 яч.4</t>
  </si>
  <si>
    <t>ТП-15яч1 - ТП-41яч 4</t>
  </si>
  <si>
    <t>АСБ-10 3*150
ААБ-10 3*240</t>
  </si>
  <si>
    <t>2/250</t>
  </si>
  <si>
    <t>ВЛ 0,4 кВ от ТП-15</t>
  </si>
  <si>
    <t>от ТП-15 Линия № 3, Линия №4, Линия 5, Линия 6</t>
  </si>
  <si>
    <t>КЛ 10 кВ от ТП-15 до ТП-12</t>
  </si>
  <si>
    <t>ТП-15яч2 - ТП-12яч2</t>
  </si>
  <si>
    <t>АСБ-10 3*240
АСБ2Л 3*185</t>
  </si>
  <si>
    <t xml:space="preserve">Оборудование ТП-15 </t>
  </si>
  <si>
    <t>КЛ 10 кВ от ТП-15 яч.11 до ТП-41 яч.4</t>
  </si>
  <si>
    <t>ТП-41яч 11 - 
ТП-15яч4</t>
  </si>
  <si>
    <t>ВЛ-0,38 кВ от ТП-15 (12)</t>
  </si>
  <si>
    <t>от ТП-15 Линия № 1, Линия №2</t>
  </si>
  <si>
    <t>СИП 2А 3х95+1х95+1х25</t>
  </si>
  <si>
    <t>КЛ 10 кВ от ТП-15 до ТП-40</t>
  </si>
  <si>
    <t>ТП-15яч3 - 
ТП-40яч4</t>
  </si>
  <si>
    <t>КЛ 10 кВ от ТП-16  до РП-2</t>
  </si>
  <si>
    <t>ТП-16яч4 -РП-2яч5</t>
  </si>
  <si>
    <t>ВЛ 0,4 кВ от ТП-16</t>
  </si>
  <si>
    <t>от ТП-16 Линия 1, Линия 2</t>
  </si>
  <si>
    <t>1988, 2010</t>
  </si>
  <si>
    <t>СИП2 3*95+1*95+1*25</t>
  </si>
  <si>
    <t>КЛ 0,4 кВ от ТП-16 на пр. Ленина д. 98 корпус В,Г, 1 кабель</t>
  </si>
  <si>
    <t xml:space="preserve">1-я КЛ от ТП-16 Ленина,98 корп. В,Г </t>
  </si>
  <si>
    <t>КЛ 10 кВ от ТП-16 до ТП-40</t>
  </si>
  <si>
    <t>ТП-40яч6 - ТП-16яч3</t>
  </si>
  <si>
    <t>ААШв-10 3*240</t>
  </si>
  <si>
    <t>Оборудование ТП-16</t>
  </si>
  <si>
    <t>ВЛ-0,4 кВ от ТП-16 Л-1 (12)</t>
  </si>
  <si>
    <t>от ТП-16 Линия 1</t>
  </si>
  <si>
    <t>СИП4 4*25</t>
  </si>
  <si>
    <t>КЛ 0,4 кВ от ТП-16 на пр. Ленина д. 98 корпус В,Г, 2 кабель</t>
  </si>
  <si>
    <t>2-я КЛ от ТП-16 Ленина,98 корп.В,Г</t>
  </si>
  <si>
    <t>НС 2021</t>
  </si>
  <si>
    <t>ВЛ-0,4 кВ от РУ-0,38 кВ ТП-16 (12)</t>
  </si>
  <si>
    <t>от ТП-16 Линия 3</t>
  </si>
  <si>
    <t>КЛ 0,4 кВ от ТП-16 на пр. Ленина д. 98 корпус А,Б,Д,   1 кабель</t>
  </si>
  <si>
    <t>1-я КЛ от ТП16 Ленина,98 корп.А,Б,Д</t>
  </si>
  <si>
    <t>КЛ 0,4 кВ от ТП-16 на пр. Ленина д. 98 корпус А,Б,Д,  2 кабель</t>
  </si>
  <si>
    <t>2-я КЛ от ТП-16 Ленина,98 корп.А,Б,Д</t>
  </si>
  <si>
    <t>ВРГ 3*185+1*50</t>
  </si>
  <si>
    <t xml:space="preserve">КЛ-0,4кВ от ТП-16 до ВУ Ленина </t>
  </si>
  <si>
    <t>КЛ от ТП-16 на казначейство</t>
  </si>
  <si>
    <t>АВВбШв 4х25</t>
  </si>
  <si>
    <t>КЛ 10 кВ от ТП-17  до ТП-16</t>
  </si>
  <si>
    <t>ТП17яч6 - ТП16яч6</t>
  </si>
  <si>
    <t>1988/2012</t>
  </si>
  <si>
    <t>ВЛ 0,4 кВ от ТП-17</t>
  </si>
  <si>
    <t>от ТП-17 Линия 1, Линия 2, Линия 3, Линия 4</t>
  </si>
  <si>
    <t>1949/ 2009</t>
  </si>
  <si>
    <t>СИП2 3*95+1*95+2*25</t>
  </si>
  <si>
    <t>КЛ 10 кВ от ТП-17 до ТП-20</t>
  </si>
  <si>
    <t>ТП-17яч4 - ТП-20яч7</t>
  </si>
  <si>
    <t>Оборудование ТП-17</t>
  </si>
  <si>
    <t>Трансформатор ТМГСУ 11-250 10/0,4 У/У на ТП-17</t>
  </si>
  <si>
    <t>2011/
2012</t>
  </si>
  <si>
    <t xml:space="preserve"> зав.№ 1689909</t>
  </si>
  <si>
    <t>Т-2</t>
  </si>
  <si>
    <t xml:space="preserve"> зав.№ 1689735</t>
  </si>
  <si>
    <t>266-20</t>
  </si>
  <si>
    <t>ТП-18</t>
  </si>
  <si>
    <t>1/100</t>
  </si>
  <si>
    <t>ВЛ 0,4 кВ от ТП-18</t>
  </si>
  <si>
    <t>от ТП-18 Линия 1, Линия 2</t>
  </si>
  <si>
    <t>СИП 2 3х95+1х95+2х25</t>
  </si>
  <si>
    <t xml:space="preserve">Оборудование ТП-18 </t>
  </si>
  <si>
    <t>ТП-19 БКТП 400/10 (без трансформатора)</t>
  </si>
  <si>
    <t>ВЛ-0,4 кВ от ТП-19 (12)</t>
  </si>
  <si>
    <t xml:space="preserve"> от ТП-19 Линия 1</t>
  </si>
  <si>
    <t>СИП-2 3*95+1*95+1*25</t>
  </si>
  <si>
    <t>ТМГ 400/10</t>
  </si>
  <si>
    <t>ТМГ</t>
  </si>
  <si>
    <t xml:space="preserve"> зав.№ 1568901</t>
  </si>
  <si>
    <t>КЛ-10 от ТП-20 до ТП-37 (12)</t>
  </si>
  <si>
    <t>ТП-20 - ТП-37</t>
  </si>
  <si>
    <t>АСБ2л-10 3х150</t>
  </si>
  <si>
    <t>Здание ТП-20 (Н) (12)</t>
  </si>
  <si>
    <t>ВЛ 0,4 кВ от ТП-20</t>
  </si>
  <si>
    <t xml:space="preserve"> от ТП-20 Линия 1</t>
  </si>
  <si>
    <t>СИП2А 3*95+1*95+1*25, СИП2А 2*16</t>
  </si>
  <si>
    <t>Оборудование ТП-20  630/0,4 кВ (12)</t>
  </si>
  <si>
    <t>ТП-21</t>
  </si>
  <si>
    <t>Встроенная</t>
  </si>
  <si>
    <t>1/400
1/630</t>
  </si>
  <si>
    <t>ВЛ 0,4 кВ от ТП-21</t>
  </si>
  <si>
    <t xml:space="preserve"> от ТП-21 Линия 1</t>
  </si>
  <si>
    <t>СИП 2А 3х35+1х50, А-35</t>
  </si>
  <si>
    <t>КЛ 0,4 кВ от ТП-21 пр. Ленина, 10 ВУ-1</t>
  </si>
  <si>
    <t xml:space="preserve"> от ТП-21 до Ленина,10, ВУ1</t>
  </si>
  <si>
    <t>АВРГ 3*185+1*50</t>
  </si>
  <si>
    <t xml:space="preserve">Оборудование ТП-21 </t>
  </si>
  <si>
    <t>КЛ 0,4 кВ от ТП-21 пр. Ленина, 10 ВУ-2</t>
  </si>
  <si>
    <t xml:space="preserve"> от ТП-21 до Ленина,10, ВУ2</t>
  </si>
  <si>
    <t>АВРГ 3*185+1*70</t>
  </si>
  <si>
    <t>КЛ 0,4 кВ от ТП-21 от пр. Ленина, 10 ВУ-1 до пр. Ленина, 14 ВУ-2</t>
  </si>
  <si>
    <t>Перемычка от Ленина,10 ВУ1 до Ленина,14 ВУ1</t>
  </si>
  <si>
    <t>АСБ 3*95 +1*50</t>
  </si>
  <si>
    <t>КЛ 0,4 кВ от ТП-21 от пр. Ленина, 10 ВУ-2 до пр. Ленина, 14 ВУ-2</t>
  </si>
  <si>
    <t>Перемычка от Ленина,10 ВУ2 до Ленина,14 ВУ2</t>
  </si>
  <si>
    <t>КЛ 0,4 кВ от ТП-21 от пр. Ленина, 10 ВУ-2 до пр. Ленина, 12 ВУ</t>
  </si>
  <si>
    <t>Перемычка от Ленина,10 ВУ2 до Ленина,12 ВУ</t>
  </si>
  <si>
    <t>КЛ 0,4 кВ от ТП-21 от пр. Ленина, 14 ВУ-1 до пр. Ленина, 16 ВУ-1</t>
  </si>
  <si>
    <t>Перемычка от Ленина,14 ВУ1 до Ленина,16 ВУ1</t>
  </si>
  <si>
    <t>АСБу 3*95 +1*50</t>
  </si>
  <si>
    <t>КЛ 0,4 кВ от ТП-21 от пр. Ленина, 14 ВУ-2 до пр. Ленина, 16 ВУ-2</t>
  </si>
  <si>
    <t>Перемычка от Ленина,14 ВУ2 до Ленина,16 ВУ2</t>
  </si>
  <si>
    <t>КТП-22 (12)</t>
  </si>
  <si>
    <t xml:space="preserve"> Оборудование КТП-22 (12)</t>
  </si>
  <si>
    <t>КЛ 10 кВ от ТП-23 до ТП-52</t>
  </si>
  <si>
    <t>ТП-23ячТМ-ТП-52яч4</t>
  </si>
  <si>
    <t>ТП-23 (12)</t>
  </si>
  <si>
    <t>ВЛ 0,4 кВ от ТП-23</t>
  </si>
  <si>
    <t xml:space="preserve"> от ТП-23 Линия 1</t>
  </si>
  <si>
    <t>СИП4 2х16</t>
  </si>
  <si>
    <t>КЛ 0,4 кВ от ТП-23 до церкви</t>
  </si>
  <si>
    <t xml:space="preserve"> от ТП-23 на Церковь</t>
  </si>
  <si>
    <t>Оборудование ТП-23 (12)</t>
  </si>
  <si>
    <t>ВЛ 10 кВ от ТП-24 от оп.1 до ТП-23</t>
  </si>
  <si>
    <t>опора 1 -ТП-23</t>
  </si>
  <si>
    <t>КЛ 10 кВ от ТП-24 до оп.1</t>
  </si>
  <si>
    <t>ТП-24яч1 - опора1 ВЛ</t>
  </si>
  <si>
    <t>ВЛ 0,4 кВ от ТП-24</t>
  </si>
  <si>
    <t>от ТП-24 Линия 1, Линия 2, Линия 3</t>
  </si>
  <si>
    <t>СИП 2 3х95+1х95+2х25, СИП4 2х16</t>
  </si>
  <si>
    <t>КЛ 10кВ - ТП 23 - ВЛ 10 кВ оп.6</t>
  </si>
  <si>
    <t>АПвВнг(А)-LS 1х120/49</t>
  </si>
  <si>
    <t xml:space="preserve">Оборудование ТП-24 </t>
  </si>
  <si>
    <t>КЛ 10 кВ от ТП-25 до ТП-20</t>
  </si>
  <si>
    <t>ТП-25яч1 - ТП-20яч2</t>
  </si>
  <si>
    <t>ААШв 3*240</t>
  </si>
  <si>
    <t>КЛ 0,4 кВ от ТП-25 на ул. Титова, 135 (база)</t>
  </si>
  <si>
    <t>от ТП-25 на производственную базу (Титова, 135)</t>
  </si>
  <si>
    <t xml:space="preserve">Оборудование ТП-25 </t>
  </si>
  <si>
    <t>КЛ 0,4 кВ от ТП-25 на ул. Титова, 135 (гаражи)</t>
  </si>
  <si>
    <t>от ТП-25 на гаражи</t>
  </si>
  <si>
    <t>КЛ 0,4 кВ от ТП-25 на ул. Титова, 135 (новый бокс)</t>
  </si>
  <si>
    <t>от ТП-25 на новый бокс</t>
  </si>
  <si>
    <t>КЛ 0,4 кВ от ТП-25 на ул. Титова, 135 (ангар)</t>
  </si>
  <si>
    <t>от ТП-25 на ангар</t>
  </si>
  <si>
    <t>ВЛ 10 кВ от ТП-26</t>
  </si>
  <si>
    <t>ф. 266-03 от ТП-22 до оп. 26</t>
  </si>
  <si>
    <t>КЛ 10 кВ от ТП-26 от оп. 1 до ТП-26 линия 1</t>
  </si>
  <si>
    <t>оп. 26 - ТП-26яч1</t>
  </si>
  <si>
    <t>ТП-26</t>
  </si>
  <si>
    <t>1/250
1/400</t>
  </si>
  <si>
    <t>КЛ 10 кВ от ТП-26 до ТП-6</t>
  </si>
  <si>
    <t>ТП-26яч7 - ТП-6яч2</t>
  </si>
  <si>
    <t xml:space="preserve"> Оборудование ТП-26</t>
  </si>
  <si>
    <t>ВЛ 6 кВ от ТП-27 до оп.31</t>
  </si>
  <si>
    <t>оп. 8 - оп. 31 
ф. 031-06</t>
  </si>
  <si>
    <t>СИП-3
1х95, 
А-70</t>
  </si>
  <si>
    <t>ВЛ 0,4 кВ от ТП-27</t>
  </si>
  <si>
    <t>от ТП-27 Линия 1, Линия 2</t>
  </si>
  <si>
    <t>КЛ 0,4 кВ от ТП-27 на центр "Возрождение"</t>
  </si>
  <si>
    <t>КЛ от ТП27 на центр "Возрождение"</t>
  </si>
  <si>
    <t>АСБ 4*70</t>
  </si>
  <si>
    <t>Оборудование ТП-27</t>
  </si>
  <si>
    <t>031-02</t>
  </si>
  <si>
    <t>ВЛ 6 кВ от оп.44 до оп. 2 (ТП-28) ф.031-02</t>
  </si>
  <si>
    <t>оп.57 - оп. 60 (ТП-28)</t>
  </si>
  <si>
    <t>КЛ 6 кВ от ТП-28 на опору ВЛ 6 кВ</t>
  </si>
  <si>
    <t>ТП-28 яч. 3 - оп. 37 ф. 031-02</t>
  </si>
  <si>
    <t>ВЛ 0,4 кВ от ТП- 28</t>
  </si>
  <si>
    <t>от ТП-28 Линия 1, Линия 2</t>
  </si>
  <si>
    <t xml:space="preserve">Оборудование ТП-28 </t>
  </si>
  <si>
    <t>КЛ 10 кВ от ТП-30 до ТП-5</t>
  </si>
  <si>
    <t>ТП-30яч6 - ТП-5яч1</t>
  </si>
  <si>
    <t>1/400
1/250</t>
  </si>
  <si>
    <t>ВЛ 0,4 кВ от ТП-30</t>
  </si>
  <si>
    <t xml:space="preserve"> от ТП-30 Линия 1, Линия 2, Линия 3, Линия 4</t>
  </si>
  <si>
    <t>СИП2А 3*50+1*70</t>
  </si>
  <si>
    <t>2КЛ 0,38 от ТП-30 до пр. Октябрьский, 69 (общежитие Ника)</t>
  </si>
  <si>
    <t>1-я КЛ от ТП30 до общежития ЗАО "Ника"</t>
  </si>
  <si>
    <t>ААШв 3*150+1*50</t>
  </si>
  <si>
    <t>Оборудование ТП-30</t>
  </si>
  <si>
    <t>ВЛ-0,4 кВ от ТП-30 г. Лодейное Поле</t>
  </si>
  <si>
    <t>от ТП-30 Линия 6 (торг. Павильон)</t>
  </si>
  <si>
    <t>ВЛ-0,4 кВ от ТП-30 (12)</t>
  </si>
  <si>
    <t>от ТП-30 Линия 5, Линия 6</t>
  </si>
  <si>
    <t>2/160</t>
  </si>
  <si>
    <t>ВЛ 0,4 кВ от ТП-31</t>
  </si>
  <si>
    <t>от ТП-31 Линия 1, Линия 2</t>
  </si>
  <si>
    <t>2КЛ 0,4 кВ от ТП-31 до мазутной (котельная № 6)</t>
  </si>
  <si>
    <t>от ТП-31 на Мазутную, Котельную 6</t>
  </si>
  <si>
    <t>ААБ-1  3*25
АВВБ-1 4*50</t>
  </si>
  <si>
    <t>Списан</t>
  </si>
  <si>
    <t xml:space="preserve">Оборудование ТП-31 </t>
  </si>
  <si>
    <t>КЛ 0,4 кВ от ТП-31 до мазутосклада, линия 1</t>
  </si>
  <si>
    <t>1-я КЛ от ТП-31 на мазутосклад (емкости)</t>
  </si>
  <si>
    <t>КЛ 0,4 кВ от ТП-31 до мазутосклада, линия 2</t>
  </si>
  <si>
    <t>2КЛ 0,4 кВ от ТП-31 до котельной № 6</t>
  </si>
  <si>
    <t>от ТП-31 на котельную № 6 Ввод 1</t>
  </si>
  <si>
    <t>АВВБ-1 4*50</t>
  </si>
  <si>
    <t>от ТП-31 на котельную № 6 Ввод 2</t>
  </si>
  <si>
    <t>ВЛ 10 кВ от ПС-31 до оп. 18 (ТП-32) ф. 031-02</t>
  </si>
  <si>
    <t>ПС31 яч4 - оп.23</t>
  </si>
  <si>
    <t>СИП-3  1*95</t>
  </si>
  <si>
    <t>КЛ 6 кВ от оп.18 до ТП-32 ф. 031-02</t>
  </si>
  <si>
    <t>оп.18 - ТП-32яч4</t>
  </si>
  <si>
    <t>ААБлу-10 3*185</t>
  </si>
  <si>
    <t xml:space="preserve">ТП-32 </t>
  </si>
  <si>
    <t>ВЛ 0,4 кВ от ТП-32</t>
  </si>
  <si>
    <t>от ТП-32 Линия 1, Линия 2</t>
  </si>
  <si>
    <t>1999/
2001</t>
  </si>
  <si>
    <t>КЛ 0,4 кВ от ТП 32 оп.5 – РП-32-1 (12)</t>
  </si>
  <si>
    <t>КЛ 0,4 кВ от ТП 32 оп.5 - РП-32-1</t>
  </si>
  <si>
    <t>АПвБШп-1 4*120</t>
  </si>
  <si>
    <t>21-1-20-1-08-06-0-1026 (НС)</t>
  </si>
  <si>
    <t>ВЛ 10 кВ от оп. 19 (ТП-32) до оп. 27 ф. 031-02</t>
  </si>
  <si>
    <t>оп.24 - оп.32</t>
  </si>
  <si>
    <t>КЛ 6 кВ от ТП-32 до оп.19 ф. 031-02</t>
  </si>
  <si>
    <t>ТП-32 яч.6- оп. 1 ф. 031-02</t>
  </si>
  <si>
    <t>ААБлу-10 3-185</t>
  </si>
  <si>
    <t>ВЛ 10 кВ от оп.44 до ТП-43 ф. 031-02</t>
  </si>
  <si>
    <t>оп.57 - ТП-43</t>
  </si>
  <si>
    <t>ВЛ 6 кВ к ТП-32 от оп.27 до оп. 44 ф. 031-02</t>
  </si>
  <si>
    <t>оп.32 - оп. 57</t>
  </si>
  <si>
    <t>ВЛ 6 кВ от ТП 9-3 до оп.27 ф. 031-02</t>
  </si>
  <si>
    <t>оп. 22 - ТП-9-3</t>
  </si>
  <si>
    <t>А-50</t>
  </si>
  <si>
    <t>КЛ 6 кВ от оп.13 до ТП-32 ф.031-09</t>
  </si>
  <si>
    <t>оп.13 - ТП-32яч3</t>
  </si>
  <si>
    <t>031-09</t>
  </si>
  <si>
    <t>ВЛ 6 кВ от оп.1 до оп. 13 (ТП32) ф.031-09</t>
  </si>
  <si>
    <t>оп.1 - оп.13</t>
  </si>
  <si>
    <t>СИП-3 1*95</t>
  </si>
  <si>
    <t>КЛ 6 кВ от ТП-32 до оп.14 ф.031-09</t>
  </si>
  <si>
    <t>ТП-32 - оп. 18</t>
  </si>
  <si>
    <t>ВЛ 6 кВ от 14 (ТП32) до оп.17 ф.031-09</t>
  </si>
  <si>
    <t>оп. 14 - оп. 17</t>
  </si>
  <si>
    <t>КЛ 6 кВ от ТП-32 до ТП-79 ф. 031-02</t>
  </si>
  <si>
    <t>ТП-32яч1 - ТП-79ТМ1</t>
  </si>
  <si>
    <t>АСБ-10 3*70</t>
  </si>
  <si>
    <t>ВЛ 6 кВ от 17 до оп.27 ф.031-09</t>
  </si>
  <si>
    <t>оп. 17 - оп. 21</t>
  </si>
  <si>
    <t>КЛ 10 кВ от ТП-33 до ТП-8</t>
  </si>
  <si>
    <t>ТП-33яч1 - 
ТП-8яч5</t>
  </si>
  <si>
    <t>АСБ-6 3*120</t>
  </si>
  <si>
    <t>ВЛ-0,4 кВ от ТП-33 (12)</t>
  </si>
  <si>
    <t xml:space="preserve"> от ТП-33 Линия 1, Линия 2</t>
  </si>
  <si>
    <t>2КЛ 0,4 кВ к ТП-33 на ул.К.Маркса,49, под.1-8</t>
  </si>
  <si>
    <t xml:space="preserve"> от ТП-33 на К.Маркса, 49 под. 1-8</t>
  </si>
  <si>
    <t>КЛ 10 кВ от ТП-33 до ТП-31</t>
  </si>
  <si>
    <t>ТП-31яч2 - ТП-33яч3</t>
  </si>
  <si>
    <t xml:space="preserve">Оборудование ТП-33 </t>
  </si>
  <si>
    <t xml:space="preserve">КЛ 0,4 кВ от ТП-33 до магазина ул.К.Маркса,49, </t>
  </si>
  <si>
    <t xml:space="preserve"> от ТП-33 до К.Маркса, 49 Меб. Магазин</t>
  </si>
  <si>
    <t>АВВг 3*70 +1*35</t>
  </si>
  <si>
    <t>КЛ 0,4 кВ к ТП-33 на пр. Урицкого, 20, кор.1</t>
  </si>
  <si>
    <t xml:space="preserve"> от ТП-33 до Урицкого, 20 корп. 1</t>
  </si>
  <si>
    <t>КЛ 0,4 кВ к ТП-33 на пр. Урицкого, 20, кор.2</t>
  </si>
  <si>
    <t>1-я КЛ от ТП-33 до Урицкого, 20 корп. 2</t>
  </si>
  <si>
    <t>КЛ 0,4 кВ к ТП-33 от пр. Урицкого, 20, кор.1 до пр. Урицкого, 20, кор.2</t>
  </si>
  <si>
    <t>Перемычка Урицкого,20 от 1-го до 2-го корпуса</t>
  </si>
  <si>
    <t>АВВГ 3*95 +1*50</t>
  </si>
  <si>
    <t>КЛ 0,4 кВ от ТП-33 до ВУ на границе земельного участка пр. Урицкого, 24</t>
  </si>
  <si>
    <t>от ТП-33 до Урицкого, 24</t>
  </si>
  <si>
    <t>031-11</t>
  </si>
  <si>
    <t>ВЛ 6 кВ от ТП-35 до оп.1 ф. 031-11</t>
  </si>
  <si>
    <t>оп. 11 - оп. 5 
ф. 031-06</t>
  </si>
  <si>
    <t>КЛ 6 кВ от ТП-35 до оп. 11 (на ВЛ 6 кВ)</t>
  </si>
  <si>
    <t>оп. 5 - ТП-35</t>
  </si>
  <si>
    <t>3АПвВнг 1*95/25</t>
  </si>
  <si>
    <t>ТП-35</t>
  </si>
  <si>
    <t>ВЛ 0,4 кВ от ТП-35</t>
  </si>
  <si>
    <t xml:space="preserve"> от ТП-35 Линия 1, Линия 2, Линия 3, Линия 4, Линия 5, Линия 6, Линия 7</t>
  </si>
  <si>
    <t>СИП2 3х95+1х95+1х25, СИП2А 3х50+1х70+1х25, СИП2А 3х35+1х50+1х25</t>
  </si>
  <si>
    <t xml:space="preserve">Оборудование ТП-35 </t>
  </si>
  <si>
    <t>КЛ 10 кВ от ТП-36 до ТП-78</t>
  </si>
  <si>
    <t>ТП-36яч3 - ТП-78яч6</t>
  </si>
  <si>
    <t>КЛ 0,4 кВ к ТП-36 на ул.Набережная д.17 к. 1</t>
  </si>
  <si>
    <t>от ТП-36 до Набережной, 17, корп.1</t>
  </si>
  <si>
    <t>Оборудование ТП-36</t>
  </si>
  <si>
    <t>КЛ 0,4 кВ к ТП-36 на ул.Набережная д.17 к. 2</t>
  </si>
  <si>
    <t>от ТП-36 до Набережной, 17, корп.2</t>
  </si>
  <si>
    <t>КЛ 0,4 кВ к ТП-36 на ул.Гагарина д.4</t>
  </si>
  <si>
    <t>1-я КЛ от ТП-36 на Гагарина, 4</t>
  </si>
  <si>
    <t>ААШв 4*35</t>
  </si>
  <si>
    <t>КЛ 0,4 кВ к ТП-36 на ул.Гагарина  д.4</t>
  </si>
  <si>
    <t>2-я КЛ от ТП-36 на Гагарина, 4</t>
  </si>
  <si>
    <t>КЛ 0,4 кВ к ТП-36 на ул.Гагарина д.6 к. 1</t>
  </si>
  <si>
    <t>от ТП-36 на Гагарина, 6, корп.1</t>
  </si>
  <si>
    <t>КЛ 0,4 кВ к ТП-36 на ул.Гагарина д.6 к. 2</t>
  </si>
  <si>
    <t>от ТП-36 на Гагарина, 6, корп.2</t>
  </si>
  <si>
    <t>КЛ 0,4 кВ от ТП-36 на магазин "Детский мир", линия 1</t>
  </si>
  <si>
    <t>1-я КЛ от ТП-36 до магазина "Детский мир"</t>
  </si>
  <si>
    <t>КЛ 0,4 кВ от ТП-36 на магазин "Детский мир", линия 2</t>
  </si>
  <si>
    <t>КЛ 0,4 кВ к ТП-36 от ул. Гагарина, 6, к.1 до ВУ "Детского мира"</t>
  </si>
  <si>
    <t>Перемычка от Гагарина, 6, корп.1, до ВУ "Детсклго мира"</t>
  </si>
  <si>
    <t>АВВГ 3*95+1*70</t>
  </si>
  <si>
    <t>КЛ 0,4 кВ к ТП-36 от ул. Набережная, 17, к.1 до ул. Набережная, 17, к.2</t>
  </si>
  <si>
    <t xml:space="preserve">Перемычка от Набережной, 17, корп.1, до Набережной, 17, корп.2 </t>
  </si>
  <si>
    <t>КЛ 0,4 кВ к ТП-36 от магазина "Детский мир" до ул.Гагарина д.6 к. 2</t>
  </si>
  <si>
    <t xml:space="preserve">Перемычка от "Детского мира" до Гагарина, 6, корп.2 </t>
  </si>
  <si>
    <t>2КЛ 0,4 кВ от ТП-36 до здания гостиницы</t>
  </si>
  <si>
    <t>2-е КЛ 0,4 кВ от ТП-36 до здания гостиницы на ул. Набережная</t>
  </si>
  <si>
    <t>КЛ 10 кВ от ТП-37 до ТП-67</t>
  </si>
  <si>
    <t>ТП-37яч7 - ТП-67яч3</t>
  </si>
  <si>
    <t>ВЛИ-0,4 кВ ТП-37 Линия №1</t>
  </si>
  <si>
    <t>от ТП-37 Линия 1</t>
  </si>
  <si>
    <t>КЛ 0,4 кВ от ТП-37 до Гагарина, 7</t>
  </si>
  <si>
    <t>от ТП-37 до РУСа</t>
  </si>
  <si>
    <t>АСБ-1 4х95 +1х75</t>
  </si>
  <si>
    <t xml:space="preserve">Оборудование ТП-37 </t>
  </si>
  <si>
    <t>КЛ 10 кВ от ТП-38 до ТП-14</t>
  </si>
  <si>
    <t>ТП-38яч3 - ТП-14яч4</t>
  </si>
  <si>
    <t>1971</t>
  </si>
  <si>
    <t>КЛ 0,4 кВ к ТП-38 ул. Ульяновская д. 8 к. 1</t>
  </si>
  <si>
    <t>КЛ от ТП-38 до Ульяновской, 8, корп.1</t>
  </si>
  <si>
    <t>КЛ 10 кВ от ТП-38 до ТП-78</t>
  </si>
  <si>
    <t>ТП-38яч5 - ТП-78яч1</t>
  </si>
  <si>
    <t>АСБ-10 3*185</t>
  </si>
  <si>
    <t>Оборудование ТП-38</t>
  </si>
  <si>
    <t>КЛ 0,4 кВ к ТП-38 ул. Ульяновская д. 8 к. 2</t>
  </si>
  <si>
    <t>КЛ от ТП-38 до Ульяновской, 8, корп.2</t>
  </si>
  <si>
    <t>КЛ 10 кВ от ТП-38 до ТП-37</t>
  </si>
  <si>
    <t>ТП-38яч6 - ТП-37яч5</t>
  </si>
  <si>
    <t>ТМГ400 10/0,4 У/У на ТП-38</t>
  </si>
  <si>
    <t>КЛ 0,4 кВ к ТП-38 ул. Ульяновская д. 12</t>
  </si>
  <si>
    <t xml:space="preserve"> от ТП-38 до Ульяновской, 12</t>
  </si>
  <si>
    <t>АВВГ 3*185+1*70</t>
  </si>
  <si>
    <t>Трансформатор ТМГ-11-400/10-УХЛ1 10/0,4 кВ У/Ун-0 ТП-38 зав.№2033692 (12)</t>
  </si>
  <si>
    <t>КЛ 0,4 кВ к ТП-38 ул. Ульяновская д. 13</t>
  </si>
  <si>
    <t>1-я КЛ от ТП-38 до Ульяновской, 13</t>
  </si>
  <si>
    <t>Списан 30.12.2021</t>
  </si>
  <si>
    <t>КЛ 0,4 кВ к ТП-38 ул. Гагарина д. 8 к. 1</t>
  </si>
  <si>
    <t xml:space="preserve"> от ТП-38 до Гагарина, 8, корп.1</t>
  </si>
  <si>
    <t>ААВГ 3*185+1*95</t>
  </si>
  <si>
    <t>КЛ 0,4 кВ к ТП-38 ул. Гагарина д. 8 к. 2</t>
  </si>
  <si>
    <t xml:space="preserve"> от ТП-38 до Гагарина, 8, корп.2</t>
  </si>
  <si>
    <t>АВВБШ 3*50+1*25</t>
  </si>
  <si>
    <t>КЛ 0,4 кВ к ТП-38 на Сбербанк</t>
  </si>
  <si>
    <t xml:space="preserve"> от ТП-38 на Сбербанк.</t>
  </si>
  <si>
    <t>КЛ 0,4 кВ к ТП-38 от ул. Гагарина, 8 к. 2  до ул. Ульяновская, 8 к. 2</t>
  </si>
  <si>
    <t>Перемычка от Гагарина, 8, корп.2 до Ульяновской, 8, корп.2</t>
  </si>
  <si>
    <t>КЛ 0,4 кВ к ТП-38 от ул. Гагарина, 8 к. 1  до Сбербанка</t>
  </si>
  <si>
    <t>Перемычка от Гагарина, 8, корп.1 до Сбербанка.</t>
  </si>
  <si>
    <t>КЛ 0,4 кВ к ТП-38  Домовая кухня</t>
  </si>
  <si>
    <t>от ТП-38 на домовая кухня.</t>
  </si>
  <si>
    <t>КЛ 0,4 кВ к ТП-38 от ул. Ульяновская д. 13 до ул. Ульяновская, д. 15, к.2</t>
  </si>
  <si>
    <t>Перемычка от Ульяновской, 13   до Ульяновская, 15, корп. 2.</t>
  </si>
  <si>
    <t>АСБ 3*195</t>
  </si>
  <si>
    <t>КЛ 0,4 кВ к ТП-38 от ул. Ульяновская, 8 к. 1  до ул. Гагарина, 8 к. 1</t>
  </si>
  <si>
    <t>Перемычка от Ульяновской, 8, корп.1 до Гагарина, 8, корп.1</t>
  </si>
  <si>
    <t>КЛ 10 кВ от ТП-39 до ТП-38</t>
  </si>
  <si>
    <t>ТП-39яч5 - ТП-38яч2</t>
  </si>
  <si>
    <t>ТП-39</t>
  </si>
  <si>
    <t xml:space="preserve">ВЛ-0,4 кВ от ТП-39 </t>
  </si>
  <si>
    <t>от ТП-39 Линия 1, Линия 2, Линия 3</t>
  </si>
  <si>
    <t>СИП 2 3х95+1х95+1х25, СИП 4 4х25</t>
  </si>
  <si>
    <t>КЛ 0,4 кВ к ТП-39 ул.Пограничная д. 15 к. 1</t>
  </si>
  <si>
    <t>от ТП-39 на Пограничную, 15, корп.1</t>
  </si>
  <si>
    <t>КЛ 10 кВ от ТП-39 до ТП-42</t>
  </si>
  <si>
    <t>ТП-39яч6 - ТП-42яч5</t>
  </si>
  <si>
    <t xml:space="preserve">Оборудование ТП-39 </t>
  </si>
  <si>
    <t>ВЛ 0,4 кВ от ТП 39 Л-3</t>
  </si>
  <si>
    <t>КЛ 0,4 кВ к ТП-39 ул.Пограничная д. 13 к. 2</t>
  </si>
  <si>
    <t xml:space="preserve"> от ТП-39 на Пограничную, 13 корп. 2</t>
  </si>
  <si>
    <t>КЛ 0,4 кВ к ТП-39 ул.Коммунаров д.21</t>
  </si>
  <si>
    <t xml:space="preserve"> от ТП-39 до Коммунаров, 21</t>
  </si>
  <si>
    <t>КЛ 0,4 кВ к ТП-39 ул.Коммунаров д.20</t>
  </si>
  <si>
    <t xml:space="preserve"> от ТП-39 до Коммунаров, 20</t>
  </si>
  <si>
    <t>ААШв 3*50+1*35</t>
  </si>
  <si>
    <t>КЛ 0,4 кВ к ТП-39 ул.Ульяновская д.15, к.2</t>
  </si>
  <si>
    <t xml:space="preserve"> от ТП-39 на Ульяновскую, 15 корп.2</t>
  </si>
  <si>
    <t>КЛ 0,4 кВ к ТП-39 ул.Ульяновская д.15, к.1 ВРУ-1</t>
  </si>
  <si>
    <t xml:space="preserve"> от ТП-39 на Ульяновскую, 15 корп.1</t>
  </si>
  <si>
    <t>КЛ 0,4 кВ к ТП-39 ул.Ульяновская д.15, к.1 ВРУ-2</t>
  </si>
  <si>
    <t xml:space="preserve"> от ТП-39 на Ульяновскую, 15 корп. 1</t>
  </si>
  <si>
    <t>КЛ 0,4 кВ к ТП-39 ул.Пограничная д. 13 к. 1</t>
  </si>
  <si>
    <t xml:space="preserve"> от ТП-39 на Пограничную, 13 корп. 1</t>
  </si>
  <si>
    <t>КЛ 0,4 кВ к ТП-39 дет.сад  ДОКа</t>
  </si>
  <si>
    <t>1-я КЛ от ТП-39 до Дет. сада ДОКа</t>
  </si>
  <si>
    <t>КЛ 0,4 кВ к ТП-39 дет.сад ДОКа</t>
  </si>
  <si>
    <t>2-я КЛ от ТП-39 до Дет. сада ДОКа</t>
  </si>
  <si>
    <t>КЛ 0,4 кВ к ТП-39 ул.Ульяновская д.43</t>
  </si>
  <si>
    <t xml:space="preserve"> от ТП-39 на Ульяновскую, 43</t>
  </si>
  <si>
    <t>КЛ 0,4 кВ к ТП-39 от ул.Пограничная д. 13 к. 2 до ул.Пограничная д. 15 к. 2</t>
  </si>
  <si>
    <t>Перемычка от Пограничной, 13 корп. 2 до Пограничной, 15 корп. 2</t>
  </si>
  <si>
    <t>КЛ 0,4 кВ к ТП-39 от ул.Пограничная д. 15 к. 1 до ул.Пограничная д. 15 к. 2</t>
  </si>
  <si>
    <t>Перемычка от Пограничной, 15 корп. 1 до Пограничной, 15 корп. 2</t>
  </si>
  <si>
    <t>КЛ 0,4 кВ к ТП-39 от ул.Коммунаров, д. 21 до ул.Пограничная д. 15 к. 1</t>
  </si>
  <si>
    <t>Перемычка от Коммунаров, 21 до Пограничной, 15 корп. 1</t>
  </si>
  <si>
    <t>КЛ 0,4 кВ к ТП-39 от ул.Коммунаров, д. 20 до ул. Ульяновская д. 43</t>
  </si>
  <si>
    <t>Перемычка от Коммунаров, 20 до Ульяновской, 43</t>
  </si>
  <si>
    <t>АПВШБ 3*120+1*50</t>
  </si>
  <si>
    <t xml:space="preserve">КЛ 0,4 кВ к ТП-39 от ул.Пограничная д. 13 к. 1 до ул.Ульяновская д. 17 </t>
  </si>
  <si>
    <t>Перемычка от Пограничной, 13 корп. 1 до Ульяновской, 17</t>
  </si>
  <si>
    <t>КЛ 0,4 кВ к ТП-39 от ул.Ульяновская д. 17 до магазина № 19</t>
  </si>
  <si>
    <t>Перемычка от Ульяновской, 17 до Магазина, 19</t>
  </si>
  <si>
    <t>КЛ 0,4 кВ к ТП-39 от ул.Ульяновская д. 15 к. 1 до ул.Ульяновская д. 15 к. 1(ВУ)</t>
  </si>
  <si>
    <t>КЛ 10 кВ от ТП-40 до ТП-39</t>
  </si>
  <si>
    <t>ТП-40яч3 - ТП-39яч4</t>
  </si>
  <si>
    <t>ВЛ 0,4 кВ от ТП-40</t>
  </si>
  <si>
    <t>от ТП-40 Линия 2, Линия 6</t>
  </si>
  <si>
    <t>КЛ 0,4 кВ к ТП-40 ул.Пограничная д.19 к. 1</t>
  </si>
  <si>
    <t>от ТП-40 на Пограничную, 19, корп.1</t>
  </si>
  <si>
    <t>КЛ 10 кВ от ТП-40 до РП-2</t>
  </si>
  <si>
    <t>РП-2яч4 -ТП-40яч8</t>
  </si>
  <si>
    <t xml:space="preserve">Оборудование ТП-40 </t>
  </si>
  <si>
    <t>КЛ 0,4 кВ к ТП-40 ул.Пограничная д.19 к. 2</t>
  </si>
  <si>
    <t>от ТП-40 на Пограничную, 19, корп.2</t>
  </si>
  <si>
    <t>АСБ  3*120</t>
  </si>
  <si>
    <t>ВЛ-0,4 кВ от ТП-40 (12)</t>
  </si>
  <si>
    <t>от ТП-40 Линия 1</t>
  </si>
  <si>
    <t>СИП 2  3*95+1*95+1*25</t>
  </si>
  <si>
    <t>КЛ 0,4 кВ к ТП-40 л.Пограничная д.19 к. 3</t>
  </si>
  <si>
    <t>от ТП-40 на Пограничную, 19, корп.3</t>
  </si>
  <si>
    <t>АСБ 3*95+1х50</t>
  </si>
  <si>
    <t>КЛ 0,4 кВ к ТП-40 ул.Плеханова д.4</t>
  </si>
  <si>
    <t>от ТП-40 на Плеханова, 4</t>
  </si>
  <si>
    <t>КЛ 0,4 кВ к ТП-40 от ул.Пограничная д.19 к. 1 до ул.Пограничная д.19 к. 2</t>
  </si>
  <si>
    <t>Перемычка от Пограничной, 19, корп.1 до Пограничной, 19, корп.2</t>
  </si>
  <si>
    <t>КЛ 0,4 кВ к ТП-40 от ул.Пограничная д.19 к. 2 до ул.Пограничная д.19 к. 3</t>
  </si>
  <si>
    <t>Перемычка от Пограничной, 19, корп.2 до Пограничной, 19, корп.3</t>
  </si>
  <si>
    <t>АСБ 3*95+1*70</t>
  </si>
  <si>
    <t>КЛ 10 кВ от ТП-41 до ТП-25</t>
  </si>
  <si>
    <t>ТП-41яч2 - ТП-25яч3</t>
  </si>
  <si>
    <t xml:space="preserve">Оборудование ТП-41 </t>
  </si>
  <si>
    <t>1/630
1/630</t>
  </si>
  <si>
    <t>КЛ 0,4 кВ от ТП-42 до детского сада линия 1</t>
  </si>
  <si>
    <t>1-я КЛ от ТП-42 ф Детский сад</t>
  </si>
  <si>
    <t>Оборудование ТП-42</t>
  </si>
  <si>
    <t>КЛ 0,4 кВ от ТП-42 до детского сада линия 2</t>
  </si>
  <si>
    <t>2-я КЛ от ТП-42 ф Детский сад</t>
  </si>
  <si>
    <t>КЛ 0,4 кВ к  ТП-42  котельная №2, 1 линия</t>
  </si>
  <si>
    <t>1-я КЛ от ТП-42 на котельную 2</t>
  </si>
  <si>
    <t>КЛ 0,4 кВ к  ТП-42  котельная №2, 2 линия</t>
  </si>
  <si>
    <t>2-я КЛ от ТП-42 на котельную 2</t>
  </si>
  <si>
    <t>КЛ 0,4 кВ к  ТП-42  котельная №2, 3 линия</t>
  </si>
  <si>
    <t>3-я КЛ от ТП-42 на котельную 2</t>
  </si>
  <si>
    <t>КЛ 0,4 кВ к  ТП-42  котельная №2, 4 линия</t>
  </si>
  <si>
    <t>4-я КЛ от ТП-42 на котельную 2</t>
  </si>
  <si>
    <t>КЛ 0,4 кВ к ТП-42  до Ульяновской 13</t>
  </si>
  <si>
    <t>КЛ до ВРУ Ульяновская д. 13</t>
  </si>
  <si>
    <t>АПВБбШп 4х120</t>
  </si>
  <si>
    <t>2КЛ-0,4 кВ по ул Коммунаров от ТП-42 до КД</t>
  </si>
  <si>
    <t>КЛ от ТП-42 до КД</t>
  </si>
  <si>
    <t>КЛ 10 кВ от ТП-43 до ТП-31</t>
  </si>
  <si>
    <t>ТП-43 яч. 1 - ТП-31 яч.4</t>
  </si>
  <si>
    <t>ТП-43</t>
  </si>
  <si>
    <t xml:space="preserve">Оборудование ТП-43 </t>
  </si>
  <si>
    <t>Трансформатор ТМГСУ 11-250/6/0,4 У1 У/Ун-0 ТП-43 зав.№2030870 (12)</t>
  </si>
  <si>
    <t>КР 2022</t>
  </si>
  <si>
    <t>КЛ 10 кВ от ТП-44 до ТП-62</t>
  </si>
  <si>
    <t>ТП-44яч2 - ТП-62яч.3</t>
  </si>
  <si>
    <t>ТП-44 (12)</t>
  </si>
  <si>
    <t>ТП-44</t>
  </si>
  <si>
    <t>ВЛ 0,4 кВ от ТП-44</t>
  </si>
  <si>
    <t xml:space="preserve"> от ТП-44 Линия 1</t>
  </si>
  <si>
    <t>СИП-2 3*70+1*95+1*25</t>
  </si>
  <si>
    <t>КЛ 0,4 кВ к ТП-44 пр.Ленина д.48</t>
  </si>
  <si>
    <t xml:space="preserve"> от ТП-44 до Ленина,48</t>
  </si>
  <si>
    <t>Оборудование ТП-44 (12)</t>
  </si>
  <si>
    <t>КЛ 0,4 кВ к ТП-44 пр.Ленина д.46</t>
  </si>
  <si>
    <t xml:space="preserve"> от ТП-44 до Ленина,46</t>
  </si>
  <si>
    <t>ВЛ-0,4 кВ от ТП-44 (12)</t>
  </si>
  <si>
    <t xml:space="preserve"> от ТП-44  Линия 2</t>
  </si>
  <si>
    <t>КЛ 0,4 кВ к ТП-44 ул.Гагарина д. 18</t>
  </si>
  <si>
    <t xml:space="preserve"> от ТП-44 до Гагарина,18</t>
  </si>
  <si>
    <t>КЛ 0,4 кВ к ТП-44 пр.Ленина д.44</t>
  </si>
  <si>
    <t xml:space="preserve"> от ТП-44 до Ленина,44</t>
  </si>
  <si>
    <t>КЛ 0,4 кВ к ТП-44 пр.Ленина д.42</t>
  </si>
  <si>
    <t xml:space="preserve"> от ТП-44 до Ленина,42</t>
  </si>
  <si>
    <t>1972?</t>
  </si>
  <si>
    <t>КЛ 0,4 кВ к ТП-44 ул.Гагарина д.20</t>
  </si>
  <si>
    <t xml:space="preserve"> от ТП-44 до Гагарина,20</t>
  </si>
  <si>
    <t>АВПБ 3*35 +1*16</t>
  </si>
  <si>
    <t>КЛ 0,4 кВ к ТП-44 ул.Гагарина д12</t>
  </si>
  <si>
    <t xml:space="preserve"> от ТП-44 до Гагарина,12</t>
  </si>
  <si>
    <t>КЛ 0,4 кВ к ТП-44 ул.Гагарина д.12</t>
  </si>
  <si>
    <t>КЛ 0,4 кВ к ТП-44 пр.Ленина д.40</t>
  </si>
  <si>
    <t xml:space="preserve"> от ТП-44 до Ленина,40</t>
  </si>
  <si>
    <t>КЛ 0,4 кВ к ТП-44 пр.Ленина д.38</t>
  </si>
  <si>
    <t xml:space="preserve"> от ТП-44 до Ленина,38</t>
  </si>
  <si>
    <t>КЛ 0,4 кВ к ТП-44 от пр.Ленина д.42 до пр.Ленина д.46</t>
  </si>
  <si>
    <t>Перемычка от Ленина,42 до Ленина,46</t>
  </si>
  <si>
    <t>КЛ 0,4 кВ к ТП-44 от пр.Ленина д.44 ВУ-1 до ВУ-2.</t>
  </si>
  <si>
    <t>Перемычка  Ленина,44 от ВУ1 до ВУ2</t>
  </si>
  <si>
    <t>КЛ 0,4 кВ к ТП-44 от прЛенина д.40 до прЛенина д.44</t>
  </si>
  <si>
    <t>Перемычка от Ленина,40 до Ленина,44</t>
  </si>
  <si>
    <t>КЛ 0,4 кВ к ТП-44 от пр.Ленина д.44 до пр.Ленина д.48</t>
  </si>
  <si>
    <t>Перемычка от Ленина,44 до Ленина,48</t>
  </si>
  <si>
    <t>КЛ 0,4 кВ к ТП-44  от ул.Гагарина д. 18 до ул.Гагарина д.20</t>
  </si>
  <si>
    <t>Перемычка от Гагарина,18 до Гагарина,20</t>
  </si>
  <si>
    <t>АСБ 3*35 +1*16</t>
  </si>
  <si>
    <t>КЛ 0,4 кВ к ТП-44 от ул.Гагарина д.22 до ул.Гагарина д. 18</t>
  </si>
  <si>
    <t>Перемычка от Гагарина,22 до Гагарина,18</t>
  </si>
  <si>
    <t>АВВГ 4*6</t>
  </si>
  <si>
    <t>КЛ 0,4 кВ к ТП-44  от ул.Гагарина д. 18 до ул.Гагарина д.16</t>
  </si>
  <si>
    <t>Перемычка от Гагарина,18 до Гагарина,16</t>
  </si>
  <si>
    <t>СИП 2А 3*25+1*35</t>
  </si>
  <si>
    <t>КЛ 0,4 кВ к ТП-44 от ул.Гагарина д.22 до ул.Гагарина д. 14</t>
  </si>
  <si>
    <t xml:space="preserve">ТП-45 (12) </t>
  </si>
  <si>
    <t>1/630</t>
  </si>
  <si>
    <t>ВЛ-0,4 кВ от ТП-45 Линия 6 (12)</t>
  </si>
  <si>
    <t>ВЛ 0,4 кВ от ТП-45 Л-6</t>
  </si>
  <si>
    <t>КЛ 0,4 кВ от ТП-45 до оп.1 Л-6</t>
  </si>
  <si>
    <t>Оборудование ТП-45 (12)</t>
  </si>
  <si>
    <t>ВЛ 6 кВ от ПС-31 до оп.19, ф. 031-11</t>
  </si>
  <si>
    <t>ПС-31 - оп. 25</t>
  </si>
  <si>
    <t>КЛ 6 кВ от оп.19 до ТП-46</t>
  </si>
  <si>
    <t>оп. 25 - ТП-46</t>
  </si>
  <si>
    <t>1/250
1/160</t>
  </si>
  <si>
    <t>ВЛ 6 кВ к КТП-45 от оп.11 до оп.12, ф. 031-11</t>
  </si>
  <si>
    <t>оп. 18 - ТП-45</t>
  </si>
  <si>
    <t>КЛ 6 кВ от ТП-46 до ТП-2</t>
  </si>
  <si>
    <t>ТП-46 яч. 3 - ТП-2 яч. 1</t>
  </si>
  <si>
    <t xml:space="preserve">Оборудование ТП-46 </t>
  </si>
  <si>
    <t>списан 13.03.2020</t>
  </si>
  <si>
    <t>ЛЭП 6 кВ от оп. 15 до ТП-63 ф. 031-11</t>
  </si>
  <si>
    <t>оп.22- оп.28 (ТП-63)</t>
  </si>
  <si>
    <t>СИП-3
1х50</t>
  </si>
  <si>
    <t>КЛ 6 кВ от ТП-46 до ТП-50</t>
  </si>
  <si>
    <t>ТП-46яч1 - ТП-50яч4</t>
  </si>
  <si>
    <t>ВЛ-6 кВ к ТП-54 (12)</t>
  </si>
  <si>
    <t>оп. 21 - ТП-54</t>
  </si>
  <si>
    <t>КТП (12)</t>
  </si>
  <si>
    <t>ВЛ-0,38 кВ от КТП (12)</t>
  </si>
  <si>
    <t>от ТП-47 Линия 1, Линия 2, Линия 3, Линия 4</t>
  </si>
  <si>
    <t>СИП 2 3х95+1х95+1х16</t>
  </si>
  <si>
    <t>КЛ-10 кВ от ТП-26 до ТП-48</t>
  </si>
  <si>
    <t>ТП-26яч1 - ТП-48яч2</t>
  </si>
  <si>
    <t>ТП-48</t>
  </si>
  <si>
    <t>2КТП</t>
  </si>
  <si>
    <t>2КЛ-0,4 кВ от ТП-48 до ВРУ</t>
  </si>
  <si>
    <t xml:space="preserve"> от ТП-48 до ВРУ ДИ</t>
  </si>
  <si>
    <t>АПВбШп 4*120</t>
  </si>
  <si>
    <t>ТП-26яч7 - ТП-48яч7</t>
  </si>
  <si>
    <t>Оборудование ТП-48</t>
  </si>
  <si>
    <t>ВЛ 6 кВ от оп.38 до ТП-49 ф. 031-02</t>
  </si>
  <si>
    <t>оп. 27 - ТП-49яч1</t>
  </si>
  <si>
    <t xml:space="preserve">Оборудование ТП-49 </t>
  </si>
  <si>
    <t>ТМГ СУ 250 6/0,4 У/У</t>
  </si>
  <si>
    <t>ВЛ 6 кВ от оп. 31 до оп. 36 (ТП-50)</t>
  </si>
  <si>
    <t>оп. 31 - оп. 36 
ф. 031-06</t>
  </si>
  <si>
    <t>КЛ 6 кВ от ТП-50 до оп. 36 (на ВЛ 6 кВ)</t>
  </si>
  <si>
    <t>оп. 36 - ТП-50</t>
  </si>
  <si>
    <t>КЛ-0,4 кВ ТП-50 - КК 50-1 (12)</t>
  </si>
  <si>
    <t>КЛ-0,4 кВ ТП-50 - КК 50-1</t>
  </si>
  <si>
    <t>АПвБШп 4х120</t>
  </si>
  <si>
    <t>Оборудование ТП-50</t>
  </si>
  <si>
    <t>ВЛ 6 кВ от оп.27 до ТП-51 ф.031-02</t>
  </si>
  <si>
    <t>оп. 9-ТП-51 яч. 2</t>
  </si>
  <si>
    <t>КЛ 6 кВ от оп.17 до ТП-51 Ф. 031-09</t>
  </si>
  <si>
    <t>оп. 17 - ТП-51</t>
  </si>
  <si>
    <t>АСБ-6 3*95</t>
  </si>
  <si>
    <t>ВЛ 0,4 от ТП-51</t>
  </si>
  <si>
    <t xml:space="preserve"> от ТП-51   Линия 1</t>
  </si>
  <si>
    <t xml:space="preserve">Оборудование ТП-51 </t>
  </si>
  <si>
    <t>ВЛ-0,4 кВ от ТП-51 (12)</t>
  </si>
  <si>
    <t>от ТП-51 ф. "Бедаш"</t>
  </si>
  <si>
    <t>КЛ 10 кВ от ТП-52 до ТП-37</t>
  </si>
  <si>
    <t>ТП-52яч1 - ТП-37яч8</t>
  </si>
  <si>
    <t>ТП-52</t>
  </si>
  <si>
    <t>1/250
1/630</t>
  </si>
  <si>
    <t>ВЛ-0,4 кВ от ТП -52 (12)</t>
  </si>
  <si>
    <t>от ТП-52 Линия 1, Линия 2</t>
  </si>
  <si>
    <t>СИП 2 3х95+1х95+1х25, СИП4 2х16</t>
  </si>
  <si>
    <t>КЛ 0,4 кВ от ТП-52 до ТП-23</t>
  </si>
  <si>
    <t xml:space="preserve"> от ТП-52 на ТП-23</t>
  </si>
  <si>
    <t>КЛ 10 кВ от ТП-52 до ТП-83</t>
  </si>
  <si>
    <t>ТП-52яч6 - ТП-83яч3</t>
  </si>
  <si>
    <t xml:space="preserve">Оборудование ТП-52 </t>
  </si>
  <si>
    <t>КЛ 0,4 кВ к ТП-52 на школу №3, линия 1</t>
  </si>
  <si>
    <t>1-я КЛ от ТП-52 на Школу 3</t>
  </si>
  <si>
    <t>КЛ 0,4 кВ к ТП-52 на школу №3, линия 2</t>
  </si>
  <si>
    <t>2-я КЛ от ТП-52 на Школу 3</t>
  </si>
  <si>
    <t>КЛ 0,4 кВ к ТП-52 на школу №3, линия 3</t>
  </si>
  <si>
    <t>3-я КЛ от ТП-52 на Школу 3</t>
  </si>
  <si>
    <t>КЛ 0,4 кВ к ТП-52 на школу №3, линия 4</t>
  </si>
  <si>
    <t>4-я КЛ от ТП-52 на Школу 3</t>
  </si>
  <si>
    <t>КЛ 0,4 кВ к ТП-52 на школу №3, линия 5</t>
  </si>
  <si>
    <t>5-я КЛ от ТП-52 на Школу 3</t>
  </si>
  <si>
    <t>КЛ 0,4 кВ к ТП-52 на школу №3, линия 6</t>
  </si>
  <si>
    <t>6-я КЛ от ТП-52 на Школу 3</t>
  </si>
  <si>
    <t>КЛ 0,38 кВ от ТП-52 РУ 0,38 кВ 1 с.ш. до ВУ здания котельной ФОК</t>
  </si>
  <si>
    <t>КЛ от ТП-52 до ФОК ВРУ ввод № 1</t>
  </si>
  <si>
    <t>АВБбШп-1 4х95</t>
  </si>
  <si>
    <t>2КЛ 0,38 кВ от ТП-52 РУ 0,38 кВ 1 с.ш. до ВУ 1 здания  ФОК</t>
  </si>
  <si>
    <t>КЛ от ТП-52 до блок-модульной котельнии ввод №1</t>
  </si>
  <si>
    <t>АВБбШп-1 4х25</t>
  </si>
  <si>
    <t>КЛ 0,38 кВ от ТП-52 РУ 0,38 кВ 2 с.ш. до ВУ здания котельной ФОК</t>
  </si>
  <si>
    <t>КЛ от ТП-52 до ФОК ВРУ ввод № 2</t>
  </si>
  <si>
    <t>2КЛ 0,38 кВ от ТП-52 РУ 0,38 кВ 2 с.ш. до ВУ  здания  ФОК</t>
  </si>
  <si>
    <t>КЛ от ТП-52 до блок-модульной котельнии ввод №2</t>
  </si>
  <si>
    <t>КЛ 10 кВ от ТП-53 до ТП-57</t>
  </si>
  <si>
    <t xml:space="preserve">ТП-57яч7 - ТП-53 </t>
  </si>
  <si>
    <t>ТП - 53н (ж/б оболочка ТП-53н) (12)</t>
  </si>
  <si>
    <t>ТП-53 Н</t>
  </si>
  <si>
    <t>ВЛ 0,4 кВ от ТП-53</t>
  </si>
  <si>
    <t xml:space="preserve"> от ТП-53 Линия 1</t>
  </si>
  <si>
    <t>Оборудование ТП-53н (БКТП 250/10/0,4 кВ) (12)</t>
  </si>
  <si>
    <t>ВЛ-0,4 кВ от ТП-53 линия 1 (12)</t>
  </si>
  <si>
    <t>СИП 2 3х95+1х95</t>
  </si>
  <si>
    <t>31-11</t>
  </si>
  <si>
    <t>МТП (12)</t>
  </si>
  <si>
    <t>1/63</t>
  </si>
  <si>
    <t>ВЛ-0,4 кВ от ТП-54 (12)</t>
  </si>
  <si>
    <t>ВЛ 0,4 кВ от ТП 54 Л-1</t>
  </si>
  <si>
    <t>Оборудование МТП (12)</t>
  </si>
  <si>
    <t>ВЛИ-0,4 кВ от ТП- 55</t>
  </si>
  <si>
    <t>от ТП-55 Линия 1</t>
  </si>
  <si>
    <t>КЛ-10кВ от ТП до ТП-71, ТП-75 (12)</t>
  </si>
  <si>
    <t>ТП-56 - ТП-71
ТП-56-ТП-75</t>
  </si>
  <si>
    <t>Здание БКТПБ-2х1250/0,4кВ(12)</t>
  </si>
  <si>
    <t>2/1000</t>
  </si>
  <si>
    <t>КЛ-0,4 кВ от ТП-56 до ВУ Дома престарелых</t>
  </si>
  <si>
    <t>КЛ от ТП-56 до ВУ Дома престарелых</t>
  </si>
  <si>
    <t>2 АВБбШв 4х240</t>
  </si>
  <si>
    <t>КЛ 10 кВ от ТП-57 до ТП-67</t>
  </si>
  <si>
    <t>ТП-57яч2 - ТП-67яч5</t>
  </si>
  <si>
    <t>ТП-57</t>
  </si>
  <si>
    <t>ВЛ 0,4 кВ от ТП-57</t>
  </si>
  <si>
    <t xml:space="preserve"> от ТП-57    Линия 1, Линия 2</t>
  </si>
  <si>
    <t>СИП 2  3х95+1х95+1х25</t>
  </si>
  <si>
    <t>КЛ 0,4 кВ от ТП-57 на ул.  Володарского д.31, линия 1</t>
  </si>
  <si>
    <t>1-я КЛ от ТП-57 на Володарского, 31</t>
  </si>
  <si>
    <t>КЛ 10 кВ от ТП-57 до ТП-52</t>
  </si>
  <si>
    <t>ТП-57 - ТП-52</t>
  </si>
  <si>
    <t>АСБл-10 3*120</t>
  </si>
  <si>
    <t>Оборудование ТП-57</t>
  </si>
  <si>
    <t>ВЛИ 0,4 кВ от ТП-57</t>
  </si>
  <si>
    <t>от ТП-57 Линия 3</t>
  </si>
  <si>
    <t>КЛ 0,4 кВ от ТП-57 на ул.  Володарского д.31, линия 2</t>
  </si>
  <si>
    <t>2-я КЛ от ТП-57 на Володарского, 31</t>
  </si>
  <si>
    <t>КЛ 0,4 кВ от ТП-57 на Карла Маркса 36 (бывшая Школа №3)</t>
  </si>
  <si>
    <t>КЛ от ТП-57 на К.Маркса д. 36 (бывшая школа)</t>
  </si>
  <si>
    <t>АСБ2л 4*150</t>
  </si>
  <si>
    <t>КЛ-0,4 кВ от ТП-57 г. Лодейное Поле ЛО</t>
  </si>
  <si>
    <t>КЛ от ТП-57 до ВРУ Ленина 14</t>
  </si>
  <si>
    <t>КЛ-0,4 кВ от ТП-57 до Карла Маркса д. 36</t>
  </si>
  <si>
    <t>КЛ от ТП-57 до ВРУ Карла Маркса д. 36</t>
  </si>
  <si>
    <t>КЛ 10 кВ от ТП-58 до ТП-8</t>
  </si>
  <si>
    <t>ТП-58яч4 - ТП-8яч2</t>
  </si>
  <si>
    <t>1962/   2006</t>
  </si>
  <si>
    <t>АСБ2л-10 3*150</t>
  </si>
  <si>
    <t>ТП-58</t>
  </si>
  <si>
    <t>ВЛ 0,4 кВ от ТП-58</t>
  </si>
  <si>
    <t xml:space="preserve"> от ТП-58 Линия 1, Линия 2</t>
  </si>
  <si>
    <t>КЛ 0,4 кВ от ТП-58 на пр. Ленина д. 33</t>
  </si>
  <si>
    <t xml:space="preserve"> от ТП-58 на Ленина, 33</t>
  </si>
  <si>
    <t>Оборудование ТП-58</t>
  </si>
  <si>
    <t>КЛ 0,4 кВ от ТП-58 на ул. Карла Маркса д. 33а</t>
  </si>
  <si>
    <t xml:space="preserve"> от ТП-58 на К. Маркса,33а</t>
  </si>
  <si>
    <t>ААБ 3*70 +1*50</t>
  </si>
  <si>
    <t>КЛ 0,4 кВ от ТП-58 на котельную №1</t>
  </si>
  <si>
    <t xml:space="preserve"> от ТП-58 до Котельной 1</t>
  </si>
  <si>
    <t>КЛ 0,4 кВ от ТП-58 на пр. Ленина д. 31</t>
  </si>
  <si>
    <t xml:space="preserve"> от ТП-58 до Ленина, 31</t>
  </si>
  <si>
    <t>ААБ 3*70 +1*25</t>
  </si>
  <si>
    <t>КЛ 0,4 кВ от ТП-58 на пр. Урицкого д. 8а</t>
  </si>
  <si>
    <t xml:space="preserve"> от ТП-58 до Урицкого, 8а</t>
  </si>
  <si>
    <t>АПВБ 3*50 +1*25</t>
  </si>
  <si>
    <t>КЛ 0,4 кВ к ТП-58 от  пр. Урицкого д. 8 до пр. Ленина д. 29</t>
  </si>
  <si>
    <t>Перемычка от Урицкого,8 до Ленина, 29</t>
  </si>
  <si>
    <t>АСБ 3*50 +1*16</t>
  </si>
  <si>
    <t>КЛ 0,4 кВ к ТП-58 от  ул. Карла Маркса д. 33  до ул.Карла маркса д. 35</t>
  </si>
  <si>
    <t>Перемычка от К.Маркса, 33 до К.Маркса, 35</t>
  </si>
  <si>
    <t>АШВБ 3*50 +1*25</t>
  </si>
  <si>
    <t xml:space="preserve">КЛ 0,4 кВ к ТП-58 от  пр. Ленина д. 31  до пр.Урицкого д. 8  </t>
  </si>
  <si>
    <t>Перемычка от Ленина, 31 до Урицкого,8</t>
  </si>
  <si>
    <t xml:space="preserve">КЛ 0,4 кВ к ТП-58 от  пр. Ленина д. 29  до пр.Урицкого д. 8  </t>
  </si>
  <si>
    <t>Перемычка от Ленина, 29 до Урицкого, 8</t>
  </si>
  <si>
    <t>КЛ 0,4 кВ к ТП-58 от пр. Урицкого д. 8а до Титова, 38 (здания милиции)</t>
  </si>
  <si>
    <t>Перемычка от Урицкого, 8а до Милиции</t>
  </si>
  <si>
    <t>ААБ 3*35 +1*16</t>
  </si>
  <si>
    <t>КЛ 0,4 кВ к ТП-58 от пр. Титова д. 36 до ул. Титова д. 40</t>
  </si>
  <si>
    <t>КЛ 0,4 кВ к ТП-58 от пр. Титова д. 40  до ул. Титова д. 38</t>
  </si>
  <si>
    <t>Перемычка от Титова, 40 доТитова, 38</t>
  </si>
  <si>
    <t xml:space="preserve">КЛ 0,4 кВ к ТП-58 от  пр. Урицкого  д. 8а   до пр.Урицкого д. 8  </t>
  </si>
  <si>
    <t>Перемычка от Урицкого, 8а до Урицкого, 8</t>
  </si>
  <si>
    <t xml:space="preserve">КЛ 0,4 кВ к ТП-58 на  пр. Ленина д. 29  </t>
  </si>
  <si>
    <t xml:space="preserve"> от ТП-58 на Ленина, 29</t>
  </si>
  <si>
    <t>КЛ 0,4 кВ к ТП-58 от  ул. Карла Маркса д. 35  до ул.Карла маркса д. 37</t>
  </si>
  <si>
    <t>Перемычка от К.Маркса,35 до К.Маркса,37</t>
  </si>
  <si>
    <t>КЛ 0,4 кВ к ТП-58 от ул.Карла Маркса д.ЗЗ А до ул.Карла Маркса д.35</t>
  </si>
  <si>
    <t>КЛ-0,4 кВ от ТП-58 (12)</t>
  </si>
  <si>
    <t>от ТП-58 до К. Маркса д. 35</t>
  </si>
  <si>
    <t>АПВБбШп 4х150</t>
  </si>
  <si>
    <t>от ТП-58 до ул. Титова 38 (здание милиции)</t>
  </si>
  <si>
    <t>от ТП-58 до ул. Титова д. 40</t>
  </si>
  <si>
    <t>КЛ 10 кВ от ТП-62 до ТП-40</t>
  </si>
  <si>
    <t>ТП-62яч6 - ТП-40яч5</t>
  </si>
  <si>
    <t xml:space="preserve">Оборудование ТП-62 </t>
  </si>
  <si>
    <t>КЛ 0,4 кВ от ТП-62 на начальную школу</t>
  </si>
  <si>
    <t xml:space="preserve">КЛ от ТП62 до начальной школы </t>
  </si>
  <si>
    <t>1964/2007</t>
  </si>
  <si>
    <t>АВБбШв 4*120</t>
  </si>
  <si>
    <t>КЛ 0,4 кВ от ТП-62 до Ленина д.48</t>
  </si>
  <si>
    <t xml:space="preserve"> от ТП-62 до Ленина,48</t>
  </si>
  <si>
    <t>КЛ-0,4 кВ от ТП-62 до ТЦ пр. Ленина д. 46-а Лодейное Поле</t>
  </si>
  <si>
    <t>от ТП-62 до ТЦ</t>
  </si>
  <si>
    <t>встроенная</t>
  </si>
  <si>
    <t>ВЛ-0,4 кВ от ТП-63</t>
  </si>
  <si>
    <t>от ТП-63  Линия № 1</t>
  </si>
  <si>
    <t xml:space="preserve">Оборудование ТП-63 </t>
  </si>
  <si>
    <t>ТП-64</t>
  </si>
  <si>
    <t>ВЛ 0,4 кВ от ТП-64</t>
  </si>
  <si>
    <t>от ТП-64  Линия № 1</t>
  </si>
  <si>
    <t xml:space="preserve">Оборудование ТП-64 </t>
  </si>
  <si>
    <t>КЛ 10 кВ от ТП-65 до ТП-75</t>
  </si>
  <si>
    <t>ТП-65яч8 - ТП-75яч7</t>
  </si>
  <si>
    <t>КЛ 0,4 кВ от ТП-65 до ж.д. Леншоссе, д. 46</t>
  </si>
  <si>
    <t>КЛ 10 кВ от ТП-66 до ТП-81</t>
  </si>
  <si>
    <t>ТП-66яч1 - ТП-81яч3</t>
  </si>
  <si>
    <t>ААБлу 3*185</t>
  </si>
  <si>
    <t>ВЛ 0,4 кВ от ТП-66</t>
  </si>
  <si>
    <t xml:space="preserve"> от ТП-66 Линия 1, Линия 2, Линия 3</t>
  </si>
  <si>
    <t>СИП-2 3х95+1х95+2х25, А-35, СИП 2  3*50+1*70</t>
  </si>
  <si>
    <t>Оборудование ТП-66</t>
  </si>
  <si>
    <t>ВЛ 0,4 кВ от ТП-67</t>
  </si>
  <si>
    <t>от ТП-67 Линия 1</t>
  </si>
  <si>
    <t>СИП 2А 3х95+1х95+1х16</t>
  </si>
  <si>
    <t>КЛ 0,4 кВ от ТП-67 на пр.Гагарина д.11</t>
  </si>
  <si>
    <t>КЛ-0,38кВ от ТП-67 до Гагарина,11</t>
  </si>
  <si>
    <t xml:space="preserve">Оборудование ТП-67 </t>
  </si>
  <si>
    <t>КЛ 0,4 кВ от ТП-67 до детского сада "Катюша" линия 1</t>
  </si>
  <si>
    <t>1-я КЛ-0,38кВ от ТП-67 до Детского сада</t>
  </si>
  <si>
    <t>ААШв 3*70 +1*35</t>
  </si>
  <si>
    <t>КЛ 0,4 кВ от ТП-67 до детского сада "Катюша" линия 2</t>
  </si>
  <si>
    <t>2-я КЛ-0,38кВ от ТП-67 до Детского сада</t>
  </si>
  <si>
    <t>КЛ 0,4 кВ к ТП-67 на ул.Володарского д.28 корпус 1</t>
  </si>
  <si>
    <t>КЛ-0,38кВ от ТП-67 до Володарского,28 корп. 1</t>
  </si>
  <si>
    <t>ААШв 3*95 +1*35</t>
  </si>
  <si>
    <t>КЛ 0,4 кВ к ТП-67 от ул.Володарского д.28 корпус 1 до ул.Володарского д.28 корпус 2</t>
  </si>
  <si>
    <t>Перемычка от Володарского,28 корп. 1 до Володарского, 28 корп. 2</t>
  </si>
  <si>
    <t>КЛ 0,4 кВ к ТП-67 от ул.Володарского д.28 корпус 2 до ул.Володарского д.26</t>
  </si>
  <si>
    <t>Перемычка от Володарского,28 корп. 2 до Володарского, 26</t>
  </si>
  <si>
    <t>КЛ 0,4 кВ к ТП-67 от ул.Гагарина д. 11 до ул.Гагарина д.9</t>
  </si>
  <si>
    <t>Перемычка от Гагарина,11 до Гагарина,9</t>
  </si>
  <si>
    <t>АВАБл 3*95+1*70</t>
  </si>
  <si>
    <t>КЛ-0,4 кВ от ТП-67 до КД</t>
  </si>
  <si>
    <t>КЛ-0,38 кВ от ТП-67 до КД здания Володарского д. 30</t>
  </si>
  <si>
    <t>КЛ 10 кВ от ТП-68 до ТП-21</t>
  </si>
  <si>
    <t>ТП-68яч3 - ТП-21яч8</t>
  </si>
  <si>
    <t>АСБ2л-10 3*120</t>
  </si>
  <si>
    <t>КЛ 0,4 кВ к ТП-68 на ул. Володарского, д. 26</t>
  </si>
  <si>
    <t xml:space="preserve"> от ТП-68 до Володарского,26</t>
  </si>
  <si>
    <t>КЛ 10 кВ от ТП-68 до ТП-67</t>
  </si>
  <si>
    <t>ТП-68яч2 - ТП-67яч6</t>
  </si>
  <si>
    <t>ААШв-10 3*95</t>
  </si>
  <si>
    <t>Оборудование ТП-68</t>
  </si>
  <si>
    <t>КЛ 0,4 кВ к ТП-68 на ул. Гагарина, д. 7</t>
  </si>
  <si>
    <t xml:space="preserve"> отТП-68 до Гагарина,7</t>
  </si>
  <si>
    <t>АСБ 3*35 +1*25</t>
  </si>
  <si>
    <t>КЛ 10 кВ от ТП-68 до ТП-44</t>
  </si>
  <si>
    <t>ТП-68яч2 - ТП-44яч1</t>
  </si>
  <si>
    <t>КЛ 0,4 кВ к ТП-68 на ул. Володарского, д. 30  (магазин "Ладога")</t>
  </si>
  <si>
    <t xml:space="preserve"> от ТП-68 до Володарского,30;"Ладога"</t>
  </si>
  <si>
    <t>КЛ 0,4 кВ к ТП-68 на ул. Гагарина, д. 9</t>
  </si>
  <si>
    <t xml:space="preserve"> от ТП-68 до Гагарина,9</t>
  </si>
  <si>
    <t>КЛ 0,4 кВ к ТП-68 на ул. Гагарина, д. 13</t>
  </si>
  <si>
    <t>1-я КЛ от ТП-68 до Гагарина,13</t>
  </si>
  <si>
    <t>2-я КЛ от ТП-68 до Гагарина,13</t>
  </si>
  <si>
    <t>КЛ 0,4 кВ к ТП-68 на ул. Гагарина, д. 13 (маг. Фрегат)</t>
  </si>
  <si>
    <t>3-я КЛ от ТП-68 до Гагарина,13</t>
  </si>
  <si>
    <t xml:space="preserve">КЛ 0,4 кВ к ТП-68 на ул. Володарского, д. 30 </t>
  </si>
  <si>
    <t xml:space="preserve"> от ТП-68 до Володарского,30</t>
  </si>
  <si>
    <t>ААШв 3*95 +1*25</t>
  </si>
  <si>
    <t>КЛ 0,4 кВ к ТП-68 от  ул. Гагарина, д. 9 до ул. Гагарин  д. 12</t>
  </si>
  <si>
    <t>Перемычка Гагарина,9-Гагарина,12</t>
  </si>
  <si>
    <t>КЛ 0,4 кВ к ТП-68 от  ул. Гагарина, д. 7 до ул. Володарского  д. 26</t>
  </si>
  <si>
    <t>Перемычка от Гагарина,7 до Володарского,26</t>
  </si>
  <si>
    <t>ВЛ 10 кВ от ТП-71 до оп.18 ф.266-20</t>
  </si>
  <si>
    <t>ф. 266-20 от ТП-71 до оп. 18</t>
  </si>
  <si>
    <t>1969/2007 (РК)</t>
  </si>
  <si>
    <t>КЛ 10 кВ от оп.18 до ТП-19 ф.266-20</t>
  </si>
  <si>
    <t>оп. 18-ТП19 яч.2</t>
  </si>
  <si>
    <t>1969/  2007</t>
  </si>
  <si>
    <t>ВЛ 10 кВ от оп. 4 до ТП-18 ф. 266-20</t>
  </si>
  <si>
    <t>ф. 266-20 от оп. 4 до ТП-18</t>
  </si>
  <si>
    <t>1984/2007 (РК)</t>
  </si>
  <si>
    <t>КЛ 10 кВ от ПС-266 до ТП-71, ф. 266-20</t>
  </si>
  <si>
    <t>ПС266яч4 - 
ТП-71яч4</t>
  </si>
  <si>
    <t>Оборудование ТП-71</t>
  </si>
  <si>
    <t>ВЛЗ-10 кВ от ТП-18 ф. 266-20 до КТП (12)</t>
  </si>
  <si>
    <t>ф.266-20 от оп. 6 до ТП-47</t>
  </si>
  <si>
    <t>ВЛ-10 от ТП-71 (фидер 266-20) до ТП-104</t>
  </si>
  <si>
    <t>0,66</t>
  </si>
  <si>
    <t>ВЛЗ-10 кВ от оп. 79 до ТП-108 ф.266-20 (12)</t>
  </si>
  <si>
    <t>0,005</t>
  </si>
  <si>
    <t>3 СИП-3 1х50</t>
  </si>
  <si>
    <t>ВЛЗ-10 кВ от оп. 38 до ТП-103</t>
  </si>
  <si>
    <t>0,39</t>
  </si>
  <si>
    <t>ВЛ 10 кВ от оп. 15 до ТП-73 ф. 266-20</t>
  </si>
  <si>
    <t>ф.266-20 от оп. 15 до оп. 21</t>
  </si>
  <si>
    <t>ВЛ-10 кВ к СТП-104(н) (12)</t>
  </si>
  <si>
    <t>ВЛ 10 кВ оп.64 – ТП 104</t>
  </si>
  <si>
    <t>0,006</t>
  </si>
  <si>
    <t xml:space="preserve">Оборудование ТП-72 </t>
  </si>
  <si>
    <t>2КЛ 10 кВ от опоры до ТП-73 ф.266-20</t>
  </si>
  <si>
    <t>ф. 266-20 оп. № 21 ЛР32 - ТП-73</t>
  </si>
  <si>
    <t>2хАСБ-10 3*150</t>
  </si>
  <si>
    <t xml:space="preserve">Оборудование ТП-73 </t>
  </si>
  <si>
    <t>ВЛ 10 кВ от ТП-74 до ТП-22 ф. 266-03</t>
  </si>
  <si>
    <t>ТП-74 - ТП-22яч5</t>
  </si>
  <si>
    <t>ТП-74</t>
  </si>
  <si>
    <t>ВЛ 0,4 кВ от ТП-74</t>
  </si>
  <si>
    <t>от ТП-74 Линия 1</t>
  </si>
  <si>
    <t>КЛ 0,4 кВ к ТП-74 на ул. Сельскую</t>
  </si>
  <si>
    <t>ВЛ 10 кВ от оп. 25 до ТП-72 ф. 266-03</t>
  </si>
  <si>
    <t>ф. 266-03 оп. 16 до ТП-72</t>
  </si>
  <si>
    <t>Оборудование ТП-74</t>
  </si>
  <si>
    <t>ВЛЗ-10 кВ от оп. 12  до ТП-90</t>
  </si>
  <si>
    <t>ВЛЗ-10 кВ от оп.7 до ТП-100 ф.266-03 (12)</t>
  </si>
  <si>
    <t>0,020</t>
  </si>
  <si>
    <t>КЛ 10 кВ от ТП-19 до ТП-75</t>
  </si>
  <si>
    <t>ТП-19яч1 - ТП-75яч4</t>
  </si>
  <si>
    <t>ТП-часть здания</t>
  </si>
  <si>
    <t>ТП-75</t>
  </si>
  <si>
    <t>Оборудование ТП-75 части здания</t>
  </si>
  <si>
    <t>266-06</t>
  </si>
  <si>
    <t>ВЛ 10 кВ от оп.1 до оп. 75 ТП-76 (КОС) ф. 266-06</t>
  </si>
  <si>
    <t>ПС266 -оп.1-оп.75</t>
  </si>
  <si>
    <t>СИП-3 1х95, А-70, А-35</t>
  </si>
  <si>
    <t>2КЛ 10 кВ к ТП-76 от ПС-266 до оп.1 ф. 266-20</t>
  </si>
  <si>
    <t>ПС266яч12 - оп.1</t>
  </si>
  <si>
    <t>2 АСБ-10 3*95</t>
  </si>
  <si>
    <t>ТП-76</t>
  </si>
  <si>
    <t>КЛ 10 кВ от оп.75 до ТП-76 (КОС) ф. 266-06</t>
  </si>
  <si>
    <t>оп.78 - ТП-76яч2</t>
  </si>
  <si>
    <t xml:space="preserve">Оборудование ТП-76 </t>
  </si>
  <si>
    <t>266-10</t>
  </si>
  <si>
    <t>ВЛ 10 кВ от ЛР. 144 до оп. 5 (к ТП-76 КОС) ф. 266-10</t>
  </si>
  <si>
    <t>от ЛР144 до оп. 7</t>
  </si>
  <si>
    <t>КЛ 10 кВ от оп. 5 до ТП-76 (КОС) ф. 266-10</t>
  </si>
  <si>
    <t>оп.7- ТП-76</t>
  </si>
  <si>
    <t>Трансформатор ТМГ 21 630/10/0,4 УХЛ1 У/Ун-0, зав.№2024494 (12) (ТП-76)</t>
  </si>
  <si>
    <t>КРд 2022</t>
  </si>
  <si>
    <t>ТП-77</t>
  </si>
  <si>
    <t>Оборудование ТП-77</t>
  </si>
  <si>
    <t>КЛ 10 кВ от ТП-78 до ТП-24</t>
  </si>
  <si>
    <t>ТП-78яч4 - ТП-24яч3</t>
  </si>
  <si>
    <t>ТП-78</t>
  </si>
  <si>
    <t>РК 2016</t>
  </si>
  <si>
    <t xml:space="preserve">Оборудование ТП-78 </t>
  </si>
  <si>
    <t>031-10</t>
  </si>
  <si>
    <t>ВЛ-6кВ фидер 031-10</t>
  </si>
  <si>
    <t>оп. 1 - оп. 45 ф. 031-10</t>
  </si>
  <si>
    <t>СИП-3 1х70 (1,9 км)
АС-70 (0,09 км)</t>
  </si>
  <si>
    <t>КЛ 10 кВ оп.45 - ТП-79</t>
  </si>
  <si>
    <t>ЦАСБ2л-10 3*95</t>
  </si>
  <si>
    <t xml:space="preserve"> Оборудование встроенной  ТП-79 </t>
  </si>
  <si>
    <t>ТП-79</t>
  </si>
  <si>
    <t>1/400
1/400</t>
  </si>
  <si>
    <t>РК 2008</t>
  </si>
  <si>
    <t>КЛ 10 кВ ПС-31 - оп.1</t>
  </si>
  <si>
    <t>КЛ 10 кВ от ТП-81 до ТП-6</t>
  </si>
  <si>
    <t>ТП-81яч1 - ТП-86яч8</t>
  </si>
  <si>
    <t>Оборудование КТП-81</t>
  </si>
  <si>
    <t>ВЛ 0,4 кВ от ТП-81</t>
  </si>
  <si>
    <t xml:space="preserve"> от ТП-81 Линия 1, Линия 2, Линия 3, Линия 4</t>
  </si>
  <si>
    <t>СИП2А 3*95+1*95+1*25</t>
  </si>
  <si>
    <t>КЛ-10 кВ от ТП-81 до БКТП-10/0,4 кВ в г.Лодейное Поле</t>
  </si>
  <si>
    <t>КТП-81</t>
  </si>
  <si>
    <t>ТП-81</t>
  </si>
  <si>
    <t>ВЛ-0,38 кВ от ТП-81 (12)</t>
  </si>
  <si>
    <t>от ТП-81 Л-5</t>
  </si>
  <si>
    <t>ВЛ-0,38 кВ от ТП-81 Л-6</t>
  </si>
  <si>
    <t>от ТП-81 Л-6</t>
  </si>
  <si>
    <t>КЛ от ТП-81 до оп. Л-6</t>
  </si>
  <si>
    <t>АПвБШп-1 4х120 мм</t>
  </si>
  <si>
    <t>Выход из ТП на оп.ВЛ</t>
  </si>
  <si>
    <t>КЛ 10 кВ от ТП-82 до ТП-12</t>
  </si>
  <si>
    <t>ТП-82яч2 - ТП-12яч5</t>
  </si>
  <si>
    <t>ТП-82</t>
  </si>
  <si>
    <t>ВЛ 0,4 кВ от ТП-82</t>
  </si>
  <si>
    <t xml:space="preserve"> от ТП-82 Линия 2, Линия 3, Линия 4, Линия 5, Линия 6</t>
  </si>
  <si>
    <t>СИП2 3*95+1*95+1*25, СИП 4 2х25</t>
  </si>
  <si>
    <t>КЛ 0,4 кВ к ТП-82 на здание "Славатор", линия 1</t>
  </si>
  <si>
    <t>1-я КЛ от ТП82 до с/к "Славатор"</t>
  </si>
  <si>
    <t>АСБ 2л 4*50</t>
  </si>
  <si>
    <t>ТП факт Гусев В.П. договор № 20-162/005-ПСФ-21 от 20.03.2021 г.</t>
  </si>
  <si>
    <t xml:space="preserve">Оборудование ТП-82 </t>
  </si>
  <si>
    <t>ВЛ-0,38 кВ от ТП-82 (12)</t>
  </si>
  <si>
    <t xml:space="preserve"> от ТП-82 Линия 1</t>
  </si>
  <si>
    <t>СИП2 3*95+1*95+1*16, СИП4 4х16</t>
  </si>
  <si>
    <t>КЛ 0,4 кВ к ТП-82 на здание "Славатор", линия 2</t>
  </si>
  <si>
    <t>2-я КЛ от ТП82 до с/к "Славатор"</t>
  </si>
  <si>
    <t>ВЛ-0,4 кВ от опоры 23 линия 1 ВЛ-0,4 кВ от ТП-82 до РЩ-0,4 кВ (12)</t>
  </si>
  <si>
    <t>СИП2 3*95+1*95+1*16, СИП4 4х17</t>
  </si>
  <si>
    <t>КЛ 10 кВ от ТП-83 до ТП-21</t>
  </si>
  <si>
    <t>ТП-83яч1 - ТП-21яч1</t>
  </si>
  <si>
    <t>АСБ-6 3*240</t>
  </si>
  <si>
    <t>ТП-83</t>
  </si>
  <si>
    <t>1/100
1/250</t>
  </si>
  <si>
    <t>ВЛ 0,4 кВ от ТП-83</t>
  </si>
  <si>
    <t xml:space="preserve"> от ТП-83 Линия 1, Линия 2</t>
  </si>
  <si>
    <t>СИП 2А 3*95+1*95+1*25, СИП4 2х16</t>
  </si>
  <si>
    <t>КЛ 0,4 кВ от ТП-83 на Дом культуры, линия 1</t>
  </si>
  <si>
    <t>1-я КЛ от ТП-83 на ДНТ (Ленина,4)</t>
  </si>
  <si>
    <t>Оборудование ТП-83</t>
  </si>
  <si>
    <t>ВЛ-0,4 кВ от оп.6 ф.Город от ТП-83 до оп.1 ВЛ-0,4 кВ ф. Ленина12 от ТП-21 (12)</t>
  </si>
  <si>
    <t xml:space="preserve"> от ТП-83 до пр. Ленина д.12</t>
  </si>
  <si>
    <t>СИП 2А 3*95+1*95, СИП4 4х16</t>
  </si>
  <si>
    <t>КЛ 0,4 кВ от ТП-83 на Дом культуры, линия 2</t>
  </si>
  <si>
    <t>2-я КЛ от ТП-83 на ДНТ (Ленина,4)</t>
  </si>
  <si>
    <t>ААБ 3*185+1*35</t>
  </si>
  <si>
    <t>КЛ 0,4 кВ от ТП-83 на Дом культуры, линия 3</t>
  </si>
  <si>
    <t>3-я КЛ от ТП-83 на ДНТ (Ленина,4)</t>
  </si>
  <si>
    <t>АШВ 3*95 +1*50</t>
  </si>
  <si>
    <t>КЛ 0,4 кВ от ТП-83 на карусели</t>
  </si>
  <si>
    <t xml:space="preserve"> от ТП-83 на Аттракционы</t>
  </si>
  <si>
    <t>АКВВГ 3*10 +1*4</t>
  </si>
  <si>
    <t>КТП-84 (12)</t>
  </si>
  <si>
    <t>ТП-84</t>
  </si>
  <si>
    <t>ВЛ 0,4 кВ от ТП-84</t>
  </si>
  <si>
    <t xml:space="preserve"> от ТП-84  Линия 1, Линия 2
от ТП-87  Линия 1</t>
  </si>
  <si>
    <t>СИП-2 3*95+1*95+2*25, СИП-4 4х16</t>
  </si>
  <si>
    <t>КЛ 10 кВ от ТП-85 до ТП-37</t>
  </si>
  <si>
    <t>ТП-85яч1 - ТП-37яч2</t>
  </si>
  <si>
    <t>ТП-85</t>
  </si>
  <si>
    <t>ВЛ 0,4 кВ от ТП-85</t>
  </si>
  <si>
    <t xml:space="preserve"> от ТП-85 Линия 1, Линия 2, Линия 3, Линия 4, Линия 5, Линия 6</t>
  </si>
  <si>
    <t>СИП-2 3*95+1*95+1*25
СИП-4 2*16, СИП-4 4*16</t>
  </si>
  <si>
    <t>КЛ 0,4 кВ от ТП-85 на пр. Ленина д. 47, линия 1</t>
  </si>
  <si>
    <t>1-я КЛ от ТП-85 на Ленина, 47</t>
  </si>
  <si>
    <t>АПВБ 3*35 +1*16</t>
  </si>
  <si>
    <t>КЛ 10 кВ от ТП-85 до ТП-82</t>
  </si>
  <si>
    <t>ТП-85яч2 - ТП-82яч3</t>
  </si>
  <si>
    <t>Оборудование ТП-85</t>
  </si>
  <si>
    <t>КЛ 0,4 кВ от ТП-85 на пр. Ленина д. 47, линия 2</t>
  </si>
  <si>
    <t>2-я КЛ от ТП-85 на Ленина, 47</t>
  </si>
  <si>
    <t>КЛ-0,4 кВ от ТП-85 до оп.1 ВЛ-0,4кВ ф. Линия-2 (12)</t>
  </si>
  <si>
    <t xml:space="preserve">КЛ-0,4 кВ от ТП-85 до оп. 5 </t>
  </si>
  <si>
    <t>ТП-86яч2 - ТП-6яч3</t>
  </si>
  <si>
    <t>БКТП 250/10/0,4 (12)</t>
  </si>
  <si>
    <t>ТП-86</t>
  </si>
  <si>
    <t>НС БКТП 2013</t>
  </si>
  <si>
    <t>КТП-87  (12)</t>
  </si>
  <si>
    <t>ТП-87</t>
  </si>
  <si>
    <t>КТП-88 (12)</t>
  </si>
  <si>
    <t>ТП-88</t>
  </si>
  <si>
    <t>ВЛ-0,4 кВ от ТП-88</t>
  </si>
  <si>
    <t>от ТП-88 Линия 1</t>
  </si>
  <si>
    <t>Оборудование КТП-88 (12)</t>
  </si>
  <si>
    <t>ВЛ-0,4 кВ от ТП-88 Л-2 (12)</t>
  </si>
  <si>
    <t>от ТП-88 Линия 2</t>
  </si>
  <si>
    <t>КТП-89</t>
  </si>
  <si>
    <t>ТП-89</t>
  </si>
  <si>
    <t>ВЛ-0,4 кВ от ТП-89</t>
  </si>
  <si>
    <t>от ТП-89 Линия 1</t>
  </si>
  <si>
    <t xml:space="preserve"> Оборудование КТП-89 (12)</t>
  </si>
  <si>
    <t>КТП-90 (12)</t>
  </si>
  <si>
    <t>ТП-90</t>
  </si>
  <si>
    <t>ВЛ-0,4 кВ от ТП-90</t>
  </si>
  <si>
    <t>от ТП-90 Линия 1</t>
  </si>
  <si>
    <t>Оборудование ТП-90 (12)</t>
  </si>
  <si>
    <t>ВЛ-0,4 кВ от ТП-90 (линия 2)</t>
  </si>
  <si>
    <t>от ТП-90 Линия 2</t>
  </si>
  <si>
    <t>ВЛ-10 кВ от РП-3 до ТП-98 (12)</t>
  </si>
  <si>
    <t>РП-3 - ТП-98</t>
  </si>
  <si>
    <t>ТП-91 (12)</t>
  </si>
  <si>
    <t>ТП-91</t>
  </si>
  <si>
    <t>ВЛ-0,4 кВ от ТП-91 - ТП-98 (12)</t>
  </si>
  <si>
    <t>от ТП-91 Линия 1, Линия 2;
от ТП-92 Линия 1, Линия 2;
от ТП-93 Линия 1, Линия 2, Линия 3;
от ТП-94 Линия 1, Линия 2, Линия 3;
от ТП-95 Линия 1, Линия 2;
от ТП-96 Линия 1;
от ТП-97 Линия 1, Линия 2, Линия 3;
от ТП-98 Линия 1, Линия 2.</t>
  </si>
  <si>
    <t>СИП-2 3х95+1х95+1х16, СИП-2 3х95+1х95+2х16, СИП-4 4х16, СИП-4 2х16</t>
  </si>
  <si>
    <t>Оборудование ТП-91 (12)</t>
  </si>
  <si>
    <t>ТП-92 (12)</t>
  </si>
  <si>
    <t>ТП-92</t>
  </si>
  <si>
    <t>Оборудование ТП-92 (12)</t>
  </si>
  <si>
    <t>ТП-93 (12)</t>
  </si>
  <si>
    <t>ТП-93</t>
  </si>
  <si>
    <t>1\63</t>
  </si>
  <si>
    <t>Оборудование ТП-93 (12)</t>
  </si>
  <si>
    <t>ТП-94 (12)</t>
  </si>
  <si>
    <t>ТП-94</t>
  </si>
  <si>
    <t>1\160</t>
  </si>
  <si>
    <t>Оборудование ТП-94 (12)</t>
  </si>
  <si>
    <t>ТП-95 (12)</t>
  </si>
  <si>
    <t>ТП-95</t>
  </si>
  <si>
    <t>1\100</t>
  </si>
  <si>
    <t>Оборудование ТП-95 (12)</t>
  </si>
  <si>
    <t>ТП-96 (12)</t>
  </si>
  <si>
    <t>ТП-96</t>
  </si>
  <si>
    <t>Оборудование ТП-96 (12)</t>
  </si>
  <si>
    <t>ТП-97 (12)</t>
  </si>
  <si>
    <t>ТП-97</t>
  </si>
  <si>
    <t>Оборудование ТП-97 (12)</t>
  </si>
  <si>
    <t>ТП-98 (12)</t>
  </si>
  <si>
    <t>ТП-98</t>
  </si>
  <si>
    <t>Оборудование ТП-98 (12)</t>
  </si>
  <si>
    <t>КЛ-10 кВ от ТП-98 до ТП-99 (12)</t>
  </si>
  <si>
    <t>ТП-98 - ТП-99</t>
  </si>
  <si>
    <t>0,236</t>
  </si>
  <si>
    <t>ЦАСБ2л-10 3х120</t>
  </si>
  <si>
    <t>ТП-99 (12)</t>
  </si>
  <si>
    <t>ТП-99</t>
  </si>
  <si>
    <t>КЛ-10 кВ от ТП-30 до ТП-99 (12)</t>
  </si>
  <si>
    <t>ТП-30 - ТП-99</t>
  </si>
  <si>
    <t>0,363</t>
  </si>
  <si>
    <t>Оборудование ТП-99 (12)</t>
  </si>
  <si>
    <t>КТП-100 (12)</t>
  </si>
  <si>
    <t>ТП-100</t>
  </si>
  <si>
    <t>ВЛ-0,4 кВ от ТП-100</t>
  </si>
  <si>
    <t>0,11</t>
  </si>
  <si>
    <t>от ТП-100 Линия 1</t>
  </si>
  <si>
    <t>0,12</t>
  </si>
  <si>
    <t>Оборудование ТП-100 (12)</t>
  </si>
  <si>
    <t>СТП-101 (12)</t>
  </si>
  <si>
    <t>ТП-101</t>
  </si>
  <si>
    <t>ВЛ-0,4 кВ от ТП-101</t>
  </si>
  <si>
    <t>0,495</t>
  </si>
  <si>
    <t>от ТП-101 Линия 1, Линия 2</t>
  </si>
  <si>
    <t>Оборудование СТП-101 (12)</t>
  </si>
  <si>
    <t xml:space="preserve"> Оборудование ТП-101</t>
  </si>
  <si>
    <t>СТП 100/10/0,4 кВ (12)</t>
  </si>
  <si>
    <t>ТП-102</t>
  </si>
  <si>
    <t>ВЛ-0,4 кВ от ВЛ-0,4 (12)</t>
  </si>
  <si>
    <t>от ТП-102 Линия 1, Линия 2</t>
  </si>
  <si>
    <t>0,07</t>
  </si>
  <si>
    <t>СТП-103 (12)</t>
  </si>
  <si>
    <t>ТП-103</t>
  </si>
  <si>
    <t>ВЛ-0,4 кВ от ТП-103</t>
  </si>
  <si>
    <t>0,81</t>
  </si>
  <si>
    <t>от ТП-103 Линия 1, Линия 2</t>
  </si>
  <si>
    <t>Оборудование СТП-103 (12)</t>
  </si>
  <si>
    <t>ТП-104 (12)</t>
  </si>
  <si>
    <t>ТП-104</t>
  </si>
  <si>
    <t>Демонтирована (НС ТП-104н), под списание</t>
  </si>
  <si>
    <t>СТП-104(н) (12)</t>
  </si>
  <si>
    <t>ВЛ-0,4 кВ от ТП-104</t>
  </si>
  <si>
    <t>от ТП-104 Линия 1, Линия 2</t>
  </si>
  <si>
    <t>Оборудование ТП-104 (12)</t>
  </si>
  <si>
    <t>ВЛ-0,4 кВ от ТП-104 (12)</t>
  </si>
  <si>
    <t>от ТП-104 от оп. 6 Линия № 1</t>
  </si>
  <si>
    <t>Оборудование СТП-104(н)(12)</t>
  </si>
  <si>
    <t>Шкаф уличного освещения</t>
  </si>
  <si>
    <t>ШУО</t>
  </si>
  <si>
    <t>ВЛ 0,4 кВ от ТП-104н до оп.9 ВЛ-0,4 кВ от ТП-104 Л1 (12)</t>
  </si>
  <si>
    <t>ВЛ 0,4 кВ от ТП 104 Л-1</t>
  </si>
  <si>
    <t>Оборудование ТП-105 (12)</t>
  </si>
  <si>
    <t>ТП-105</t>
  </si>
  <si>
    <t>ВЛ-0,4 кВ от ТП-105</t>
  </si>
  <si>
    <t>от ТП-105 Линия 1, Линия 2</t>
  </si>
  <si>
    <t>ТП-105 (12)</t>
  </si>
  <si>
    <t>КЛ-6 кВ от ТП-27 до ТП-106 (12)</t>
  </si>
  <si>
    <t>ТП-27 - ТП-106</t>
  </si>
  <si>
    <t>ТП-106 (12)</t>
  </si>
  <si>
    <t>КЛ-0,4 кВ от ТП-106 на детский сад Лодейное Поле</t>
  </si>
  <si>
    <t xml:space="preserve">2КЛ-0,4 кВ от ТП-106 до д/с </t>
  </si>
  <si>
    <t>АПвБбШп-1 4х185</t>
  </si>
  <si>
    <t>КЛ-6 кВ от ТП-35 до ТП-106 Лодейное Поле</t>
  </si>
  <si>
    <t>ТП-35 - ТП-106</t>
  </si>
  <si>
    <t>0,4</t>
  </si>
  <si>
    <t>Оборудование ТП-106 (12)</t>
  </si>
  <si>
    <t xml:space="preserve">КЛ-10 кВ от ТП-57 до ТП-107 </t>
  </si>
  <si>
    <t>ТП-57 - ТП-107</t>
  </si>
  <si>
    <t>0,457</t>
  </si>
  <si>
    <t>3 АПвПу2г-10 1х120</t>
  </si>
  <si>
    <t>ТП-107 (12)</t>
  </si>
  <si>
    <t>КЛ 0,4 кВ от ТП-107 Л-5</t>
  </si>
  <si>
    <t>2АПвБШп-1 2х240</t>
  </si>
  <si>
    <t>НС 2023</t>
  </si>
  <si>
    <t>Оборудование ТП-107 (12)</t>
  </si>
  <si>
    <t>КЛ 0,4 кВ от ТП-107 Л-6</t>
  </si>
  <si>
    <t>КТП-108 (12)</t>
  </si>
  <si>
    <t>ВЛ-0,4 кВ от ТП-108 (12)</t>
  </si>
  <si>
    <t>от ТП-108 Линия 1</t>
  </si>
  <si>
    <t>Оборудование КТП-108 (12)</t>
  </si>
  <si>
    <t>ВЛЗ-6 кВ от оп.№54 до ТП-109 ф. 031-02 (12)</t>
  </si>
  <si>
    <t>0,035</t>
  </si>
  <si>
    <t>ТП-109 (12)</t>
  </si>
  <si>
    <t>ВЛ-0,4 кВ от ТП-109  (12)</t>
  </si>
  <si>
    <t>от ТП-109 Линия 1</t>
  </si>
  <si>
    <t>0,057</t>
  </si>
  <si>
    <t>Оборудование ТП-109 (12)</t>
  </si>
  <si>
    <t>ВЛ-10 кВ от оп. ВЛ-10 кВ ф. 266-20 до ТП-110 (12)</t>
  </si>
  <si>
    <t>КЛ-10 кВ от ВЛ-10 кВ ф.266-06 ТП-110 (12)</t>
  </si>
  <si>
    <t>КЛ-10 кВ от ВЛ-10 кВ ф.266-06 ТП-110</t>
  </si>
  <si>
    <t>0,195</t>
  </si>
  <si>
    <t>ТП-110 (12)</t>
  </si>
  <si>
    <t>Оборудование ТП-110 (12)</t>
  </si>
  <si>
    <t>КЛ-10 кВ от ВЛ-10 кВ от ТП-74 до ТП-22 ф. 266-03 до ТП-11</t>
  </si>
  <si>
    <t>АПвПу2г 3х(1х120)</t>
  </si>
  <si>
    <t>2КЛ-10 КВ от КЛ-113-ТП-26 до ТП-111</t>
  </si>
  <si>
    <t>0,122</t>
  </si>
  <si>
    <t>АСБ2Л-10 3х240</t>
  </si>
  <si>
    <t>Оборудование ТП-111</t>
  </si>
  <si>
    <t>ВЛ-6 кВ ф.31-09 от оп. 2 до оп. ТП-112</t>
  </si>
  <si>
    <t xml:space="preserve">ТП-112 </t>
  </si>
  <si>
    <t>Списано 28.12.2022</t>
  </si>
  <si>
    <t>КЛ 6 кВ до ПС-31 до оп.1 ф. 031-09</t>
  </si>
  <si>
    <t>ПС 31 - ТП-112</t>
  </si>
  <si>
    <t>АСБ2л-3-150</t>
  </si>
  <si>
    <t>ТП-112 (12)</t>
  </si>
  <si>
    <t>ВЛ 0,4 кВ от ТП - 112</t>
  </si>
  <si>
    <t>от ТП-112 Линия 1</t>
  </si>
  <si>
    <t>0,02</t>
  </si>
  <si>
    <t>КЛ-6 кВ до ПС-31 (12)</t>
  </si>
  <si>
    <t>ВЛ 0,4 кВ от оп.2 ВЛ 0,4 кВ от ТП- 112 (12)</t>
  </si>
  <si>
    <t>ВЛ-6 кВ до КТП 6/0,4 кВ (12)</t>
  </si>
  <si>
    <t>ТП-112 - оп.1 ф.031-09</t>
  </si>
  <si>
    <t>3 АПвПу2г-10 1х150/50</t>
  </si>
  <si>
    <t>ВЛ-0,4 кВ до КТП 6/0,4 кВ (12)</t>
  </si>
  <si>
    <t>0,072</t>
  </si>
  <si>
    <t>НС ТП-112н 2021</t>
  </si>
  <si>
    <t>КЛ-10 кВ от ТП-26 до ТП-113 (12)</t>
  </si>
  <si>
    <t xml:space="preserve">КЛ-10 кВ ТП-26-ТП-113 </t>
  </si>
  <si>
    <t>КТП-113 (12)</t>
  </si>
  <si>
    <t>2/63</t>
  </si>
  <si>
    <t>КЛ-0,4 кВ от ТП-113 до ВУ КНС-2 (12)</t>
  </si>
  <si>
    <t>2КЛ-0,4 кВ ТП-113-КНС2</t>
  </si>
  <si>
    <t>0,124</t>
  </si>
  <si>
    <t>АПвбБШп 4х50</t>
  </si>
  <si>
    <t>КЛ-10 кВ от РП-3 до ТП-113 (12)</t>
  </si>
  <si>
    <t>КЛ-10 кВ РП-3-ТП-113</t>
  </si>
  <si>
    <t>Оборудование КТП-113 (12)</t>
  </si>
  <si>
    <t>КЛ-10 кВ  ВЛ-10 кВ-ТП-113</t>
  </si>
  <si>
    <t>КЛ-10 кВ от ТП-6 до ТП-114 (12)</t>
  </si>
  <si>
    <t xml:space="preserve">КЛ-10 кВ ТП-6-ТП-114 </t>
  </si>
  <si>
    <t>КТП-114 (12)</t>
  </si>
  <si>
    <t>КЛ-0,4 кВ от ТП-114 до ВУ КНС-2а (12)</t>
  </si>
  <si>
    <t>2 КЛ 0,4 кВ ТП-114-КНС2а</t>
  </si>
  <si>
    <t>КЛ-10 кВ от ТП-26 до ТП-114 (12)</t>
  </si>
  <si>
    <t>КЛ-10 кВ ТП-26-ТП-114</t>
  </si>
  <si>
    <t>Оборудование КТП-114 (12)</t>
  </si>
  <si>
    <t>ВЛ-0,4 кВ от ТП-114 Л-10 (12)</t>
  </si>
  <si>
    <t>ВЛ 0,4 кВ от ТП 114 Линия 10</t>
  </si>
  <si>
    <t>КЛ 0,4 кВ ТП 114 - оп.1</t>
  </si>
  <si>
    <t>АПвБШп-1 4х120</t>
  </si>
  <si>
    <t>КЛ-10 кВ от ТП-33 до ТП-115 (12)</t>
  </si>
  <si>
    <t>КЛ 10 кВ ТП-33 - ТП-115</t>
  </si>
  <si>
    <t>0,34</t>
  </si>
  <si>
    <t>БКТП-115 (12)</t>
  </si>
  <si>
    <t>ВЛ-0,4 кВ от ВЛ-0,38 кВ от ТП-82 до ВРУ-0,4 кВ (12)</t>
  </si>
  <si>
    <t>ВЛ 0,4 кВ от ТП 115 Линия 10</t>
  </si>
  <si>
    <t>КЛ-0,4 кВ от ТП-115 до ВРУ (12)</t>
  </si>
  <si>
    <t>2КЛ-0,4 кВ от ТП-115 до ТЦ</t>
  </si>
  <si>
    <t xml:space="preserve"> Оборудование БКТП-115 (12)</t>
  </si>
  <si>
    <t>КЛ-0,4 кВ ТП-115 Линия10 (12)</t>
  </si>
  <si>
    <t>ВЛ 6 кВ оп.30 – ТП 116 (12)</t>
  </si>
  <si>
    <t>ВЛ 6 кВ оп.30 - ТП 116</t>
  </si>
  <si>
    <t>0,112</t>
  </si>
  <si>
    <t>ТП-116 (12)</t>
  </si>
  <si>
    <t>1/40</t>
  </si>
  <si>
    <t>НС МТП-116 2022</t>
  </si>
  <si>
    <t>ВЛ 10 кВ ТП 110 - оп.77 (12)</t>
  </si>
  <si>
    <t>ВЛ 10 кВ оп.77 - ТП 117</t>
  </si>
  <si>
    <t>0,191</t>
  </si>
  <si>
    <t>КЛ-10кВ ТП 110 - оп.77 (12)</t>
  </si>
  <si>
    <t>КЛ 10 кВ ТП 110 - оп.77</t>
  </si>
  <si>
    <t>0,312</t>
  </si>
  <si>
    <t>АПвПу2г-10 3х120/35</t>
  </si>
  <si>
    <t>ТП- 117 (12)</t>
  </si>
  <si>
    <t>Трансформатор силовой ТП-117 (12)</t>
  </si>
  <si>
    <t>ТП-118 (12)</t>
  </si>
  <si>
    <t>ВЛ-0,4 кВ от МТП-118  (12)</t>
  </si>
  <si>
    <t>0,393</t>
  </si>
  <si>
    <t>от ТП-118 Линия 1</t>
  </si>
  <si>
    <t>Оборудование ТП-118 (12)</t>
  </si>
  <si>
    <t>зав.№ 1949499</t>
  </si>
  <si>
    <t>ВЛ-0,4 кВ от ТП-118 линия 2 (12)</t>
  </si>
  <si>
    <t>0,089</t>
  </si>
  <si>
    <t>от ТП-118 Линия 2</t>
  </si>
  <si>
    <t>ВЛ-0,4 кВ от ТП-118 Л-2 (12)</t>
  </si>
  <si>
    <t>0,028</t>
  </si>
  <si>
    <t>ВЛ-10 кВ РП-1-ТП-119 (12)</t>
  </si>
  <si>
    <t>ВЛ 10 кВ оп.1 - ТП 119</t>
  </si>
  <si>
    <t>КЛ 10 кВ РП1 - оп.1</t>
  </si>
  <si>
    <t>0,027</t>
  </si>
  <si>
    <t>АПвПу2г 3х(1х120/70)</t>
  </si>
  <si>
    <t>ТП-119 (12)</t>
  </si>
  <si>
    <t>ВЛ-0,4 кВ от МТП-119  (12)</t>
  </si>
  <si>
    <t>0,234</t>
  </si>
  <si>
    <t>от ТП-119 Линия 1</t>
  </si>
  <si>
    <t>ВЛ-10 кВ от РП-1-ТП-118 (12)</t>
  </si>
  <si>
    <t>ВЛ 10 кВ оп.2 - ТП 118</t>
  </si>
  <si>
    <t>0,486</t>
  </si>
  <si>
    <t>Оборудование ТП-119 (12)</t>
  </si>
  <si>
    <t xml:space="preserve"> зав.№ 1940629</t>
  </si>
  <si>
    <t>ВЛ-0,4 кВ Л-2 от ТП-119 мкр. Каномский-1 (12)</t>
  </si>
  <si>
    <t>0,468</t>
  </si>
  <si>
    <t>от ТП-119 Линия 2</t>
  </si>
  <si>
    <t>КЛ-10 кВ от ТП-86 до ТП-120 (12)</t>
  </si>
  <si>
    <t>КЛ 10 кВ ТП 86 - ТП 120</t>
  </si>
  <si>
    <t>0,337</t>
  </si>
  <si>
    <t>АПвПу2г-10 3х150/50</t>
  </si>
  <si>
    <t>ТП-120 (12)</t>
  </si>
  <si>
    <t>КЛ-0,4 кВ от ТП-120 №1 (12)</t>
  </si>
  <si>
    <t>КЛ 0,4 кВ ТП 120 - ГРЩ ул. Лесная, д.18 Ввод 1</t>
  </si>
  <si>
    <t>АВБбШп-1 4х240</t>
  </si>
  <si>
    <t>КЛ-10 кВ от ТП-114 до ТП-120 (12)</t>
  </si>
  <si>
    <t>КЛ 10 кВ ТП 114 - ТП 120</t>
  </si>
  <si>
    <t>0,997</t>
  </si>
  <si>
    <t>Трансформатор ТМГ-11-400/10 к ТП-120 зав.№2043699, зав.№2042839 (12)</t>
  </si>
  <si>
    <t>Т-1
Т-2</t>
  </si>
  <si>
    <t>КЛ-0,4 кВ от ТП-120 №2 (12)</t>
  </si>
  <si>
    <t>КЛ 0,4 кВ ТП 120 - ГРЩ ул. Лесная, д.18 Ввод 2</t>
  </si>
  <si>
    <r>
      <t>АПвБбШп-1 4х120 мм</t>
    </r>
    <r>
      <rPr>
        <b/>
        <vertAlign val="superscript"/>
        <sz val="11"/>
        <rFont val="Times New Roman"/>
        <family val="1"/>
        <charset val="204"/>
      </rPr>
      <t xml:space="preserve">2 </t>
    </r>
  </si>
  <si>
    <t>ф.05-39, ф. 35-04</t>
  </si>
  <si>
    <t>Т-1 400кВА</t>
  </si>
  <si>
    <t>ф.05-39</t>
  </si>
  <si>
    <t>КЛ-6 кВ РП-1 (01)</t>
  </si>
  <si>
    <t>КЛ-6кВТЭЦ-5 - РП-1</t>
  </si>
  <si>
    <t xml:space="preserve"> 1972</t>
  </si>
  <si>
    <t>АСБ3х185</t>
  </si>
  <si>
    <t>КЛ-6 кВ Рп-1,ТП-17, L-200   (01)</t>
  </si>
  <si>
    <t>КЛ-6кВ РП-1 - ТП-17</t>
  </si>
  <si>
    <t>1976</t>
  </si>
  <si>
    <t>СБ3х95</t>
  </si>
  <si>
    <t>КЛ-6 кВ Рп-1,ТП-3  (01)</t>
  </si>
  <si>
    <t>КЛ-6кВ РП-1 - ТП-3</t>
  </si>
  <si>
    <t>1958</t>
  </si>
  <si>
    <t>ВЛ-0,4кВ  ф. "Магазин"</t>
  </si>
  <si>
    <t>КЛ-0,4кВ оп.№1 ф. "Магазин"</t>
  </si>
  <si>
    <t>ВЛ-0,4кВ ф. "7 квартал"</t>
  </si>
  <si>
    <t>4хА-35</t>
  </si>
  <si>
    <t>КЛ-0,4кВ оп.№1 ф."7 квартал"</t>
  </si>
  <si>
    <t>ААШВ 3х120</t>
  </si>
  <si>
    <t>КЛ-0,4кВ ф. "Мэрия"</t>
  </si>
  <si>
    <t>АВВГ 3х35+1х 16</t>
  </si>
  <si>
    <t>ВЛ-0,4кВ ф. "8 квартал"</t>
  </si>
  <si>
    <t>СИП2А 3х35+1х50  А-35</t>
  </si>
  <si>
    <t>КЛ-0,4кВ ф."8 квартал"</t>
  </si>
  <si>
    <t>АВВГ4х70</t>
  </si>
  <si>
    <t>ВЛ-0,4кВ ф. "ГСК6"</t>
  </si>
  <si>
    <t>КЛ-0,4кВ ф. "ГСК6"</t>
  </si>
  <si>
    <t>ААВГ3х50+1х25</t>
  </si>
  <si>
    <t>КЛ-6 кВ ТП-29,РП-1 (01)</t>
  </si>
  <si>
    <t xml:space="preserve">КЛ-6кВ РП-1 - ТП-29 </t>
  </si>
  <si>
    <t>КЛ-6 кВ ТП-29, ТП-31  (01)</t>
  </si>
  <si>
    <t xml:space="preserve">КЛ-6кВ ТП-29 - ТП-31 </t>
  </si>
  <si>
    <t>1975</t>
  </si>
  <si>
    <t>КЛ-0,4кВ.Ж/Д №37</t>
  </si>
  <si>
    <t>АСБ3х70+1х35</t>
  </si>
  <si>
    <t>КЛ-0,4кВ. Ж/Д №33</t>
  </si>
  <si>
    <t>КЛ-0,4кВ 6 м-н д.33 - д.34</t>
  </si>
  <si>
    <t>АСБ 3х35+1х 16</t>
  </si>
  <si>
    <t>КЛ-0,4кВ 6 м-н д.34 -д.34</t>
  </si>
  <si>
    <t>КЛ-0,4кВ.Ж/Д №31</t>
  </si>
  <si>
    <t>АПВБ3х70+1х25</t>
  </si>
  <si>
    <t xml:space="preserve"> КЛ-0,4кВ ф."Кафе"</t>
  </si>
  <si>
    <t>АПВБ 3х50+1х 25</t>
  </si>
  <si>
    <t>КЛ-0,4кВ ф."магазин"</t>
  </si>
  <si>
    <t>АСБ 3х50+1х 25</t>
  </si>
  <si>
    <t xml:space="preserve">КЛ-0,4кВ 6 м-н д.30 - д.31 </t>
  </si>
  <si>
    <t xml:space="preserve">КЛ-0,4кВ 6 м-н д.31 - д.31 </t>
  </si>
  <si>
    <t>КЛ-0,4кВ 6 м-н д.34 - д.37</t>
  </si>
  <si>
    <t>ф. 35-04</t>
  </si>
  <si>
    <t>Т-1 250кВА</t>
  </si>
  <si>
    <t>КЛ-6 кВ ТП-29, ТП-30 (01)</t>
  </si>
  <si>
    <t>КЛ-6кВ ТП-29 - ТП-30</t>
  </si>
  <si>
    <t xml:space="preserve"> ААШВ 3х120</t>
  </si>
  <si>
    <t>ф.35-04</t>
  </si>
  <si>
    <t>КЛ-6 кВ ТП-30, ТП-33  (01)</t>
  </si>
  <si>
    <t>КЛ-6кВ ТП-30 - ТП-33</t>
  </si>
  <si>
    <t>КЛ-0,4кВ ф. "ГРС"</t>
  </si>
  <si>
    <t>АВВБ 3х120+1х70</t>
  </si>
  <si>
    <t>ВЛ-0,4кВ. ф."Набе-режная"</t>
  </si>
  <si>
    <t>КЛ-0,4кВ ф."Набе-режная"</t>
  </si>
  <si>
    <t>АВВГ 3х16+1х10</t>
  </si>
  <si>
    <t>КЛ-0,4кв ф."Теплица"</t>
  </si>
  <si>
    <t>2х0,210</t>
  </si>
  <si>
    <t>КЛ-0,4кВ ф. "Гаражи ДРСУ"</t>
  </si>
  <si>
    <t>КЛ-0,4кВ ф. "ГСК3"</t>
  </si>
  <si>
    <t>АВВБ 3х16+1х10</t>
  </si>
  <si>
    <t>КЛ-0,4кВ ф."ГСК4"</t>
  </si>
  <si>
    <t>АВВГ 3х25+1х16</t>
  </si>
  <si>
    <t>КЛ-6 кВ ТП-9, ТП-33  (01)</t>
  </si>
  <si>
    <t>КЛ-6кВ ТП-9 - ТП-33</t>
  </si>
  <si>
    <t>КЛ-6 кВ ТП-33, ТП-19   (01)</t>
  </si>
  <si>
    <t>КЛ-6кВ ТП-33 - ТП-19</t>
  </si>
  <si>
    <t>КЛ-0,4кВ ф."Скан-воквэр"</t>
  </si>
  <si>
    <t>КЛ-0,4кВ ф. "Стадион"</t>
  </si>
  <si>
    <t>ВЛ-0,4кВ. ф."Пио-нерская"</t>
  </si>
  <si>
    <t>КЛ-0,4кВ ф."Пио-нерская"</t>
  </si>
  <si>
    <t>ВЛ-0,4кВ ф "Школь-ная"</t>
  </si>
  <si>
    <t>КЛ-0,4кВ ф."Школь-ная"</t>
  </si>
  <si>
    <t xml:space="preserve"> АСБ 3х50+1х25</t>
  </si>
  <si>
    <t>КЛ-0,4кВ ф. "Школа №1 столовая"</t>
  </si>
  <si>
    <t>ААШВ 3х50+1х35</t>
  </si>
  <si>
    <t>КЛ-0,4кВ ф."Школа №1"</t>
  </si>
  <si>
    <t>ААШВ 3х150+1х70</t>
  </si>
  <si>
    <t>Т-1 250кВА; Т-2 400кВА</t>
  </si>
  <si>
    <t>ф.212-20</t>
  </si>
  <si>
    <t>КЛ-6кВ оп. №13 - ТП-19</t>
  </si>
  <si>
    <t>Т-1 250кВА; Т-2 250кВА</t>
  </si>
  <si>
    <t>КЛ-6 Кв РП-1-ТП-9 (01)</t>
  </si>
  <si>
    <t xml:space="preserve"> КЛ-6кВ  РП-1 - ТП-9</t>
  </si>
  <si>
    <t>АСБ 3х120</t>
  </si>
  <si>
    <t>ф.05-18</t>
  </si>
  <si>
    <t>КЛ-6 кВ ТП-9, ТП-14  (01)</t>
  </si>
  <si>
    <t>КЛ-6кВ ТП-9 - ТП-14</t>
  </si>
  <si>
    <t>КЛ 6 кВ ТП-9 - ТП-33</t>
  </si>
  <si>
    <t>КЛ-6 кВ ТП-9, ТП-31  (01)</t>
  </si>
  <si>
    <t xml:space="preserve">КЛ  6 кВ ТП-9 - ТП-31 </t>
  </si>
  <si>
    <t>ВЛИ Ф."Буль-варная д.5"</t>
  </si>
  <si>
    <t>СИП2 3х35+1х 50</t>
  </si>
  <si>
    <t>КЛ-0,4кВ ф. "Буль-варная" д. 5</t>
  </si>
  <si>
    <t>КЛ-0,4кВ Бульварная д.5 - д.5</t>
  </si>
  <si>
    <t>АВВГ 3х95+1х 50</t>
  </si>
  <si>
    <t>ВЛИ-0,4кВ "Труд"</t>
  </si>
  <si>
    <t>СИП 3х35+50</t>
  </si>
  <si>
    <t>КЛ-0,4кВ ф."Труд"</t>
  </si>
  <si>
    <r>
      <t>КЛ-0,4кВ ф."Шко-льная д.14</t>
    </r>
    <r>
      <rPr>
        <b/>
        <sz val="11"/>
        <rFont val="Calibri"/>
        <family val="2"/>
        <charset val="204"/>
        <scheme val="minor"/>
      </rPr>
      <t>"</t>
    </r>
  </si>
  <si>
    <t>КЛ-0,4кВ д.14 - д.21</t>
  </si>
  <si>
    <t>ВЛ-0,4кВ ф. "Пио-нерская"</t>
  </si>
  <si>
    <t>СИП-2 3х70+ 1х70+ 1х25</t>
  </si>
  <si>
    <t>КЛ-0,4кВ До оп№1 ф. "Пио-нерская"</t>
  </si>
  <si>
    <t>АПвБШп 5х95</t>
  </si>
  <si>
    <t xml:space="preserve">ВЛ-0,4кВ ф. "Скан-воквер" </t>
  </si>
  <si>
    <t>СИП 3х50+54.6</t>
  </si>
  <si>
    <t>КЛ-0,4кВ ф. "Скан-воквер"</t>
  </si>
  <si>
    <t>КЛ-0,4кВ ф."Гаражи"</t>
  </si>
  <si>
    <t>АВВГ 4х25</t>
  </si>
  <si>
    <t>ВЛ-0,4кВ ф."Гаражи 2"</t>
  </si>
  <si>
    <t>СИП-2 3х70+1х 70</t>
  </si>
  <si>
    <t>КЛ-0,4кВ ф."Гаражи 2"</t>
  </si>
  <si>
    <t>0,032+        0,015</t>
  </si>
  <si>
    <t>АВБШв 4х95; ВВг нг (А)</t>
  </si>
  <si>
    <t>ВЛИ-0,4кВ от оп. №4 ВЛ 0,4кВ от ТП-9   Л-15   ф. Гаражи2</t>
  </si>
  <si>
    <t>ВЛИ-0,4кВ от оп. № 5/2 ВЛ 0,4кВ от ТП-9   Л-15   ф. Гаражи2</t>
  </si>
  <si>
    <t>ВЛ-0,4кВ ф."Гаражи 2" от оп. №6</t>
  </si>
  <si>
    <t>КЛ-0,4кВ ф."Гаражи 2" от оп. №6</t>
  </si>
  <si>
    <t>ВВГнг LS 4х25</t>
  </si>
  <si>
    <t>КЛ-6 кВ ТП-3, ТП-32  (01)</t>
  </si>
  <si>
    <t>КЛ-6кВ ТП-3 - ТП-32</t>
  </si>
  <si>
    <t>СБ3*95</t>
  </si>
  <si>
    <t>КЛ-0,4кВ ф. "Клуб"</t>
  </si>
  <si>
    <t>АСБ 3х35 + 1х16</t>
  </si>
  <si>
    <t xml:space="preserve">КЛ-0,4кВ.ф. "Клуб" </t>
  </si>
  <si>
    <t>ВЛИ-0,4кВ ф. "2 квартал"</t>
  </si>
  <si>
    <t>СИП2А 4х95 340м. СИП2А4х50 1км.</t>
  </si>
  <si>
    <t>КЛ-0,4кВ. ф. "2-квартал"</t>
  </si>
  <si>
    <t>ВЛИ-0,4кВ. ф. "2-Теат-ральный"</t>
  </si>
  <si>
    <t>СИП 3х50+1х70</t>
  </si>
  <si>
    <t>КЛ-0,4кВ. ф. "2 -Театральный"</t>
  </si>
  <si>
    <t>АСБ 3х95 + 1х50</t>
  </si>
  <si>
    <t>ВЛ-0,4кВ ф. "Дет. Ясли"</t>
  </si>
  <si>
    <t>СИП 4х95</t>
  </si>
  <si>
    <t>КЛ-0,4кВ. ф. "Д. Ясли"</t>
  </si>
  <si>
    <t>АСБ3х95+1х50</t>
  </si>
  <si>
    <t>ВЛИ -0,4кВ ф."Ком-сомоль-ская"</t>
  </si>
  <si>
    <t>СИП 3х36+1х 50</t>
  </si>
  <si>
    <t>КЛ-0,4кВ ф. "Комсом.3"</t>
  </si>
  <si>
    <t>ААВГ 4х70</t>
  </si>
  <si>
    <t>КЛ-6 кВ ТП-32, ТП-4   (01)</t>
  </si>
  <si>
    <t>КЛ-6кВ  ТП-32 - ТП-4</t>
  </si>
  <si>
    <t>АСБ 3х35</t>
  </si>
  <si>
    <t>ВЛ-0,4кВ от ТП-32</t>
  </si>
  <si>
    <t>ВЛ-0,4кВ ф."Советская"</t>
  </si>
  <si>
    <t>КЛ-0,4кВ от ТП-32</t>
  </si>
  <si>
    <t>КЛ-0,4кВ ф. "Мили-ция"</t>
  </si>
  <si>
    <t>ААВГ 4х25</t>
  </si>
  <si>
    <t>ВЛ-0,4кВ ф."Быт-промкомбинат"</t>
  </si>
  <si>
    <t>А-35, СИП 3х50+1х 70</t>
  </si>
  <si>
    <t>КЛ-0,4кВ ф."Быт-промком-бинат"</t>
  </si>
  <si>
    <t>КЛ-0,4кВ "Хлебо-завод"</t>
  </si>
  <si>
    <t>АВВГ3х95+1х50</t>
  </si>
  <si>
    <t>ААВВГ 4х16</t>
  </si>
  <si>
    <t>Т-1 400кВА; Т-2 400кВА</t>
  </si>
  <si>
    <t>КЛ-6 кВ ТП-4,  ТП-5   (01)</t>
  </si>
  <si>
    <t>КЛ-6кВ ТП-4 - ТП-5</t>
  </si>
  <si>
    <t>1957</t>
  </si>
  <si>
    <t>СБ 3х35</t>
  </si>
  <si>
    <t xml:space="preserve">КЛ-0,4кВ ф. "Силоая профилак-торий" </t>
  </si>
  <si>
    <t>КЛ-0,4кВ ф."Спортив-ная 2"</t>
  </si>
  <si>
    <t>АСБ3х35+1х16</t>
  </si>
  <si>
    <t>КЛ-0,4кВ ф. "Кули-нария"</t>
  </si>
  <si>
    <t>2х0,040</t>
  </si>
  <si>
    <t>ВЛ-0,4кВ. Фид. "29кв-л"</t>
  </si>
  <si>
    <t>СИП 3х50+54,6  0,2км. А-35 0,240</t>
  </si>
  <si>
    <t>КЛ-0,4кВ  ф. "29кв-л"</t>
  </si>
  <si>
    <t>АВВБ 3х70 + 1х35</t>
  </si>
  <si>
    <t>ВЛ-0,4кВ  ф. "Школь-ная 63"</t>
  </si>
  <si>
    <t>СИП 4х70</t>
  </si>
  <si>
    <t>КЛ-0,4кВ ф. "Школьная 63"</t>
  </si>
  <si>
    <t>АПВБ (3х70+1х35)</t>
  </si>
  <si>
    <t>ВЛИ-0,4кВ ф. "Спортивная 4"</t>
  </si>
  <si>
    <t>КЛ-0,4кВ ф."Спортив-ная 4"</t>
  </si>
  <si>
    <t>КЛ-0,4кВ, Столовая</t>
  </si>
  <si>
    <t>КЛ-0,4кВ ул. Советская, д.21</t>
  </si>
  <si>
    <t>АПвБШв 4х50</t>
  </si>
  <si>
    <t>КЛ-6 кВ ТП-5, ТП-6  (01)</t>
  </si>
  <si>
    <t>КЛ-6кВ ТП-5 - ТП-6</t>
  </si>
  <si>
    <t>КЛ-0,4кВ. Перемычка м/д секция-ми РУ-0,4</t>
  </si>
  <si>
    <t>КЛ-0,4кВ ж/д Совет. 29</t>
  </si>
  <si>
    <t>2 КЛ-0,4кВ ж/д Совет.27</t>
  </si>
  <si>
    <t>2х0,050</t>
  </si>
  <si>
    <t>КЛ-0,4кВ делит. Совет-ская 27</t>
  </si>
  <si>
    <t>АВВГ 3х70+ 1х35</t>
  </si>
  <si>
    <t>ВЛ-0,4кВ ф."28кв-л, Сере-дина"</t>
  </si>
  <si>
    <t>КЛ-0,4кВ ф. "28 кв-л, середина"</t>
  </si>
  <si>
    <t>ВЛИ-0,4кВ. ф. "28кв-л, левая сторона"</t>
  </si>
  <si>
    <t>СИП 3х35+1х50</t>
  </si>
  <si>
    <t>КЛ-0,4кВ. ф. "28кв-л, "Левая сторона"</t>
  </si>
  <si>
    <t>ВЛ-0,4кВ.ф. "28кв-л, Правая сторона"</t>
  </si>
  <si>
    <t>КЛ-0,4кВ. Фид. "28кв-л, Правая сторона"</t>
  </si>
  <si>
    <t>КЛ-0,4кВ "Школа №2"</t>
  </si>
  <si>
    <t>АПвБШп 4х240мс (N)-1</t>
  </si>
  <si>
    <t>КЛ-6 кВ  ТП-28, ТП-29 (01)</t>
  </si>
  <si>
    <t>КЛ-6кВ ТП-29 - ТП-28</t>
  </si>
  <si>
    <t>КЛ-0,4кВ ж/д №19</t>
  </si>
  <si>
    <t>Перемычка ж/д №19 ж/д№15</t>
  </si>
  <si>
    <t>КЛ-0,4кВ ф."6 м-н д №22"</t>
  </si>
  <si>
    <t>КЛ-0,4кВ. ж/д20 - ж/д №22</t>
  </si>
  <si>
    <t>АПВБ 3х50+1х25</t>
  </si>
  <si>
    <t>КЛ-0,4кВ. ж/д №20</t>
  </si>
  <si>
    <t>КЛ-0,4кВ.ж/д №35</t>
  </si>
  <si>
    <t>КЛ-0,4кВ ж/д№36</t>
  </si>
  <si>
    <t>Перемычка ж/д №22 ж/д№35</t>
  </si>
  <si>
    <t>Перемычка ж/д №35 ж/д№36</t>
  </si>
  <si>
    <t>КЛ-0,4кВ. ж/д №30</t>
  </si>
  <si>
    <t>Перемычка ж/д №30 ж/д№30</t>
  </si>
  <si>
    <t>КЛ-6 кВ ТП-27 до ТП-28 (01)</t>
  </si>
  <si>
    <t>КЛ 6 кВ ТП 28 - ТП 27</t>
  </si>
  <si>
    <t>КЛ-6 кВ ТП-26, ТП-27 (01)</t>
  </si>
  <si>
    <t>КЛ-6кВ. ТП-26 - ТП-27</t>
  </si>
  <si>
    <t>КЛ-0,4кВ. ж/д №16</t>
  </si>
  <si>
    <t>КЛ-0,4кВ. ж/д №16, ж/д №17</t>
  </si>
  <si>
    <t>КЛ-0,4кВ. ж/д №17, ж/д №18</t>
  </si>
  <si>
    <t>КЛ-0,4кВ. ж/д №23</t>
  </si>
  <si>
    <t>КЛ-0,4кВ. ж/д №18,ж/д№23</t>
  </si>
  <si>
    <t>КЛ-0,4кВ. ж/д №25</t>
  </si>
  <si>
    <t>КЛ-0,4кВ. ж/д №25, ж/д №26</t>
  </si>
  <si>
    <t>КЛ-0,4кВ. ж/д №15</t>
  </si>
  <si>
    <t>К-0,4кВ. ж/д№15, ж/д№15</t>
  </si>
  <si>
    <t>КЛ-0,4кВ ф."6 м-н д.14"</t>
  </si>
  <si>
    <t>КЛ-0,4кВ. ж/д 14, ж/д  15</t>
  </si>
  <si>
    <t>КЛ-0,4кВ. ж/д№14,ж/д №14</t>
  </si>
  <si>
    <t>КЛ-0,4кВ. ж/д №14, ж/д №26</t>
  </si>
  <si>
    <t>КЛ-0.4 кВ ТП-26, ТП-22  (01)</t>
  </si>
  <si>
    <t>КЛ-6кВ  ТП-26 - ТП-22</t>
  </si>
  <si>
    <t>КЛ-6 кВ ТП-11, ТП-26 (01)</t>
  </si>
  <si>
    <t>КЛ-6кВ ТП-26 - ТП-11</t>
  </si>
  <si>
    <t>1968</t>
  </si>
  <si>
    <t>КЛ-0,4кВ. ж/д №13</t>
  </si>
  <si>
    <t>КЛ-0,4кВ. ж/д №11</t>
  </si>
  <si>
    <t>КЛ-0,4кВ. ж/д №27</t>
  </si>
  <si>
    <t>2КЛ-0,4кВ. д/сад №7</t>
  </si>
  <si>
    <t>2х0,140</t>
  </si>
  <si>
    <t>КЛ-0,4кВ 6 м-н д.10</t>
  </si>
  <si>
    <t>АПВБ 3х50+ 1х 25</t>
  </si>
  <si>
    <t>КЛ-0,4кВ. ж/д №11, ж/д №10</t>
  </si>
  <si>
    <t>КЛ-0,4кВ. ж/д №27, ж/д №12</t>
  </si>
  <si>
    <t>КЛ-0,4кВ. ж/д. Спорт.10</t>
  </si>
  <si>
    <t>КЛ-0,4кВ 6 м-н д.10 -  Спорт. д.10</t>
  </si>
  <si>
    <t>КЛ-0,4кВ Спорт. д.10 -  Спорт. д.10</t>
  </si>
  <si>
    <t>КЛ-0,4кВ. ж/д. №28</t>
  </si>
  <si>
    <t>ААШВ 3х35+1х16</t>
  </si>
  <si>
    <t>ВЛЗ-6кВ РП-3 - РП-2</t>
  </si>
  <si>
    <t xml:space="preserve">СИП-3 3х70 </t>
  </si>
  <si>
    <t>КЛ-6 кВ от ТЭЦ 5 до ЗТП 6/0,4 кВ   (01)</t>
  </si>
  <si>
    <t>КЛ-6кВ  ТЭЦ-5 - РП-3</t>
  </si>
  <si>
    <t>ААШВ 3х240</t>
  </si>
  <si>
    <t>КЛ-6 кВ РП-3 - оп. 1</t>
  </si>
  <si>
    <t xml:space="preserve">КЛ-6кВ  РП-3 - ВЛЗ-6кВ </t>
  </si>
  <si>
    <t>ААШВ 3х185</t>
  </si>
  <si>
    <t>КЛ-6кВ  оп.15 - РП-2</t>
  </si>
  <si>
    <t>ВЛ-0,4кВ ф."гаражи"</t>
  </si>
  <si>
    <t>ВЛ-0,4кВ ф. "ГК-13"</t>
  </si>
  <si>
    <t>КЛ-6 кВ ТП-24,  РП-2   (01)</t>
  </si>
  <si>
    <t>КЛ-6кВ  РП-2 - ТП-24</t>
  </si>
  <si>
    <t>КЛ-6 кВ РП-2,  ТП-2   (01)</t>
  </si>
  <si>
    <t>КЛ-6кВ  РП-2 - ТП-43</t>
  </si>
  <si>
    <t>АСБ3х70</t>
  </si>
  <si>
    <t>ВЛ-0,4кВ ф. "19кв-л"</t>
  </si>
  <si>
    <t>СИП 3х50+70  0,200км А-35  0,320 км.</t>
  </si>
  <si>
    <t>КЛ-0,4кВ ф."19 кв-л"</t>
  </si>
  <si>
    <t>ВЛ-0,4кВ ф."21кв-л Левая стор."</t>
  </si>
  <si>
    <t>КЛ-0,4кВ ф. "21кв-л. Левая стор."</t>
  </si>
  <si>
    <t>АПВБ 4х95</t>
  </si>
  <si>
    <t>ВЛ-0,4кВ. ф."21кв-л Правая стор."</t>
  </si>
  <si>
    <t>КЛ-0,4кВ. ф."21кв-л Правая стор."</t>
  </si>
  <si>
    <t>КЛ-0,4кВ  ф. "Милиция"</t>
  </si>
  <si>
    <t>КЛ-6 кВ ТП-8, РП-2  (01)</t>
  </si>
  <si>
    <t>КЛ-6кВ  РП-2 - ТП-8</t>
  </si>
  <si>
    <t>ВЛ-0,4кВ. ф. "20кв-л. Правая стор."</t>
  </si>
  <si>
    <t>КЛ-0,4кВ. ф. "20кв-л. Правая стор."</t>
  </si>
  <si>
    <t>ВЛИ-0,4кВ ф"20 кв-л левая стор."</t>
  </si>
  <si>
    <t>СИП 3х70+1х95</t>
  </si>
  <si>
    <t>КЛ-0,4кВ  ф. "20 кв-л. Левая стор."</t>
  </si>
  <si>
    <t>ВЛ-0,4кВ ф"20 кв-л середи-на"</t>
  </si>
  <si>
    <t>КЛ-0,4кВ ф"20 кв-л середи-на"</t>
  </si>
  <si>
    <t>КЛ-0,4кВ Фид. "Заводская16</t>
  </si>
  <si>
    <t>КЛ-6 кВ ТП-7, ТП-8 (01)</t>
  </si>
  <si>
    <t>КЛ-6кВ ТП-8 - ТП-7</t>
  </si>
  <si>
    <t>КЛ-0,4кВ ф. "Школа"</t>
  </si>
  <si>
    <t>КЛ-0,4кВ. ф. "Школа освещение"</t>
  </si>
  <si>
    <t>КЛ-0,4кВ ф. "Заводская 17-19"</t>
  </si>
  <si>
    <t>КЛ-0,4кВ ф. "Детская больница"</t>
  </si>
  <si>
    <t>ВЛ-0,4кВ. ф. "27 кв-л"</t>
  </si>
  <si>
    <t>СИП3х120+95 0,280км.  СИП3х50+54,6 0,070км.   А-35  0,280км</t>
  </si>
  <si>
    <t>КЛ-0,4кВ ф. "27 кв-л"</t>
  </si>
  <si>
    <t>АСБ-3х35+1х16</t>
  </si>
  <si>
    <t>КЛ-6 кВ ТП-6, ТП-7 (01)</t>
  </si>
  <si>
    <t>КЛ-6кВ  ТП-7 - ТП-6</t>
  </si>
  <si>
    <t>КЛ-0,4кВ ф."Рент-ген 2"</t>
  </si>
  <si>
    <t>ААШВ 3х120+1х50</t>
  </si>
  <si>
    <t>КЛ-0,4кВ ф."Рент-ген 1"</t>
  </si>
  <si>
    <t>КЛ-0,4кВ. ф. "Флюо-рография"</t>
  </si>
  <si>
    <t>ААШВ 3х150+1х75</t>
  </si>
  <si>
    <t>КЛ-0,4кВ ф. "Рент-ген"</t>
  </si>
  <si>
    <t>ВЛ-0,4кВ. ф "Гаражи"</t>
  </si>
  <si>
    <t>КЛ-0,4кВ ф. "Гл. корпус"</t>
  </si>
  <si>
    <t>КЛ-0,4кВ ф. "Пра-чечная"</t>
  </si>
  <si>
    <t>ААШв-3х75+1х35</t>
  </si>
  <si>
    <t>КЛ-0,4кВ ф. "Дет-ская пол-ка"</t>
  </si>
  <si>
    <t>2х 0,070</t>
  </si>
  <si>
    <t>2хААБ 3х95+1х50</t>
  </si>
  <si>
    <t>КЛ-0,4кВ.ф. "Поликлиника"</t>
  </si>
  <si>
    <t>КЛ-0,4кВ ф. "Реанимация"</t>
  </si>
  <si>
    <t>АВВГ 3х25+1х 16</t>
  </si>
  <si>
    <t>КЛ-6 кВ ТП-16,  ТП-6  (01)</t>
  </si>
  <si>
    <t>КЛ-6кВ  ТП-6 - ТП-16</t>
  </si>
  <si>
    <t>КЛ-6 кВ ТП-5,  ТП-16  (01)</t>
  </si>
  <si>
    <t>КЛ 6 кВ ТП 16 - ТП 5</t>
  </si>
  <si>
    <t>1960</t>
  </si>
  <si>
    <t>АСБ3х70-6</t>
  </si>
  <si>
    <t>КЛ-0,4кВ ф. "ДК"</t>
  </si>
  <si>
    <t>АСБ 3х120+1х75</t>
  </si>
  <si>
    <t>КЛ-0,4кВ ф. "Школь-ная 64"</t>
  </si>
  <si>
    <t>АПВБ 3х35+1х16</t>
  </si>
  <si>
    <t>КЛ-0,4кВ. "Школьная 64 - Школьная 62"</t>
  </si>
  <si>
    <t>КЛ-0,4кВ ф. "Кафе"</t>
  </si>
  <si>
    <t>КЛ-0.4 кВ ТП-18,  РП-2  (01)</t>
  </si>
  <si>
    <t>КЛ-6кВ РП-2 -ТП-18</t>
  </si>
  <si>
    <t>1956</t>
  </si>
  <si>
    <t>КЛ-6 кВ ТП-15 ТП-18  (01)</t>
  </si>
  <si>
    <t>КЛ-6кВ ТП-18 - ТП15</t>
  </si>
  <si>
    <t>КЛ-0,4кВ. Фид. "Банк"</t>
  </si>
  <si>
    <t>АВРБ 3х95+1х50</t>
  </si>
  <si>
    <t>ВЛ-0,4кВ ф."Лес-ная"</t>
  </si>
  <si>
    <t>КЛ-0,4кВ ф."Лес-ная"</t>
  </si>
  <si>
    <t>АВВГ 3х50+1х35</t>
  </si>
  <si>
    <t>ВЛ-0,4кВ ф."Безы-мянная"</t>
  </si>
  <si>
    <t>СИП-2 3х70+ 1х70 +1х25</t>
  </si>
  <si>
    <t>КЛ-0,4кВ ф. "Безы-мянная"</t>
  </si>
  <si>
    <t>КЛ-0.4 кВ ТП-6, ТП-20 (01)</t>
  </si>
  <si>
    <t>КЛ-6кВ  ТП-6 - ТП-20</t>
  </si>
  <si>
    <t>АСБ3х95</t>
  </si>
  <si>
    <t>КЛ-6 кВ ТП-20,  ТП-39  (01)</t>
  </si>
  <si>
    <t>КЛ-6кВ ТП-39 - ТП-20</t>
  </si>
  <si>
    <t>ААШВ 3х95</t>
  </si>
  <si>
    <t>КЛ-0,4кВ ф. ж/д 13</t>
  </si>
  <si>
    <t>КЛ-0,4кВ ф. Мага-зин</t>
  </si>
  <si>
    <t>КЛ-0,4кВ.фид. "Школа столовая"</t>
  </si>
  <si>
    <t>КЛ-0,4кВ ф. "5 м-н д. 2"</t>
  </si>
  <si>
    <t>КЛ-0,4кВ ф."5 м-н  д. 4"</t>
  </si>
  <si>
    <t>2х0,250</t>
  </si>
  <si>
    <t>АПВБшв 4х120</t>
  </si>
  <si>
    <t>КЛ-0,4кВ ф."5 м-н д.3"</t>
  </si>
  <si>
    <t>2х0,350</t>
  </si>
  <si>
    <t>КЛ-0,4кВ ф. "5 м-н д.5"</t>
  </si>
  <si>
    <t xml:space="preserve"> ВЛ-0,4кВ ф. "магазин осн."</t>
  </si>
  <si>
    <t>    СИП2А 5х25</t>
  </si>
  <si>
    <t>КЛ-0,4кВ ф. "магазин осн."</t>
  </si>
  <si>
    <t xml:space="preserve"> ВЛ-0,4кВ ф. "магазин рез."</t>
  </si>
  <si>
    <t>   СИП2А 5х25</t>
  </si>
  <si>
    <t>КЛ-0,4кВ ф. "магазин рез."</t>
  </si>
  <si>
    <t>ф.05-39, ф.05-18</t>
  </si>
  <si>
    <t>КЛ-0.4 кВ ТП-20,  ТП-22  (01)</t>
  </si>
  <si>
    <t>КЛ-6кВ ТП-20 - ТП-22</t>
  </si>
  <si>
    <t>ВЛИ-0,4кВ ф. "Бассейн сил."</t>
  </si>
  <si>
    <t>СИП 4х120</t>
  </si>
  <si>
    <t>ВЛИ-0,4кВ ф. "Бассейн осв.."</t>
  </si>
  <si>
    <t>ВЛИ-0,4кВ  ф. "Русский двор"</t>
  </si>
  <si>
    <t>СИП 4х35</t>
  </si>
  <si>
    <t>КЛ-0,4кВ ф. "Спорткор-пус 1"</t>
  </si>
  <si>
    <t>АПвБШп 4х70 мс(N)-1</t>
  </si>
  <si>
    <t>КЛ-0,4кВ ф."Гости-ница"</t>
  </si>
  <si>
    <t>2х0,290</t>
  </si>
  <si>
    <t>АСБ 3х150+1х70</t>
  </si>
  <si>
    <t>КЛ-0,4кВ ф. "Спорткор-пус 2"</t>
  </si>
  <si>
    <t>АПВБ 3х150+1х70</t>
  </si>
  <si>
    <t>ВЛЗ-6кВ ТП-22 - МТП-44</t>
  </si>
  <si>
    <t>3хСИП-3 1х50</t>
  </si>
  <si>
    <t>ВЛ-0,4кВ ф.Гузеев-ская</t>
  </si>
  <si>
    <t>СИП-2 3х70+ 1х95+ 1х25</t>
  </si>
  <si>
    <t>КЛ-0,4кВ ф. "Гузеев-ская"</t>
  </si>
  <si>
    <t xml:space="preserve">ВЛ-0,4кВ </t>
  </si>
  <si>
    <t>СИП-2 3х70+ 1х70+ 1х16</t>
  </si>
  <si>
    <t>ВЛ-0,4кВ ф. "Тихий правый" от оп. №2</t>
  </si>
  <si>
    <t>ВЛИ-0,4 кВ от оп.№12 ВЛ-0,4 кВ от ТП-44 ф. "Ти-хий правый"</t>
  </si>
  <si>
    <t xml:space="preserve">СИП-2 3х70+1х70 мм2 </t>
  </si>
  <si>
    <t>ВЛЗ-6кВ ТП-22 - МТП-45</t>
  </si>
  <si>
    <t>КЛ-6 кВ ТП-10, ТП-13   (01)</t>
  </si>
  <si>
    <t>КЛ-6кВ  ТП-13 - ТП-10</t>
  </si>
  <si>
    <t>2 х КЛ-0,4кВ ф. "Нач.школа"</t>
  </si>
  <si>
    <t>2х0,120</t>
  </si>
  <si>
    <t>АВВГ 4х185</t>
  </si>
  <si>
    <t>2 х КЛ-0,4кВ ф."Новый корпус"</t>
  </si>
  <si>
    <t>2х0,060</t>
  </si>
  <si>
    <t>2 х КЛ-0,4кВ.ф. "Старый уч. корпус"</t>
  </si>
  <si>
    <t>2х0,080</t>
  </si>
  <si>
    <t>АСБ 3х95+1х50; АСБ-3х50+1х25</t>
  </si>
  <si>
    <t>КЛ-0,4кВ ф. ж/д.40</t>
  </si>
  <si>
    <t>КЛ-0,4кВ ф. "Спаль-ный кор-пус"</t>
  </si>
  <si>
    <t>КЛ-0,4кВ.фид. ж/д25</t>
  </si>
  <si>
    <t>КЛ-0,4кВ.ф. ж/д25-ж/д25</t>
  </si>
  <si>
    <t>КЛ-0,4кВ ф. ж/д35</t>
  </si>
  <si>
    <t>КЛ-0,4кВ перем. ж/д35 - ж/д25</t>
  </si>
  <si>
    <t>КЛ-0,4кВ ф."6 м-н д.48"</t>
  </si>
  <si>
    <t>КЛ-0,4кВ ф. "6 м-н д.48"</t>
  </si>
  <si>
    <t>АВВГ 3Х35+1Х 16</t>
  </si>
  <si>
    <t>КЛ-0,4кВ  6 м-н д.48 - д.48</t>
  </si>
  <si>
    <t>КЛ-0,4кВ  6 м-н д.48 - д.37</t>
  </si>
  <si>
    <t>КЛ-0,4кВ. ж/д35-ж/д35</t>
  </si>
  <si>
    <t>КЛ-0,4кВ. ж/д25-ж/д35</t>
  </si>
  <si>
    <t>КЛ-6 кВ ТП-13, ТП-11 (01)</t>
  </si>
  <si>
    <t>КЛ-6кВ  ТП-13 - ТП-11</t>
  </si>
  <si>
    <t>КЛ-0,4кВ. Фид. ж/д "Спортивная 6"</t>
  </si>
  <si>
    <t>КЛ-0,4кВ. Фид. ж/д "Спортивная 8"</t>
  </si>
  <si>
    <t xml:space="preserve"> КЛ-0,4кВ. Фид. Д/сад №2</t>
  </si>
  <si>
    <t>КЛ-0,4кВ.фид. ж/д 9</t>
  </si>
  <si>
    <t>КЛ-0,4кВфид. ж/д "Школьная 54"</t>
  </si>
  <si>
    <t>КЛ-0,4кВ.ж/д54 - ж/д6</t>
  </si>
  <si>
    <t>КЛ-0,4кВ. ж/д54 - ж/д52</t>
  </si>
  <si>
    <t>КЛ-0,4кВ ж/д52 - ж/д9</t>
  </si>
  <si>
    <t>КЛ-0,4кВ. Спортивная6 - Спортивная8</t>
  </si>
  <si>
    <t>КЛ-0,4кВ фид. Школьная 52</t>
  </si>
  <si>
    <t>АПВГ 3х35 + 1х16</t>
  </si>
  <si>
    <t>Т-1 400кВА; Т-2 320кВА</t>
  </si>
  <si>
    <t>КЛ-6 кВ ТП-11,ТП-12 (01)</t>
  </si>
  <si>
    <t>КЛ-6кВ ТП-11 - ТП-12</t>
  </si>
  <si>
    <t>КЛ-6 кВ ТП-12 ТП-15 (01)</t>
  </si>
  <si>
    <t>КЛ-6кВ  ТП-12 - ТП-15</t>
  </si>
  <si>
    <t>ВЛИ-0,4кВ ф. "Школь-ная 68"</t>
  </si>
  <si>
    <t>КЛ-0,4кВ. Школьная 58- 60</t>
  </si>
  <si>
    <t>КЛ-0,4 кВ Школьная72 - 68</t>
  </si>
  <si>
    <t>ВЛ-0,4кВ ф."35 квартал"</t>
  </si>
  <si>
    <t xml:space="preserve">АС-95, А-35 </t>
  </si>
  <si>
    <t>КЛ-0,4кВ ф."35 квартал"</t>
  </si>
  <si>
    <t>2 х КЛ-0,4кВ.фид. "5-2"</t>
  </si>
  <si>
    <t>2х0,160</t>
  </si>
  <si>
    <t>АВВБ 3х70+1х35</t>
  </si>
  <si>
    <t>2 х КЛ-0,4кВ ф. "5 м-н д.1"</t>
  </si>
  <si>
    <t>2х 0,080</t>
  </si>
  <si>
    <t>2 х КЛ-0,4кВ ф. ж/д5</t>
  </si>
  <si>
    <t>2х0,300</t>
  </si>
  <si>
    <t>АПВБшп 4х150</t>
  </si>
  <si>
    <t>КЛ-0,4кВ ф."ДК"</t>
  </si>
  <si>
    <t>КЛ-0,4кВ ф. "Школьная д.58"</t>
  </si>
  <si>
    <t>0,250</t>
  </si>
  <si>
    <t>АСБ 3х70 + 1х35</t>
  </si>
  <si>
    <t>КЛ-0,4кВ от ТП-12 по ул. Новогузеевская до КД заявителя</t>
  </si>
  <si>
    <t>0,131</t>
  </si>
  <si>
    <t>КЛ-6 кВ РП- 2, ТП-13   (01)</t>
  </si>
  <si>
    <t>КЛ-6кВ РП-2 - ТП-13</t>
  </si>
  <si>
    <t>КЛ-0,4кВ.фид. "Гаражи"</t>
  </si>
  <si>
    <t>КЛ-0,4кВ ф. "Шко-ла №4"</t>
  </si>
  <si>
    <t>КЛ-0,4кВ ф " 6 м-н д.24"</t>
  </si>
  <si>
    <t>КЛ-0,4кВ ф."6 м-н д.24"</t>
  </si>
  <si>
    <t>КЛ-0,4кВ. Школьн. 24 - 24</t>
  </si>
  <si>
    <t>2хКЛ-0,4кВ ф. Школь-ная, 50</t>
  </si>
  <si>
    <t>АВВГ3х50+1х25, АВВГ 3х35+1х16</t>
  </si>
  <si>
    <t xml:space="preserve">КЛ-0,4кВ фид. "БПК" </t>
  </si>
  <si>
    <t xml:space="preserve">СИП 4х70 </t>
  </si>
  <si>
    <t>КЛ-6 кВ ТП-14  ТП-10  (01)</t>
  </si>
  <si>
    <t>КЛ-6кВ  ТП-10 - ТП-14</t>
  </si>
  <si>
    <t>КЛ-6 кВ ТП-14 - ТП-31</t>
  </si>
  <si>
    <t>КЛ-6кВ  ТП-14 - ТП-31</t>
  </si>
  <si>
    <t>1979</t>
  </si>
  <si>
    <t>КЛ-0,4кВ фид. 6-38</t>
  </si>
  <si>
    <t>КЛ-0,4кВ фид. 6-39</t>
  </si>
  <si>
    <t>КЛ-0,4кВ 6 м-н д.38 - 6м-н д.39</t>
  </si>
  <si>
    <t>КЛ-0,4кВ 6-38 - 6-38</t>
  </si>
  <si>
    <t>2хКЛ-0,4кВ.фид "Д.сад"</t>
  </si>
  <si>
    <t>2х0,06</t>
  </si>
  <si>
    <t>КЛ-0,4кВ 6-38 - 6-37</t>
  </si>
  <si>
    <t>КЛ-0,4кВ. Фид "Магазин"</t>
  </si>
  <si>
    <t>КЛ-0,4кВ 6 м-н д.39 - ул. Школьная д.25</t>
  </si>
  <si>
    <t>ф. 05-18</t>
  </si>
  <si>
    <t>КЛ-6кВ  ТП31 - ТП-9</t>
  </si>
  <si>
    <t>КЛ-0,4кВ ф. Школь-ная, д21</t>
  </si>
  <si>
    <t>КЛ-0,4кВ ф. Школьная, д.17</t>
  </si>
  <si>
    <t>ВЛ-0,4кВ ф. "9 кв-л"</t>
  </si>
  <si>
    <t>КЛ-0,4кВ ф. "9 кв-л"</t>
  </si>
  <si>
    <t>КЛ-0,4кВ.фид. Сбербанк</t>
  </si>
  <si>
    <t>АВБбШв-3х50+1х25</t>
  </si>
  <si>
    <t>КЛ-0,4кВ ф."1 Теат-ральный" д.4</t>
  </si>
  <si>
    <t>2х0,08</t>
  </si>
  <si>
    <t>КЛ-0,4кВ фид.Труда ж/д5</t>
  </si>
  <si>
    <t>КЛ-0,4кВ ф."Центр АХО"</t>
  </si>
  <si>
    <t>0,305</t>
  </si>
  <si>
    <t>АВБШв 4х50</t>
  </si>
  <si>
    <t>ВЛЗ-6кВ РП-2 - ТП-43</t>
  </si>
  <si>
    <t>КЛ-6 кВ РП-2, ТП-2 (01)</t>
  </si>
  <si>
    <t>ВЛИ-0,4 кВ от ТП-2а (ТП-43) до за-явителя</t>
  </si>
  <si>
    <t>КЛ-0,4кВ от ТП-2а до оп.№1</t>
  </si>
  <si>
    <t>ВЛИ-0,4 кВ ф."Гаражи" (от ТП-43)</t>
  </si>
  <si>
    <t>СИП-2 3х50+1х 50</t>
  </si>
  <si>
    <t>КЛ-0,4 кВ ф."Гаражи" (от ТП-43)</t>
  </si>
  <si>
    <t>ВЛИ-0,4кВ ф. Л-2(Гаражи) от оп. №5</t>
  </si>
  <si>
    <t>СИП-2 3х70+1х70 (152м); СИП-4 4х25 (33м)</t>
  </si>
  <si>
    <t>ВЛИ-0,4кВ ф. Л-2(Гаражи) от оп. №1</t>
  </si>
  <si>
    <t xml:space="preserve">СИП-2 3х70+1х70 </t>
  </si>
  <si>
    <t>ф.05-49</t>
  </si>
  <si>
    <t>КЛ-6 кВ ТП-38  (01)</t>
  </si>
  <si>
    <t>КЛ-6кВ ТЭЦ-5 - ТП-38</t>
  </si>
  <si>
    <t>КЛ-6 кВ ТП – 38 – ТП- 41 (ввод 1)  (01)</t>
  </si>
  <si>
    <t>КЛ-6кВ ТП-38 - ТП-41 (ввод1)</t>
  </si>
  <si>
    <t>1995</t>
  </si>
  <si>
    <t>КЛ-6 кВ ТП – 38 – ТП – 41 (ввод 2)  (01)</t>
  </si>
  <si>
    <t>КЛ-6кВ ТП-38 - ТП-41(ввод2)</t>
  </si>
  <si>
    <t>КЛ-0,4кВ ф.ж/д 1 (дел1)</t>
  </si>
  <si>
    <t>АВРГ 3х95+1х50</t>
  </si>
  <si>
    <t>КЛ-0,4кВ ф.ж/д1(дел2)</t>
  </si>
  <si>
    <t>КЛ-0,4кВ. ж/д1 (дел1)-(дел2)</t>
  </si>
  <si>
    <t>КЛ-0,4кВ. ж/д2</t>
  </si>
  <si>
    <t>КЛ-0,4кВ 3 м-н д.2 - д.2 (дел.1-дел.2)</t>
  </si>
  <si>
    <t>КЛ-0,4кВ. Фид. ж/д3</t>
  </si>
  <si>
    <t xml:space="preserve">КЛ-0,4кВ 3 м-н д.2 - д.3 </t>
  </si>
  <si>
    <t>КЛ-0,4кВ.фид. ж/д4</t>
  </si>
  <si>
    <t>АВВГ 3х150+1х70</t>
  </si>
  <si>
    <t>КЛ-0,4кВ 3 м-н д.3 - д.4</t>
  </si>
  <si>
    <t>КЛ-0,4кВ 3 м-н д.4 - д.4</t>
  </si>
  <si>
    <t>КЛ-0,4кВ.фид. ж/д5(дел1)</t>
  </si>
  <si>
    <t>КЛ-0,4кВ.фид. ж/д5(дел2)</t>
  </si>
  <si>
    <t xml:space="preserve">КЛ-0,4кВ 3 м-н д.5 - д.5 (дел.1-дел.2) </t>
  </si>
  <si>
    <t>КЛ-0,4кВ ф.ж/д6</t>
  </si>
  <si>
    <t xml:space="preserve">КЛ-0,4кВ 3 м-н д.6 - д.7 </t>
  </si>
  <si>
    <t>АВВГ 3х70+1х 35</t>
  </si>
  <si>
    <t>КЛ-0,4кВ.фид."Насосная"</t>
  </si>
  <si>
    <t>Т-1 400кВА; Т-2 250кВА</t>
  </si>
  <si>
    <t>КЛ-6 кВ ТП – 41 -  ТП - 15  (01)</t>
  </si>
  <si>
    <t>КЛ-6кВ ТП-41 - ТП-15</t>
  </si>
  <si>
    <t>КЛ-6 кВ ТП – 39 – ТП - 41  (01)</t>
  </si>
  <si>
    <t>КЛ-6кВ ТП-41 - ТП-39</t>
  </si>
  <si>
    <t>КЛ-0,4кВ ф. ж/д 7</t>
  </si>
  <si>
    <t>КЛ-0,4кВ ж/д 7 - ж/д 6</t>
  </si>
  <si>
    <t>3хКЛ-0,4кВ ф.ж/д 23</t>
  </si>
  <si>
    <t>3х0,170</t>
  </si>
  <si>
    <t>Т-1 320кВА; Т-2 250кВА</t>
  </si>
  <si>
    <t>КЛ-6 кВ ТП-38 - ТП-37</t>
  </si>
  <si>
    <t>КЛ-6кВ ТП-38 - ТП-37</t>
  </si>
  <si>
    <t>КЛ-6 кВ ТП-23,  ТП-37   (01)</t>
  </si>
  <si>
    <t>КЛ-6кВ ТП-37 - ТП-23</t>
  </si>
  <si>
    <t>КЛ-0,4кВ ф."Дет. сад №9"</t>
  </si>
  <si>
    <t>АПВБ 3х95+1х 50</t>
  </si>
  <si>
    <t>ВЛИ-0,4кВ ф."Горня-ков, д.14</t>
  </si>
  <si>
    <t xml:space="preserve"> СИП 3х50+1х70</t>
  </si>
  <si>
    <t>КЛ-0,4кВ ф. "ж/д14"</t>
  </si>
  <si>
    <t>2хКЛ-0,4кВ ф. "ж/д15"</t>
  </si>
  <si>
    <t>2х0,18</t>
  </si>
  <si>
    <t>КЛ-0,4кВ ф. "Горня-ков, д.16"</t>
  </si>
  <si>
    <t>КЛ-0,4кВ ф. "ж/д16"</t>
  </si>
  <si>
    <t>ААВРГ 3х95+1х50</t>
  </si>
  <si>
    <t>КЛ-0,4кВ ф."Горня-ков, д.17"</t>
  </si>
  <si>
    <t>АВВГ 3х50=1х 25</t>
  </si>
  <si>
    <t>КЛ-0,4кВ ф."Горняков, д.17"</t>
  </si>
  <si>
    <t>КЛ-0,4кВ ГСК №7</t>
  </si>
  <si>
    <t>АВВГ3Х50+1Х25</t>
  </si>
  <si>
    <t>КЛ-0,4кВ ф. "ж/д18"</t>
  </si>
  <si>
    <t>КЛ-0,4кВ. ф."ж/д19"</t>
  </si>
  <si>
    <t>КЛ-0,4кВ КЛ-0,4кВ Горняков д.19 - д.19</t>
  </si>
  <si>
    <t>ААВРГ 3х95+1х 50</t>
  </si>
  <si>
    <t>КЛ-0,4кВ Горняков д.19 - д.18</t>
  </si>
  <si>
    <t>ААВ вГ 3х95+1х50</t>
  </si>
  <si>
    <t>КЛ-6 кВ ТП-23,  ТП-36   (01)</t>
  </si>
  <si>
    <t>КЛ-6кВ ТП-23 - ТП-36</t>
  </si>
  <si>
    <t>КЛ-6 кВ ТП-23,  ТП-18   (01)</t>
  </si>
  <si>
    <t>КЛ-6кВ ТП-23 - ТП-18</t>
  </si>
  <si>
    <t>2хВЛИ-0,4кВ "Пенобетон"</t>
  </si>
  <si>
    <t>2х0,5</t>
  </si>
  <si>
    <t>СИП 3х120+1х70</t>
  </si>
  <si>
    <t>ВЛ-0,4 кВ ф. "Безы-мянная"</t>
  </si>
  <si>
    <t>КЛ-0,4 кВ ф. "Безы-мянная"</t>
  </si>
  <si>
    <t>КЛ-0,4кВ ф. "Стоянка"</t>
  </si>
  <si>
    <t>ВВГнг 4х25</t>
  </si>
  <si>
    <t>КЛ-0,4кВ. "АЗС"</t>
  </si>
  <si>
    <t>ф.05-50</t>
  </si>
  <si>
    <t>КЛ-0,4кВ ф." ГСК 1"</t>
  </si>
  <si>
    <t>КЛ-6 кВ ТП- 34 – ТП - 36 (01)</t>
  </si>
  <si>
    <t>КЛ-6кВ  ТП-36 - ТП-34</t>
  </si>
  <si>
    <t>КЛ-6 кВ РП-2, ТП-36  (01)</t>
  </si>
  <si>
    <t>КЛ-6кВ  ТП-36 - РП-2</t>
  </si>
  <si>
    <t>КЛ-0,4кВ ф."Строит. д.21"</t>
  </si>
  <si>
    <t>ВЛИ-0,4кВ. "24кв-л, левая стор."</t>
  </si>
  <si>
    <t>КЛ-0,4кВ ф. "24 кв-л, левая стор."</t>
  </si>
  <si>
    <t>АСБ3х50+1х25</t>
  </si>
  <si>
    <t>ВЛИ-0,4кВ ф. "24кв-л, правая стор."</t>
  </si>
  <si>
    <t>СИП 4х50</t>
  </si>
  <si>
    <t>КЛ-0,4кВ ф."24кв-л, правая стор"</t>
  </si>
  <si>
    <t>Отпайка от опоры №4 ф. 24 кв-л правая стор.</t>
  </si>
  <si>
    <t>ВЛИ-0,4кВ ф."Магазин"</t>
  </si>
  <si>
    <t>КЛ-6 кВ ТП-24, ТП-36  (01)</t>
  </si>
  <si>
    <t>КЛ-6кВ  ТП-36 - ТП-24</t>
  </si>
  <si>
    <t>ВЛИ ф. "ПОГАТ"</t>
  </si>
  <si>
    <t>ВЛИ-0,4кВ ф. "АЗС"</t>
  </si>
  <si>
    <t>ВЛИ-0,4кВ ф. "Диагнос-тика"</t>
  </si>
  <si>
    <t>ВЛИ-0,4кВ. ж/д30-32</t>
  </si>
  <si>
    <t xml:space="preserve">ВЛИ-0,4кВ ф. "Л-3 Гаражи" </t>
  </si>
  <si>
    <t>СИП-2 3х70+1х70(166м); СИП-4 4х25(22м)</t>
  </si>
  <si>
    <t>КЛ-0,4кВ ф. ул. Строит.30 -32</t>
  </si>
  <si>
    <t>ААШВ 3х95+1х50</t>
  </si>
  <si>
    <t>КЛ-0,4кВ ф."Церковь"</t>
  </si>
  <si>
    <t>2х 0,075</t>
  </si>
  <si>
    <t>2х ААШВ 3х95+1х50</t>
  </si>
  <si>
    <t>КЛ-0,4кВ ф."СТО"</t>
  </si>
  <si>
    <t>2х 0,28</t>
  </si>
  <si>
    <t>2х АВВГ 3х35+1х16</t>
  </si>
  <si>
    <t>Т-1 160кВА</t>
  </si>
  <si>
    <t>КЛ-6 кВ ТП-24,  ТП-25  (01)</t>
  </si>
  <si>
    <t>КЛ-6кВ. ТП-24 - ТП-25</t>
  </si>
  <si>
    <t>ВЛ-0,4кВ ф."Гаражи"</t>
  </si>
  <si>
    <t>КЛ-0,4кВ ф. "Гаражи"</t>
  </si>
  <si>
    <t>ВЛИ-0,4 кВ от оп. №14 ВЛ-0,4 кВ ТП-25 ф.Гаражи</t>
  </si>
  <si>
    <t xml:space="preserve">СИП-2 3х70+1х95 </t>
  </si>
  <si>
    <t>ф. 05-50</t>
  </si>
  <si>
    <t>Т-1 630кВА; Т-2 400кВА</t>
  </si>
  <si>
    <t>КЛ-6 кВ ТП-34 (01)</t>
  </si>
  <si>
    <t>КЛ-6кВ. ТЭЦ-5 - ТП-34</t>
  </si>
  <si>
    <t>КЛ-6 кВ ТП-34,  ТП-35 (01)</t>
  </si>
  <si>
    <t>КЛ-6кВ  ТП-34 - ТП-35</t>
  </si>
  <si>
    <t xml:space="preserve">КЛ-0,4кВ ф."Горня-ков д.2" </t>
  </si>
  <si>
    <t>АБШВ 3х70+1х35</t>
  </si>
  <si>
    <t>КЛ-0,4кВ ф."Горня-ков д.7"</t>
  </si>
  <si>
    <t>КЛ-0,4кВ ф."Горня-ков д.7,9"</t>
  </si>
  <si>
    <t>КЛ-0,4кВ ф."Горня-ков д.9"</t>
  </si>
  <si>
    <t>КЛ-0,4кВ Горняков д.7 - д.9</t>
  </si>
  <si>
    <t>КЛ-0,4кВ ф."Горняков д.7,9"</t>
  </si>
  <si>
    <t>КЛ-0,4кВ ф."Горня-ков д.8"</t>
  </si>
  <si>
    <t>АСБ 3х95+1х 50</t>
  </si>
  <si>
    <t>КЛ-0,4кВ  Горняков д.9</t>
  </si>
  <si>
    <t>КЛ-0,4кВ ф."Металлургов д.5"</t>
  </si>
  <si>
    <t>АПВБ 3х120+1х50</t>
  </si>
  <si>
    <t xml:space="preserve">КЛ-0,4кВ ф."Металлургов д.1" </t>
  </si>
  <si>
    <t>ВЛИ-0,4кВ фид ул. Стр. 30,32</t>
  </si>
  <si>
    <t>КЛ-0,4кВ.фид. Мет.3</t>
  </si>
  <si>
    <t>АВВБ3х50+1х25</t>
  </si>
  <si>
    <t>КЛ-0,4кВ.фид.Мет. 7</t>
  </si>
  <si>
    <t>КЛ-0,4кВ.фид. Мет11</t>
  </si>
  <si>
    <t>АБШВ3х95+1х50</t>
  </si>
  <si>
    <t>КЛ-0,4кВ.фид. Мет.13</t>
  </si>
  <si>
    <t>КЛ-0,4кВ ф."Дет. сад №8</t>
  </si>
  <si>
    <t xml:space="preserve">АПВБ 3х95+1х 50 </t>
  </si>
  <si>
    <t>КЛ-0,4кВ ф." Дет. сад №8"</t>
  </si>
  <si>
    <t>КЛ-0,4кВ Фид. Мет. 15</t>
  </si>
  <si>
    <t>КЛ-0,4кВ Металлургов д.15 - д.17</t>
  </si>
  <si>
    <t>АПВБ 3х35+1х 25</t>
  </si>
  <si>
    <t xml:space="preserve">КЛ-0,4кВ Мет.17 </t>
  </si>
  <si>
    <t>АВВБ3х35+1х16</t>
  </si>
  <si>
    <t>КЛ-0,4кВ.фид. Мет.19</t>
  </si>
  <si>
    <t>КЛ-0,4кВ Металлургов д.3 - Горняков д.4</t>
  </si>
  <si>
    <t>АВВГ 3х35+1х 25</t>
  </si>
  <si>
    <t>КЛ-0,4кВ фид. ул. Мет. 5</t>
  </si>
  <si>
    <t>АПВБ 3х70 + 1х50</t>
  </si>
  <si>
    <t>АПВШВ 3х120+1х35</t>
  </si>
  <si>
    <t>КЛ-0,4кВ фид. ул. Мет. 1</t>
  </si>
  <si>
    <t>АСБ 3х120 + 1х70</t>
  </si>
  <si>
    <t>КЛ-0,4кВ фид. ул. Мет. 8</t>
  </si>
  <si>
    <t>АСБ 3х50 + 1х25</t>
  </si>
  <si>
    <t>КЛ-6 кВ ТП-37,  ТП-35 (01)</t>
  </si>
  <si>
    <t>КЛ-6кВ  ТП-35 - ТП-37</t>
  </si>
  <si>
    <t>КЛ-0,4кВ. Фид. Гор.5</t>
  </si>
  <si>
    <t>ААШВ 3х50+1х25</t>
  </si>
  <si>
    <t>КЛ-0,4кВ. Фид. Гор.6</t>
  </si>
  <si>
    <t>КЛ-0,4кВ.фид Гор.6</t>
  </si>
  <si>
    <t>КЛ-0,4кВ.фид Гор.10</t>
  </si>
  <si>
    <t>АПВБ3х95+1х50</t>
  </si>
  <si>
    <t>КЛ-0,4кВ.фид.Гор.10</t>
  </si>
  <si>
    <t>КЛ-0,4кВ.фид. Гор.11</t>
  </si>
  <si>
    <t>КЛ-0,4кВ.фид. Гор12</t>
  </si>
  <si>
    <t>КЛ-0,4кВ.фид. Гор 12</t>
  </si>
  <si>
    <t>КЛ-0,4кВ.фид. Гор13</t>
  </si>
  <si>
    <t>КЛ-0,4кВ Горняков д.13 - д.13</t>
  </si>
  <si>
    <t>АСБ 3х70+1х 35</t>
  </si>
  <si>
    <t>КЛ-0,4кВ Горняков д.11 - д.13</t>
  </si>
  <si>
    <t>АСБ 3х35+1х 25</t>
  </si>
  <si>
    <t>КЛ-0,4кВ 13 - 12</t>
  </si>
  <si>
    <t>ААШВ 3х70+1х35</t>
  </si>
  <si>
    <t>КЛ-0,4кВ Горняков д.12 - д.12</t>
  </si>
  <si>
    <t>АСБ 3х35+1х25</t>
  </si>
  <si>
    <t>ВЛИ-0,4кВ ф. Металлур-гов д.21</t>
  </si>
  <si>
    <t>СИП 3х50+1х 54,6</t>
  </si>
  <si>
    <t>КЛ-0,4кВ ф.Металлур-гов 21</t>
  </si>
  <si>
    <t>КЛ-0,4кВ.фид. Мет27</t>
  </si>
  <si>
    <t>КЛ-0,4кВ ф." Насосная"</t>
  </si>
  <si>
    <t>АВВГ 3х10+1х6</t>
  </si>
  <si>
    <t>КЛ-0,4кВ ф." СОК"</t>
  </si>
  <si>
    <t>АВВБ 4х95</t>
  </si>
  <si>
    <t>КЛ-0,4кВ ф."СОК"</t>
  </si>
  <si>
    <t>ВЛИ-0,4кВ ф.Авангард</t>
  </si>
  <si>
    <t xml:space="preserve">ВЛ-0,4кВ от ТП-35 Л-9 Авангард </t>
  </si>
  <si>
    <t>ВЛИ-0,4кВ ф. Авангард" от оп. №12</t>
  </si>
  <si>
    <t>СИП-2 3х70+1х70937м); СИП-4 4х25(11м)</t>
  </si>
  <si>
    <t>КЛ-6 кВ ТП-35, ТП-39 (01)</t>
  </si>
  <si>
    <t>КЛ-6кВ ТП-35 - ТП-39</t>
  </si>
  <si>
    <t>1991</t>
  </si>
  <si>
    <t>ВЛИ-0,4кВ ф. "Вневе-домственная охра-на</t>
  </si>
  <si>
    <t>КЛ-0,4кВ ф."Банк"</t>
  </si>
  <si>
    <t>АВРБ 3х70+1х35</t>
  </si>
  <si>
    <t>ВЛИ-0,4кВ ф. "Завод-ская"</t>
  </si>
  <si>
    <t>ф.05-37</t>
  </si>
  <si>
    <t>РП-4</t>
  </si>
  <si>
    <t>КЛ-6 кВ ТЭЦ-5 - РП-4 ф.05-37</t>
  </si>
  <si>
    <t>КЛ-6кВ ТЭЦ-5 - РП-4</t>
  </si>
  <si>
    <t>Т-1 100кВА</t>
  </si>
  <si>
    <t>ВЛ-6кВ от РП-4 до ТП-47</t>
  </si>
  <si>
    <t>СИП-3 3х(1х70)</t>
  </si>
  <si>
    <t>ВЛЗ-6кВ от ВЛЗ-6кВ от РП-4 до ТП-47</t>
  </si>
  <si>
    <t>ВЛ-6 кВ от РП-4 до ТП-47 (01)</t>
  </si>
  <si>
    <t>КЛ-6кВ от РП-4  до ТП-47 (до оп. № 1 )</t>
  </si>
  <si>
    <t>ЦАСБ 3х95</t>
  </si>
  <si>
    <t>ВЛ-0,4кВ</t>
  </si>
  <si>
    <t>КЛ-0,4кВ</t>
  </si>
  <si>
    <t>ВЛИ-0,4 кВ ф. "Гаражи"</t>
  </si>
  <si>
    <t>ВЛИ-0,4 кВ ф. "Гаражи" от оп. №12</t>
  </si>
  <si>
    <t>СИП-2 3х70+1х70(42м); СИП-4 4х25(22м)</t>
  </si>
  <si>
    <t>Т-1 40кВА</t>
  </si>
  <si>
    <t>ВЛЗ-6кВ от РП-4 ф. ТП 47, 49,50</t>
  </si>
  <si>
    <t>ВЛ 0,4 кВ от ТП 50 Л-2 Гаражи</t>
  </si>
  <si>
    <t>ВЛЗ-6кВ от оп. №3 ВЛ-6кВ (от РП-4 до ТП-47) до ТП 52</t>
  </si>
  <si>
    <t>КЛ-0,4кВ от ТП-52 до КК-0,4кВ</t>
  </si>
  <si>
    <t>АПвБШп 4*185</t>
  </si>
  <si>
    <t>ф.05-18, ф.05-37</t>
  </si>
  <si>
    <t>КЛ-6 кВ РП-4 - ТП-15</t>
  </si>
  <si>
    <t>КЛ-6кВ  РП-4 - ТП-15</t>
  </si>
  <si>
    <t>ВЛИ-0,4кВ ф. МТП-4</t>
  </si>
  <si>
    <t>КЛ-0,4кВ ф.БПРУ</t>
  </si>
  <si>
    <t>АВВГ- 4х6</t>
  </si>
  <si>
    <t>ВЛ-6кВ ТП-15 - МТП-4</t>
  </si>
  <si>
    <t>АСх95</t>
  </si>
  <si>
    <t>ВЛ-6кВ  МТП-4 - МТП-19</t>
  </si>
  <si>
    <t>ВЛ-6кВ МТП-19 - МТП-21</t>
  </si>
  <si>
    <t>ВЛ-6кВ МТП-21 - МТП-20</t>
  </si>
  <si>
    <t>ВЛ-6кВ МТП-20 - МТП-18</t>
  </si>
  <si>
    <t>ф. 05-37</t>
  </si>
  <si>
    <t>ВЛ-6кВ  ТП-15 - МТП-5</t>
  </si>
  <si>
    <t>ВЛ-6кВ  МТП-5 - МТП-18</t>
  </si>
  <si>
    <t>ВЛ-6кВ МТП-18 - МТП-39</t>
  </si>
  <si>
    <t>ВЛ-6кВ МТП-39 -КТПН-81</t>
  </si>
  <si>
    <t>ВЛ-6кВ МТП-39 - МТП-40</t>
  </si>
  <si>
    <t>ВЛ-6кВ МТП-18 - (оп.38) -КТПН-81</t>
  </si>
  <si>
    <t xml:space="preserve"> ВЛ-6кВ  ТП-15 - МТП-40</t>
  </si>
  <si>
    <t>ВЛ-6кВ МТП-40 - КТПН-55</t>
  </si>
  <si>
    <t>КЛ-0,4кВ от ТП-155 Л-2 ф.СКА</t>
  </si>
  <si>
    <t>АПвБбШп-1; 4х70</t>
  </si>
  <si>
    <t>ВЛЗ-6кВ КТПН-55 - СТП-56</t>
  </si>
  <si>
    <t>ВЛ-0,4кВ ф. "Гузеево"</t>
  </si>
  <si>
    <t>ВЛ-6кВ  КТПН-55 - КТПН-57- (оп38)</t>
  </si>
  <si>
    <t>ф. 212-04</t>
  </si>
  <si>
    <t>КЛ-6 кВ ТП-12  ТП-40  (01)</t>
  </si>
  <si>
    <t>КЛ-6кВ 12Пцз - ТП-40</t>
  </si>
  <si>
    <t>ААБаУ 3х70</t>
  </si>
  <si>
    <t>ВЛ-0,4кВ  ф."Инвест-строй"</t>
  </si>
  <si>
    <t>КЛ-0,4кВ  ф. "Инвест-строй"</t>
  </si>
  <si>
    <t>ВЛИ-0,4кВ  Церковь</t>
  </si>
  <si>
    <t>2003</t>
  </si>
  <si>
    <t>СИП3х35+1х50</t>
  </si>
  <si>
    <t>КЛ-0,4кВ ф. Ввод ТП-55</t>
  </si>
  <si>
    <t>ВЛЗ-6кВ  ТП-40-ТП-46</t>
  </si>
  <si>
    <t>ВЛ-6 кВ от ТП-40 до СТП 6/0,4 кВ Сосновка</t>
  </si>
  <si>
    <t>КЛ-6кВ ТП-40 -ТП-46</t>
  </si>
  <si>
    <t xml:space="preserve">АСБ2л-10 3х70 </t>
  </si>
  <si>
    <t>ВЛ-0,4кВ ф."Сосновка левая стор."</t>
  </si>
  <si>
    <t>СИП-2 3х120+1х95+1х25</t>
  </si>
  <si>
    <t>ВЛ-0,4кВ ф."Сосновка пра-вая стор"</t>
  </si>
  <si>
    <t>ф.212-05</t>
  </si>
  <si>
    <t>КЛ-6 кВ ТП-12(Ц) до ТП-55  (01)</t>
  </si>
  <si>
    <t>КЛ-6кВ  12ПцЗ - ТП-55</t>
  </si>
  <si>
    <t>ВЛ-0,4кВ ф.ТП-40"</t>
  </si>
  <si>
    <t>КЛ-0,4кВ ф."ТП-40"</t>
  </si>
  <si>
    <t>КЛ-0,4кВ   ВЛ- ТП-40</t>
  </si>
  <si>
    <t>ААВГ 3х120+1х70</t>
  </si>
  <si>
    <t>Т-2 400кВА</t>
  </si>
  <si>
    <t>ВЛЗ-6кВ к ТП-55</t>
  </si>
  <si>
    <t>СИП-3  1х35</t>
  </si>
  <si>
    <t>КЛ-6 кВ ТП-12(Ц) до ТП-55   (01)</t>
  </si>
  <si>
    <t>КЛ-6кВ 12Пцз -ТП-55</t>
  </si>
  <si>
    <t>КЛ-6кВ  к ТП-55</t>
  </si>
  <si>
    <t>ААВРУ 3х70</t>
  </si>
  <si>
    <t>КЛ-6 кВ фидер 212-20 от опоры 13 до ТП-19 (01)</t>
  </si>
  <si>
    <t>ф.9-10</t>
  </si>
  <si>
    <t>ВЛ-10кВ ТП-9"Обрино" - до оп. №4 (ТП-42)</t>
  </si>
  <si>
    <t>ВЛЗ-10кВ. Оп №4 -  ТП-42</t>
  </si>
  <si>
    <t>СИП-3   1х50</t>
  </si>
  <si>
    <t xml:space="preserve">ВЛ-0,4кВ ф.Обрино прав. стор </t>
  </si>
  <si>
    <t>1,3</t>
  </si>
  <si>
    <t>ВЛ-0,4кВ ф.Обрино левая сторона</t>
  </si>
  <si>
    <t>1,7</t>
  </si>
  <si>
    <t>ВЛЗ-10кВ от ПС-9 Обрино ф.9-10</t>
  </si>
  <si>
    <t>КЛ-0,4кв от ТП-51 ф. Самой-ловская 38</t>
  </si>
  <si>
    <t>ТП9-09-11 (Анисимово)</t>
  </si>
  <si>
    <t>СИП-3(1х50)</t>
  </si>
  <si>
    <t>ТП (Дуброва)</t>
  </si>
  <si>
    <t>Т-1 25кВА</t>
  </si>
  <si>
    <t>оп.б/н ф.9-03</t>
  </si>
  <si>
    <t>ТП 14-03-04(Окулово)</t>
  </si>
  <si>
    <t>оп.22 ф.14-03 ПС "Окулово"</t>
  </si>
  <si>
    <t>ВЛ-35кВ №5,                ВЛ-35кВ №6</t>
  </si>
  <si>
    <t>2 ячейки в РУ-35кВ ПС 35кВ ООО "ПГЛЗ"</t>
  </si>
  <si>
    <t>ВЛ-35кВ №5, ВЛ-35кВ №6</t>
  </si>
  <si>
    <t>2х1,805</t>
  </si>
  <si>
    <t>АС 120х19</t>
  </si>
  <si>
    <t xml:space="preserve">ПС 35кВ "Тепличный комплекс" </t>
  </si>
  <si>
    <t>Т-1 3200кВА; Т-2 3200кВА</t>
  </si>
  <si>
    <t>Наименование  фидера</t>
  </si>
  <si>
    <t>СОСТАВ ОБЪЕКТА</t>
  </si>
  <si>
    <t xml:space="preserve">Диспетчерское наименование </t>
  </si>
  <si>
    <t xml:space="preserve">Год ввода </t>
  </si>
  <si>
    <t>Дисп.№</t>
  </si>
  <si>
    <t>Кол-во тр-ров, мощность, кВА</t>
  </si>
  <si>
    <t>Протяженность общая, км</t>
  </si>
  <si>
    <t>Кол-во опор</t>
  </si>
  <si>
    <t xml:space="preserve"> на ж/б прист.</t>
  </si>
  <si>
    <t>39</t>
  </si>
  <si>
    <t>ф. 327-02</t>
  </si>
  <si>
    <t xml:space="preserve">ВЛ-10 кВ фид. 327-02 Ольховец  </t>
  </si>
  <si>
    <t xml:space="preserve">ВЛ 10 кВ ф. 327-02 ЛР-87 - ТП 2  </t>
  </si>
  <si>
    <t>СИП 3 1х70; А-35</t>
  </si>
  <si>
    <t>–</t>
  </si>
  <si>
    <t xml:space="preserve">КЛ 10 кВ ф. 327-02  оп. №5 - ТП 1 </t>
  </si>
  <si>
    <t>КЛ 10 кВ ф. 327-02  ТП 1 - оп. №6</t>
  </si>
  <si>
    <t xml:space="preserve">КЛ 10 кВ ф. 327-02  оп. №11 - ТП 2 </t>
  </si>
  <si>
    <t>ТП 1</t>
  </si>
  <si>
    <t xml:space="preserve">ВЛ-0,4 кВ от ТП-1 </t>
  </si>
  <si>
    <t>ВЛ 0.4 кВ от ТП 1 Л-13 «Связь»</t>
  </si>
  <si>
    <t>СИП 2А 3х70+1х95+1х16</t>
  </si>
  <si>
    <t xml:space="preserve">КВЛ 0.4 кВ от ТП 1 Л-13 «Связь» (выход на опору) </t>
  </si>
  <si>
    <t>ААШв 3х70</t>
  </si>
  <si>
    <t xml:space="preserve">ВЛ 0.4 кВ от ТП 1 Л-17 ул. Труда </t>
  </si>
  <si>
    <t xml:space="preserve">КВЛ 0.4 кВ от ТП 1 Л-17 ул. Труда (выход на опору) </t>
  </si>
  <si>
    <t>ВЛ-0,4 кВ от ТП-1 (15)</t>
  </si>
  <si>
    <t xml:space="preserve">ВЛ 0.4 кВ от ТП 1 Л-6 Климьюк </t>
  </si>
  <si>
    <t>СИП 2А 3х35+1х50</t>
  </si>
  <si>
    <t xml:space="preserve">КВЛ 0.4 кВ от ТП 1 Л-6 Климьюк (выход на опору) </t>
  </si>
  <si>
    <t>АВБбШв 4x95</t>
  </si>
  <si>
    <t>КЛ 0.4 кВ от ТП 1 Л-1 ангар Ховеркрафт (КК-1-1-1)</t>
  </si>
  <si>
    <t>ААШВ 3х150</t>
  </si>
  <si>
    <t xml:space="preserve">КЛ 0.4 кВ от ТП 1 КК-1-1-1 (ангар Ховеркрафт) - КК-1-1-3 (ул. Речников д. 3А) </t>
  </si>
  <si>
    <t>2хАСБ 3х120+1х35</t>
  </si>
  <si>
    <t>КЛ 0.4 кВ от ТП 1 КК-1-1-3 (ул. Речников д.3А) - КК-1-1-4 (ул. Речников д.1а)</t>
  </si>
  <si>
    <t>КГ 3х95+1х50</t>
  </si>
  <si>
    <t xml:space="preserve">КЛ-0,4 кВ от ТП-1 до ВРУ цеха ООО Ресурс Лес	</t>
  </si>
  <si>
    <t>КЛ 0.4 кВ от ТП 1 Л-9 КОС; ЧП Переверзев, х/х</t>
  </si>
  <si>
    <t>КЛ 0.4 кВ от ТП 1 Л-19 КОС; ЧП Переверзев</t>
  </si>
  <si>
    <t>КЛ 0.4 кВ от ТП 1 КК-1-1-4 (ул.Речников д.1А) - РЩ дома (ул.Речников д.3а)</t>
  </si>
  <si>
    <t>Оборудование ТП-2</t>
  </si>
  <si>
    <t>ТП 2</t>
  </si>
  <si>
    <t xml:space="preserve">ВЛ-0,4 кВ от ТП-2 </t>
  </si>
  <si>
    <t>ВЛ 0.4 кВ от ТП 2 Л-3 ЛГУ (освещ.); ул.Северная</t>
  </si>
  <si>
    <t>СИП 2А 3х50+1х70;</t>
  </si>
  <si>
    <t xml:space="preserve">КВЛ 0.4 кВ от ТП 2 Л-3 ЛГУ (освещ.); ул.Северная (выход на опору) </t>
  </si>
  <si>
    <t>ВЛ 0.4 кВ от ТП 2 Л-6 ул.Клубная</t>
  </si>
  <si>
    <t xml:space="preserve">СИП2А 3х50+1х70+1х16 </t>
  </si>
  <si>
    <t xml:space="preserve">КВЛ 0.4 кВ от ТП 2 Л-6 ул.Клубная (выход на опору) </t>
  </si>
  <si>
    <t>ВЛ 0.4 кВ от ТП 2 Л-5 ул.Северная</t>
  </si>
  <si>
    <t>СИП 2А 3х70+1х95+1х16, А-4х50</t>
  </si>
  <si>
    <t xml:space="preserve">КВЛ 0.4 кВ от ТП 2 Л-5 ул.Северная (выход на опору) </t>
  </si>
  <si>
    <t>ВЛ 0.4 кВ от ТП 2 Л-8 наб.Речного Флота; УО</t>
  </si>
  <si>
    <t>СИП 2А 3x50+1x70+1x16, А35</t>
  </si>
  <si>
    <t xml:space="preserve">КВЛ 0.4 кВ от ТП 2 Л-8 наб.Речного Флота; УО (выход на опору) </t>
  </si>
  <si>
    <t xml:space="preserve">КВЛ 0.4 кВ от ТП 2 Л-7 наб.Речного Флота (резерв) (выход на опору) </t>
  </si>
  <si>
    <t>ф.35-06 «Очистные»</t>
  </si>
  <si>
    <t>ВЛ-6 кВ фид. 35-06 Очистные</t>
  </si>
  <si>
    <t xml:space="preserve">ВЛ 6 кВ ф.35-06 </t>
  </si>
  <si>
    <t>А-95</t>
  </si>
  <si>
    <t>КЛ 6 кВ ф.35-06 от ПС-35 до портала</t>
  </si>
  <si>
    <t>АСБ 3х185</t>
  </si>
  <si>
    <t>КЛ 6 кВ ф. 35-06 выход на опору ТП 81</t>
  </si>
  <si>
    <t>КЛ 6 кВ ф. 35-06 ввод на ТП 81</t>
  </si>
  <si>
    <t>ф.201-13 «бойлер»</t>
  </si>
  <si>
    <t>ВЛ-6 кВ фид. 201-13 Эл.бойлерная	м</t>
  </si>
  <si>
    <t>ВЛ 6кВ ф.201-13 ПС-201 - оп.№9</t>
  </si>
  <si>
    <t>А-120</t>
  </si>
  <si>
    <t xml:space="preserve">ВЛ-6 кВ фид. 201-13 Эл.бойлерная	</t>
  </si>
  <si>
    <t>КЛ 6 кВ ф. 201-13 от ПС-201 до 1 опоры</t>
  </si>
  <si>
    <t xml:space="preserve">Оборудование ТП-94 </t>
  </si>
  <si>
    <t>ТП 94</t>
  </si>
  <si>
    <t>КЛ-6 кВ фид. 201-13 Эл.бойлерная</t>
  </si>
  <si>
    <t>КЛ 6 кВ ф. 201-13 оп.№4 - ТП 94</t>
  </si>
  <si>
    <t>АПвПУ2г 1х95 (3шт.)</t>
  </si>
  <si>
    <t>ВЛ-0,4 кВ от ТП-94</t>
  </si>
  <si>
    <t xml:space="preserve">ВЛ 0,4 кВ от ТП 94 Л-8 ул.Поселковая </t>
  </si>
  <si>
    <t>СИП 2 3х70+1х95+1х16; СИП4 4х25</t>
  </si>
  <si>
    <t xml:space="preserve">КВЛ 0,4 кВ от ТП 94 Л-8 ул.Поселковая (выход на опору) </t>
  </si>
  <si>
    <t>КЛ-6 кВ от ТП-99 до ТП-92 (15)</t>
  </si>
  <si>
    <t>КЛ 6 кВ ф. 201-13 оп.№9 - ТП 99</t>
  </si>
  <si>
    <t>КЛ-6 кВ фид.201-13 от ТП-29 до ТП-99</t>
  </si>
  <si>
    <t>КЛ 6 кВ ф. 201-13 ТП 99 - ТП 29</t>
  </si>
  <si>
    <t>Оборудование ТП-99</t>
  </si>
  <si>
    <t>ТП 99</t>
  </si>
  <si>
    <t>ВЛ-0,4 кВ от ТП-99</t>
  </si>
  <si>
    <t xml:space="preserve">ВЛ 0,4 кВ от ТП 99 Л-4 ул.Героев нечетная сторона </t>
  </si>
  <si>
    <t>СИП4 4х35</t>
  </si>
  <si>
    <t xml:space="preserve">КВЛ 0,4 кВ от ТП 99 Л-4 ул.Героев нечетная сторона (выход на опору) </t>
  </si>
  <si>
    <t>ВЛ 0,4 кВ от ТП 99 Л-8 дет. сад №4 (резерв)</t>
  </si>
  <si>
    <t xml:space="preserve">СИП4 4х95 </t>
  </si>
  <si>
    <t>КВЛ 0,4 кВ от ТП 99 Л-8 дет. сад №4 (резерв) (выход на опору)</t>
  </si>
  <si>
    <t>АВВбШв4х120</t>
  </si>
  <si>
    <t xml:space="preserve">ВЛ 0,4 кВ от ТП 99 Л-9 ул.Героев четная сторона </t>
  </si>
  <si>
    <t>2002     2019</t>
  </si>
  <si>
    <t>СИП2а 3х95+1х95+1х25; 3х25+1х35+1х25; 4х25; 4х16; 2х16</t>
  </si>
  <si>
    <t xml:space="preserve">КВЛ 0,4 кВ от ТП 99 Л-9 ул.Героев четная сторона (выход на опору) </t>
  </si>
  <si>
    <t>ВЛ 0,4 кВ от ТП 99 Л-10 Коттеджи</t>
  </si>
  <si>
    <t>СИП2а 3х50+1х50+1х16; 3х35+1х50;4х16</t>
  </si>
  <si>
    <t>КВЛ 0,4 кВ от ТП 99 Л-10 Коттеджи (выход на опору)</t>
  </si>
  <si>
    <t>КЛ-0,4 кВ от РУ-0,4 кВ ТП-99 до РП-0,4 кВ (15)</t>
  </si>
  <si>
    <t>КЛ 0,4 кВ от ТП 99 Л-2 Свирская 13</t>
  </si>
  <si>
    <t>КЛ 0,4 кВ от ТП 99 Л-7 Свирская 13</t>
  </si>
  <si>
    <t>ф.35-03 от ПС-35 до ЛР-54</t>
  </si>
  <si>
    <t xml:space="preserve">ВЛ-6 кВ ф.35-03 	</t>
  </si>
  <si>
    <t xml:space="preserve">ВЛ 6 кВ ф. 35-03 оп.1 - оп. 13 </t>
  </si>
  <si>
    <t>СИП3 1х95</t>
  </si>
  <si>
    <t>КЛ 6 кВф. 35-03 ПС-35 - оп.№1</t>
  </si>
  <si>
    <t>АСБ 3х150</t>
  </si>
  <si>
    <t>ВЛ 6 кВ ф. 35-03 оп.13 - оп.36 (ЛР-54)</t>
  </si>
  <si>
    <t>−</t>
  </si>
  <si>
    <t>ВЛ 6 кВ ф. 35-03 отпайка на ТП 51</t>
  </si>
  <si>
    <t>ВЛ 6 кВ ф. 35-03 оп.22 - ТП 38</t>
  </si>
  <si>
    <t>ВЛ 6 кВ ф. 35-03 отпайка на ТП 60 (от оп.32)</t>
  </si>
  <si>
    <t>СИП3 1*50</t>
  </si>
  <si>
    <t>КЛ 6 кВ ф. 35-03 от оп.4 ВЛ 6 кВ на ТП-49 ф.35-03 до ТП-58 (15)</t>
  </si>
  <si>
    <t>КЛ 6 кВ ф. 35-03 оп.№4 отпайки на ТП 49 - ТП 58</t>
  </si>
  <si>
    <t>3хАПвПу2г 1х95</t>
  </si>
  <si>
    <t xml:space="preserve">КТП 51 </t>
  </si>
  <si>
    <t>ТП 51</t>
  </si>
  <si>
    <t xml:space="preserve">КТП 38 </t>
  </si>
  <si>
    <t>ТП 38</t>
  </si>
  <si>
    <t>ВЛ-0,4 кВ от КТП-51</t>
  </si>
  <si>
    <t>ВЛ 0,4 кВ от ТП 51 Л-2 жилфонд; товарная контора</t>
  </si>
  <si>
    <t>СИП 3х25+1х35+1х16</t>
  </si>
  <si>
    <t>КВЛ 0,4 кВ от ТП 51 Л-2 жилфонд; товарная контора (выход на опору)</t>
  </si>
  <si>
    <t>АВВГ 4х150</t>
  </si>
  <si>
    <t>ф.35-03 от ЛР-54 до оп.№82 (без ТП 53, ТП 117)</t>
  </si>
  <si>
    <t>ВЛ 6 кВ ф. 35-03 оп.№36 (ЛР-54) - оп. №82</t>
  </si>
  <si>
    <t xml:space="preserve">А-50  </t>
  </si>
  <si>
    <t>Воздушный ввод на  ТП 54</t>
  </si>
  <si>
    <t>СИП 3 1х70</t>
  </si>
  <si>
    <t>ВЛ 6кВ ф. 35-03 оп.№82 до ЛР-56</t>
  </si>
  <si>
    <t>ГКТП 54</t>
  </si>
  <si>
    <t>ТП 54</t>
  </si>
  <si>
    <t>ВЛ-0,4 кВ от ГКТП-54</t>
  </si>
  <si>
    <t>ВЛ 0,4 кВ от ТП 54 Л-2 частный сектор; Вошкулев</t>
  </si>
  <si>
    <t>СИП 2а 3х95+1х95+1х25; СИП2а 3х50+1х70; 3х35 +1х50</t>
  </si>
  <si>
    <t>КВЛ 0,4 кВ от ТП 54 Л-2 частный сектор; Вошкулев (выход на опору)</t>
  </si>
  <si>
    <t>ВЛ 0,4 кВ от ТП 54 Л-4 д.Погра (до моста)</t>
  </si>
  <si>
    <t>СИП 2а 3х70+1х95+1х16</t>
  </si>
  <si>
    <t>КВЛ 0,4 кВ от ТП 54 Л-4 д.Погра (до моста) (выход на опору)</t>
  </si>
  <si>
    <t>ВЛ 0,4 кВ от ТП 54 Л-6 Садоводство</t>
  </si>
  <si>
    <t>СИП4  4х35</t>
  </si>
  <si>
    <t>КВЛ 0,4 кВ от ТП 54 Л-6 Садоводство (выход на опору)</t>
  </si>
  <si>
    <t xml:space="preserve">ВЛ 0,4 кВ от ТП 54 Л-5 частный сектор за ТП (ул.Ромашковая) </t>
  </si>
  <si>
    <t>СИП 3х70+1х70</t>
  </si>
  <si>
    <t>КВЛ 0,4 кВ от ТП 54 Л-5 частный сектор за ТП (ул.Ромашковая) (выход на опору)</t>
  </si>
  <si>
    <t>КЛ 0,4 кВ от ТП 54 Л-9 частный сектор; Вошкулев(выход на опору (резерв))</t>
  </si>
  <si>
    <t xml:space="preserve">ВЛ 6 кВ ф. 35-03 отпайка на ТП 69 </t>
  </si>
  <si>
    <t>СТП 69 (100/6/0,4 кВ) (15)</t>
  </si>
  <si>
    <t>ТП 69</t>
  </si>
  <si>
    <t>ВЛ-0,4 кВ от СТП 69 (15)</t>
  </si>
  <si>
    <t>ВЛ 0,4 кВ от ТП 69 Л-2 пер. Радужный</t>
  </si>
  <si>
    <t xml:space="preserve">ВЛ 6 кВ ф. 35-03 отпайка на ТП 105 </t>
  </si>
  <si>
    <t>Оборудование СТП-105 (15)</t>
  </si>
  <si>
    <t>ТП 105</t>
  </si>
  <si>
    <t>ВЛ-0,4 кВ ф.2 от ТП-105 (15)</t>
  </si>
  <si>
    <t>ВЛ 0,4 кВ от ТП 105 Л-2 пер. Озёрный 7-11</t>
  </si>
  <si>
    <t>СИП 3х70+1х95+1х25</t>
  </si>
  <si>
    <t>ВЛ-0,4 кВ ф.1 от ТП-105 (15)</t>
  </si>
  <si>
    <t>ВЛ 0,4 кВ от ТП 105 Л-3 пер. Озёрный 1-5</t>
  </si>
  <si>
    <t>ВЛ 6 кВ ф. 35-03 ТП 105 - ТП 115</t>
  </si>
  <si>
    <t>Оборудование ТП-115 (15)</t>
  </si>
  <si>
    <t>ТП 115</t>
  </si>
  <si>
    <t>ВЛ-0,4 кВ от СТП - 115 (15)</t>
  </si>
  <si>
    <t>ВЛ 0,4 кВ от ТП 115 Л-2 ул. Прибрежная</t>
  </si>
  <si>
    <t>ВЛ 6 кВ ф. 35-03 ввод на ТП 116</t>
  </si>
  <si>
    <t>Оборудование ТП-116 (15)</t>
  </si>
  <si>
    <t>ТП 116</t>
  </si>
  <si>
    <t>ВЛ-0,4 кВ от СТП-116 (15)</t>
  </si>
  <si>
    <t>ВЛ 0,4 кВ от ТП 116 Л-2 пер. Озерный 8-10,13-23</t>
  </si>
  <si>
    <t>ВЛ 6 кВ ф. 35-03  отпайка на ТП 120</t>
  </si>
  <si>
    <t>Оборудование ТП 120 (СТП-120) (15)</t>
  </si>
  <si>
    <t>ТП 120</t>
  </si>
  <si>
    <t>ф.35-03 от ЛР-56 до ТП 56</t>
  </si>
  <si>
    <t>ВЛ 6 кВ ф. 35-03 от ЛР-56 до ТП 56</t>
  </si>
  <si>
    <t>ГКТП 56</t>
  </si>
  <si>
    <t>ТП 56</t>
  </si>
  <si>
    <t>ВЛ 6 кВ ф. 35-03 ввод на ТП 107</t>
  </si>
  <si>
    <t>Оборудование СТП-107 (15)</t>
  </si>
  <si>
    <t>ТП 107</t>
  </si>
  <si>
    <t>ф.36-05</t>
  </si>
  <si>
    <t>ВЛ-0,4 кВ от КТП-5-14</t>
  </si>
  <si>
    <t xml:space="preserve">КЛ 10 кВ ф. 36-05 оп. №3 - ТП 5-14 </t>
  </si>
  <si>
    <t>СБ 3х50</t>
  </si>
  <si>
    <t>КТП 5-14</t>
  </si>
  <si>
    <t>ТП 5-14</t>
  </si>
  <si>
    <t xml:space="preserve">ВЛ-0,4 кВ от КТП-5-14	</t>
  </si>
  <si>
    <t>ВЛ 0,4 кВ от ТП 5-14 Л-1 Лесная д.20-29</t>
  </si>
  <si>
    <t>СИП 2а 3х25+1х35+1х16</t>
  </si>
  <si>
    <t>КВЛ 0,4 кВ от ТП 5-14 Л-1 Лесная д.20-29 (выход на опору)</t>
  </si>
  <si>
    <t>ВЛ 0,4 кВ от ТП 5-14 Л-2 ИЖС за больницей, дет. сад освещение</t>
  </si>
  <si>
    <t>СИП 2а 3х25+1х35+1х16   4х16+1х25</t>
  </si>
  <si>
    <t>КВЛ 0,4 кВ от ТП 5-14 Л-2 ИЖС за больницей, дет. сад освещение (выход на опору)</t>
  </si>
  <si>
    <t>ВЛ 0,4 кВ от ТП 5-14 Л-3 Правобережная сторона</t>
  </si>
  <si>
    <t>2000   2020</t>
  </si>
  <si>
    <t>СИП 2а 3х35+1х50;  3х25+1х35; 3х70+1х95+1х16; 
3х35+1х50+1х16;
3х50+1х70+1х16; 2х16</t>
  </si>
  <si>
    <t>КВЛ 0,4 кВ от ТП 5-14 Л-3 Правобережная сторона (выход на опору)</t>
  </si>
  <si>
    <t>ВЛ 0,4 кВ от ТП 5-14 Л-4 Лесная д.10,12,15,17-19</t>
  </si>
  <si>
    <t>КВЛ 0,4 кВ от ТП 5-14 Л-4 Лесная д.10,12,15,17-19 (выход на опору)</t>
  </si>
  <si>
    <t>ВЛ-10 кВ ф.36-05 ТП 5-14 - ТП 5-19 (15)</t>
  </si>
  <si>
    <t xml:space="preserve">ВЛ 10 кВ ф. 36-05 оп. №1 - ТП 5-19 </t>
  </si>
  <si>
    <t>КЛ-10 кВ от ТП-5-14 до СТП10/0,4 кВ (15)</t>
  </si>
  <si>
    <t xml:space="preserve">КЛ 10 кВ ф. 36-05 ТП 5-14 - оп. №1 </t>
  </si>
  <si>
    <t>АПвПу2г 3х50/16</t>
  </si>
  <si>
    <t>ТП-5-19 (СТП-0,4 кВ.) (15)</t>
  </si>
  <si>
    <t>ТП 5-19</t>
  </si>
  <si>
    <t>ф.36-03</t>
  </si>
  <si>
    <t>ВЛ-10кВ ф. 36-03 (15)</t>
  </si>
  <si>
    <t>Ввод ВЛ 10 кВ ф. 36-03 от оп.923 на ТП 3-18</t>
  </si>
  <si>
    <t>Оборудование КТП-3-18 Н (15)</t>
  </si>
  <si>
    <t>ТП 3-18</t>
  </si>
  <si>
    <t xml:space="preserve">ВЛ-0,4 кВ от КТП-3-18 	</t>
  </si>
  <si>
    <t>ВЛ 0,4 кВ от ТП 3-18 Л-1 ДК; Заречная; Боровая</t>
  </si>
  <si>
    <t>СИП 2а 3х95+1х95+1х16; СИП 4 2х16; А35</t>
  </si>
  <si>
    <t>ВЛ 0,4 кВ от ТП 3-18 Л-5 дет. сад; школа</t>
  </si>
  <si>
    <t>СИП 2а 3х35+1х50+1х16</t>
  </si>
  <si>
    <t>ВЛ 0,4 кВ от ТП 3-18 Л-6 Молодежная</t>
  </si>
  <si>
    <t>СИП 2а 3х70+1х95+1х16; 3х70+1х95; 3х25+1х35+1х16; СИП4 4х16; 2х16</t>
  </si>
  <si>
    <t xml:space="preserve">ВЛ-0,4 кВ фид. 36-03 от ТП-3-2	</t>
  </si>
  <si>
    <t>ВЛ 0,4 кВ от ТП 3-2 Л-1 ул.Немжинская</t>
  </si>
  <si>
    <t>СИП 2а 3х95+1х95+1х16; СИП4 2х16</t>
  </si>
  <si>
    <t>КВЛ 0,4 кВ от ТП 3-2 Л-1 ул.Немжинская (выход на опору)</t>
  </si>
  <si>
    <t>ВЛЗ 10 кВ ф. 36-03 от оп.№923 до ТП 3-24</t>
  </si>
  <si>
    <t>Оборудование СТП 3-24 (15)</t>
  </si>
  <si>
    <t>ТП 3-24</t>
  </si>
  <si>
    <t>ВЛ 0,4 кВ от ТП 3-24 Л-1 Вышка</t>
  </si>
  <si>
    <t xml:space="preserve">СИП2А 3х70+1х95, СИП-4 3х16, А-16 3х(1х16), СИП 2 3х35+1х50 </t>
  </si>
  <si>
    <t>ВЛ 0,4 кВ от ТП 3-24 Л-2 ул. Лесная 15-29</t>
  </si>
  <si>
    <t>СИП 2а 3х70+1х95+1х16; СИП4 2х16</t>
  </si>
  <si>
    <t>ВЛ 0,4 кВ от ТП 3-24 Л-3 ул. Лесная 5-14</t>
  </si>
  <si>
    <t>ф.267-06 «Погра»</t>
  </si>
  <si>
    <t xml:space="preserve">ВЛ-10 кВ фид. 267-06 </t>
  </si>
  <si>
    <t>ВЛ 10 кВ ф. 267-06 ПС-267 - ТП 18</t>
  </si>
  <si>
    <t>СИП 1х95</t>
  </si>
  <si>
    <t>КЛ 10 кВ ф. 267-06 ПС-267 - ЛР-3</t>
  </si>
  <si>
    <t>ААБ2л-10  3х185</t>
  </si>
  <si>
    <t>КЛ 10 кВ ф. 267-06 ввод на ТП 18</t>
  </si>
  <si>
    <t>ВЛ 10 кВ ф. 267-06 отпайка на ТП 19</t>
  </si>
  <si>
    <t>СИП 1х50</t>
  </si>
  <si>
    <t xml:space="preserve">КЛ-10 кВ фид. 267-06 </t>
  </si>
  <si>
    <t>КЛ 10кВ ввод на ТП 18</t>
  </si>
  <si>
    <t xml:space="preserve">ГКТП 19 </t>
  </si>
  <si>
    <t>ТП 19</t>
  </si>
  <si>
    <t>ВЛ 0,4-кВ от ТП-19 Л-2 (15)</t>
  </si>
  <si>
    <t>ВЛИ 0,4 кВ от ТП 19 Л-2 Гаражи, ряды №1А-8</t>
  </si>
  <si>
    <t>2021, 2022</t>
  </si>
  <si>
    <t xml:space="preserve">СИП-2 3х70+1х70;
СИП-4 4х25, СИП-2 3х95+1х95, </t>
  </si>
  <si>
    <t>КЛ 0,4 кВ от ТП 19 Л-2 Гаражи, ряды №1А-8</t>
  </si>
  <si>
    <t>счет 08</t>
  </si>
  <si>
    <t>ВЛИ 0.4 кВ от ТП 19 Л-5 гаражи ряды №7-10</t>
  </si>
  <si>
    <t>СИП-2 3х95+1х95, 
СИП-4 4х25</t>
  </si>
  <si>
    <t>КЛ 0.4 кВ от ТП 19 Л-5 гаражи ряды №7-10</t>
  </si>
  <si>
    <t>ВЛ-0,4 кВ от ТП-19 Л-3 до ВРУ-0,4 кВ (15)</t>
  </si>
  <si>
    <t>ВЛИ 0,4 кВ от ТП 19 Л-3 Гаражи, ряды № 9-12</t>
  </si>
  <si>
    <t>КЛ 0,4 кВ от ТП 19 Л-2 Гаражи, ряды № 9-12</t>
  </si>
  <si>
    <t>ТП 18</t>
  </si>
  <si>
    <t>КЛ 10 кВ ф.267-06 ТП 18 - ТП 90</t>
  </si>
  <si>
    <t>КЛ 10 кВ ф. 267-06 ТП 18 - ТП 90</t>
  </si>
  <si>
    <t>КЛ-0,4 от ТП 18 Л-4 Свирская 82</t>
  </si>
  <si>
    <t>КЛ-0,4 от ТП 18 КК-18-4-1 (Свирская 82) - РЩ дома (Свирская 82)</t>
  </si>
  <si>
    <t>КЛ-0,4 от ТП 18 Л-3 Горэлектросети (через Ленина, 27а)</t>
  </si>
  <si>
    <t>АСБ 3*120; ААБ 3х150</t>
  </si>
  <si>
    <t>КЛ-0,4 от ТП 18 Л-9 Ленина 27а</t>
  </si>
  <si>
    <t>КЛ-0,4 от ТП 18 КК-90-2/4 (Ленина 27) - КК-18-3/9 (Ленина 27а)</t>
  </si>
  <si>
    <t>ААБ 3х95</t>
  </si>
  <si>
    <t>КЛ-0,4 от ТП 18 Л-2 поликлиника (резерв)</t>
  </si>
  <si>
    <t>КЛ-0,4 от ТП 18 Л-15 поликлиника</t>
  </si>
  <si>
    <t>КЛ-0,4 от ТП 18 Л-7 поликлиника</t>
  </si>
  <si>
    <t>КЛ-0,4 от ТП 18 Л-8 поликлиника (резерв)</t>
  </si>
  <si>
    <t>КЛ-0,4 от ТП 18 Л-12 Ленина 31</t>
  </si>
  <si>
    <t>КЛ-0,4 от ТП 18 Л-13 Ленина 31</t>
  </si>
  <si>
    <t>КЛ-0,4 от ТП 18 Л-17 Ленина 31</t>
  </si>
  <si>
    <t>КЛ-0,4 от ТП 18 Л-19 Ленина 31</t>
  </si>
  <si>
    <t>КЛ-0,4 от ТП 18 Л-5 магазин (здание ООО Роспром)</t>
  </si>
  <si>
    <t>КЛ-0,4 от ТП 18 КК-18-3/9 (Ленина 27а) - КК-18-4-1 (Свирская 82)</t>
  </si>
  <si>
    <t>ААШпсУ 4х120</t>
  </si>
  <si>
    <t>ВЛ-10 кВ от концевой оп.1 до ЛР 111 (15)</t>
  </si>
  <si>
    <t>отпайка ВЛ 10 кВ ф. 267-06 оп.№7 - ТП 123</t>
  </si>
  <si>
    <t>СИП 3 1х35</t>
  </si>
  <si>
    <t>Оборудование ТП-123 (15)</t>
  </si>
  <si>
    <t>ТП 123</t>
  </si>
  <si>
    <t xml:space="preserve">ф.267-15 "Ретранслятор" </t>
  </si>
  <si>
    <t>ВЛ-10 кВ фид. 267-15</t>
  </si>
  <si>
    <t xml:space="preserve">ВЛ 10 кВ  267-15 ПС-267 - ТП 62 </t>
  </si>
  <si>
    <t>КЛ 10 кВ ф. 267-15 ПС-267 - оп.№1</t>
  </si>
  <si>
    <t>КЛ 10 кВ ф. 267-15 ввод на ТП 62</t>
  </si>
  <si>
    <t>ГКТП 62</t>
  </si>
  <si>
    <t>ТП 62</t>
  </si>
  <si>
    <t>ф.201-02 «Мехзавод»</t>
  </si>
  <si>
    <t>ВЛ-6 кВ фид.201-02 Мехзавод</t>
  </si>
  <si>
    <t>ВЛ 6 кВ ф. 201-02</t>
  </si>
  <si>
    <t>1968       2018</t>
  </si>
  <si>
    <t>СИП3 1х150; СИП3 1х120; СИП3 1х50; СИП3 1х95</t>
  </si>
  <si>
    <t>ВЛ 6 кВ ф. 201-02  отпайка на ТП 9</t>
  </si>
  <si>
    <t>ВЛ  6кВ ф. 201-02 отпайка на ТП 10</t>
  </si>
  <si>
    <t>ГКТП 9Н</t>
  </si>
  <si>
    <t>ТП 9</t>
  </si>
  <si>
    <t>ГКТП 10Н</t>
  </si>
  <si>
    <t>ТП 10</t>
  </si>
  <si>
    <t>ф.201-03 до ЛР-30</t>
  </si>
  <si>
    <t xml:space="preserve">ВЛ-6 кВ фид.201-03 Святуха </t>
  </si>
  <si>
    <t>ВЛ 6 кВ ф. 201-03 ПС-201 - ЛР-30</t>
  </si>
  <si>
    <t>СИП3 1х150</t>
  </si>
  <si>
    <t>ВЛ 6 кВ  ф. 201-03 отпайка на ТП 14</t>
  </si>
  <si>
    <t>СИП3 3x(1х50)</t>
  </si>
  <si>
    <t>ГКТП 14</t>
  </si>
  <si>
    <t>ТП 14</t>
  </si>
  <si>
    <t xml:space="preserve">ВЛ-0,4 кВ от ГКТП-14	</t>
  </si>
  <si>
    <t>ВЛ 0,4 кВ от ТП 14 Л-1 пр. Механический (жилфонд)</t>
  </si>
  <si>
    <t>СИП2а 3х35+1х50</t>
  </si>
  <si>
    <t>КВЛ 0,4 кВ от ТП 14 Л-1 пр. Механический (жилфонд) (выход на опору)</t>
  </si>
  <si>
    <t xml:space="preserve">КЛ-0,4 кВ от ГКТП-14	</t>
  </si>
  <si>
    <t>КЛ-0,4 от ТП 14 Л-5 кВ пер. Металлистов 7, 9</t>
  </si>
  <si>
    <t>АСБ 3*70+25</t>
  </si>
  <si>
    <t>ВЛ 6 кВ ф. 201-03  отпайка на ТП 13</t>
  </si>
  <si>
    <t>ГКТП 13Н</t>
  </si>
  <si>
    <t>ТП 13</t>
  </si>
  <si>
    <t>ф.201-03 от ЛР-30 до ЛР-31</t>
  </si>
  <si>
    <t>ВЛ  6 кВ ф. 201-03 от ЛР-30 до отпайки на ТП 11</t>
  </si>
  <si>
    <t>ВЛ 6 кВ ф. 201-02 отпайка на ТП 14а</t>
  </si>
  <si>
    <t>КЛ-6 кВ фид. 201-03 Святуха</t>
  </si>
  <si>
    <t>КЛ 6 кВ ф. 201-03 ввод на ТП 14а</t>
  </si>
  <si>
    <t>ВЛ 6 кВ ф. 201-03 отпайка на ТП 11</t>
  </si>
  <si>
    <t>СИП3 1х120</t>
  </si>
  <si>
    <t>КЛ 6 кВ ф. 201-03 ввод на ТП 11</t>
  </si>
  <si>
    <t>КЛ 6 кВ ф. 201-03 выход с ТП 11 на опору</t>
  </si>
  <si>
    <t>ГКТП 14а</t>
  </si>
  <si>
    <t>ТП 14а</t>
  </si>
  <si>
    <t>ВЛ-0,4 кВ от ГКТП-14а</t>
  </si>
  <si>
    <t>ВЛ 0,4 кВ от ТП 14а Л-3 Горная</t>
  </si>
  <si>
    <t xml:space="preserve">СИП 3*50+70+16; 4х16; 2х16; </t>
  </si>
  <si>
    <t>КВЛ 0,4 кВ от ТП 14а Л-3 Горная (выход на опору)</t>
  </si>
  <si>
    <t>АВБбШв4*120</t>
  </si>
  <si>
    <t>ВЛ 0,4 кВ от ТП 14а Л-5 ул. Заречная (лев.ст.)</t>
  </si>
  <si>
    <t>СИП 3х50+1х70+1х16; 3х25+1х35; 2х16 А50, А35, А25</t>
  </si>
  <si>
    <t>КВЛ 0,4 кВ от ТП 14а Л-5 ул. Заречная (лев.ст.) (выход на опору)</t>
  </si>
  <si>
    <t>АВБбШв4х120</t>
  </si>
  <si>
    <t>ВЛИ 0,4 кВ от ТП 14а Л-6 ул. Заречная, пер. Новый, пер. Каменный</t>
  </si>
  <si>
    <t>СИП 3х70+1х95+1х16; 3х35+1х50+1х16; 4х25;  4х16; 2х16;</t>
  </si>
  <si>
    <t>КВЛ 0,4 кВ от ТП 14а Л-6 ул. Заречная (выход на опору)</t>
  </si>
  <si>
    <t>ВЛ 6 кВ ф. 201-03 от отпайки на ТП 11 до опоры с ЛР-31, ЛР-33, ЛР-34</t>
  </si>
  <si>
    <t>А-120              А-50</t>
  </si>
  <si>
    <t>КЛ-0,4 от ТП 14а Л-2 пер. Новый 4а</t>
  </si>
  <si>
    <t>ТП 11</t>
  </si>
  <si>
    <t xml:space="preserve">ВЛ-0,4 кВ от ТП-11	</t>
  </si>
  <si>
    <t>ВЛ 0,4 кВ от ТП 11 от бойлерной до КК-14а-2</t>
  </si>
  <si>
    <t>ВЛ 0,4 кВ от ТП 11 Л-11 пр. Механический</t>
  </si>
  <si>
    <t>СИП2а 3х95+1х95+1х16; СИП4 2х16;4х16</t>
  </si>
  <si>
    <t>КВЛ 0,4 кВ от ТП 11 Л-11 пр. Механический (выход на опору)</t>
  </si>
  <si>
    <t>КЛ 0,4 кВ от ТП 11 Л-3 пр. Механический, 36</t>
  </si>
  <si>
    <t>КЛ 0,4 кВ от ТП 11 Л-2 пр. Механический, 36</t>
  </si>
  <si>
    <t>КЛ 0,4 кВ от ТП 11 Л-23 пр. Механический, 36</t>
  </si>
  <si>
    <t xml:space="preserve">АВВГ 4х120             </t>
  </si>
  <si>
    <t>КЛ 0,4 кВ от ТП 11 Л-24 пр. Механический, 36</t>
  </si>
  <si>
    <t>КЛ 0,4 кВ от ТП 11 Л-25 пр. Механический, 36</t>
  </si>
  <si>
    <t>КЛ 0,4 кВ от ТП 11 Л-26 пр. Механический, 36</t>
  </si>
  <si>
    <t>КЛ 0,4 кВ от ТП 11 Л-4 пр. Механический, 36</t>
  </si>
  <si>
    <t>КЛ 0,4 кВ от ТП 11 Л-5 пр. Механический, 36</t>
  </si>
  <si>
    <t>КЛ 0,4 кВ от ТП 11 Л-7 пер.Каменный 6</t>
  </si>
  <si>
    <t>АВБШВ 4х50</t>
  </si>
  <si>
    <t>КЛ-0,4 (2шт.) от ТП-11 до бойлерной</t>
  </si>
  <si>
    <t>2хАСБ 3х185</t>
  </si>
  <si>
    <t>КЛ 0,4 кВ от ТП 11 РЩ дома (пер.Новый 4а) - КК-14а-2 (пер.Новый 4а)</t>
  </si>
  <si>
    <t>КГ 3х35+1х16</t>
  </si>
  <si>
    <t>КЛ 0,4 кВ от ТП 11 Л-22 Механический 34</t>
  </si>
  <si>
    <t>КЛ 0,4 кВ от ТП 11 КК-11-22 (Механич. 34) - КК-14а-2 (пер.Новый 4а)</t>
  </si>
  <si>
    <t>КЛ 0,4 кВ от ТП 11 КК-11-22 (Механич. 34) - РЩ дома (пер.Новый 4а)</t>
  </si>
  <si>
    <t>КГ 3х16+1х10</t>
  </si>
  <si>
    <t>ВЛ 6 кВ ф. 201-03 ввод ТП 104</t>
  </si>
  <si>
    <t>Оборудование СТП-104 (15)</t>
  </si>
  <si>
    <t>ТП 104</t>
  </si>
  <si>
    <t>ф.201-03 от ЛР-31 до ЛР-35</t>
  </si>
  <si>
    <t>ВЛ 6 кВ ф. 201-03 от ЛР-34 до ТП 27</t>
  </si>
  <si>
    <t>КЛ 6 кВ ф. 201-03 оп.3 - ТП 27</t>
  </si>
  <si>
    <t>ВЛ 6 кВ ф. 201-03 ТП 27 - опора с ЛР-35</t>
  </si>
  <si>
    <t>КЛ 6 кв ф. 201-03 ТП 27 - оп.3</t>
  </si>
  <si>
    <t xml:space="preserve">Оборудование ТП-27 </t>
  </si>
  <si>
    <t>ТП 27</t>
  </si>
  <si>
    <t>ВЛ-0,4 кВ от ТП-27</t>
  </si>
  <si>
    <t>ВЛ 0,4 кВ от ТП 27 Л-2 Самострой 23-31, 57</t>
  </si>
  <si>
    <t>СИП2а 3х50+1х70+1х16; 3х35+1х50+1х16; 2х16</t>
  </si>
  <si>
    <t>КВЛ 0,4 кВ от ТП 27 Л-2 Самострой 23-31, 57 (выход на опору)</t>
  </si>
  <si>
    <t>АВБбШв   4х95</t>
  </si>
  <si>
    <t>ВЛ 0,4 кВ от ТП 27 Л-4 ул.1Мая 1-23,4-40; почта</t>
  </si>
  <si>
    <t>СИП2а 3х50+1х70+1х16; 3х35+1х50+1х16</t>
  </si>
  <si>
    <t>КВЛ 0,4 кВ от ТП 27 Л-4 ул.1Мая 1-23,4-40; почта (выход на опору)</t>
  </si>
  <si>
    <t>АВБбШв4х95</t>
  </si>
  <si>
    <t xml:space="preserve">КЛ 6 кВ ф. 201-03 оп.15 - ТП 84 </t>
  </si>
  <si>
    <t xml:space="preserve">Оборудование ТП-84 </t>
  </si>
  <si>
    <t>ТП 84</t>
  </si>
  <si>
    <t xml:space="preserve">ВЛ-0,4 кВ от ТП-84	</t>
  </si>
  <si>
    <t xml:space="preserve">ВЛ 0,4 кВ от ТП 84 Л-1 Школьная 2-42, </t>
  </si>
  <si>
    <t>СИП2 4х70+1х25</t>
  </si>
  <si>
    <t>КВЛ 0,4 кВ от ТП 84 Л-1 Школьная 2-42 (выход на опору)</t>
  </si>
  <si>
    <t>ВЛ 0,4 кВ от ТП 84 Л-2 1Мая 25,42…</t>
  </si>
  <si>
    <t>СИП2а 3х35+1х50+1х16</t>
  </si>
  <si>
    <t>КВЛ 0,4 кВ от ТП 84 Л-2 1Мая 25,42… (выход на опору)</t>
  </si>
  <si>
    <t>ВЛ 0,4 кВ от ТП 84 Л-3 Школьная 1-41</t>
  </si>
  <si>
    <t>СИП2а 3х70+1х70</t>
  </si>
  <si>
    <t>КВЛ 0,4 кВ от ТП 84 Л-3 Школьная 1-41 (выход на опору)</t>
  </si>
  <si>
    <t>ВЛ 0,4 кВ от ТП 84 Л-5 Школьная 43-58</t>
  </si>
  <si>
    <t>КВЛ 0,4 кВ от ТП 84 Л-5 Школьная 43-58 (выход на опору)</t>
  </si>
  <si>
    <t>ВЛ 0,4 кВ от ТП 84 Л-6 магазин; ул. Новгородская 25-30</t>
  </si>
  <si>
    <t>СИП2а 3х50+1х70+1х16; 3х35+1х50+1х16; СИП4 2х16</t>
  </si>
  <si>
    <t>КВЛ 0,4 кВ от ТП 84 Л-6 магазин; ул. Новгородская 25-30 (выход на опору)</t>
  </si>
  <si>
    <t>ВЛ 0,4 кВ от ТП 84 Л-7 ул. Новогородская 36А, 42-48, 37-47</t>
  </si>
  <si>
    <t>2000
2021</t>
  </si>
  <si>
    <t>СИП2а 3х50+1х70+1х16; 2х16;
СИП-2 3х70+1х70</t>
  </si>
  <si>
    <t>КВЛ 0,4 кВ от ТП 84 Л-7 ул. Новгородская(выход на опору)</t>
  </si>
  <si>
    <t>ф.201-03 от ЛР-35 до ТП 28</t>
  </si>
  <si>
    <t>ВЛ 6 кВ ф. 201-03  ЛР-35 - ТП 28</t>
  </si>
  <si>
    <t>КЛ 6 кВ ф.201-03 ввод на ТП 28</t>
  </si>
  <si>
    <t xml:space="preserve">КТПН 28 </t>
  </si>
  <si>
    <t>ТП 28</t>
  </si>
  <si>
    <t xml:space="preserve">ВЛ-0,4 кВ от КТПН-28		</t>
  </si>
  <si>
    <t>ВЛ 0,4 кВ от ТП 28 Л-2 Школьная 57-71 до 56-72</t>
  </si>
  <si>
    <t>СИП2а 3х70+1х95+1х16; СИП4 2х16</t>
  </si>
  <si>
    <t>КВЛ 0,4 кВ от ТП 28 Л-2 Школьная 57-71 до 56-72 (выход на опору)</t>
  </si>
  <si>
    <t>ВЛ 0,4 кВ от ТП 28 Л-3 Новгородская</t>
  </si>
  <si>
    <t>СИП2а 3х50+1х70+1х16; СИП4 4х25</t>
  </si>
  <si>
    <t>КВЛ 0,4 кВ от ТП 28 Л-3 Новгородская (выход на опору)</t>
  </si>
  <si>
    <t>ВЛ 0,4 кВ от ТП 28 Л-4 1Мая  62-96</t>
  </si>
  <si>
    <t>СИП2а 3х50+1х70+1х16; СИП4 2х16</t>
  </si>
  <si>
    <t>КВЛ 0,4 кВ от ТП 28 Л-4 1Мая  62-96 (выход на опору)</t>
  </si>
  <si>
    <t>ААШВ 3х50+ 1х25</t>
  </si>
  <si>
    <t>ВЛ 0,4 кВ от ТП 28 Л-6 1Мая 45-77</t>
  </si>
  <si>
    <t>0,561 0,178</t>
  </si>
  <si>
    <t>1985, 2021</t>
  </si>
  <si>
    <t>СИП2а 3х70+1х95+1х16, 3х70+1х95, 3х70+1х70</t>
  </si>
  <si>
    <t>КВЛ 0,4 кВ от ТП 28 Л-6 1Мая 45-77 (выход на опору)</t>
  </si>
  <si>
    <t>ВЛ 0,4 кВ от ТП 28 Л-5 Школьная 73, 74 до конца</t>
  </si>
  <si>
    <t>СИП2а 3х70+1х95+1х16, СИП4 4х25</t>
  </si>
  <si>
    <t>КВЛ 0,4 кВ от ТП 28 Л-5 Школьная 73, 74 до конца (выход на опору)</t>
  </si>
  <si>
    <t>ф.267-14</t>
  </si>
  <si>
    <t>ВЛ-10 кВ от ПС-267 до БКТПБ</t>
  </si>
  <si>
    <t>ВЛ 10 кВ ф. 267-14  ПС-267 - ТП 80</t>
  </si>
  <si>
    <t>СИП3 1*120</t>
  </si>
  <si>
    <t>КЛ 10 кВ ф. 267-14 ПС-267 - оп.№1</t>
  </si>
  <si>
    <t>АПвПу2г 3х(1х150)</t>
  </si>
  <si>
    <t>КЛ-10 кВ от ЛР-111 до ТП-80 (15)</t>
  </si>
  <si>
    <t>КЛ 10 кВ ф. 267-14 ввод на ТП 80</t>
  </si>
  <si>
    <t>АПвЭгП-10 3*120</t>
  </si>
  <si>
    <t>КЛ-10 кВ от ТП-16 до ТП-80 (15)</t>
  </si>
  <si>
    <t>КЛ 10 кВ ф. 267-14 ТП 80 - ТП 16</t>
  </si>
  <si>
    <t xml:space="preserve">КЛ-6 кВ фид. 201-14 от ТП-16 до ТП-91	</t>
  </si>
  <si>
    <t>КЛ 10 кВ ф. 267-14 ТП 16 - ТП 91</t>
  </si>
  <si>
    <t xml:space="preserve">БКТП 80 </t>
  </si>
  <si>
    <t>ТП 80</t>
  </si>
  <si>
    <t xml:space="preserve">ВЛ-0,4 кВ от ТП-80	</t>
  </si>
  <si>
    <t>ВЛ 0,4 кВ от ТП 80 Л-5  АЗС</t>
  </si>
  <si>
    <t>СИП2а 3*35+50; 3х50+1х50</t>
  </si>
  <si>
    <t>КВЛ 0,4 кВ от ТП 80 Л-5  АЗС (выход на опору)</t>
  </si>
  <si>
    <t>ВЛ 0,4 кВ от ТП 80 Л-1 Свирская, Комсомольская</t>
  </si>
  <si>
    <t>СИП2а 3х35+50; 3х16+1х25; 2х16</t>
  </si>
  <si>
    <t>КВЛ 0,4 кВ от ТП 80 Л-1 Свирская, Комсомольская (выход на опору)</t>
  </si>
  <si>
    <t>ВЛ 0,4 кВ от ТП 80 Л-8 Рынок</t>
  </si>
  <si>
    <t>СИП2а 3х35+50</t>
  </si>
  <si>
    <t>КВЛ 0,4 кВ от ТП 80 Л-8 Рынок (выход на опору)</t>
  </si>
  <si>
    <t>ВЛ 0,4 кВ от ТП 80 Л-16 Кольцо с ТП-78; маг.Райпо</t>
  </si>
  <si>
    <t>КВЛ 0,4 кВ от ТП 80 Л-16 Кольцо с ТП-78; маг.Райпо (выход на опору)</t>
  </si>
  <si>
    <t>КЛ-0,4 кВ от ТП-80 до ТЦ (15)</t>
  </si>
  <si>
    <t>КЛ 0,4 кВ от ТП 80 Л-4 Торговый центр; Свирская 66</t>
  </si>
  <si>
    <t>КЛ-0,4 кВ от ТП-80 (15)</t>
  </si>
  <si>
    <t>КЛ 0,4 кВ от ТП 80 Л-13 здание ООО ПЕЛЕ</t>
  </si>
  <si>
    <t>АВБбШв 2х(4х240)</t>
  </si>
  <si>
    <t>КЛ 0,4 кВ от ТП 80 Л-14 Пионерская 11а (пятерочка)</t>
  </si>
  <si>
    <t>КЛ 0,4 кВ от ТП 80 Л-19 магазин Магнит</t>
  </si>
  <si>
    <t>ф.201-04 от ПС-201 до ТП 29</t>
  </si>
  <si>
    <t>ВЛ-6 кВ фид.201-04 Соцгородок</t>
  </si>
  <si>
    <t>ВЛ 6 кВ ф.201-04 ПС-201 - ТП 29</t>
  </si>
  <si>
    <t>КЛ 6 кВ ф. 201-04  ПС-201 - оп. №1</t>
  </si>
  <si>
    <t>КЛ-6 кВ фид. 201-04 Соцгородок</t>
  </si>
  <si>
    <t>КЛ 6 кВ ф. 201-14 оп. 9 -  ТП 29</t>
  </si>
  <si>
    <t>КЛ-6 кВ фид. 201-11 9-й квартал</t>
  </si>
  <si>
    <t xml:space="preserve">КЛ 6 кВ ф. 201-04 оп.№4 - ТП 94 </t>
  </si>
  <si>
    <t>АПвПу2г 3х(1х95)</t>
  </si>
  <si>
    <t xml:space="preserve">Оборудование ТП-29 </t>
  </si>
  <si>
    <t>ТП 29</t>
  </si>
  <si>
    <t>ВЛ-0,4 кВ от ТП-29</t>
  </si>
  <si>
    <t>ВЛ 0,4 кВ от ТП 29 Л-2 ул. Героев</t>
  </si>
  <si>
    <t>СИП4 4х70, 4х16  СИП2а 3*35+16</t>
  </si>
  <si>
    <t xml:space="preserve">КЛ-0,4 кВ от ТП-29	</t>
  </si>
  <si>
    <t>КВЛ 0,4 кВ от ТП 29 Л-2 ул. Героев (выход на опору)</t>
  </si>
  <si>
    <t>АВБбШВ 4х185</t>
  </si>
  <si>
    <t>ВЛ 0,4 кВ от ТП 29 Л-3 маг. Людмила; кафе</t>
  </si>
  <si>
    <t>СИП4 3х50+1х70</t>
  </si>
  <si>
    <t>КВЛ 0,4 кВ от ТП 29 Л-3 маг. Людмила; кафе (выход на опору)</t>
  </si>
  <si>
    <t>ВЛ 0,4 кВ от ТП 29 Л-13 Детский сад №29</t>
  </si>
  <si>
    <t>СИП4 4х95, 4х70</t>
  </si>
  <si>
    <t>КВЛ 0,4 кВ от ТП 29 Л-13 Детский сад №29 (выход на опору)</t>
  </si>
  <si>
    <t>АВШв 3х185+1х50</t>
  </si>
  <si>
    <t>ВЛ 0,4 кВ от ТП 29 Л-4 Медвытрезвитель</t>
  </si>
  <si>
    <t>СИП4 4х70</t>
  </si>
  <si>
    <t>КВЛ 0,4 кВ от ТП 29 Л-4 Медвытрезвитель (выход на опору)</t>
  </si>
  <si>
    <t>КЛ-6 кВ фид. 201-04 от ПС-201 до ТП-50</t>
  </si>
  <si>
    <t xml:space="preserve">КЛ 6 кВ ф. 201-04  ПС-201 - ТП 50 </t>
  </si>
  <si>
    <t xml:space="preserve">Оборудование ТП-50 </t>
  </si>
  <si>
    <t>ТП 50</t>
  </si>
  <si>
    <t>ВЛ-0,4 кВ от ТП-50 (15)</t>
  </si>
  <si>
    <t>ВЛ 0,4 кВ от ТП 50 Л-11 Коттеджи</t>
  </si>
  <si>
    <t>СИП2а 3х50+1х70</t>
  </si>
  <si>
    <t>КВЛ 0,4 кВ от ТП 50 Л-11 Коттеджи (выход на опору)</t>
  </si>
  <si>
    <t>АВБбШВ 4х95</t>
  </si>
  <si>
    <t>ф.201-04 от ТП 29 до ТП 32</t>
  </si>
  <si>
    <t>КЛ-6 кВ от ТП-32</t>
  </si>
  <si>
    <t>КЛ 6 кВ ф. 201-14 ТП 29 - ТП 32</t>
  </si>
  <si>
    <t xml:space="preserve">Оборудование ТП-32 </t>
  </si>
  <si>
    <t>ВЛ-0,4 кВ от ТП-32</t>
  </si>
  <si>
    <t>ВЛ 0,4 кВ от ТП 32 Л-7 Свирская 27,25,29 (кольцо с ТП 30)</t>
  </si>
  <si>
    <t>СИП2а 3*70+1х95+1х16</t>
  </si>
  <si>
    <t>КВЛ 0,4 кВ от ТП 32 Л-7 Свирская 27,25,29 (кольцо с ТП 30) (выход на опору)</t>
  </si>
  <si>
    <t>ААШВ 4х120</t>
  </si>
  <si>
    <t>ВЛ 0,4 кВ от ТП 32 Л-12 28 квартал</t>
  </si>
  <si>
    <t>СИП2а 3х50+1х70; СИП 4х70, 4х16</t>
  </si>
  <si>
    <t>КВЛ 0,4 кВ от ТП 32 Л-12 28 квартал (выход на опору)</t>
  </si>
  <si>
    <t>ВЛ 0,4 кВ от ТП 32 Л-14 Прокуратура; типография (кольцо ТП 33)</t>
  </si>
  <si>
    <t>СИП2а 3х70+1х95; СИП2а 3х70+1х95+1х16</t>
  </si>
  <si>
    <t>КВЛ 0,4 кВ от ТП 32 Л-14 Прокуратура; типография (кольцо ТП 33) (выход на опору)</t>
  </si>
  <si>
    <t xml:space="preserve">ААШВ 4х120 </t>
  </si>
  <si>
    <t>ВЛ 0,4 кВ от ТП 32 Л-15  ЖЭУ-1</t>
  </si>
  <si>
    <t>СИП2а 3х50+1х70; СИП2а 3х70+1х95</t>
  </si>
  <si>
    <t>КВЛ 0,4 кВ от ТП 32 Л-15  ЖЭУ-1 (выход на опору)</t>
  </si>
  <si>
    <t>АВБбШВ 4х120</t>
  </si>
  <si>
    <t>ВЛ 0,4 кВ от ТП 32 Л-16 Музей; ул.Героев</t>
  </si>
  <si>
    <t>КВЛ 0,4 кВ от ТП 32 Л-16 Музей; ул.Героев (выход на опору)</t>
  </si>
  <si>
    <t>ВЛ 0,4 кВ от ТП 32 Л-5 магазин ул. Свирская д.25а</t>
  </si>
  <si>
    <t>КВЛ 0,4 кВ от ТП 32 Л-5 магазин ул. Свирская д.25а (выход на опору)</t>
  </si>
  <si>
    <t>ВЛ-0,4 кВ от ТП-32 до РП-0,4 кВ (15)</t>
  </si>
  <si>
    <t>КВЛ 0,4 кВ от ТП 32 Л-5 магазин ул. Свирская д.25а (выход с оп.7 на КК-32-5)</t>
  </si>
  <si>
    <t>КЛ 0,4 кВ от ТП 32 КК-30-11-7 (Исакова 11) - КК-32-7-2 (Свирская 29)</t>
  </si>
  <si>
    <t>КГ 4х35</t>
  </si>
  <si>
    <t>КЛ 0,4 кВ от ТП 32 КК-30-7-1 (Свирская 27) - КК-32-7-3 (Свирская 25)</t>
  </si>
  <si>
    <t>АПВБ 4х50</t>
  </si>
  <si>
    <t>КЛ 0,4 кВ от ТП 32 КК-30-7-1 (Свирская 27) - КК-32-7-2 (Свирская 29)</t>
  </si>
  <si>
    <t>АВВБ 3х185+1х50</t>
  </si>
  <si>
    <t>ф.201-04 от ТП 32 до ТП 33</t>
  </si>
  <si>
    <t>КЛ-6 кВ от ТП-33</t>
  </si>
  <si>
    <t>КЛ 6 кВ ф. 201-04 ТП 32 - ТП 33</t>
  </si>
  <si>
    <t>ТП 33</t>
  </si>
  <si>
    <t>ВЛ-0,4 кВ от ТП-33 фид.3 19 квартал</t>
  </si>
  <si>
    <t>ВЛ 0,4 кВ от ТП 33 Л-3 19 квартал</t>
  </si>
  <si>
    <t>СИП 2а 3х50+1х70+1х16</t>
  </si>
  <si>
    <t>КВЛ 0,4 кВ от ТП 33 Л-3 19 квартал (выход на опору)</t>
  </si>
  <si>
    <t>АПВБ 3*95+25</t>
  </si>
  <si>
    <t>ВЛ-0,4 кВ от ТП-33 (15)</t>
  </si>
  <si>
    <t>ВЛ 0,4 кВ от ТП 33 Л-9 Свирская 52</t>
  </si>
  <si>
    <t>СИП 2а 3х95+1х95</t>
  </si>
  <si>
    <t>КЛ-0,4 кВ от ТП-33 (15)</t>
  </si>
  <si>
    <t>КВЛ 0,4 кВ от ТП 33 Л-9 Свирская 52 (выход на опору)</t>
  </si>
  <si>
    <t>КЛ 0,4 кВ от ТП 33 Л-1 Исакова 4а</t>
  </si>
  <si>
    <t>КЛ 0,4 кВ от ТП 33 Л-6 Свирская 46</t>
  </si>
  <si>
    <t>АВБбШв 4х95         АВВГ 3х95+1х35</t>
  </si>
  <si>
    <t>КЛ 0,4 кВ от ТП 33 Л-12 Исакова 4</t>
  </si>
  <si>
    <t>АПВБбШп 4х50</t>
  </si>
  <si>
    <t>КЛ 0,4 кВ от ТП 33 Л-8 Свирская 44</t>
  </si>
  <si>
    <t>АВВБ 3*95+35</t>
  </si>
  <si>
    <t>КЛ 0,4 кВ от ТП 33 Л-5 Свирская 54</t>
  </si>
  <si>
    <t>АВШВ 3х95+35</t>
  </si>
  <si>
    <t>КЛ 0,4 кВ от ТП 33 РЩ дома (Исакова 4) - КК-33-1 (Исакова 4а)</t>
  </si>
  <si>
    <t>АПВБ 3х120+1х150</t>
  </si>
  <si>
    <t>КЛ 0,4 кВ от ТП 33 КК-33-8 (Свирская 44) - КК-33-6 (Свирская 46) на повреждении</t>
  </si>
  <si>
    <t>КЛ 0,4 кВ от ТП 33 КК-33-8 (Свирская 44) - КК-33-6 (Свирская 46)</t>
  </si>
  <si>
    <t>КЛ-0,4 кВ от оп.ВЛ до КК-33-3-2 (Кирова 9)</t>
  </si>
  <si>
    <t>КЛ 0,4 кВ от оп. ВЛ до Свирская 50</t>
  </si>
  <si>
    <t>ф.201-04 от ТП 33 до ТП 34</t>
  </si>
  <si>
    <t>КЛ-6 кВ от ТП-34</t>
  </si>
  <si>
    <t>КЛ 6 кВ ф. 201-04 ТП 33 - ТП 34</t>
  </si>
  <si>
    <t>ААБ 3х150</t>
  </si>
  <si>
    <t xml:space="preserve">КЛ 6 кВ ф. 201-04 ТП 34 - ТП 76 </t>
  </si>
  <si>
    <t xml:space="preserve">Оборудование ТП-34 </t>
  </si>
  <si>
    <t>ТП 34</t>
  </si>
  <si>
    <t xml:space="preserve">КЛ-0,4 кВ от ТП-34	</t>
  </si>
  <si>
    <t>КЛ 0,4 кВ от ТП 34 Белозерская 1 (на повреждении)</t>
  </si>
  <si>
    <t xml:space="preserve">АСБ 3*95+35    </t>
  </si>
  <si>
    <t>КЛ 0,4 кВ от ТП 34 Л-1 Свирская 33</t>
  </si>
  <si>
    <t>КЛ 0,4 кВ от ТП 34 Л-3 Свирская 35(кольцо с ТП 35)</t>
  </si>
  <si>
    <t>АВВБ 3*185+50</t>
  </si>
  <si>
    <t>КЛ 0,4 кВ от ТП 34 Л-4  Исакова 10</t>
  </si>
  <si>
    <t>КЛ 0,4 кВ от ТП 34 Л-6 Белозерская 1</t>
  </si>
  <si>
    <t>КЛ 0,4 кВ от ТП 34 Л-7 Красноармейская 14; магазин</t>
  </si>
  <si>
    <t>КЛ 0,4 кВ от ТП 34 Л-9  Исакова 12; "Челка"</t>
  </si>
  <si>
    <t>КЛ 0,4 кВ от ТП 34 Л-12 Исакова 12</t>
  </si>
  <si>
    <t>АВШВ 4*120</t>
  </si>
  <si>
    <t>КЛ 0,4 кВ от ТП 34 Л-13 Красноарм. 14а</t>
  </si>
  <si>
    <t>АВВБ 3*150+50</t>
  </si>
  <si>
    <t>КЛ 0,4 кВ от ТП 34 Л-14 Свирская 31</t>
  </si>
  <si>
    <t>АВБбШв3*185+50</t>
  </si>
  <si>
    <t>КЛ 0,4 кВ от ТП 34 Л-15 Исакова 10</t>
  </si>
  <si>
    <t>КЛ 0,4 кВ от ТП 34 Л-17 Красноарм.10; маг. пятерочка</t>
  </si>
  <si>
    <t>АСБ 3*120+1х35</t>
  </si>
  <si>
    <t>КЛ-0,4 кВ от ТП-34 до РП-34-17-3 (15)</t>
  </si>
  <si>
    <t>КЛ 0,4 кВ от ТП 34 Л-19 Дет. сад (Красноармейская 12)</t>
  </si>
  <si>
    <t>КЛ 0,4 кВ от ТП 34 КК-34-2-1 (Белозерск. 1) - КК-34-6-2 (Белозерск. 3)</t>
  </si>
  <si>
    <t>АСБ 3х95+35     АВБбШв 4х120</t>
  </si>
  <si>
    <t>КЛ 0,4 кВ от ТП 34 КК-34-14-2 (Свирская 31) - КК-34-14-1 (Свирская 31)</t>
  </si>
  <si>
    <t>АПВб 3х70+1х16            АВБбШв 3х70+х25</t>
  </si>
  <si>
    <t>КЛ 0,4 кВ от ТП 34 КК-34-17-1 (Красноар. 10) - КК-34-17-2 (Красноар. 10)</t>
  </si>
  <si>
    <t>АСБ 3х70+ +1х25</t>
  </si>
  <si>
    <t>КЛ 0,4 кВ от ТП 34 КК-34-4/15 (Исакова 10) - КК-34-1 (Свирская 31)</t>
  </si>
  <si>
    <t>КЛ 0,4 кВ от ТП 34 КК-34-3 (Свирская 35) - КК-34-1 (Свирская 33)</t>
  </si>
  <si>
    <t>ААШв 3*120          АВБбШв 4х120</t>
  </si>
  <si>
    <t>КЛ 0,4 кВ от ТП 34 КК-34-13 (Красноар. 14а) - КК-34-6-2 (Белозерск. 3)</t>
  </si>
  <si>
    <t>КЛ 0,4 кВ от ТП 34 КК-34-19 (Красноар. 12) - КК-34-17-1 (Красноар. 10)</t>
  </si>
  <si>
    <t>КЛ 0,4 кВ от ТП 34 КК-34-19 (Красноар. 12) - КК-34-13 (Красноар. 14а)</t>
  </si>
  <si>
    <t>АСБ 3*150+1х50</t>
  </si>
  <si>
    <t>КЛ 0,4 кВ от ТП 34 КК-34-7 (Красноар. 14) - КК-34-13 (Красноар. 14а)</t>
  </si>
  <si>
    <t>АВВБ 3х150+1х50</t>
  </si>
  <si>
    <t>ф.201-04 от ТП 34 до ТП 35</t>
  </si>
  <si>
    <t>КЛ-6 кВ от ТП-35</t>
  </si>
  <si>
    <t>КЛ 6 кВ ф. 201-04 ТП 34 - ТП 35</t>
  </si>
  <si>
    <t>Оборудование ТП-35</t>
  </si>
  <si>
    <t>ТП 35</t>
  </si>
  <si>
    <t xml:space="preserve">КЛ-0,4 кВ от ТП-35	</t>
  </si>
  <si>
    <t>КЛ 0,4 кВ от ТП 35 Л-3 Красноарм. 16а</t>
  </si>
  <si>
    <t>КЛ 0,4 кВ от ТП 35 Л-8 Строителей 3а</t>
  </si>
  <si>
    <t>ААБ 3х70</t>
  </si>
  <si>
    <t>КЛ-0,4 кВ от РП д.16 (от ТП-35) до ВРУ центра Семья</t>
  </si>
  <si>
    <t>КЛ 0,4 кВ от ТП 35 Л-9 Красноарм. 16</t>
  </si>
  <si>
    <t>КЛ 0,4 кВ от ТП 35 КК-35-9 (Красноарм.16) - Центра «Семья»</t>
  </si>
  <si>
    <t>КЛ 0,4 кВ от ТП 35 Л-10 рестаран Свирь</t>
  </si>
  <si>
    <t>АПВБ 3*120+1х35</t>
  </si>
  <si>
    <t>КЛ 0,4 кВ от ТП 35 Л-11 Строителей 3а</t>
  </si>
  <si>
    <t>КЛ 0,4 кВ от ТП 35 Л-20 Свирская37</t>
  </si>
  <si>
    <t>КЛ 0,4 кВ от ТП 35 Л-13 Строителей 5, 7</t>
  </si>
  <si>
    <t>КЛ 0,4 кВ от ТП 35 Л-14 Свирская 41</t>
  </si>
  <si>
    <t>КЛ 0,4 кВ от ТП 35 Л-16 Свирская 39</t>
  </si>
  <si>
    <t>ААЛож 3х120, АВБбШв 4х120</t>
  </si>
  <si>
    <t>КЛ 0,4 кВ от ТП 35 Л-22 Красноарм. 16б</t>
  </si>
  <si>
    <t>КЛ 0,4 кВ от ТП 35 Л-17 Красноарм. 16б</t>
  </si>
  <si>
    <t>ААШ 3х120</t>
  </si>
  <si>
    <t>КЛ 0,4 кВ от ТП 35 Л-23 Строителей 3</t>
  </si>
  <si>
    <t>КЛ 0,4 кВ от ТП 35 Л-18 Строителей 3 (на повреждении)</t>
  </si>
  <si>
    <t>КЛ 0,4 кВ от ТП 35 Л-19 Свирская43 (на повреждении)</t>
  </si>
  <si>
    <t>КЛ 0,4 кВ от ТП 35 Л-21 Свирская 43</t>
  </si>
  <si>
    <t>КЛ 0,4 кВ от ТП 35 КК-35-10 (Свирская 41) - КК-35-14 (Свирская 41)</t>
  </si>
  <si>
    <t>КЛ 0,4 кВ от ТП 35 КК-35-8/11 (Строителей 3а) - КК-35-13-1 (Строителей 5)</t>
  </si>
  <si>
    <t>ААБ 3х70                АВБбШв 4х95</t>
  </si>
  <si>
    <t>КЛ 0,4 кВ от ТП 35 КК-35-13-1 (Строителей 5) - КК-35-13-2 (Строителей 7/20)</t>
  </si>
  <si>
    <t>АВВБ 3х185+50</t>
  </si>
  <si>
    <t>КЛ 0,4 кВ от ТП 35 КК-35-9 (Красноарм.16) - КК-35-13-2 (Строителей 7/20)</t>
  </si>
  <si>
    <t>КЛ 0,4 кВ от ТП 35 КК-35-16 (Свирская 39) - КК-34-3 (Свирская 35)</t>
  </si>
  <si>
    <t>АВБШв 3х185+50</t>
  </si>
  <si>
    <t>КЛ 0,4 кВ от ТП 35 КК-35-16 (Свирская 39) - КК-35-20 (Свирская 37) (на повреждении)</t>
  </si>
  <si>
    <t>ААБ 3х120</t>
  </si>
  <si>
    <t>КЛ 0,4 кВ от ТП 35 КК-35-16 (Свирская 39) - КК-35-20 (Свирская 37)</t>
  </si>
  <si>
    <t>КЛ 0,4 кВ от ТП 35 КК-35-14 (Свирская 41) - КК-35-20 (Свирская 37) (на повреждении)</t>
  </si>
  <si>
    <t>КЛ 0,4 кВ от ТП 35 КК-35-14 (Свирская 41) - КК-35-20 (Свирская 37)</t>
  </si>
  <si>
    <t>КЛ 0,4 кВ от ТП 35 КК-35-10 (Свирская 41) - КК-35-19 (Свирская 43)</t>
  </si>
  <si>
    <t>АВБбШв 4х120, ААБ 3х120</t>
  </si>
  <si>
    <t>КЛ 0,4 кВ от ТП 35 КК-35-18/23 (Строителей 3) - КК-35-19 (Свирская 43)</t>
  </si>
  <si>
    <t>КЛ 0,4 кВ от ТП 35 КК-35-3 ( Красноарм. 16а) - КК-35-17/22 (Красноарм. 16б)</t>
  </si>
  <si>
    <t>ф.201-04 от ТП 35 до ТП 36</t>
  </si>
  <si>
    <t xml:space="preserve">КЛ-6 кВ от ТП-36	</t>
  </si>
  <si>
    <t>КЛ 6 кВ ф.201-04 ТП 35 - ТП 36</t>
  </si>
  <si>
    <t>ТП 36</t>
  </si>
  <si>
    <t>ВЛ-0,4 кВ от РП-36-7-1 от оп.1 (15)</t>
  </si>
  <si>
    <t>ВЛ 0,4 кВ от ТП 36 от КК-36-7-1 по пр.Кирова</t>
  </si>
  <si>
    <t>СИП2а 3х95+1х95</t>
  </si>
  <si>
    <t>КВЛ 0,4 кВ от ТП 36 от КК-36-7-1 по пр.Кирова (выход на опору)</t>
  </si>
  <si>
    <t>КЛ 0,4 кВ от ТП 36 Л-6 Вспомогательная школа (резерв Строителей 4)</t>
  </si>
  <si>
    <t>КЛ 0,4 кВ от ТП 36 Л-7 Кирова 15, 17</t>
  </si>
  <si>
    <t>АВБбШВ 4х70</t>
  </si>
  <si>
    <t>КЛ 0,4 кВ от ТП 36 Л-2 Школа №8 (столовая Строителей 2)</t>
  </si>
  <si>
    <t>КЛ 0,4 кВ от ТП 36 Л-3 Школа №8 (Строителей 2)</t>
  </si>
  <si>
    <t>КЛ 0,4 кВ от ТП 36 Л-8 Кирова 19</t>
  </si>
  <si>
    <t>КЛ 0,4 кВ от ТП 36 КК-36-7-1 (Кирова15) - КК-36-7-2 (Кирова17)</t>
  </si>
  <si>
    <t>АВБбШВ 4х50</t>
  </si>
  <si>
    <t>КЛ 0,4 кВ от ТП 36 КК-36-7-2 (Кирова 17) - КК-36-8 (Кирова 19)</t>
  </si>
  <si>
    <t>КЛ-6 кВ от ТП-86</t>
  </si>
  <si>
    <t>КЛ 6 кВ ф. 201-04 ТП 36 - ТП 86</t>
  </si>
  <si>
    <t>ААШВ3х120</t>
  </si>
  <si>
    <t>Оборудование ТП-86</t>
  </si>
  <si>
    <t>ТП 86</t>
  </si>
  <si>
    <t xml:space="preserve">КЛ-0,4 кВ от ТП-86	</t>
  </si>
  <si>
    <t>КЛ 0,4 кВ от ТП 86 Л-4 Музыкальная школа</t>
  </si>
  <si>
    <t>АСБ 3х150+1х50</t>
  </si>
  <si>
    <t>КЛ 0,4 кВ от ТП 86 Л-13 Планеристов 1</t>
  </si>
  <si>
    <t xml:space="preserve"> КЛ 0,4 кВ от ТП 86 Планерист.1-Планер.3</t>
  </si>
  <si>
    <t>АПШв 3*95+1х25</t>
  </si>
  <si>
    <t xml:space="preserve">КЛ-0,4 кВ от ТП-86 до ВРУ кинотеатра	</t>
  </si>
  <si>
    <t>КЛ 0,4 кВ от ТП 86 Л-16 Кинотеатр "Космос"</t>
  </si>
  <si>
    <t xml:space="preserve">КЛ-0,4 кВ от ТП-86 до ВРУ здания администрации	</t>
  </si>
  <si>
    <t>КЛ 0,4 кВ от ТП 86 Л-2 Администрация основ.питание</t>
  </si>
  <si>
    <t>КЛ 0,4 кВ от ТП 86 Л-10 Администрация</t>
  </si>
  <si>
    <t>КЛ 0,4 кВ от ТП 86 Муз. школа - Кинотеатр</t>
  </si>
  <si>
    <t>КЛ-0,4 кВ от ТП-86 до ВРУ здания городского суда</t>
  </si>
  <si>
    <t>КЛ 0,4 кВ от ТП 86 Л-20  Нарсуд</t>
  </si>
  <si>
    <t>АПВГ 3х120+1х35</t>
  </si>
  <si>
    <t>КЛ-0,4 кВ (Л-21) от ТП-86 до КД-0,4 кВ (86-16/21) (15)</t>
  </si>
  <si>
    <t>КЛ 0,4 кВ от ТП 86 Л-21 здание центра Космос</t>
  </si>
  <si>
    <t>ф.201-04 от ТП 36 до ТП 36а</t>
  </si>
  <si>
    <t>КЛ 6 кВ ф. 201-04 ТП 36 - ТП 36а</t>
  </si>
  <si>
    <t xml:space="preserve">ГКТП 36а </t>
  </si>
  <si>
    <t>ТП 36а</t>
  </si>
  <si>
    <t xml:space="preserve">КЛ-0,4 кВ от ГКТП-36а </t>
  </si>
  <si>
    <t>КЛ 0,4 кВ от ТП 36а Л-2 Вспомогательная школа</t>
  </si>
  <si>
    <t>ВЛ-0,4 кВ от ГКТП-36аН Л-1 (15)</t>
  </si>
  <si>
    <t>КВЛИ 0,4 кВ от ТП 36а Л-1 "Шиномонтаж"</t>
  </si>
  <si>
    <t>2021  2022</t>
  </si>
  <si>
    <t>СИП2а 3х70+1х95, СИП-4 4х50, СИП-2 3х50+1х70, СИП-4 4х25</t>
  </si>
  <si>
    <t>КЛ 0,4 кВ от ТП 36а Л-1 "Шиномонтаж" (выход на опору)</t>
  </si>
  <si>
    <t>ф.201-04 от ТП 36а до ТП 79</t>
  </si>
  <si>
    <t xml:space="preserve">КЛ-6 кВ от ТП-79	</t>
  </si>
  <si>
    <t>КЛ 6 кВ ф. 201-04 ТП 36а - ТП 79</t>
  </si>
  <si>
    <t xml:space="preserve">Оборудование ТП-79 </t>
  </si>
  <si>
    <t>ТП 79</t>
  </si>
  <si>
    <t>КЛ-0,4 кВ от ТП-79</t>
  </si>
  <si>
    <t>КЛ 0,4 кВ от ТП 79 Л-4 Строителей 6а</t>
  </si>
  <si>
    <t>КЛ 0,4 кВ от ТП 79 Л-9 Строителей 6а</t>
  </si>
  <si>
    <t>ф.201-04 от ТП 79 до ТП 37</t>
  </si>
  <si>
    <t xml:space="preserve">КЛ-6 кВ от ТП-37	</t>
  </si>
  <si>
    <t>КЛ 6 кВ ф. 201-04 ТП 79 - ТП 37</t>
  </si>
  <si>
    <t>ТП 37</t>
  </si>
  <si>
    <t xml:space="preserve">КЛ-0,4 кВ от ТП-37	</t>
  </si>
  <si>
    <t>КЛ 0,4 кВ от ТП 37 Л-2 Строителей 8</t>
  </si>
  <si>
    <t>АПВБ 3х50+1х16</t>
  </si>
  <si>
    <t>КЛ 0,4 кВ от ТП 37 Л-3 Строителей 8</t>
  </si>
  <si>
    <t xml:space="preserve">КЛ-0,4 кВ от ТП-37 до ВРУ станции юных натуралистов	</t>
  </si>
  <si>
    <t>КЛ 0,4 кВ от ТП 37 Л-7 Строителей 14 (мировые судьи)</t>
  </si>
  <si>
    <t>КЛ 0,4 кВ от ТП 37 КК-37-2/3 (Строителей 8) - КК-37-7 (Строителей 14)</t>
  </si>
  <si>
    <t>ВЛ-6 кВ фид.201-04 до ТП-110 (15)</t>
  </si>
  <si>
    <t>ВЛ 6 кВ ф. 201-04 ТП 37 - ТП 110</t>
  </si>
  <si>
    <t>Оборудование СТП-110 (15)</t>
  </si>
  <si>
    <t>ТП 110</t>
  </si>
  <si>
    <t>ВЛ-0,4 кВ ф.1 от СТП - 110 (15)</t>
  </si>
  <si>
    <t>ВЛ 0,4 кВ от ТП 110 Л-1 Дорожная 7-11, 8-12</t>
  </si>
  <si>
    <t>СИП2а 3х70+1х95</t>
  </si>
  <si>
    <t>КВЛ 0,4 кВ от ТП 110 Л-2 Дорожная 7-11, 8-12 (выход на опору)</t>
  </si>
  <si>
    <t>ВЛ-0,4 кВ от СТП-110 6/0,4 кВ (15)</t>
  </si>
  <si>
    <t>ВЛ 0,4 кВ от ТП 110 Л-2 Волховская</t>
  </si>
  <si>
    <t>КВЛ 0,4 кВ от ТП 110 Л-3 Волховская (выход на опору)</t>
  </si>
  <si>
    <t>ВЛ-0,4 кВ от ВЛ-0,4 кВ ф.Волховская от СТП - 110 (15)</t>
  </si>
  <si>
    <t>ВЛ 0,4 кВ от ТП 110 Л-3 Благовещенская; Дорожная 1а-5, 2-6</t>
  </si>
  <si>
    <t>2017  2018   2019</t>
  </si>
  <si>
    <t>СИП2а 3х70+1х95; СИП 4 4х25</t>
  </si>
  <si>
    <t>ВЛ-0,4 кВ СТП-110 6/0,4 кВ (15)</t>
  </si>
  <si>
    <t>КВЛ 0,4 кВ от ТП 110 Л-4 Благовещенская; Дорожная 1а-5, 2-6 (выход на опору)</t>
  </si>
  <si>
    <t>ф.201-04 от ТП 37 до ЛР-41</t>
  </si>
  <si>
    <t>ВЛ 6 кВ ф. 201-04 ТП 37 - ТП 74</t>
  </si>
  <si>
    <t>КЛ 6 кВ ф. 201-04 ввод на ТП 74</t>
  </si>
  <si>
    <t>КЛ 6 кВ ф. 201-04  выход с ТП 74 на опору</t>
  </si>
  <si>
    <t xml:space="preserve">Оборудование ТП-74 </t>
  </si>
  <si>
    <t>ТП 74</t>
  </si>
  <si>
    <t>ВЛ-0,4 кВ от ТП-74 Л-2 (15)</t>
  </si>
  <si>
    <t>ВЛ 0,4 кВ от ТП 74 Л-2 Гаражи</t>
  </si>
  <si>
    <t>СИП2а 3х70+1х95;
СИП 4 4х16</t>
  </si>
  <si>
    <t>КВЛ 0,4 кВ от ТП 74 Л-2 Гаражи</t>
  </si>
  <si>
    <t>ВЛ 6 кВ ф. 201-04  ТП 74 - оп. №33</t>
  </si>
  <si>
    <t>СИП 3 1х70, А-50</t>
  </si>
  <si>
    <t>ВЛ 6 кВ ф. 201-04 оп. №30 до оп. №3 в сторону ТП 77</t>
  </si>
  <si>
    <t>КЛ 6 кВ ф. 201-04 ввод на ТП 77</t>
  </si>
  <si>
    <t>ф.201-13 от ЛР-41 до ТП 21</t>
  </si>
  <si>
    <t>ВЛ 6 кВ ф. 201-13 от ЛР-41 до ТП 21</t>
  </si>
  <si>
    <t>А-70, СИП3 1х70</t>
  </si>
  <si>
    <t>КЛ 6 кВ ф. 201-13 ввод на ТП 21</t>
  </si>
  <si>
    <t>ГКТП 21</t>
  </si>
  <si>
    <t>ТП 21</t>
  </si>
  <si>
    <t>ВЛ-0,4 кВ от ГКТП-21</t>
  </si>
  <si>
    <t>ВЛ 0,4 кВ от ТП 21 Л-2 ул. Красная д.11-21а, д.16-24</t>
  </si>
  <si>
    <t>СИП 3х50+1х70+1х16</t>
  </si>
  <si>
    <t>КВЛ 0,4 кВ от ТП 21 Л-2 ул. Красная д.11-21а, д.16-24 (выход  на опору)</t>
  </si>
  <si>
    <t>ВЛ 0,4 кВ от ТП 21 Л-4 ул.Красная д.21-33, 26-42</t>
  </si>
  <si>
    <t>1975
2014</t>
  </si>
  <si>
    <t>СИП-2а 3х50+1х70+1х16;  4х25</t>
  </si>
  <si>
    <t>КВЛ 0,4 кВ от ТП 21 Л-4 ул.Красная д.21-33, 26-42 (выход  на опору)</t>
  </si>
  <si>
    <t>ВЛ 0,4 кВ от ТП 21 Л-5 Архангельский тракт</t>
  </si>
  <si>
    <t>1975
1988  2018</t>
  </si>
  <si>
    <t>СИП-2 
3х35+1х50+1х16; 3х70+1х70; 
СИП-4
2х16; 4х16; 4х25</t>
  </si>
  <si>
    <t>КВЛ 0,4 кВ от ТП 21 Л-5 Архангельский тракт</t>
  </si>
  <si>
    <t>ВЛ 0,4 кВ от ТП 21 Л-3 Арх. тракт д. 18-32</t>
  </si>
  <si>
    <t>СИП 3х50+1х70+1х16; 3х95+1х95+1х25; 4х16+1х25; 2х16</t>
  </si>
  <si>
    <t xml:space="preserve">КЛ-0,4 кВ от ГКТП-21	</t>
  </si>
  <si>
    <t>КВЛ 0,4 кВ от ТП 21 Л-3 Арх. тракт д. 18-32 (выход  на опору)</t>
  </si>
  <si>
    <t>КЛ 6 кВ  ф. 201-13 ввод на ТП 83</t>
  </si>
  <si>
    <t xml:space="preserve">КТПН 83 </t>
  </si>
  <si>
    <t>ТП 83</t>
  </si>
  <si>
    <t>ВЛ-0,4 кВ от КТПН-83</t>
  </si>
  <si>
    <t>ВЛ 0,4 кВ от ТП 83 Л-1 ул.Зеленая 20-36</t>
  </si>
  <si>
    <t>2009  2018</t>
  </si>
  <si>
    <t>СИП2а 3х70+1х95+1х25; СИП4 4х25</t>
  </si>
  <si>
    <t>КВЛ 0,4 кВ от ТП 83 Л-1 ул.Зеленая 20-36 (выход  на опору)</t>
  </si>
  <si>
    <t>ВЛ 0,4 кВ от ТП 83 Л-2 ул.Зеленая 25-39</t>
  </si>
  <si>
    <t>СИП2а 3х50+1х70+1х25; 3х35+1х50</t>
  </si>
  <si>
    <t>КВЛ 0,4 кВ от ТП 83 Л-2 ул.Зеленая 25-39 (выход  на опору)</t>
  </si>
  <si>
    <t>ВЛ 0,4 кВ от ТП 83 Л-3 ул.Зеленая 2-16; гаражи</t>
  </si>
  <si>
    <t>1972   2020  2021</t>
  </si>
  <si>
    <t>СИП2а 3х70+1х95; 2х16; СИП-2 3х35+1х50</t>
  </si>
  <si>
    <t>КВЛ 0,4 кВ от ТП 83 Л-3 ул.Зеленая 2-16; гаражи (выход  на опору)</t>
  </si>
  <si>
    <t>ВЛ 0,4 кВ от ТП 83 Л-4 ул.Зеленая 1-21</t>
  </si>
  <si>
    <t>СИП2а 3х50+1х70+1х25</t>
  </si>
  <si>
    <t>КВЛ 0,4 кВ от ТП 83 Л-4 ул.Зеленая 1-21 (выход  на опору)</t>
  </si>
  <si>
    <t>ВЛ-6 кВ ф. 201-04 до СТП-112 (15)</t>
  </si>
  <si>
    <t>ВЛ 6 кВ ф. 201-13  ТП 21 - ТП 112</t>
  </si>
  <si>
    <t>Оборудование СТП-112 (15)</t>
  </si>
  <si>
    <t>ТП 112</t>
  </si>
  <si>
    <t>ВЛ-0,4 кВ от СТП-112 (15)</t>
  </si>
  <si>
    <t>ВЛ 0,4 кВ от ТП 112 Л-1 пер. Вербный</t>
  </si>
  <si>
    <t>СИП 2а 3х50+1х70; 3х70+1х95; СИП 4 4х25</t>
  </si>
  <si>
    <t>КВЛ 0,4 кВ от ТП 112 Л-1 пер. Вербный (выход  на опору)</t>
  </si>
  <si>
    <t>ф.201-11 от ПС-201 до ТП 30</t>
  </si>
  <si>
    <t xml:space="preserve">ВЛ-6 кВ фид. 201-11 9-й квартал	</t>
  </si>
  <si>
    <t>ВЛ 6 кВ ф. 201-11 оп. №1 - оп. №12</t>
  </si>
  <si>
    <t>КЛ 6 кВ ф. 201-13 ПС-201 - оп. №1</t>
  </si>
  <si>
    <t>АПвПу2г 3х(1х240)</t>
  </si>
  <si>
    <t>КЛ 6 кВ ф. 201-11 ввод на ТП 30</t>
  </si>
  <si>
    <t>АСБ (3*185) 2х65м</t>
  </si>
  <si>
    <t>ВЛ 6 кВ ф. 201-11 отпайка на ТП 92</t>
  </si>
  <si>
    <t>КЛ 6 кВ ф. 201-11 оп.№3 - ТП 29</t>
  </si>
  <si>
    <t>ААБ 3*240</t>
  </si>
  <si>
    <t>КЛ 6 кВ ф. 201-11 выход от опоры №3 до ТП 92</t>
  </si>
  <si>
    <t>ЦАСБл-10 3*120</t>
  </si>
  <si>
    <t xml:space="preserve">Оборудование ТП-30 </t>
  </si>
  <si>
    <t>ТП 30</t>
  </si>
  <si>
    <t>ВЛ-0,4 кВ от ТП-30</t>
  </si>
  <si>
    <t>ВЛ 0,4 кВ от ТП 30 Л-5 29 квартал кольцо с ТП 32</t>
  </si>
  <si>
    <t>СИП 2а 3х50+1х70; СИП 2А 3х35+1х50</t>
  </si>
  <si>
    <t>КВЛ 0,4 кВ от ТП 30 Л-5 29 квартал кольцо с ТП 32 (выход  на опору)</t>
  </si>
  <si>
    <t>ВЛ 0,4 кВ от ТП 30 Л-15 Спортзал</t>
  </si>
  <si>
    <t>СИП 2а 3х50+1х70+1х16,
СИП 4 3х35+1х50, СИП 4 4х25</t>
  </si>
  <si>
    <t>КВЛ 0,4 кВ от ТП 30 Л-15 Спортзал (выход  на опору)</t>
  </si>
  <si>
    <t>КЛ 0,4 кВ от ТП 30 Л-11 Гнаровская18</t>
  </si>
  <si>
    <t>КЛ 0,4 кВ от ТП 30 КК-30-11-1 (Гнаровск.18) - КК-30-11-2 (Гнаровск.16)</t>
  </si>
  <si>
    <t>КЛ 0,4 кВ от ТП 30 КК-30-11-2 (Гнаровск.16) - КК-30-11-3 (Гнаровск.14)</t>
  </si>
  <si>
    <t>КЛ 0,4 кВ от ТП 30 КК-30-11-3 (Гнаровск.14) - КК-30-11-4 (Свирск.15)</t>
  </si>
  <si>
    <t>КЛ 0,4 кВ от ТП 30 КК-30-11-4 (Свирская15) - КК-30-11-5 (Свирск.17)</t>
  </si>
  <si>
    <t>КЛ 0,4 кВ от ТП 30 КК-30-11-5 (Свирская17) - КК-30-11-6 (Свирск.19)</t>
  </si>
  <si>
    <t>КЛ 0,4 кВ от ТП 30 КК-30-11-6 (Свирская 19) - КК-30-11-7 (Исакова 11)</t>
  </si>
  <si>
    <t>КЛ 0,4 кВ от ТП 30 Л-16 Красноармейская 3</t>
  </si>
  <si>
    <t>КЛ 0,4 кВ от ТП 30 КК-30-3 (Красноарм. 1) - КК-30-16 (Красноарм. 3)</t>
  </si>
  <si>
    <t>КЛ 0,4 кВ от ТП 30 Л-3 Красноармейская 1</t>
  </si>
  <si>
    <t>КЛ 0,4 кВ от ТП 30 Л-2 Исакова 19</t>
  </si>
  <si>
    <t>АВБбШв 4*70</t>
  </si>
  <si>
    <t>КЛ 0,4 кВ от ТП 30 КК-30-2-1 (Исакова 19) - КК-30-2-2 (автовокзал)</t>
  </si>
  <si>
    <t>АВБбШв 3*50+1х16</t>
  </si>
  <si>
    <t xml:space="preserve">КЛ-0,4 кВ от ТП-30 до ВРУ школы 1	</t>
  </si>
  <si>
    <t>КЛ 0,4 кВ от ТП 30 Л-19 Школа №1</t>
  </si>
  <si>
    <t>КЛ 0,4 кВ от ТП 30 Л-17 Школа №1</t>
  </si>
  <si>
    <t>ф.201-13 от ТП 92 до ТП 31</t>
  </si>
  <si>
    <t>КЛ-6 кВ от ТП-31</t>
  </si>
  <si>
    <t>КЛ 6 кВ ф. 201-13 ТП 92 - ТП 31</t>
  </si>
  <si>
    <t>СК-6 3х150</t>
  </si>
  <si>
    <t>ВЛ 6 кВ ф. 201-13 ТП 31 - ЛР-178</t>
  </si>
  <si>
    <t>КЛ 6 кВ ф. 201-13  выход с ТП 31</t>
  </si>
  <si>
    <t>ААШВ3х70</t>
  </si>
  <si>
    <t>ТП 31</t>
  </si>
  <si>
    <t xml:space="preserve">ВЛ-0,4 кВ от ТП-31 </t>
  </si>
  <si>
    <t>ВЛ 0,4 кВ от ТП 31 Л-13 Поселковая</t>
  </si>
  <si>
    <t>СИП 2а 3х95+1х95+1х25; 
СИП 2а 3х50+1х70+1х16</t>
  </si>
  <si>
    <t xml:space="preserve">КЛ-0,4 кВ от ТП-31 </t>
  </si>
  <si>
    <t>КВЛ 0,4 кВ от ТП 31 Л-13 Поселковая (выход на опору)</t>
  </si>
  <si>
    <t>ВЛ 0,4 кВ от ТП 31 Л-3 Насосная №5</t>
  </si>
  <si>
    <t xml:space="preserve">СИП 3х70+1х95; 3х35+1х50; 4х70; 3х50+1х70; А35; </t>
  </si>
  <si>
    <t>КВЛ 0,4 кВ от ТП 31 Л-3 Насосная №5 (выход на опору)</t>
  </si>
  <si>
    <t>КВЛ 0,4 кВ от ТП 31 Л-13 Поселковая (выход на опору (резерв))</t>
  </si>
  <si>
    <t>КВЛИ 0,4 кВ от ТП 31 Л-17 Волховская д. 14</t>
  </si>
  <si>
    <t>СИП 2а 3х70+1х95</t>
  </si>
  <si>
    <t>КВЛ 0,4 кВ от ТП 31 Л-17 Волховская д. 14 (выход на опору)</t>
  </si>
  <si>
    <t>ф.201-11 от ТП 30 до ТП 89</t>
  </si>
  <si>
    <t>КЛ-6 кВ от ТП-89</t>
  </si>
  <si>
    <t>КЛ 6 кВ ф. 201-11 ТП 30 - ТП 89</t>
  </si>
  <si>
    <t xml:space="preserve">Оборудование ТП-89 </t>
  </si>
  <si>
    <t>ТП 89</t>
  </si>
  <si>
    <t xml:space="preserve">ВЛ-0,4 кВ от ТП-89 </t>
  </si>
  <si>
    <t>ВЛ 0,4 кВ от ТП 89 Л-1 жил. Фонд; кафе Анастасия</t>
  </si>
  <si>
    <t>СИП2 3х70+1х95+1х16</t>
  </si>
  <si>
    <t>КВЛ 0,4 кВ от ТП 89 Л-1 жил. Фонд; кафе Анастасия (выход на опору)</t>
  </si>
  <si>
    <t xml:space="preserve">КЛ-0,4 кВ от ТП-89	</t>
  </si>
  <si>
    <t>КЛ 0,4 кВ от ТП 89 Л-2  Исакова 21</t>
  </si>
  <si>
    <t>АШВб 4х50</t>
  </si>
  <si>
    <t>КЛ 0,4 кВ от ТП 89 Л-3  Исакова 21а</t>
  </si>
  <si>
    <t>КЛ 0,4 кВ от ТП 89 Л-6 Волховская 20</t>
  </si>
  <si>
    <t>КЛ 0,4 кВ от ТП 89 Л-8 Насосная; Волховская 20</t>
  </si>
  <si>
    <t>КЛ 0,4 кВ от ТП 89 Насосная - КК-89-4/6 (Волховская 20)</t>
  </si>
  <si>
    <t>КЛ 0,4 кВ от ТП 89 КК-89-2 (Исакова 21) - КК-89-3 (Исакова 21а)</t>
  </si>
  <si>
    <t>КЛ 0,4 кВ от ТП 89 Л-4 Волховская 20</t>
  </si>
  <si>
    <t>КЛ 0,4 кВ от ТП 89 Л-5 Исакова 23</t>
  </si>
  <si>
    <t>КЛ 0,4 кВ от ТП 89 Л-7 Исакова 23 (резерв)</t>
  </si>
  <si>
    <t>КЛ 0,4 кВ от ТП 89 КК-89-2 (Исакова 21) - КК-30-2-2 (Исакова 17)</t>
  </si>
  <si>
    <t>ф.201-11 от ТП 89 до ТП 77</t>
  </si>
  <si>
    <t xml:space="preserve">КЛ-6 кВ фид. 201-11 от ТП-89 до ТП-77	</t>
  </si>
  <si>
    <t>КЛ 6 кВ ф. 201-11 ТП 89 - ТП 77</t>
  </si>
  <si>
    <t>АСБ 3х95;           АСБ 3х120</t>
  </si>
  <si>
    <t xml:space="preserve">Оборудование ТП-77 </t>
  </si>
  <si>
    <t>ТП 77</t>
  </si>
  <si>
    <t>КЛ 0,4 кВ от ТП 77 Л-6 Пищеблок</t>
  </si>
  <si>
    <t>КЛ 0,4 кВ от ТП 77 Л-2 Главный корпус</t>
  </si>
  <si>
    <t>КЛ 0,4 кВ от ТП 77 Л-13 Главный корпус</t>
  </si>
  <si>
    <t>КЛ 0,4 кВ от ТП 77 Л-19 пищеблок; инфекц. отд. (резерв)</t>
  </si>
  <si>
    <t>КЛ 0,4 кВ от ТП 77 Л-8 Пищеблок</t>
  </si>
  <si>
    <t>КЛ 0,4 кВ от ТП 77 Л-5 Морг</t>
  </si>
  <si>
    <t>КЛ 0,4 кВ от ТП 77 от КК-77-12 (скорая помощь) до КК-77-5 (морг)</t>
  </si>
  <si>
    <t>КЛ 0,4 кВ от ТП 77 Л-12 Скорая помощь, морг</t>
  </si>
  <si>
    <t>КЛ 0,4 кВ от ТП 77 от КК-77-6 (пищеблок) - инфекц отделение</t>
  </si>
  <si>
    <t>КЛ 0,4 кВ от ТП 77 Л-18 Инфекционное отд.</t>
  </si>
  <si>
    <t>АПвБбШп 4х70</t>
  </si>
  <si>
    <t>КЛ 0,4 кВ от ТП 77 Л-7 Санэпидстанция</t>
  </si>
  <si>
    <t>АВВБ 3х50+1х25</t>
  </si>
  <si>
    <t>КЛ 0,4 кВ от ТП 77 Л-9 Санэпидстанция</t>
  </si>
  <si>
    <t>ф.201-11 от ТП 30 до ТП 76</t>
  </si>
  <si>
    <t>КЛ-6 кВ от ТП-76</t>
  </si>
  <si>
    <t>КЛ 6кВ ф. 201-11 ТП 30 - ТП 76</t>
  </si>
  <si>
    <t>ТП 76</t>
  </si>
  <si>
    <t>КЛ 0,4 кВ от ТП 76 Л-1 до КК-76-9/1, Волховская, 24</t>
  </si>
  <si>
    <t>АПВВ 3*150+50</t>
  </si>
  <si>
    <t>КЛ 0,4 кВ от ТП 76 Л-9 до КК-76-9/1, Волховская, 24</t>
  </si>
  <si>
    <t>АВВГ 3*150+50</t>
  </si>
  <si>
    <t>КЛ 0,4 кВ от ТП 76 Л-8 до КК-76-8/15, ул. Исакова д.18, маг.Ерхова</t>
  </si>
  <si>
    <t>АВВБ 4х50</t>
  </si>
  <si>
    <t>КЛ 0,4 кВ от ТП 76 Л-15 до КК-76-8/15, ул. Исакова д.18, маг.Ерхова</t>
  </si>
  <si>
    <t>КЛ 0,4 кВ от ТП 76 Л-4 до КК-76-4/11, Исакова д.20</t>
  </si>
  <si>
    <t>АПВВ 3х150+1х50</t>
  </si>
  <si>
    <t>КЛ 0,4 кВ от ТП 76 Л-11 до КК-76-4/11, Исакова д.20</t>
  </si>
  <si>
    <t>КЛ 0,4кВ от ТП 76 Л-16 до КК-76-16, Исакова, д.20</t>
  </si>
  <si>
    <t xml:space="preserve">КЛ 0,4 кВ от ТП 76 Перемычка от КК-76-13 до КК-76-6 (Исакова 20б - Исакова 20а) </t>
  </si>
  <si>
    <t>АВБбШв 3х120+1х50</t>
  </si>
  <si>
    <t>КЛ 0,4 кВ от ТП 76 КК-76-13 (Исакова 20б) -КК-76б-11/13 (Волховская 26)</t>
  </si>
  <si>
    <t>КЛ 0,4 кВ от ТП 76 Л-6 до КК-76-6, Исакова, 20а</t>
  </si>
  <si>
    <t>КЛ 0,4 кВ от ТП 76 Л-13 до КК-76-13, Исакова, 20б</t>
  </si>
  <si>
    <t>КЛ-0,4 кВ от ТП-76 до ВРУ детского сада 1</t>
  </si>
  <si>
    <t>КЛ 0,4 кВ от ТП 76 Л-2 до ВРУ Детского сада №1 (Красноар.7)</t>
  </si>
  <si>
    <t>КЛ 0,4 кВ от ТП 76 Л-10 до ВРУ Детского сада №1  (Красноар.7)</t>
  </si>
  <si>
    <t>КЛ 0,4 кВ отТП 76 Перемычка от КК-76-4/11 до КК-76-16, Исакова, д.20</t>
  </si>
  <si>
    <t>ф.201-11 от ТП 76 до ТП 76б</t>
  </si>
  <si>
    <t>КЛ-6 кВ от ТП-76б</t>
  </si>
  <si>
    <t xml:space="preserve">КЛ 6 кВ ф. 201-11 ТП 76 - ТП 76б </t>
  </si>
  <si>
    <t>Оборудование ТП-76б</t>
  </si>
  <si>
    <t>ТП 76б</t>
  </si>
  <si>
    <t>КЛ 6 кВ ф. 201-11 ТП 76б - ТП 35</t>
  </si>
  <si>
    <t>КЛ-0,4 кВ от ТП-76б</t>
  </si>
  <si>
    <t>КЛ 0,4 кВ от ТП 76б Л-1 Красноармейская 9; маг. Сказка</t>
  </si>
  <si>
    <t>КЛ 0,4 кВ от ТП 76б Л-2 Красноармейская 15</t>
  </si>
  <si>
    <t>КЛ 0,4 кВ от ТП 76б Л-3 Красноармейская 15</t>
  </si>
  <si>
    <t>КЛ 0,4 кВ от ТП 76б КК-76б-1 (Красноарм. 9) - КК-76б-5 (Красноарм. 11)</t>
  </si>
  <si>
    <t>АВБбШв  4*120</t>
  </si>
  <si>
    <t>КЛ 0,4 кВ от ТП 76б Л-5 Красноармейская 11</t>
  </si>
  <si>
    <t>КЛ 0,4 кВ от ТП 76б Л-17 Волховская 32</t>
  </si>
  <si>
    <t>АВВГ 3х150+1х50</t>
  </si>
  <si>
    <t>КЛ 0,4 кВ от ТП 76б Л-8 Волховская 32</t>
  </si>
  <si>
    <t>КЛ-0,4 кВ от ТП-76Б (15)</t>
  </si>
  <si>
    <t>КЛ 0,4 кВ от ТП 76б Л-15 Волховская 30</t>
  </si>
  <si>
    <t>КЛ 0,4 кВ от ТП 76б Л-10 Красноармейская 13</t>
  </si>
  <si>
    <t>ААБ  3*70</t>
  </si>
  <si>
    <t>КЛ 0,4 кВ от ТП 76б Л-11  Волховская 26</t>
  </si>
  <si>
    <t>АВБбШв  3*120+1х25</t>
  </si>
  <si>
    <t>КЛ 0,4 кВ от ТП 76б Л-13 Волховская 26</t>
  </si>
  <si>
    <t>АВБбШв 3*120+1х25</t>
  </si>
  <si>
    <t>КЛ 0,4 кВ от ТП 76б Л-6 Волховская 30; магазин</t>
  </si>
  <si>
    <t>КЛ 0,4 кВ от ТП 76б КК-76б-10 (Красн.13) - КК-76б-5 (Красн.11)</t>
  </si>
  <si>
    <t>КЛ 0,4 кВ от ТП 76б КК-76б-17-1 (Волховск.32) - КК-76б-17-2 (Волховск.32)</t>
  </si>
  <si>
    <t>КГ 4х120</t>
  </si>
  <si>
    <t>КЛ 0,4 кВ от ТП 76б КК-76б-17-2 (Волховск.32) - КК-76б-6 (Волховск.30)</t>
  </si>
  <si>
    <t>АСБ 3х120+35</t>
  </si>
  <si>
    <t>КЛ 0,4 кВ от ТП 76б КК-76б-17-1 (Волховск.32) - КК-76б-8-1 (Волховск.30)</t>
  </si>
  <si>
    <t>АСБ 4х150</t>
  </si>
  <si>
    <t>КЛ 0,4 кВ от ТП 76б КК-76б-8-1 (Волховск.30) - КК-76б-8/6-2 (Волховск.28)</t>
  </si>
  <si>
    <t>АВВБ 4х70</t>
  </si>
  <si>
    <t>КЛ 0,4 кВ от ТП 76б КК-76б-6 (Волховск.30) - КК-76б-8/6-2 (Волховск.28)</t>
  </si>
  <si>
    <t>ф.201-11 от ТП 76б до ТП 76а</t>
  </si>
  <si>
    <t>КЛ-6 кВ от ТП-76а</t>
  </si>
  <si>
    <t>КЛ 6 кВ ф. 201-11 ТП 76б - ТП 76а</t>
  </si>
  <si>
    <t>АСБ2л 3*185</t>
  </si>
  <si>
    <t>КЛ 6 кВ  ф. 201-11 ТП 76а - ТП 79</t>
  </si>
  <si>
    <t>ААБ2л 3*150</t>
  </si>
  <si>
    <t>Оборудование ТП-76а</t>
  </si>
  <si>
    <t>ТП 76а</t>
  </si>
  <si>
    <t>КЛ-0,4 кВ от ТП-76а</t>
  </si>
  <si>
    <t>КЛ 0,4 кВ от ТП 76а Л-7 Строителей 7а</t>
  </si>
  <si>
    <t>1977  2008</t>
  </si>
  <si>
    <t>АНРБ 2х(3х70)  АВВГ 4х120</t>
  </si>
  <si>
    <t>КЛ 0,4 кВ от ТП 76а Л-17 Строителей 7а</t>
  </si>
  <si>
    <t>КЛ 0,4 кВ от ТП 76а Л-9 Строителей 13 (через д.7б)</t>
  </si>
  <si>
    <t>АВБ 3х150</t>
  </si>
  <si>
    <t>КЛ 0,4 кВ от ТП 76а Л-6 Строителей 7б (резерв на д.13)</t>
  </si>
  <si>
    <t>КЛ 0,4 кВ от ТП 76а Л-8 Строителей 11</t>
  </si>
  <si>
    <t>КЛ 0,4 кВ от ТП 76а КК-76а-7/17 (Строителей 7а) - РЩ дома (Строителей 7а)</t>
  </si>
  <si>
    <t>АВРБ 4х95</t>
  </si>
  <si>
    <t>КЛ 0,4 кВ от ТП 76а КК-76а-6/9-1 (Строителей 7б) - КК-76а-6/9-2 (Строителей 13)</t>
  </si>
  <si>
    <t>КЛ-0,4 кВ от ТП-76а до ВРУ общежития</t>
  </si>
  <si>
    <t>КЛ 0,4 кВ от ТП 76а Л-14 Налоговая Строителей 9</t>
  </si>
  <si>
    <t>КЛ 0,4 кВ от ТП 76а Л-13 Строителей 11 (резерв)</t>
  </si>
  <si>
    <t>АВШВ 3х120+1х35</t>
  </si>
  <si>
    <t>КЛ 0,4 кВ от ТП 76а Л-5 общежитие</t>
  </si>
  <si>
    <t>АВБ 3х185+1х50</t>
  </si>
  <si>
    <t>ф.267-14 от ТП 79 до ЛР-215</t>
  </si>
  <si>
    <t xml:space="preserve">ВЛ-6 кВ фид. 201-11 9-й квартал </t>
  </si>
  <si>
    <t xml:space="preserve">ВЛ 10 кВ ф. 267-03 оп. №21 - ТП 79 </t>
  </si>
  <si>
    <t>─</t>
  </si>
  <si>
    <t>КЛ 10 кВ ф. 267-03 ввод наТП 79</t>
  </si>
  <si>
    <t>КЛ 10кВ оп.№22 - ввод  на ТП 78</t>
  </si>
  <si>
    <t>ЦАСБ2л 3х185</t>
  </si>
  <si>
    <t>ГКТП 78</t>
  </si>
  <si>
    <t>ТП 78</t>
  </si>
  <si>
    <t xml:space="preserve">КЛ-0,4 кВ от ГКТП-78 до ВРУ военкомата, архива	</t>
  </si>
  <si>
    <t>КЛ 0,4 кВ от ТП 78 Л-4 Военкомат</t>
  </si>
  <si>
    <t>СБ 3х120</t>
  </si>
  <si>
    <t xml:space="preserve">КЛ-6 кВ фид. 201-11 от ТП-91 до ТП-78	</t>
  </si>
  <si>
    <t>КЛ 10 кВ ф. 267-03  ТП 78 - ТП 91</t>
  </si>
  <si>
    <t>3хАПвПу2г 1х120/50</t>
  </si>
  <si>
    <t>ф.267-14 от  ЛР-215 до ТП 96</t>
  </si>
  <si>
    <t xml:space="preserve">ВЛ 10 кВ от оп.№10 - ТП 96 </t>
  </si>
  <si>
    <t>ГКТП 96</t>
  </si>
  <si>
    <t>ТП 96</t>
  </si>
  <si>
    <t>ф.201-06 от ПС-201 до ЛР-61</t>
  </si>
  <si>
    <t>ВЛ-6 кВ фид.201-06 Берег</t>
  </si>
  <si>
    <t>ВЛ 6 кВ ф. 201-06 ПС-201 - ЛР 61</t>
  </si>
  <si>
    <t xml:space="preserve">  А-150, А-120, А-95, А-70,  СИП-3 (1х70)</t>
  </si>
  <si>
    <t>КЛ-6 кВ фид. 201-06 Берег</t>
  </si>
  <si>
    <t>КЛ 6 кВ ф. 201-06 ввод на ТП 50а</t>
  </si>
  <si>
    <t>КЛ 6 кВ ф. 201-06  выход с ТП 50а на опору</t>
  </si>
  <si>
    <t xml:space="preserve">КЛ 6 кВ ф.201-06 от оп.31 до оп.32  </t>
  </si>
  <si>
    <t>АПвПу2г 3х150/35-10</t>
  </si>
  <si>
    <t xml:space="preserve">КЛ-6 кВ от ТП-50 до ТП-50а	</t>
  </si>
  <si>
    <t>КЛ 6кВ ф. 201-06 ТП 50а - ТП 50</t>
  </si>
  <si>
    <t xml:space="preserve">Оборудование ТП-50а </t>
  </si>
  <si>
    <t>ТП 50а</t>
  </si>
  <si>
    <t>КЛ-0,4 кВ от ТП-50а до насосной</t>
  </si>
  <si>
    <t>КЛ 0,4 кВ от ТП 50а Л-11  Насосная №1</t>
  </si>
  <si>
    <t>КЛ 0,4 кВ от ТП 50а Л-7  Насосная №2</t>
  </si>
  <si>
    <t>ф.201-06 от ЛР-61 до ЛР-62</t>
  </si>
  <si>
    <t>ВЛ 6 кВ ф. 201-06 от ЛР-61 до опоры  с ЛР-62,63,65</t>
  </si>
  <si>
    <t>КЛ 6 кВ ф. 201-06 опора №50 - ввод на ТП 81</t>
  </si>
  <si>
    <t>КЛ 6 кВ ф. 201-06 опора №51 - ввод на ТП 81</t>
  </si>
  <si>
    <t xml:space="preserve">Оборудование ТП-81 </t>
  </si>
  <si>
    <t>ТП 81</t>
  </si>
  <si>
    <t>ВЛ 6 кВ ф. 201-06 отпайка на ТП 45а</t>
  </si>
  <si>
    <t>А70</t>
  </si>
  <si>
    <t>КЛ 6 кВ ф. 201-06  ввод на ТП 45а</t>
  </si>
  <si>
    <t>ААШВ 3*150</t>
  </si>
  <si>
    <t xml:space="preserve">ГКТП 45аН </t>
  </si>
  <si>
    <t>ТП 45а</t>
  </si>
  <si>
    <t>ВЛ-0,4 кВ от ГКТП-45а</t>
  </si>
  <si>
    <t>ВЛ 0,4 кВ от ТП 45а Л-2 Волкова 1-17</t>
  </si>
  <si>
    <t>СИП 2А 3х70+1х95+1х25</t>
  </si>
  <si>
    <t xml:space="preserve">КЛ-0,4 кВ от ГКТП-45а	</t>
  </si>
  <si>
    <t>КВЛ 0,4 кВ от ТП 45а Л-2 Волкова 1-17 (выход на опору)</t>
  </si>
  <si>
    <t xml:space="preserve">ВЛ 0,4 кВ от ТП 45а Л-4 Волкова 4-24 </t>
  </si>
  <si>
    <t>КВЛ 0,4 кВ от ТП 45а Л-4 Волкова 4-24 (выход на опору)</t>
  </si>
  <si>
    <t>ВЛ 0,4 кВ от ТП 45а Л-3 ул.Пожарная д.1-15</t>
  </si>
  <si>
    <t>СИП 2А 3х50+1х70+1х16, 3х35+1х50; СИП 4 2х16</t>
  </si>
  <si>
    <t>КВЛ 0,4 кВ от ТП 45а Л-3 ул.Пожарная д.1-15 (выход на опору)</t>
  </si>
  <si>
    <t>ВЛ 0,4 кВ от ТП 45а Л-7 Пожарная; гаражи</t>
  </si>
  <si>
    <t>2013  2018
2021</t>
  </si>
  <si>
    <t>СИП 2А 3х35+1х50; СИП 4 4х25; СИП-2 3х70+1х95</t>
  </si>
  <si>
    <t xml:space="preserve">КЛ-04 кВ от ТП-45а </t>
  </si>
  <si>
    <t>КВЛ 0,4 кВ от ТП 45а Л-7 Пожарная; гаражи (выход на опору)</t>
  </si>
  <si>
    <t>ВЛ 0,4 кВ от ТП 45а Л-5 Беломорская, Боровая</t>
  </si>
  <si>
    <t>А50; СИП 2А 3х35+1х50+1х16</t>
  </si>
  <si>
    <t>КВЛ 0,4 кВ от ТП 45а Л-5 Беломорская, Боровая (выход на опору)</t>
  </si>
  <si>
    <t>ф.35-06 от ЛР-65 до ТП 48</t>
  </si>
  <si>
    <t>ВЛ 6 кВ ф. 35-06 от ЛР-65 до ТП 48</t>
  </si>
  <si>
    <t>КЛ 6 кВ ф. 35-06 ввод на ТП 48</t>
  </si>
  <si>
    <t xml:space="preserve">Оборудование ТП-48 </t>
  </si>
  <si>
    <t>ТП 48</t>
  </si>
  <si>
    <t>ф.201-06 от ЛР-63 до ТП 15</t>
  </si>
  <si>
    <t>ВЛ 6 кВ ф.201-06 от ЛР-63 до ТП 15</t>
  </si>
  <si>
    <t>А70        СИП3 1х120</t>
  </si>
  <si>
    <t>КЛ 6 кВ ф. 201-06 ввод на ТП 15</t>
  </si>
  <si>
    <t xml:space="preserve">КЛ-6 кВ фид.201-06 от ТП-15 до ТП-44	</t>
  </si>
  <si>
    <t>КЛ 6 кВ  ф. 201-06 ТП 15 - ТП 44</t>
  </si>
  <si>
    <t>ТП 15</t>
  </si>
  <si>
    <t xml:space="preserve">ВЛ-0,4 кВ от ТП-15 </t>
  </si>
  <si>
    <t>ВЛ 0,4 кВ от ТП 15 Л-17 ул.Горького, ул. Сосновая</t>
  </si>
  <si>
    <t>2014   2019</t>
  </si>
  <si>
    <t>СИП-4 4х70;                            СИП 2а 3х70+1х95</t>
  </si>
  <si>
    <t>КВЛ 0,4 кВ от ТП 15 Л-17 ул.Горького, ул. Сосновая (выход на опору)</t>
  </si>
  <si>
    <t>ВЛ 0,4 кВ от ТП 15 Л-12 ул. Сосновая 1а-7</t>
  </si>
  <si>
    <t>СИП 2а 3х70+1х95+1х16; 3х50+1х50+1х16; 2х14; 4х16</t>
  </si>
  <si>
    <t>КВЛ 0,4 кВ от ТП 15 Л-12 ул. Сосновая 1а-7 (выход на опору)</t>
  </si>
  <si>
    <t>КЛ-0,4 кВ от ТП-15</t>
  </si>
  <si>
    <t>КЛ 0,4 кВ от ТП 15 Л-4 Сосновая 11</t>
  </si>
  <si>
    <t>АВШвб 3х120</t>
  </si>
  <si>
    <t>КЛ 0,4 кВ от ТП 15 Л-11 Сосновая 11а</t>
  </si>
  <si>
    <t>КЛ 0,4 кВ от ТП 15 Л-13 Сосновая 9</t>
  </si>
  <si>
    <t>КЛ 0,4 кВ от ТП 15 Л-16 Сосновая 9а</t>
  </si>
  <si>
    <t>КЛ 0,4 кВ от ТП 15 Л-18 Сосновая 9а</t>
  </si>
  <si>
    <t>КЛ 0,4 кВ от ТП 15 Л-20 Сосновая 9а</t>
  </si>
  <si>
    <t>КЛ 0,4 кВ от ТП 15 Л-22 Сосновая 9а</t>
  </si>
  <si>
    <t xml:space="preserve">КЛ-0,4 кВ между ж/домами 9а и 11а </t>
  </si>
  <si>
    <t>КЛ 0,4 кВ от ТП 15 КК-15-16/18/20/22 (Сосновая9а) - КК-15-11 (Сосновая11а)</t>
  </si>
  <si>
    <t>КЛ 0,4 кВ от ТП 15 КК-15-13 (Сосновая 9) - КК-15-4 (Сосновая 11)</t>
  </si>
  <si>
    <t xml:space="preserve">КЛ-0,4 кВ от ТП-15 до ВРУ школы 4	</t>
  </si>
  <si>
    <t>КЛ 0,4 кВ от ТП 15 Л-7 Школа №4</t>
  </si>
  <si>
    <t>АВВБ 3зх50+1х16</t>
  </si>
  <si>
    <t>КЛ 0,4 кВ от ТП 15 Л-21 Школа №4</t>
  </si>
  <si>
    <t>КЛ 6 кВ ф. 201-06 ввод на ТП 45</t>
  </si>
  <si>
    <t>ГКТП 45</t>
  </si>
  <si>
    <t>ТП 45</t>
  </si>
  <si>
    <t xml:space="preserve">ВЛ-0,4 кВ от ГКТП-45 </t>
  </si>
  <si>
    <t>ВЛ 0,4 кВ от ТП 45 Л-1 ул.Сенная</t>
  </si>
  <si>
    <t>СИП 2а 3х70+1х95+1х16; СИП-4 4х25</t>
  </si>
  <si>
    <t xml:space="preserve">КЛ-0,4 кВ от ГКТП-45	</t>
  </si>
  <si>
    <t>КВЛ 0,4 кВ от ТП 45 Л-1 ул.Сенная (выход на опору)</t>
  </si>
  <si>
    <t>КВЛИ 0.4 кВ от ТП 45 Л-2 ул. Больничная д. 3-15</t>
  </si>
  <si>
    <t>1966   2017 2021</t>
  </si>
  <si>
    <t>СИП 2а 3х50+1х70+1х16; СИП 2а 3х70+1х95; СИП-4 4х70; СИП 4 4х16; СИП-2 3х35+1х50</t>
  </si>
  <si>
    <t>КВЛ 0,4 кВ от ТП 45 Л-2 ул.Больничная, 3-15 (выход на опору)</t>
  </si>
  <si>
    <t>ВЛ 0,4 кВ от ТП 45 Л-3 ул.Больничная, 2-22</t>
  </si>
  <si>
    <t>СИП 2а 3х70+1х70</t>
  </si>
  <si>
    <t>КВЛ 0,4 кВ от ТП 45 Л-3 ул.Больничная, 2-22 (выход на опору)</t>
  </si>
  <si>
    <t>ВЛ 0,4 кВ от ТП 45 Л-4 ул. Горького</t>
  </si>
  <si>
    <t>КВЛ 0,4 кВ от ТП 45 Л-4 ул. Горького (выход на опору)</t>
  </si>
  <si>
    <t>ВЛ 0,4 кВ от ТП 45 Л-8 Коттеджи ул. Горького</t>
  </si>
  <si>
    <t>СИП 2а 3х50+1х70; СИП 4х25</t>
  </si>
  <si>
    <t>КВЛ 0,4 кВ от ТП 45 Л-8 Коттеджи ул. Горького (выход на опору)</t>
  </si>
  <si>
    <t>ВЛ 0,4 кВ от ТП 45 Л-7 ул. Горького 3; Конная 29,31,33,35</t>
  </si>
  <si>
    <t>СИП2а 3х70+1х95+1х16</t>
  </si>
  <si>
    <t>КВЛ 0,4 кВ от ТП 45 Л-7 ул. Горького 3; Конная 29,31,33,35 (выход на опору)</t>
  </si>
  <si>
    <t>ф.201-06 от ЛР-62 дл ТП 46</t>
  </si>
  <si>
    <t>ВЛ 6кВ ф. 201-06 ЛР-62 - ТП 46</t>
  </si>
  <si>
    <t>КЛ 6 кВ ф. 201-06 ввод на ТП 46</t>
  </si>
  <si>
    <t xml:space="preserve"> АСБ 3х150</t>
  </si>
  <si>
    <t>ТП 46</t>
  </si>
  <si>
    <t>ВЛ-0,4 кВ от ТП-46</t>
  </si>
  <si>
    <t>ВЛ 0,4 кВ от ТП 46 Л-3  Транспортный</t>
  </si>
  <si>
    <t>СИП 3х70+1х95+1х16; 4х16</t>
  </si>
  <si>
    <t>КВЛ 0,4 кВ от ТП 46 Л-3  Транспортный (выход на опору)</t>
  </si>
  <si>
    <t>ВЛ 0,4 кВ от ТП 46 Л-5 Садовая 4-12</t>
  </si>
  <si>
    <t>СИП 3*50+70+16, 3х35+1х50+1х16; 2*16</t>
  </si>
  <si>
    <t>КВЛ 0,4 кВ от ТП 46 Л-5 Садовая 4-12 (выход на опору)</t>
  </si>
  <si>
    <t>АВБбШв 3х120+1х35</t>
  </si>
  <si>
    <t>ВЛ 0,4 кВ от ТП 46 Л-7 Садовая</t>
  </si>
  <si>
    <t>СИП 3*50+70+16,2*16</t>
  </si>
  <si>
    <t>КВЛ 0,4 кВ от ТП 46 Л-7 Садовая (выход на опору)</t>
  </si>
  <si>
    <t>ВЛ 0,4 кВ от ТП 46 Л-8 Гражданская</t>
  </si>
  <si>
    <t>СИП 3*50+70+16; 2х16</t>
  </si>
  <si>
    <t>КВЛ 0,4 кВ от ТП 46 Л-8 Гражданская (выход на опору)</t>
  </si>
  <si>
    <t>2хАВБбШв 3х120+1х36</t>
  </si>
  <si>
    <t>ВЛ 0,4 кВ от ТП 46 Л-9 ДОСААФ</t>
  </si>
  <si>
    <t>СИП  2А 3х70+1х95+1х16; СИП 4 4х25</t>
  </si>
  <si>
    <t>КВЛ 0,4 кВ от ТП 46 Л-9 ДОСААФ (выход на опору)</t>
  </si>
  <si>
    <t>АПвБшП 4х50</t>
  </si>
  <si>
    <t>ф. 201-06 от ТП 46 до ТП 46а</t>
  </si>
  <si>
    <t>ВЛ 6 кВ ф. 201-06  ТП 46 - ТП 46а</t>
  </si>
  <si>
    <t>КЛ-10 кВ отпайка на ТП-46а</t>
  </si>
  <si>
    <t>КЛ 6кВ выход с ТП 46 на опору</t>
  </si>
  <si>
    <t>КЛ 6кВ ввод на ТП 46а</t>
  </si>
  <si>
    <t>ААБ3х185</t>
  </si>
  <si>
    <t xml:space="preserve">ВЛ-10 кВ отпайка на ТП-46а </t>
  </si>
  <si>
    <t>ВЛЗ 10 кВ ф. 267-10 отпайка на ТП 46а</t>
  </si>
  <si>
    <t>КЛ 10 кВ ф. 267-10 оп.13 - ТП 46а</t>
  </si>
  <si>
    <t xml:space="preserve">Оборудование ТП-46а </t>
  </si>
  <si>
    <t>ТП 46а</t>
  </si>
  <si>
    <t>ВЛ-0,4 кВ от ТП-46а</t>
  </si>
  <si>
    <t>ВЛ 0,4 кВ от ТП 46а Л-12 Магазин</t>
  </si>
  <si>
    <t>КВЛ 0,4 кВ от ТП 46а Л-12 Магазин (выход на опору)</t>
  </si>
  <si>
    <t>ВЛ 0,4 кВ от ТП 46а Л-5 Песочная</t>
  </si>
  <si>
    <t>КВЛ 0,4 кВ от ТП 46а Л-5 Песочная (выход на опору)</t>
  </si>
  <si>
    <t>ВЛ 0,4 кВ от ТП 46а Л-10 Старая котельная</t>
  </si>
  <si>
    <t>КВЛ 0,4 кВ от ТП 46а Л-10 Старая котельная (выход на опору)</t>
  </si>
  <si>
    <t>ВЛ 0,4 кВ от ТП 46а Л-15 Лесхоз</t>
  </si>
  <si>
    <t>СИП 2а 3х70+1х95+1х16;        СИП 4х25</t>
  </si>
  <si>
    <t>КВЛ 0,4 кВ от ТП 46а Л-15 Лесхоз (выход на опору)</t>
  </si>
  <si>
    <t>ВЛЗ 10 кВ ф. 267-10 отпайка от оп.№13 на ТП 124</t>
  </si>
  <si>
    <t>Оборудование КТП-124 (15)</t>
  </si>
  <si>
    <t>ТП 124</t>
  </si>
  <si>
    <t>ф.35-03 (ТП-53, ТП-117, ТП-119)</t>
  </si>
  <si>
    <t>ВЛ  6кВ ф. 35-03 отпайка на  ТП 53 через ЛР-6кВ</t>
  </si>
  <si>
    <t>СИП3 1х35</t>
  </si>
  <si>
    <t>ГКТП 53</t>
  </si>
  <si>
    <t>ТП 53</t>
  </si>
  <si>
    <t>ВЛ-0,4 кВ от ГКТП-53, КТП-66</t>
  </si>
  <si>
    <t>ВЛ 0,4 кВ от ТП 53 Л-3 ул.Счастливая до моста</t>
  </si>
  <si>
    <t>2017
2021</t>
  </si>
  <si>
    <t>СИП2а 3х70+1х95+1х16;
3х25+1х35
3х70+1х95</t>
  </si>
  <si>
    <t>КВЛ 0,4 кВ от ТП 53 Л-3 ул.Счастливая до моста (выход на опору)</t>
  </si>
  <si>
    <t>ВЛ 0,4 кВ от ТП 53 Л-2 ул. Счастливая</t>
  </si>
  <si>
    <t>СИП2а 3х70+1х95+1х16, 4х25</t>
  </si>
  <si>
    <t>КВЛ 0,4 кВ от ТП 53 Л-2 ул. Счастливая (выход на опору)</t>
  </si>
  <si>
    <t>ВЛ-0,4кВ от ГКТП-53 (15)</t>
  </si>
  <si>
    <t xml:space="preserve">ВЛ 0,4 кВ от ТП 53 Л-4 пер. Ясный </t>
  </si>
  <si>
    <t>КВЛ 0,4 кВ от ТП 53 Л-4 пер. Ясный (выход на опору)</t>
  </si>
  <si>
    <t>ВЛ 6 кВ ф. 35-03 отпайка на ТП 117</t>
  </si>
  <si>
    <t>Оборудование СТП-117 (15)</t>
  </si>
  <si>
    <t>ТП 117</t>
  </si>
  <si>
    <t>ВЛ 0,4 кВ от ТП 117 Л-2 ул.Прохладная 2-10а, ул.Счастливая 21,23</t>
  </si>
  <si>
    <t>СИП2а 3х70+1х95+1х16,  СИП4 4х25, 2х16</t>
  </si>
  <si>
    <t>ВЛ-6 кВ от ТП-54 до ТП-119 (СТП-119) (15)</t>
  </si>
  <si>
    <t>ВЛ 6 кВ ф. 35-03 ТП 54 - ТП 119</t>
  </si>
  <si>
    <t>Оборудование ТП-119 (СТП-119) (15)</t>
  </si>
  <si>
    <t>ТП 119</t>
  </si>
  <si>
    <t>ВЛ-0,4 кВ фид.2 от ТП-119 (СТП-119) (15)</t>
  </si>
  <si>
    <t>ВЛ 0,4 кВ от ТП 119 Л-2</t>
  </si>
  <si>
    <t>СИП2а 3х95+1х95+1х25; СИП4 4х25</t>
  </si>
  <si>
    <t>ВЛ-0,4 кВ фид.1 от ТП-119 (СТП-119) (15)</t>
  </si>
  <si>
    <t>ВЛ 0,4 кВ от ТП 119 Л-1</t>
  </si>
  <si>
    <t>СИП2а 3х95+1х95+1х25; 3х95+1х95</t>
  </si>
  <si>
    <t>ф.201-06 от ТП 46а до ТП 97</t>
  </si>
  <si>
    <t xml:space="preserve">КЛ-6 кВ фид.201-06 от ТП-46б до ТП-97	</t>
  </si>
  <si>
    <t>КЛ 6 кВ ф. 201-06 ТП 46а - ТП 97</t>
  </si>
  <si>
    <t>ААБ 3х185;         АСБ 3х95</t>
  </si>
  <si>
    <t>Оборудование ТП-97</t>
  </si>
  <si>
    <t>ТП 97</t>
  </si>
  <si>
    <t>ВЛ-0,4 кВ от ТП-97 Л-3 до ВРУ-0,4 кВ (15)</t>
  </si>
  <si>
    <t>КВЛИ 0,4 кВ от ТП 97 Л-3 пер. Коммунальный</t>
  </si>
  <si>
    <t>КЛ 0,4 кВ от ТП 97 Л-3 (выход на опору)</t>
  </si>
  <si>
    <t>ф.201-06 от ТП 97 до ТП 71</t>
  </si>
  <si>
    <t xml:space="preserve">КЛ-6 кВ фид. 201-06 от ГКТП-71 до ТП-97	</t>
  </si>
  <si>
    <t xml:space="preserve">КЛ 6кВ ф. 201-06 ТП 97 - ТП 71 </t>
  </si>
  <si>
    <t xml:space="preserve">КЛ-6 кВ фид. 201-06 от ГКТП-71 до ТП-49	</t>
  </si>
  <si>
    <t>КЛ 6 кВ ф. 201-06 ТП 71 - ТП 49</t>
  </si>
  <si>
    <t xml:space="preserve">КТП П 71 </t>
  </si>
  <si>
    <t>ТП 71</t>
  </si>
  <si>
    <t>ф.201-06 от ТП 46 до ТП 75</t>
  </si>
  <si>
    <t xml:space="preserve">КЛ-6 кВ фид. 201-06 от ТП-46 до ТП-75 </t>
  </si>
  <si>
    <t>КЛ 6 кВ ф. 201-06 ТП 46 - ТП 75</t>
  </si>
  <si>
    <t>ТП 75</t>
  </si>
  <si>
    <t>ф.201-06 от ТП 75 до ТП 49</t>
  </si>
  <si>
    <t xml:space="preserve">отпайка ВЛ 6 кВ ф. 35-03  оп.4 до оп.16 (ТП 49) </t>
  </si>
  <si>
    <t xml:space="preserve"> А-50; СИП-3 1х120</t>
  </si>
  <si>
    <t xml:space="preserve">КЛ-6 кВ фид. 201-06 от ТП-75 до ТП-49	</t>
  </si>
  <si>
    <t>КЛ 6 кВ ф. 201-06 ТП 75 - ТП 49</t>
  </si>
  <si>
    <t>ТП 49</t>
  </si>
  <si>
    <t>Оборудование СТП-121 (15)</t>
  </si>
  <si>
    <t>ТП 121</t>
  </si>
  <si>
    <t>ВЛ-0,4 кВ от ГКТП-47</t>
  </si>
  <si>
    <t>ВЛ 0,4 кВ от ТП 121 Л-2 ИЖС пр. Ленина</t>
  </si>
  <si>
    <t>СИП 2а 3х50+1х70; СИП 4 4х16</t>
  </si>
  <si>
    <t>КВЛ 0,4 кВ от ТП 121 Л-2 ИЖС пр. Ленина (выход на опору)</t>
  </si>
  <si>
    <t>ф.201-14 от ПС-201 до ТП 39</t>
  </si>
  <si>
    <t>ВЛ-6 кВ фид. 201-14 ДК</t>
  </si>
  <si>
    <t>ВЛ 6 кВ ф. 201-14 ПС-201 - ТП 39</t>
  </si>
  <si>
    <t>КЛ 6 кВ ф. 201-14 ПС-201 - оп. №1</t>
  </si>
  <si>
    <t xml:space="preserve">КЛ  6кВ ф. 201-14 оп.№28 - ТП 39 </t>
  </si>
  <si>
    <t>Оборудование ТП-39</t>
  </si>
  <si>
    <t>ТП 39</t>
  </si>
  <si>
    <t>КЛ-0,4 кВ от ТП-39 до ВРУ Дома культуры</t>
  </si>
  <si>
    <t>КЛ 0,4 кВ от ТП 39 Л-6 ДК силовая</t>
  </si>
  <si>
    <t>КЛ 0,4 кВ от ТП 39 Л-6 ДК освещение</t>
  </si>
  <si>
    <t>ф.201-14 от ТП 39 до ТП 101</t>
  </si>
  <si>
    <t xml:space="preserve">КЛ-6 кВ фид. 201-14 от ТП-39 до ТП-86	</t>
  </si>
  <si>
    <t>КЛ 6 кВ  ф. 201-14 ТП 39 - ТП 86</t>
  </si>
  <si>
    <t>КЛ-6 кВ от ТП-101</t>
  </si>
  <si>
    <t>КЛ 6 кВ ф. 201-14 ТП 86 - ТП 101</t>
  </si>
  <si>
    <t xml:space="preserve">Оборудование ТП-101 </t>
  </si>
  <si>
    <t>ТП 101</t>
  </si>
  <si>
    <t>ВЛ 0,4 кВ от ТП 101 Л-3 гараж эл.участка</t>
  </si>
  <si>
    <t>ВЛ 0,4 кВ от ТП 101 Л-3 Гараж эл. участка</t>
  </si>
  <si>
    <t>СИП 4 4х16</t>
  </si>
  <si>
    <t>КЛ-0,4 кВ от ТП-101</t>
  </si>
  <si>
    <t>КЛ 0,4 кВ от ТП 101 Л-1  Ленина 9</t>
  </si>
  <si>
    <t>ААШв 3х120</t>
  </si>
  <si>
    <t>КЛ 0,4 кВ от ТП 101 КК-101-19 (Ленина 11) - КК-101-17 (Культуры 10)</t>
  </si>
  <si>
    <t>АСБ 3х120+25</t>
  </si>
  <si>
    <t>КЛ 0,4 кВ от ТП 101 Л-17 Культуры 10</t>
  </si>
  <si>
    <t>КЛ 0,4 кВ от ТП 101 Л-19 Ленина 11</t>
  </si>
  <si>
    <t>КЛ 0,4 кВ от ТП 101 Л-14 Ленина 9</t>
  </si>
  <si>
    <t>ф. 201-14 от ТП 101 до ТП 100</t>
  </si>
  <si>
    <t>КЛ-6 кВ от ТП-100</t>
  </si>
  <si>
    <t>КЛ 6 кВ ф. 201-14 ТП 101 - ТП 100</t>
  </si>
  <si>
    <t>АСБ 3х240; ААШВ 3х240</t>
  </si>
  <si>
    <t>КЛ 6 кВ ф. 201-14 ТП 100 - ТП 42</t>
  </si>
  <si>
    <t xml:space="preserve">Оборудование ТП-100 </t>
  </si>
  <si>
    <t>ТП 100</t>
  </si>
  <si>
    <t>КЛ-0,4 кВ от ТП-100</t>
  </si>
  <si>
    <t>КЛ 0,4 кВ от ТП 100 Л-1 МЖД пр. Ленина д.13 (полдома) (КК-100-1-4)</t>
  </si>
  <si>
    <t>КЛ 0,4 кВ от ТП 100 Л-18 МЖД ул. Комсомольская д.15а (КК-100-12/18)</t>
  </si>
  <si>
    <t>КЛ 0,4 кВ от ТП 100 Л-7 Ленина13а (кольцо ТП-16)</t>
  </si>
  <si>
    <t>КЛ 0,4 кВ от ТП 100 Л-4 МЖД  пр. Ленина д.13 (полдома)  (КК-100-1/4)</t>
  </si>
  <si>
    <t>КЛ 0,4 кВ от ТП 100 Л-12 ул. Комсомольская д.15а (КК-100-12/18)</t>
  </si>
  <si>
    <t>КЛ 0,4 кВ от ТП 100 Л-17 Строителей 7а</t>
  </si>
  <si>
    <t>КЛ-0,4 кВ от ТП-100 до ВРУ детского сада 12</t>
  </si>
  <si>
    <t>КЛ 0,4 кВ от ТП 100 Л-2 Дет. сад №12</t>
  </si>
  <si>
    <t>КЛ 0,4 кВ от ТП 100 Л-13 дет.сад №12 (КК-100-2)</t>
  </si>
  <si>
    <t>ААВБ 3х95+1х35</t>
  </si>
  <si>
    <t>КЛ 0,4 кВ КК-100-17 ( пр. Ленина д.13) - КК-100-1/4 ( пр. Ленина д.13)</t>
  </si>
  <si>
    <t>КЛ 0,4 кВ КК-100-17 (пр. Ленина д.13) - КК-100-12/18 (ул. Комсомольская, д.15а)</t>
  </si>
  <si>
    <t>ф. 201-14 от ТП 100 до ТП 16</t>
  </si>
  <si>
    <t>КЛ-10 кВ от ТП-16</t>
  </si>
  <si>
    <t>КЛ 6 кВ ф. 201-14 ТП 100 - ТП 16</t>
  </si>
  <si>
    <t>ААБ 3х150; АСБ 3х150</t>
  </si>
  <si>
    <t>КЛ 6 кВ ф. 201-14 ТП 16 - ТП 91</t>
  </si>
  <si>
    <t xml:space="preserve">Оборудование ТП-16 </t>
  </si>
  <si>
    <t>ТП 16</t>
  </si>
  <si>
    <t xml:space="preserve">КЛ-0,4 кВ от ТП-16	</t>
  </si>
  <si>
    <t>КЛ 0,4 кВ от ТП 16 Л-1 Свирская 62</t>
  </si>
  <si>
    <t>КЛ 0,4 кВ от ТП 16 Л-12 Комсомольская 16</t>
  </si>
  <si>
    <t>ВВГ 3х120+1х50</t>
  </si>
  <si>
    <t>КЛ 0,4 кВ от ТП 16 Л-19 Комсомольская 16</t>
  </si>
  <si>
    <t>ВБбШв 3х120+1х50</t>
  </si>
  <si>
    <t>КЛ 0,4 кВ от ТП 16 Л-13 Комсомольская 17</t>
  </si>
  <si>
    <t>АВБбШв 3х185+50</t>
  </si>
  <si>
    <t>КЛ 0,4 кВ от ТП 16 Л-20 Комсомольская 19</t>
  </si>
  <si>
    <t>КЛ 0,4 кВ от ТП 16 Л-9  Ленина 13а; кольцо с ТП 100</t>
  </si>
  <si>
    <t>КЛ 0,4 кВ от ТП 16 Л-8 Свирская 62</t>
  </si>
  <si>
    <t>КЛ 0,4 кВ от ТП 16 КК-16-20 (Комсом.19) - КК-16-13 (Комсом.17)</t>
  </si>
  <si>
    <t>ф.201-14 от ТП 39 до ТП 42</t>
  </si>
  <si>
    <t xml:space="preserve">КЛ-6 кВ от ТП-42	</t>
  </si>
  <si>
    <t>КЛ 6кВ ф. 201-14 ТП 39 - ТП 42</t>
  </si>
  <si>
    <t>АПвПу2г 3х185/70</t>
  </si>
  <si>
    <t>ТП 42</t>
  </si>
  <si>
    <t xml:space="preserve">ВЛ-0,4 кВ от ТП-42	</t>
  </si>
  <si>
    <t>ВЛ 0,4 кВ от ТП 42 Л-7 Ленина 8,10,12</t>
  </si>
  <si>
    <t>СИП2а 3х70+1х95, СИП2а 3х50+1х70</t>
  </si>
  <si>
    <t>КЛ 0,4 кВ от ТП 42 Л-7 Ленина 8,10,12 (выход на опору)</t>
  </si>
  <si>
    <t>АПШВ 3х50+1х25</t>
  </si>
  <si>
    <t>ВЛ 0,4 кВ от ТП 42 Л-4 Дет. сад №11</t>
  </si>
  <si>
    <t>КВЛ 0,4 кВ от ТП 42 Л-4 Дет. сад №11 (выход на опору)</t>
  </si>
  <si>
    <t>ВЛ-0,4 кВ от ТП-42 до КК-42-3 Л-5 (15)</t>
  </si>
  <si>
    <t>ВЛ 0,4 кВ от КК-42-3 гаражи</t>
  </si>
  <si>
    <t>СИП2а 4х25+1х35</t>
  </si>
  <si>
    <t>КВЛ 0,4 кВ от КК-42-3 (выход на опору)</t>
  </si>
  <si>
    <t>АПвБШп 4х35</t>
  </si>
  <si>
    <t xml:space="preserve">КЛ-0,4 кВ от ТП-42	</t>
  </si>
  <si>
    <t>КЛ 0,4 кВ от ТП 42 Л-2 Ленина 14</t>
  </si>
  <si>
    <t>АВБбШв 3х50+1х25</t>
  </si>
  <si>
    <t>КЛ 0,4 кВ от ТП 42 Л-3 Ленина 16а</t>
  </si>
  <si>
    <t>КЛ 0,4 кВ от ТП 42 Л-5 Ленина 18</t>
  </si>
  <si>
    <t>АСБ 3х95+35</t>
  </si>
  <si>
    <t>КЛ 0,4 кВ от ТП 42 КК-42-5 (Ленина18) - КК-42-15 (Ленина20)</t>
  </si>
  <si>
    <t>КЛ 0,4 кВ от ТП 42 Л-9 Ленина 16</t>
  </si>
  <si>
    <t>КЛ 0,4 кВ от ТП 42 Л-10 Ленина 12</t>
  </si>
  <si>
    <t>КЛ 0,4 кВ от ТП 42 КК-42-8/10-1 (Ленина 12) - КК-42-10-2 (Ленина 10)</t>
  </si>
  <si>
    <t>КЛ 0,4 кВ от ТП 42 Л-14 Ленина 14а</t>
  </si>
  <si>
    <t>ААШВ 4*50</t>
  </si>
  <si>
    <t>КЛ 0,4 кВ от ТП 42 Л-15 Ленина 20</t>
  </si>
  <si>
    <t>АСБ  3х95</t>
  </si>
  <si>
    <t>КЛ 0,4 кВ от ТП 42 КК-42-10-2 (Ленина 10) - КК-42-10-3 (Ленина 8)</t>
  </si>
  <si>
    <t>КЛ 0,4 кВ от ТП 42 Л-8 Ленина 12</t>
  </si>
  <si>
    <t>КЛ 0,4 кВ от ТП 42 КК-42-2 (Ленина 14) - КК-42-9 (Ленина 16)</t>
  </si>
  <si>
    <t>КЛ 0,4 кВ от ТП 42 КК-42-3 (Ленина 16а) - КК-42-14 (Ленина 14а)</t>
  </si>
  <si>
    <t>ф. 201-14 от ТП 42 до ТП 41</t>
  </si>
  <si>
    <t xml:space="preserve">КЛ-6 кВ от ТП-41	</t>
  </si>
  <si>
    <t>КЛ 6кВ ф. 201-14 ТП 42 - ТП 41</t>
  </si>
  <si>
    <t>Оборудование ТП-41</t>
  </si>
  <si>
    <t>ТП 41</t>
  </si>
  <si>
    <t>КЛ 0,4 кВ от ТП 41 Л-11 Конституции 3</t>
  </si>
  <si>
    <t>АПВБ 3х185+50</t>
  </si>
  <si>
    <t>КЛ 0,4 кВ от ТП 41 Л-13 Комсомольская 9</t>
  </si>
  <si>
    <t>АПВББ 3х185+1х50</t>
  </si>
  <si>
    <t>КЛ 0,4 кВ от ТП 41 Л-12 Комсомольская 7</t>
  </si>
  <si>
    <t>СБ 3х95+35</t>
  </si>
  <si>
    <t>КЛ 0,4 кВ от ТП 41 Л-7 Конституции 1а</t>
  </si>
  <si>
    <t>АСБ 3х185+50</t>
  </si>
  <si>
    <t>КЛ 0,4 кВ от ТП 41 Л-8 Конституции 5а</t>
  </si>
  <si>
    <t>2ААБ 3х35+1х16</t>
  </si>
  <si>
    <t>КЛ 0,4 кВ от ТП 41 Л-4 Конституции 5а</t>
  </si>
  <si>
    <t>КЛ 0,4 кВ от ТП 41 Л-9 Конституции 5а (коммуналка)</t>
  </si>
  <si>
    <t>ААБ 3х50+16</t>
  </si>
  <si>
    <t>КЛ 0,4 кВ от ТП 41 Л-3 Комсомольская 5</t>
  </si>
  <si>
    <t>АСБ 3х120         АВБбШв 4х120</t>
  </si>
  <si>
    <t>КЛ 0,4 кВ от ТП 41 Л-6 Комсомольская 5</t>
  </si>
  <si>
    <t>КЛ-0,4 кВ от РУ-0,4 кВ ТП-41 (15)</t>
  </si>
  <si>
    <t>КЛ 0,4 кВ от ТП 41 Л-10 Комсомольская 9</t>
  </si>
  <si>
    <t>КЛ 0,4 кВ от ТП 41 КК-41-3/6-1 (Комсомольская 5) - КК-41-11 (Конституции 3)</t>
  </si>
  <si>
    <t>КЛ 0,4 кВ от ТП 41 КК-41-11 (Конституции 3) - РЩ дома</t>
  </si>
  <si>
    <t>КРПТ 3х70+1х25</t>
  </si>
  <si>
    <t>КЛ 0,4 кВ от ТП 41 КК-41-3/6-1 (Комсомольская 5) - КК-41-3/6-2 (Комсомольская 5)</t>
  </si>
  <si>
    <t>КЛ 0,4 кВ от ТП 41 Л-2 Конституции 3а</t>
  </si>
  <si>
    <t>КЛ 0,4 кВ от ТП 41 КК-41-7 (Конституции 1а) - КК-41-2 (Конституции 3а)</t>
  </si>
  <si>
    <t>КЛ 0,4 кВ от ТП 41 КК-41-3/6-2 (Комсомольская 5) - КК-41-12 (Комсомольская 7)</t>
  </si>
  <si>
    <t>КЛ 0,4 кВ от ТП 41 КК-41-3/6-1 (Комсомольская 5) - РЩ дома (Конституции 3)</t>
  </si>
  <si>
    <t>ф.201-14 от ТП 41 до ТП 85</t>
  </si>
  <si>
    <t xml:space="preserve">КЛ-6 кВ от ТП-85		</t>
  </si>
  <si>
    <t>КЛ 6 кВ ф. 201-14 ТП 85 - ТП 41</t>
  </si>
  <si>
    <t>АПвПу2г-10 3(1х120)</t>
  </si>
  <si>
    <t xml:space="preserve">Оборудование ТП-85 </t>
  </si>
  <si>
    <t>ТП 85</t>
  </si>
  <si>
    <t xml:space="preserve">КЛ-0,4 кВ от ТП-85		</t>
  </si>
  <si>
    <t>КЛ 0,4 кВ от ТП 85 Л-2 Комсомольская 2</t>
  </si>
  <si>
    <t>2017        1972</t>
  </si>
  <si>
    <t>АВБбШв 4х120           АСБ 3х35+1х16</t>
  </si>
  <si>
    <t>КЛ 0,4 кВ от ТП 85 Л-3 Комсомольская 3</t>
  </si>
  <si>
    <t>АВВБ  3х185+50</t>
  </si>
  <si>
    <t>КЛ 0,4 кВ от ТП 85 Л-4 Комсомольская 2а</t>
  </si>
  <si>
    <t>КЛ 0,4 кВ от ТП 85 Л-6 Комсомольская 1</t>
  </si>
  <si>
    <t>КЛ 0,4 кВ от ТП 85 Л-7 Комсомольская 1; банк ПСБ (резерв)</t>
  </si>
  <si>
    <t>КЛ 0,4 кВ от ТП 85 КК-85-7 (Комсомол.1) - КК-85-6 (Комсомол.1)</t>
  </si>
  <si>
    <t>СБ 3х95</t>
  </si>
  <si>
    <t>КЛ 0,4 кВ от ТП 85 Л-9 Комсомольская 2</t>
  </si>
  <si>
    <t>КЛ 0,4 кВ от ТП 85 КК-85-2 (Комсомол.2) - КК-85-9 (Комсомол.2)</t>
  </si>
  <si>
    <t>ААЛОЖ 3х120</t>
  </si>
  <si>
    <t>КЛ 0,4 кВ от ТП 85 КК-85-4 (Комсомол.2а) - КК-44-6 (Комсомол.2б)</t>
  </si>
  <si>
    <t>КЛ 0,4 кВ от ТП 85 КК-85-3 (Комсомол.3) - КК-85-3/6-2 (Комсомол.5)</t>
  </si>
  <si>
    <t>КЛ 0,4 кВ от ТП 85 КК-85-4 (Комсомол.2а) - КК-85-9 (Комсомол.2)</t>
  </si>
  <si>
    <t>ф. 201-15 от ПС-201 до ТП 40</t>
  </si>
  <si>
    <t>ВЛ-6 кВ фид. 201-15 1 микрорайон</t>
  </si>
  <si>
    <t>ВЛ 6кВ ф. 201-15 ПС-201 - ТП 40</t>
  </si>
  <si>
    <t xml:space="preserve">КЛ-6 кВ фид. 201-15 от ТП-40 до ТП-41	</t>
  </si>
  <si>
    <t>КЛ 6 кВ ф. 201-15 ТП 40 - ТП 41</t>
  </si>
  <si>
    <t>Оборудование ТП-40</t>
  </si>
  <si>
    <t>ТП 40</t>
  </si>
  <si>
    <t>ВЛ 0,4 кВ от ТП 40 Л-3 Насосная №2</t>
  </si>
  <si>
    <t>КВЛ 0,4 кВ от ТП 40 Л-3 Насосная №2 (выход на оп.1)</t>
  </si>
  <si>
    <t>ВЛ 0,4 кВ от ТП 40 Л-1 Церковь; Наб. Красн.Флота</t>
  </si>
  <si>
    <t>СИП4  2х16</t>
  </si>
  <si>
    <t xml:space="preserve">КЛ-04 кВ от ТП-40 </t>
  </si>
  <si>
    <t>КЛ 0,4 кВ от ТП 40 КК-40-4-1 (Наб. Красн. Флота 2) - КК-40-4-2 (Ленина 6)</t>
  </si>
  <si>
    <t>1974     2011</t>
  </si>
  <si>
    <t>АСБ 3*95+35               АВБбШв 4х70</t>
  </si>
  <si>
    <t>КЛ 0,4 кВ от ТП 40 КК-40-4-2 (Ленина 6) - КК-42-10-3 (Ленина 8)</t>
  </si>
  <si>
    <t>КЛ 0,4 кВ от ТП 40 Л-4 Наб.Кр.Флота 2</t>
  </si>
  <si>
    <t>ф. 201-15 от ТП 40 до ТП 44</t>
  </si>
  <si>
    <t xml:space="preserve">КЛ-6 кВ от ТП-44	</t>
  </si>
  <si>
    <t>КЛ 6 кВ ф. 201-15 ТП 40 - ТП 44</t>
  </si>
  <si>
    <t>КЛ 6 кВ ф. 201-15 ТП 44 - ТП 85</t>
  </si>
  <si>
    <t xml:space="preserve">Оборудование ТП-44 </t>
  </si>
  <si>
    <t>ТП 44</t>
  </si>
  <si>
    <t>КЛ-0,4 кВ от ТП-44 Л-1 (15)</t>
  </si>
  <si>
    <t>КЛ 0.4 кВ от ТП 44 Л-1 здание ул. Комсомольская д. 2В</t>
  </si>
  <si>
    <t xml:space="preserve">КЛ-0,4 кВ от ТП-44 до ВРУ детского сада (вечерней школы)	</t>
  </si>
  <si>
    <t>КЛ 0,4 кВ от ТП 44 Л-2 ЦДиК, Сосновая 11б</t>
  </si>
  <si>
    <t xml:space="preserve">КЛ-0,4 кВ от ТП-44	</t>
  </si>
  <si>
    <t>КЛ 0,4 кВ от ТП 44 Л-7 Сосновая 13а</t>
  </si>
  <si>
    <t>КЛ 0,4 кВ от ТП 44 Л-6 Комсомольская 2б</t>
  </si>
  <si>
    <t>КЛ 0,4 кВ от ТП 44 КК-44-3 (Сосновая 13б) - КК-44-7 (Сосновая 13а)</t>
  </si>
  <si>
    <t>КЛ 0,4 кВ от ТП 44 Л-3 Сосновая 13б</t>
  </si>
  <si>
    <t>КЛ 0,4 кВ от ТП 44 Л-5Сосновая 13а, 13б резерв</t>
  </si>
  <si>
    <t>ф. 201-15 от ТП 44 до ТП 93</t>
  </si>
  <si>
    <t xml:space="preserve">КЛ-6 кВ от ТП-93	</t>
  </si>
  <si>
    <t>КЛ 6 кВ ф. 201-15 ТП 44 - ТП 93</t>
  </si>
  <si>
    <t>ААШВ 3х185;     ААБ 3х120; АСБ2л 3х150</t>
  </si>
  <si>
    <t xml:space="preserve">КЛ 6 кВ ф. 201-15 ТП 93 - ТП 15 </t>
  </si>
  <si>
    <t>ААБ 3х240</t>
  </si>
  <si>
    <t>Оборудование ТП-93</t>
  </si>
  <si>
    <t>ТП 93</t>
  </si>
  <si>
    <t xml:space="preserve">ВЛ-0,4 кВ от РП-93-16-2 </t>
  </si>
  <si>
    <t>ВЛ 0,4 кВ от ТП 93 от РП-93-21-2 Больничная 28</t>
  </si>
  <si>
    <t>СИП4 4х25</t>
  </si>
  <si>
    <t>КЛ 0,4 кВ от ТП 93 КК-93-11-1 (Больничная 19) - КК-93-11-2 (Волкова 25)</t>
  </si>
  <si>
    <t>ААШВ 3х120             АВВГ 4х120</t>
  </si>
  <si>
    <t>КЛ 0,4 кВ от ТП 93 КК-93-23-1 (Больничная 19) - КК-93-11-3 (Волкова 25)</t>
  </si>
  <si>
    <t>КЛ 0,4 кВ от ТП 93 Л-9 Волкова27 через Волкова 25</t>
  </si>
  <si>
    <t>КЛ 0,4 кВ от ТП 93 Л-16 Сосновая 15</t>
  </si>
  <si>
    <t>КЛ 0,4 кВ от ТП 93 Л-12 Сосновая 15</t>
  </si>
  <si>
    <t>КЛ 0,4 кВ от ТП 93 Л-15  Волкова 21 кв.1-50</t>
  </si>
  <si>
    <t>АВБбШв 4*95</t>
  </si>
  <si>
    <t>КЛ 0,4 кВ от ТП 93 КК-93-11-2 (Волкова 25) - КК-93-11-3 (Волкова 25)</t>
  </si>
  <si>
    <t>КЛ 0,4 кВ от ТП 93 Л-22  Волкова 21 кв.50-100</t>
  </si>
  <si>
    <t>КЛ-0,4 кВ от ТП-94</t>
  </si>
  <si>
    <t>КЛ 0,4 кВ от ТП 93 Л-23 Больничная 19 кв.1-50</t>
  </si>
  <si>
    <t>КЛ-0,4 кВ от ТП-95</t>
  </si>
  <si>
    <t>КЛ 0,4 кВ от ТП 93 Л-11 Больничная 19 кв.50-100, гаражи</t>
  </si>
  <si>
    <t>КЛ-0,4 кВ от ТП-96</t>
  </si>
  <si>
    <t>КЛ 0,4 кВ от ТП 93 КК-93-15 (Волкова 21) - КК-93-19 (Волкова 21)</t>
  </si>
  <si>
    <t>СБ 3х120+1х35</t>
  </si>
  <si>
    <t>КЛ 0,4 кВ от ТП 93 КК-93-18/21 (Волкова 25) - КК-93-18/21-1 (Волкова 27)</t>
  </si>
  <si>
    <t>ААШВ 3х150+1х50</t>
  </si>
  <si>
    <t>КЛ 0,4 кВ от ТП 93 КК-93-9-1 (Волкова 25) - КК-93-9-2 (Волкова 27)</t>
  </si>
  <si>
    <t>КЛ 0,4 кВ от ТП 93 КК-93-9-2 (Волкова 27) - КК-93-18/21-1 (Волкова 27)</t>
  </si>
  <si>
    <t>КЛ 0,4 кВ от ТП 93 КК-93-23-1 (Больничная 19) - КК-93-23-2 (Больничная 19)</t>
  </si>
  <si>
    <t>КЛ 0,4 кВ от ТП 93 КК-93-11-1 (Больничная 19) - КК-93-23-2 (Больничная 19)</t>
  </si>
  <si>
    <t>КЛ 0,4 кВ от ТП 93 Л-17 Сосновая 19</t>
  </si>
  <si>
    <t>КЛ 0,4 кВ от ТП 93 Л-20 ул. освещ. дет. сада №21</t>
  </si>
  <si>
    <t>АВВГ 3х95+1х35</t>
  </si>
  <si>
    <t>КЛ-0,4 кВ от ТП-93 до ВРУ детского сада 21</t>
  </si>
  <si>
    <t>КЛ 0,4 кВ от ТП 93 Л-14 дет сад №21</t>
  </si>
  <si>
    <t>КЛ 0,4 кВ от ТП 93 Л-2 бойлерная д/к ЛПХ</t>
  </si>
  <si>
    <t xml:space="preserve">КЛ-0,4 кВ от ТП-93 до ВРУ детского дома	</t>
  </si>
  <si>
    <t>КЛ 0,4 кВ от ТП 93 Л-4  освещение дома творчества</t>
  </si>
  <si>
    <t>КЛ 0,4 кВ от ТП 93 Л-18 Волкова 27, через Волкова 25</t>
  </si>
  <si>
    <t>ААШВ 3х120+1х35</t>
  </si>
  <si>
    <t>КЛ 0,4 кВ от ТП 93 Л-21 Волкова 27, через Волкова 25</t>
  </si>
  <si>
    <t>КЛ 0,4 кВ от ТП 93 Л-19 Волкова 21 кв.50-100</t>
  </si>
  <si>
    <t>СБ 3х150</t>
  </si>
  <si>
    <t>ф. 201-15 от ТП 93 до ТП 95</t>
  </si>
  <si>
    <t>КЛ-6 кВ от ТП-95</t>
  </si>
  <si>
    <t>КЛ 6 кВ ф. 201-15 ТП 93 - ТП 95</t>
  </si>
  <si>
    <t>ТП 95</t>
  </si>
  <si>
    <t>КЛ 0,4 кВ от ТП 95 Л-3  дет. сад №15</t>
  </si>
  <si>
    <t>АСБ 3х95+1х16</t>
  </si>
  <si>
    <t>КЛ 0,4 кВ от ТП 95 КК-95-1 (Ленина 30) - КК-95-11 (Ленина 30)</t>
  </si>
  <si>
    <t>КЛ 0,4 кВ от ТП 95 Л-6 Ленина28 (КК-95-6)</t>
  </si>
  <si>
    <t>КЛ 0,4 кВ от ТП 95 Л-7 Ленина32, Волкова 35,37</t>
  </si>
  <si>
    <t>АПВБг 3х185+50</t>
  </si>
  <si>
    <t>КЛ 0,4 кВ от ТП 95 Л-8 Ленина24</t>
  </si>
  <si>
    <t>СБ 3х185+50</t>
  </si>
  <si>
    <t>КЛ 0,4 кВ от ТП 95 Л-10 Ленина30</t>
  </si>
  <si>
    <t>АСБ  3х95+35</t>
  </si>
  <si>
    <t>КЛ 0,4 кВ от ТП 95 Л-1 Ленина30</t>
  </si>
  <si>
    <t>АСБ  3х95+1х35</t>
  </si>
  <si>
    <t>КЛ 0,4 кВ от ТП 95 Л-11 Ленина24, казначейство;магазин (Смирнов)</t>
  </si>
  <si>
    <t>СБ 3х185+1х50</t>
  </si>
  <si>
    <t>КЛ 0,4 кВ от ТП 95 КК-95-8-2 (Ленина 24) - КК-95-11-2 (Ленина 24)</t>
  </si>
  <si>
    <t>4хАСБ 3х95+1х25</t>
  </si>
  <si>
    <t>КЛ 0,4 кВ от ТП 95 Л-13 Волкова 31</t>
  </si>
  <si>
    <t>КЛ 0,4 кВ от ТП 95 КК-95-13-1 (Волкова 31) - КК-43-3 (Волкова 31)</t>
  </si>
  <si>
    <t>КЛ 0,4 кВ от ТП 95 Л-16  Ленина28</t>
  </si>
  <si>
    <t>СБ  3х120</t>
  </si>
  <si>
    <t>КЛ 0,4 кВ от ТП 95 Л-14  дет. сад №15</t>
  </si>
  <si>
    <t>КЛ 0,4 кВ от ТП 95 КК-95-11-2 (Ленина 24) - КК-43-1 (Комсомольская 6)</t>
  </si>
  <si>
    <t>КЛ 0,4 кВ от ТП 95 КК-95-8-1 (Ленина 24) - КК-95-8-2 (Ленина 24)</t>
  </si>
  <si>
    <t>КЛ 0,4 кВ от ТП 95 КК-95-11-1 (Ленина 24) - КК-95-11-2 (Ленина 24)</t>
  </si>
  <si>
    <t>КЛ 0,4 кВ от ТП 95 КК-95-5-2 (Волкова 37) - КК-95-7-2 (Волкова 37)</t>
  </si>
  <si>
    <t>КЛ 0,4 кВ от ТП 95 КК-95-7-2 (Волкова 37) - КК-95-7-3 (Волкова 35)</t>
  </si>
  <si>
    <t>АПШВ 3х95</t>
  </si>
  <si>
    <t>КЛ 0,4 кВ от ТП 95 КК-95-7-1 Ленина 32) - КК-95-7-2 (Волкова 37)</t>
  </si>
  <si>
    <t>2015        1984</t>
  </si>
  <si>
    <t>АВБбШВ 4х120          АПШв 3х95</t>
  </si>
  <si>
    <t>КЛ 0,4 кВ от ТП 95 КК-95-16 (Ленина 28) - КК-95-6 (Ленина 28)</t>
  </si>
  <si>
    <t>КЛ 0,4 кВ от ТП 95 КК-95-7-1 (Волкова 37) - КК-95-5-2 (Волкова 37)</t>
  </si>
  <si>
    <t>АПВБ 3х120</t>
  </si>
  <si>
    <t xml:space="preserve">КЛ 0,4 кВ от ТП 95 Л-5 Ленина 32 </t>
  </si>
  <si>
    <t xml:space="preserve">КЛ-0,4 кВ от ТП-95 до ВРУ здания Отрада, Пенсионный фонд	</t>
  </si>
  <si>
    <t>КЛ 0,4 кВ от ТП 95 Л-2 КБО</t>
  </si>
  <si>
    <t>ААБ 3х150+1х50</t>
  </si>
  <si>
    <t>КЛ 0,4 кВ от ТП 95 Л-4 КБО</t>
  </si>
  <si>
    <t>АБВВ 3х120+1х50</t>
  </si>
  <si>
    <t>КЛ 0,4 кВ от ТП 95 Л-9 КБО</t>
  </si>
  <si>
    <t>АБВВ 3х150+1х50</t>
  </si>
  <si>
    <t>КЛ 0,4 кВ от ТП 95 Л-12 освещение КБО</t>
  </si>
  <si>
    <t>СБ 3х120+1х50</t>
  </si>
  <si>
    <t>ф. 201-15 от ТП 95 до ТП 43</t>
  </si>
  <si>
    <t xml:space="preserve">КЛ-6 кВ от ТП-43 </t>
  </si>
  <si>
    <t>КЛ 6 кВ ф. 201-15 ТП 95 - ТП 43</t>
  </si>
  <si>
    <t>АСБ2л 3х185; ААШВ 3х185</t>
  </si>
  <si>
    <t>КЛ 6 кВ ф. 201-15 ТП 43 - ТП 85</t>
  </si>
  <si>
    <t>АСБ2л 3х185; АСБ 3х240</t>
  </si>
  <si>
    <t>Оборудование ТП-43</t>
  </si>
  <si>
    <t>ТП 43</t>
  </si>
  <si>
    <t xml:space="preserve">ВЛ-0,4 кВ от ТП-43	</t>
  </si>
  <si>
    <t>ВЛ 0,4 кВ Л-5 Волкова,29</t>
  </si>
  <si>
    <t>СИП 4 4х70</t>
  </si>
  <si>
    <t>КВЛ 0,4 кВ от ТП 43 Л-5 Волкова, 29 (КЛ 0,4 кВ выход на опору)</t>
  </si>
  <si>
    <t xml:space="preserve">КЛ-0,4 кВ от ТП-43	</t>
  </si>
  <si>
    <t>КЛ 0,4 кВ от ТП 43 Л-8 Волкова 29</t>
  </si>
  <si>
    <t>КЛ 0,4 кВ от ТП 43 Л-7 Комсомольская 6а</t>
  </si>
  <si>
    <t>КЛ 0,4 кВ от ТП 43 Л-13 Комсомольская 6а</t>
  </si>
  <si>
    <t>КЛ 0,4 кВ от ТП 43 Л-14 Комсомольская 6а</t>
  </si>
  <si>
    <t>КЛ 0,4 кВ от ТП 43 Л-15 Волкова 31</t>
  </si>
  <si>
    <t>КЛ 0,4 кВ от ТП 43 Л-6 Сосновая19</t>
  </si>
  <si>
    <t>АВБбШв 4х120  АВБбШв 4х150</t>
  </si>
  <si>
    <t>КЛ 0,4 кВ от ТП 43 Л-3 Волкова 31</t>
  </si>
  <si>
    <t xml:space="preserve">АВБбШв 4*120       </t>
  </si>
  <si>
    <t>КЛ 0,4 кВ от ТП 43 Л-18 Комсомольская 6а</t>
  </si>
  <si>
    <t xml:space="preserve">КЛ-0,4 кВ от ТП-43 до ж/дома по ул.Комсомольская </t>
  </si>
  <si>
    <t>КЛ 0,4 кВ от ТП 43 Л-1 Комсомольская 6</t>
  </si>
  <si>
    <t>АВБбШв 4*120       АВБбШв 4*120</t>
  </si>
  <si>
    <t>КЛ 0,4 кВ от ТП 43 КК-43-7-1 (Комс.6а) - КК-43-7-2 (Комс.6)</t>
  </si>
  <si>
    <t>АСБ 3х95+1х25; 4х95</t>
  </si>
  <si>
    <t>КЛ 0,4 кВ от ТП 43 КК-43-7-2 (Комс.6) - КК-43-1 (Комс.6)</t>
  </si>
  <si>
    <t>1976      2013</t>
  </si>
  <si>
    <t>АСБ 3х95+25 АВБбШв 4х95</t>
  </si>
  <si>
    <t>КЛ 0,4 кВ от ТП 43 КК-43-5/8 (Волкова 29) - КК-43-3 (Волкова 31)</t>
  </si>
  <si>
    <t>ф. 201-15 от ТП-95 до ТП-90</t>
  </si>
  <si>
    <t>КЛ-6 кВ фид. 201-15 от ТП-90 до ТП-95</t>
  </si>
  <si>
    <t>КЛ 10 кВ ф. 201-15 ТП 95 - ТП 90</t>
  </si>
  <si>
    <t>ЦАСБ2л 3х150</t>
  </si>
  <si>
    <t xml:space="preserve">КЛ-6 кВ фид.201-15 от ТП-17 до ТП-90	</t>
  </si>
  <si>
    <t>КЛ 6 кВ ф. 201-15 ТП 90 - ТП 17</t>
  </si>
  <si>
    <t>ААШВ 3х70</t>
  </si>
  <si>
    <t xml:space="preserve">КЛ-6 кВ фид. 201-15 от ТП-90 до ТП-18	</t>
  </si>
  <si>
    <t>КЛ 6 кВ ф. 201-15 ТП 90 - ТП 18</t>
  </si>
  <si>
    <t>КЛ 10 кВ ф. 201-15 ТП 90 - ТП 17</t>
  </si>
  <si>
    <t>Оборудование ТП-90</t>
  </si>
  <si>
    <t>ТП 90</t>
  </si>
  <si>
    <t>ВЛ 0,4 от ТП 90 Л-16 Сосновая 34</t>
  </si>
  <si>
    <t>КЛ-0,4 кВ от ТП-90</t>
  </si>
  <si>
    <t xml:space="preserve">КЛ 0,4 кВ от ТП 90 Л-2 КК-90-2/4 (Ленина 27)  </t>
  </si>
  <si>
    <t xml:space="preserve">КЛ 0,4 кВ от ТП 90 Л-4 КК-90-2/4 (Ленина 27)  </t>
  </si>
  <si>
    <t>КЛ 0,4 кВ от ТП 90 Л-14 база ПГЭС</t>
  </si>
  <si>
    <t>КЛ 0,4 кВ от ТП 90 Л-17 КК-90-17 (Ленина 23)</t>
  </si>
  <si>
    <t>СБ 3х70+1х25</t>
  </si>
  <si>
    <t>КЛ 0,4 кВ от ТП 90 Л-18 КК-90-18 (Ленина 27а)</t>
  </si>
  <si>
    <t>АСБ 3х150+1х35</t>
  </si>
  <si>
    <t>КЛ 0,4 кВ от ТП 90 Л-16 КК-90-16-1 (Ленина 21 (Общеж.))</t>
  </si>
  <si>
    <t>КЛ 0,4 кВ от ТП 90 КК-90-16-1 (Ленина 21 (Общеж.)) - КК-90-16-2 (Ленина 19)</t>
  </si>
  <si>
    <t>КЛ 0,4 кВ от ТП 90 КК-90-16-1 (Ленина 21 (Общеж.)) - КК-90-17 (Ленина 23)</t>
  </si>
  <si>
    <t>КЛ 0,4 кВ от ТП 90 Л-13 до опоры у гаражей</t>
  </si>
  <si>
    <t>ф. 201-15 от   ТП-90 до ТП-91</t>
  </si>
  <si>
    <t xml:space="preserve">КЛ-6 кВ от ТП-91	</t>
  </si>
  <si>
    <t>КЛ 10 кВ ф. 201-15 ТП 90 - ТП 91</t>
  </si>
  <si>
    <t>КЛ 6 кВ ф. 201-15 ТП 90 - ТП 91</t>
  </si>
  <si>
    <t>ААШв 3х185</t>
  </si>
  <si>
    <t xml:space="preserve">Оборудование ТП-91 </t>
  </si>
  <si>
    <t>ТП 91</t>
  </si>
  <si>
    <t>ВЛ-0,4 кВ от ТП-91</t>
  </si>
  <si>
    <t>ВЛ 0,4 кВ от ТП 91 Л-4 ИЖС Свирская, гаражи, насосная</t>
  </si>
  <si>
    <t>СИП 2 3х70+1х95+1х16; 3х35+1х50;  СИП 4 4х35; 4х25; 2х16; 4х16</t>
  </si>
  <si>
    <t>КВЛ 0,4 кВ от ТП 91 Л-4 ИЖС Свирская, гаражи, насосная (КЛ 0,4 кВ выход на опору)</t>
  </si>
  <si>
    <t>КЛ-0,4 кВ от ТП-91</t>
  </si>
  <si>
    <t>КЛ 0,4 кВ от ТП 91 Л-10 КК-17-8 (Комсомольская 14а)</t>
  </si>
  <si>
    <t>КЛ 0,4 кВ от ТП 91 Л-15 КК-91-15 (Свирская 78)</t>
  </si>
  <si>
    <t>КЛ 0,4 кВ от ТП 91 Л-17 КК-91-17 (Свирская 78)</t>
  </si>
  <si>
    <t>АСБ 3*95+35</t>
  </si>
  <si>
    <t>КЛ 0,4 кВ от ТП 91 Л-14 Военкомат</t>
  </si>
  <si>
    <t>КЛ 0,4 кВ от ТП 91 КК-91-15 (Свирская 78) - КК-91-17 (Свирская 78)</t>
  </si>
  <si>
    <t>КЛ 0,4 кВ от ТП 91 Л-3 КК-17-8 (Комсомольская 14а) (на повреждении)</t>
  </si>
  <si>
    <t>ф. 201-15 от ТП-91 до ТП-17</t>
  </si>
  <si>
    <t xml:space="preserve">КЛ-6 кВ от ТП-17 </t>
  </si>
  <si>
    <t>КЛ 6 кВ ф. 201-15 ТП 91 - ТП 17</t>
  </si>
  <si>
    <t>КЛ-10 кВ от ТП-17 до ТП-91 (15)</t>
  </si>
  <si>
    <t>КЛ 10 кВ ф. 267-06  ТП 91 - ТП 17</t>
  </si>
  <si>
    <t>АСБ2лШВ 3х150</t>
  </si>
  <si>
    <t>КЛ-10 кВ от ТП-16 до ТП-17 (15)</t>
  </si>
  <si>
    <t>КЛ 10 кВ ф. 267-14 ТП 16 - ТП 17</t>
  </si>
  <si>
    <t>АСБ2лШв 3х150</t>
  </si>
  <si>
    <t xml:space="preserve">Оборудование ТП-17 </t>
  </si>
  <si>
    <t>ТП 17</t>
  </si>
  <si>
    <t>КЛ 0,4 кВ от ТП 17 Л-12 КК-17-12/18 (Комсомольская 14)</t>
  </si>
  <si>
    <t>КЛ 0,4 кВ от ТП 17 Л-18 КК-17-12/18 (Комсомольская 14)</t>
  </si>
  <si>
    <t xml:space="preserve">КЛ 0,4 кВ от ТП 17 Л-3 КК-17-3/9 (Ленина 19)   </t>
  </si>
  <si>
    <t>КЛ 0,4 кВ от ТП 17 Л-17 КК-17-17 (Комсомольская 16) (200001734)</t>
  </si>
  <si>
    <t>КЛ-0,4 кВ от ТП-17 (15)</t>
  </si>
  <si>
    <t>КЛ 0,4 кВ от ТП 17 Л-8 КК-17-8 (Комсомольская 14а) (200001733)</t>
  </si>
  <si>
    <t xml:space="preserve">КЛ 0,4 кВ от ТП 17 Л-9 КК-17-3/9 (Ленина 19)   </t>
  </si>
  <si>
    <t>АВБбШв 4х120 АСБ 4х120</t>
  </si>
  <si>
    <t>ф. 35-06 от ТП-48 до ТП-57</t>
  </si>
  <si>
    <t xml:space="preserve">КЛ-6 кВ фид. 201-06 от ТП-48 до ТП-57	</t>
  </si>
  <si>
    <t>КЛ 6 кВ ф. 35-06 ТП 48 - ТП 57</t>
  </si>
  <si>
    <t>АСБ2Л-10  3х70</t>
  </si>
  <si>
    <t xml:space="preserve">КТП 57 </t>
  </si>
  <si>
    <t>ТП 57</t>
  </si>
  <si>
    <t>ф.201-14 от ВЛ-6 кВ до ТП-102</t>
  </si>
  <si>
    <t>Отпайка ВЛЗ 6 кВ на ТП 102</t>
  </si>
  <si>
    <t>СИП-3 1х120</t>
  </si>
  <si>
    <t>КЛ-6 кВ отпайка на ТП-102</t>
  </si>
  <si>
    <t>КЛ 6 кВ ф. 201-14 ввод на ТП 102</t>
  </si>
  <si>
    <t>ЦАСБ-10 3х150</t>
  </si>
  <si>
    <t>КЛ-6 кВ от ТП-102 до ТП-33</t>
  </si>
  <si>
    <t>КЛ 6 кВ ф. 201-14 ТП 102 - ТП 33</t>
  </si>
  <si>
    <t xml:space="preserve">КТП 102 </t>
  </si>
  <si>
    <t>ТП 102</t>
  </si>
  <si>
    <t xml:space="preserve">КЛ-0,4 кВ от ТП-102	</t>
  </si>
  <si>
    <t>КЛ 0,4 кВ от ТП 102 Л-2 до КК-102-2/5 Кирова 1а (через КК-102-4 Исакова 2)</t>
  </si>
  <si>
    <t>КЛ 0,4 кВ от ТП 102 КК-102-2/5 (Кирова 1а) - ВРУ (Исакова 2)</t>
  </si>
  <si>
    <t>КЛ 0,4 кВ от ТП 102 Л-4 до КК-102-4 Исакова 2</t>
  </si>
  <si>
    <t>КЛ 0,4 кВ от ТП 102 Л-5 до КК-102-5 Кирова 1а,1б</t>
  </si>
  <si>
    <t>КЛ-0,4 кВ от ТП-102 (15)</t>
  </si>
  <si>
    <t>КЛ 0,4 кВ от ТП 102 Л-3 маг. Пятёрочка</t>
  </si>
  <si>
    <t>АВБбШв 4х185         АВБбШв 4х240</t>
  </si>
  <si>
    <t>КЛ 0.4 кВ от КК 102-3 до КК 102-3-2 (15)</t>
  </si>
  <si>
    <t>КЛ 0,4 кВ КК-102-3-1 (здание пр. Кирова д.7) - КК-102-3-2 (здание ул. Свирская д.54А)</t>
  </si>
  <si>
    <t>КЛ-0,4 кВ от ТП-102 Л-7 до КК-102-7 (15)</t>
  </si>
  <si>
    <t>КЛ 0.4 кВ от ТП 102 Л-7здание ООО Нектар</t>
  </si>
  <si>
    <t>АПвБШп 4х150</t>
  </si>
  <si>
    <t>ф. 267-06 от ТП-18 до ТП-43</t>
  </si>
  <si>
    <t xml:space="preserve">КЛ-6 кВ от ТП-18 до ТП-70	</t>
  </si>
  <si>
    <t>КЛ 6 кВ ф. 201-15 ТП 18 - ТП 70</t>
  </si>
  <si>
    <t>АСБл-10 3х120</t>
  </si>
  <si>
    <t>КЛ-10 кВ от ТП-18 до ТП-70</t>
  </si>
  <si>
    <t>КЛ 10 кВ ф. 267-06 ТП 18 - ТП 70</t>
  </si>
  <si>
    <t>КЛ-10 кВ от ТП-70 до ТП-87</t>
  </si>
  <si>
    <t>КЛ 10 кВ ф. 267-06 ТП 87 - ТП 70</t>
  </si>
  <si>
    <t>ЦАСБ2л-10 3х185</t>
  </si>
  <si>
    <t>КЛ-10 кВ от ТП-70 до ТП-43 (15)</t>
  </si>
  <si>
    <t>КЛ 10 кВ ф. 267-06 ТП 70 - ТП 43</t>
  </si>
  <si>
    <t>ф. 201-03 (ТП-8, ТП-26)</t>
  </si>
  <si>
    <t>Отпайка ВЛЗ 6 кВ ф. 201-03  на ТП 8</t>
  </si>
  <si>
    <t>Отпайка ВЛЗ 6 кВ ф. 201-03  на ТП 26</t>
  </si>
  <si>
    <t xml:space="preserve">ГКТП 8 </t>
  </si>
  <si>
    <t>ТП 8</t>
  </si>
  <si>
    <t>КТП 26 250кВА Святуха (15)</t>
  </si>
  <si>
    <t>ТП 26</t>
  </si>
  <si>
    <t>ВЛ-0,4 кВ от ТП-26</t>
  </si>
  <si>
    <t>ВЛ 0,4 кВ от ТП 26 Л-3 Заречная, Горная</t>
  </si>
  <si>
    <t>КВЛ 0,4 кВ от ТП 26 Л-3 Заречная, Горная (КЛ 0,4 кВ выход на опору)</t>
  </si>
  <si>
    <t>КЛ-0,4 кВ Святуха (15)</t>
  </si>
  <si>
    <t>КЛ 0,4 кВ от ТП 26 Л-1  КК-26-1 (Металлистов 7)</t>
  </si>
  <si>
    <t>КЛ 0,4 кВ от ТП 26 Л-2 КК-26-2 (Металлистов 5)</t>
  </si>
  <si>
    <t>КЛ 0,4 кВ от ТП 26 КК-26-1 (Металлистов 7) - КК-26-2 (Металлистов 5)</t>
  </si>
  <si>
    <t>ф. 201-06 (ТП-98)</t>
  </si>
  <si>
    <t>Отпайка ВЛЗ 6 кВ ф. 201-06  на ТП 98</t>
  </si>
  <si>
    <t xml:space="preserve">КТП 98 </t>
  </si>
  <si>
    <t>ТП 98</t>
  </si>
  <si>
    <t xml:space="preserve">ВЛ-0,4 кВ от КТП-98 </t>
  </si>
  <si>
    <t>ВЛ 0,4 кВ от ТП 98 Л-6 пер. Пионерский</t>
  </si>
  <si>
    <t xml:space="preserve">СИП 2А 3х50+70+16; 3х25+1х35          </t>
  </si>
  <si>
    <t>КВЛ 0,4 кВ от ТП 98 Л-6 пер. Пионерский (КЛ 0,4 кВ выход на опору)</t>
  </si>
  <si>
    <t>ВЛ 0,4 кВ от ТП 98 Л-5 пер. Загородный</t>
  </si>
  <si>
    <t>СИП 2А 3х35+1х50+1х16; СИП 4 4х70; 2х16</t>
  </si>
  <si>
    <t>КВЛ 0,4 кВ от ТП 98 Л-5 пер. Загородный (КЛ 0,4 кВ выход на опору)</t>
  </si>
  <si>
    <t>ВЛ 0,4 кВ от ТП 98 Л-4 пер. Рабочий, Парковый, Сосновый</t>
  </si>
  <si>
    <t>СИП  3х35+1х50+1х16; 4х70; 2х16; А50; А35; А16</t>
  </si>
  <si>
    <t>КВЛ 0,4 кВ от ТП 98 Л-4 пер. Рабочий, Парковый, Сосновый (КЛ 0,4 кВ выход на опору)</t>
  </si>
  <si>
    <t>ВЛ 0,4 кВ от ТП 98 Л-3 ул. Физкультурная</t>
  </si>
  <si>
    <t>КВЛ 0,4 кВ от ТП 98 Л-3 ул. Физкультурная (КЛ 0,4 кВ выход на опору)</t>
  </si>
  <si>
    <t>ф. 267-10 (ТП-87)</t>
  </si>
  <si>
    <t xml:space="preserve">ВЛ-10 кВ от ПС-267 до ТП-87	</t>
  </si>
  <si>
    <t xml:space="preserve">КВЛЗ 10 кВ ф. 267-10 ПС 267 - ТП 87 </t>
  </si>
  <si>
    <t>СИП3 3х120</t>
  </si>
  <si>
    <t xml:space="preserve">КЛ-10 кВ от ПС-267 до ТП-87	</t>
  </si>
  <si>
    <t>КЛ 10 кВ ф. 267-10 ПС 267 - оп. №1</t>
  </si>
  <si>
    <t>АПвПУ2г 3х(1х185)</t>
  </si>
  <si>
    <t>КЛ 10 кВ ф. 267-10 оп.№24 - ТП 87</t>
  </si>
  <si>
    <t>АПвПУ2г 3х(1х150)</t>
  </si>
  <si>
    <t xml:space="preserve">КТП 87 </t>
  </si>
  <si>
    <t>ТП 87</t>
  </si>
  <si>
    <t>ВЛ 0,4 кВ от ТП 87 Л-12 ул. Песочная 4-12</t>
  </si>
  <si>
    <t>СИП 2А 3х70+1х95+1х16; 3х35+1х50+1х16; 2х16</t>
  </si>
  <si>
    <t>КВЛ 0,4 кВ от ТП 87 Л-12 ул. Песочная 4-12 (КЛ 0,4 кВ выход на опору)</t>
  </si>
  <si>
    <t>ВЛ 0,4 кВ от ТП 87 Л-10 ул. Парковая</t>
  </si>
  <si>
    <t>СИП 2А 3х35+1х5-+1х16</t>
  </si>
  <si>
    <t>КВЛ 0,4 кВ от ТП 87 Л-10 ул. Парковая (КЛ 0,4 кВ выход на опору)</t>
  </si>
  <si>
    <t>КВЛИ 0,4 кВ от ТП 87 Л-6 ул. Песочная д.14-26, 13-21</t>
  </si>
  <si>
    <t>СИП-2А 3х70+1х95+1х16; СИП-2А 3х35+1х50+1х16; СИП-4 4х25</t>
  </si>
  <si>
    <t>КЛ 0,4 кВ от ТП 87 Л-6 (КЛ 0,4 кВ выход на опору)</t>
  </si>
  <si>
    <t>ф. 201-13 (ТП-92)</t>
  </si>
  <si>
    <t>КЛ 6 кВ ф. 201-13  ТП 99 -  ТП 92</t>
  </si>
  <si>
    <t xml:space="preserve">Оборудование ТП-92 </t>
  </si>
  <si>
    <t>ТП 92</t>
  </si>
  <si>
    <t>ВЛ-0,4 кВ от ТП-92 (15)</t>
  </si>
  <si>
    <t>ВЛ-0,4кВ от ТП-92 Л-2 Советская</t>
  </si>
  <si>
    <t>КВЛ-0,4 кВ от ТП-92 Л-2 Советская (КЛ 0,4выход на опору)</t>
  </si>
  <si>
    <t>КЛ 0,4 кВ от ТП 92 Л-3 Гнаровская 14</t>
  </si>
  <si>
    <t>КЛ 0,4 кВ от ТП 92 Л-6 Гнаровская 14</t>
  </si>
  <si>
    <t>КЛ 0,4 кВ от ТП 92 Л-5 Свирская 13 (КК-92-5/7/8)</t>
  </si>
  <si>
    <t>КЛ 0,4 кВ от ТП 92 Л-7 Свирская13 (КК-92-5/7/8)</t>
  </si>
  <si>
    <t>КЛ 0,4 кВ от ТП 92 Л-8 Свирская13 (КК-92-5/7/8)</t>
  </si>
  <si>
    <t>АВБбШв 4х120; ААШВ 3х120</t>
  </si>
  <si>
    <t>КЛ 0,4 кВ от ТП 92 Л-9 Полиция</t>
  </si>
  <si>
    <t>КЛ 0,4 кВ от ТП 92 Л-4 Полиция (отопление)</t>
  </si>
  <si>
    <t>ф. 201-06 (ТП-47, ТП-72)</t>
  </si>
  <si>
    <t xml:space="preserve">Отпайка ВЛЗ 6 кВ оп. №71 - ТП 47, ТП 72 </t>
  </si>
  <si>
    <t>КЛ 6 кВ ф.201-06 ввод на ТП 47</t>
  </si>
  <si>
    <t xml:space="preserve">ГКТП 47 </t>
  </si>
  <si>
    <t>ТП 47</t>
  </si>
  <si>
    <t>ВЛ 0.4 кВ от ТП 47 Л-2 ул. Конная, пр.Ленина 46-64</t>
  </si>
  <si>
    <t>СИП 2а 3х70+1х95; 3х50+1х70+1х16; 4х25+1х35</t>
  </si>
  <si>
    <t>КВЛ 0.4 кВ от ТП 47 Л-2 ул. Конная, пр.Ленина 46-58 (КЛ 0.4 кВ выход на опору)</t>
  </si>
  <si>
    <t>АШВ 3х70+50</t>
  </si>
  <si>
    <t>ВЛИ 0.4 кВ от ТП 47 Л-3 пр. Ленина д.57,59, ул.Конная д.4-7, ул. Погринская д.3</t>
  </si>
  <si>
    <t>СИП 2а 3х70+1х95+1х16; 4х16</t>
  </si>
  <si>
    <t>КВЛИ 0.4 кВ от ТП 47 Л-3 пр. Ленина д.57,59, ул.Конная д.4-7, ул. Погринская д.3 (КЛ 0.4 кВ выход на опору)</t>
  </si>
  <si>
    <t>ААШВ 3х70+50</t>
  </si>
  <si>
    <t>ВЛ 0.4 кВ от ТП 47 Л-6 ул.Железнодорожная</t>
  </si>
  <si>
    <t>А35,16</t>
  </si>
  <si>
    <t>КВЛ 0.4 кВ от ТП 47 Л-6 ул.Железнодорожная (КЛ 0.4 кВ выход на опору)</t>
  </si>
  <si>
    <t>Отпайка ВЛЗ 6 кВ оп. - ТП 72 (перемычка ф.201-06 - ф.35-03)</t>
  </si>
  <si>
    <t>ТП 72</t>
  </si>
  <si>
    <t xml:space="preserve">КЛ-6 кВ фид. 35-03 </t>
  </si>
  <si>
    <t xml:space="preserve">КЛ 6 кВ ф. 35-03 оп. №4 - ввод на ТП 72 </t>
  </si>
  <si>
    <t xml:space="preserve">КЛ 6 кВ ф. 201-06 - ввод на ТП 72 </t>
  </si>
  <si>
    <t>ф. 35-03 (ТП-66)</t>
  </si>
  <si>
    <t>отпайка ВЛЗ 6 кВ ф. 35-03  - ТП 66</t>
  </si>
  <si>
    <t xml:space="preserve">КТП 66 </t>
  </si>
  <si>
    <t>ТП 66</t>
  </si>
  <si>
    <t xml:space="preserve">КТП </t>
  </si>
  <si>
    <t>ВЛ-0,4 кВ от ТП-66 (15)</t>
  </si>
  <si>
    <t>ВЛИ 0.4 кВ от ТП 66 Л-3 Валдома</t>
  </si>
  <si>
    <t>СИП 2а 3х95+1х95+1х16; 4х25+1х16; 2х16</t>
  </si>
  <si>
    <t>КВЛИ 0.4 кВ от ТП 66 Л-3 Валдома (КЛ 0.4 кВ выход на опору)</t>
  </si>
  <si>
    <t>ф. 201-04 (ТП-64)</t>
  </si>
  <si>
    <t xml:space="preserve">ВЛЗ 6 кВ  ф. 201-04 оп.31 - ТП 64 </t>
  </si>
  <si>
    <t>КТП 64 (15)</t>
  </si>
  <si>
    <t>ТП 64</t>
  </si>
  <si>
    <t xml:space="preserve">ВЛИ 0.4 кВ от ТП 64 Л-1 ул. Красная </t>
  </si>
  <si>
    <t>СИП 2а 3х50+1х70+1х16; 4х16; 2х16</t>
  </si>
  <si>
    <t>КВЛИ 0.4 кВ от ТП 64 Л-1 ул. Красная  (КЛ 0.4 кВ выход на опору)</t>
  </si>
  <si>
    <t>ВЛИ 0.4 кВ от ТП 64 Л-2 ул. Волховская</t>
  </si>
  <si>
    <t>СИП 2а 3х50+1х70+1х16; 4х16</t>
  </si>
  <si>
    <t>КВЛИ 0.4 кВ от ТП 64 Л-2 ул. Волховская (КЛ 0.4 кВ выход на опору)</t>
  </si>
  <si>
    <t>ф.201-06 (ТП-63)</t>
  </si>
  <si>
    <t>ВЛЗ 6 кВ оп. №4 отпайки ВЛЗ 6 кВ на ТП 45 - ТП 63</t>
  </si>
  <si>
    <t>СТП 63 (100/6/0,4 кВ) (15)</t>
  </si>
  <si>
    <t>ТП 63</t>
  </si>
  <si>
    <t>ВЛ-0,4 кВ от СТП 63 (15)</t>
  </si>
  <si>
    <t>ВЛИ 0.4 кВ от ТП 63 Л-2  ул.Физкультурная, д. 2-7</t>
  </si>
  <si>
    <t>СИП2а 3х50+1х70; 2х25</t>
  </si>
  <si>
    <t>ф.201-03 (ТП-67, ТП-106)</t>
  </si>
  <si>
    <t>отпайка ВЛЗ 6 кВ ф. 201-03 - ТП-67</t>
  </si>
  <si>
    <t>КЛ 6 кВ ф. 201-03 оп.№ - ТП-67</t>
  </si>
  <si>
    <t>ЦАСБл 3х95</t>
  </si>
  <si>
    <t xml:space="preserve">СТП 67 (100/6/0,4 кВ) (15) </t>
  </si>
  <si>
    <t>ТП 67</t>
  </si>
  <si>
    <t>ВЛИ 0.4 кВ от ТП 67 Л-3 ул. Новгородская д.22-28</t>
  </si>
  <si>
    <t>ВЛИ 0.4 кВ от ТП 67 Л-2 пер. Комсомольский</t>
  </si>
  <si>
    <t>СИП-2 3х35+1х50+1х16, СИП-2 3х70+1х95+1х25, СИП-2 2х16</t>
  </si>
  <si>
    <t>ВЛИ 0.4 кВ от ТП 67 Л-4 ул. Лесная</t>
  </si>
  <si>
    <t>1.212</t>
  </si>
  <si>
    <t>1971
2011
2020  2021 2022</t>
  </si>
  <si>
    <t>СИП2а 3х50+1х70+1х16; 3х35+1х50+1х16; 3х50+1х70; 3х70+1х95; 3х35+1х50+1х16; 4х25; 2х16</t>
  </si>
  <si>
    <t>ВЛИ 0.4 кВ от ТП 67 Л-5 ул. Новгородская д.1а-19</t>
  </si>
  <si>
    <t>СИП2а 3х35+1х50+1х15; 2х16</t>
  </si>
  <si>
    <t>ВЛ-6 кВ ф. 201-03 до СТП-106 (15)</t>
  </si>
  <si>
    <t>ВЛ 6 кВ ф. 201-03 ТП 67 - ТП 106</t>
  </si>
  <si>
    <t>СИП3 3х70</t>
  </si>
  <si>
    <t>Оборудование СТП-106 (15)</t>
  </si>
  <si>
    <t>ТП 106</t>
  </si>
  <si>
    <t>ВЛ-0,4 кВ от СТП-106 (15)</t>
  </si>
  <si>
    <t>ВЛИ 0.4 кВ от ТП 106 Л-2 ул. Самострой 1-21</t>
  </si>
  <si>
    <t>2017       2019</t>
  </si>
  <si>
    <t>СИП2а 3х35+1х50+1х16, СИП4 3х16</t>
  </si>
  <si>
    <t>ф. 267-03 (ТП-103)</t>
  </si>
  <si>
    <t>ВЛ 10 кВ ф. 267-03 от ПС 267 оп.№1 - оп.№9</t>
  </si>
  <si>
    <t>СИП 3 1х120</t>
  </si>
  <si>
    <t>КЛ-10 кВ от ПС-267 до концевой оп.1 (15)</t>
  </si>
  <si>
    <t xml:space="preserve">КЛ 10 кВ ф. 267-03 ПС 267 - оп. №1
</t>
  </si>
  <si>
    <t>КЛ 10 кВ ф. 267-03 оп.№9 -оп.№10</t>
  </si>
  <si>
    <t>АСБ2л 3х240</t>
  </si>
  <si>
    <t>КЛ 10 кВ ф. 267-03 оп.№26 -  ТП 80</t>
  </si>
  <si>
    <t>ВЛ-10 кВ от оп. КВЛ-10 кВ до КТП-103 (15)</t>
  </si>
  <si>
    <t>Оборудование КТП-103 (15)</t>
  </si>
  <si>
    <t>ТП 103</t>
  </si>
  <si>
    <t>ф. 267-06 (ТП-108)</t>
  </si>
  <si>
    <t>КЛ-6 кВ от ТП-43 до БКТП-108 (15)</t>
  </si>
  <si>
    <t>КЛ 10 кВ ф. 267-06 ТП 43 - ТП 108</t>
  </si>
  <si>
    <t>ЦАСБ2л 3х120</t>
  </si>
  <si>
    <t>КЛ-6 кВ от ТП-44 до БКТП-108 (15)</t>
  </si>
  <si>
    <t xml:space="preserve">КЛ 6 кВ ф. 201-15 ТП 44 - ТП 108 </t>
  </si>
  <si>
    <t>Оборудование БКТП-108 (15)</t>
  </si>
  <si>
    <t>ТП 108</t>
  </si>
  <si>
    <t>КЛ 0.4 кВ от ТП 108 Л-23 ул. Сосновая д. 11 (КК-15-4)</t>
  </si>
  <si>
    <t>ВРГ 3*50+16</t>
  </si>
  <si>
    <t>КЛ 0.4 кВ от ТП 108 Л-22 ЦДИК (КК-44-2)</t>
  </si>
  <si>
    <t>АВБ 3х50+1х16</t>
  </si>
  <si>
    <t>КЛ-0,4 кВ от ТП-108 (15)</t>
  </si>
  <si>
    <t xml:space="preserve">КЛ 0.4 кВ от ТП 108 Л-3 ул. Горького д. 28 корп. 2 (КК-108-3/21)  </t>
  </si>
  <si>
    <t>КЛ 0.4 кВ от ТП 108 Л-21 ул. Горького, д.  гр.№21 Горького 28 корп 2 (КК-108-3/21)</t>
  </si>
  <si>
    <t xml:space="preserve">КЛ 0.4 кВ КК-108-3/21 -  ГРЩ2 ул. Горького д. 28 корп.2 </t>
  </si>
  <si>
    <t>2хАПвБбШп-1 4х120</t>
  </si>
  <si>
    <t xml:space="preserve">КЛ 0.4 кВ КК-108-3/21 - ГРЩ1 ул. Горького д. 28 корп. 2 </t>
  </si>
  <si>
    <t>КЛ-10 кВ от ТП-43 до КТП-114 (15)</t>
  </si>
  <si>
    <t xml:space="preserve">КЛ 10 кВ ф. 267-06 ТП 108 - ТП 114 </t>
  </si>
  <si>
    <t>КЛ-6 кВ от ТП-41 до КТП-114 (15)</t>
  </si>
  <si>
    <t xml:space="preserve">КЛ 6 кВ ф. 201-14 ТП 41 - ТП 114 </t>
  </si>
  <si>
    <t>Оборудование КТП-114 (15)</t>
  </si>
  <si>
    <t>ТП 114</t>
  </si>
  <si>
    <t>КЛ-0,4 кВ от КТП-114 до ВРУ (15)</t>
  </si>
  <si>
    <t xml:space="preserve">КЛ 0.4 кВ от ТП 114 Л-6 наб. Красного флота, д. 14 </t>
  </si>
  <si>
    <t>КЛ 0.4 кВ от ТП 114 Л-12 наб. Красного флота, д. 14</t>
  </si>
  <si>
    <t>ф. 327-02 (ТП-111, ТП-118)</t>
  </si>
  <si>
    <t>ВЛ-10 кВ ф.327-02 от ТП-2 до КТП-118 (15)</t>
  </si>
  <si>
    <t xml:space="preserve">КВЛЗ 10 кВ ф. 327-02 ТП 2 - ТП 118 </t>
  </si>
  <si>
    <t>КЛ 10 кВ  ф. 327-02 ТП 2 - оп. №1</t>
  </si>
  <si>
    <t>Оборудование КТП-118 (15)</t>
  </si>
  <si>
    <t>ТП 118</t>
  </si>
  <si>
    <t>ВЛ-0,4 кВ от КТП-118 (15)</t>
  </si>
  <si>
    <t xml:space="preserve">ВЛИ 0.4 кВ от ТП 118 Л-4 наб. Речного Флота </t>
  </si>
  <si>
    <t>СИП 2а 3х95+1х95+1х25</t>
  </si>
  <si>
    <t>ВЛ-0,4 кВ от ТП-118 Л-3 (15)</t>
  </si>
  <si>
    <t>ВЛИ 0,4 кВ от ТП-118 Л-3 "наб. Речного Флота, д.2-4"</t>
  </si>
  <si>
    <t>ВЛ-10 кВ от ТП-2 до СТП 111 (15)</t>
  </si>
  <si>
    <t xml:space="preserve">КВЛЗ 10 кВ ТП 2 - ТП 111 </t>
  </si>
  <si>
    <t>КЛ-10 кВ от ТП-2 до оп.1 ВЛ-10 кВ (15)</t>
  </si>
  <si>
    <t>КЛ 10 кВ ф. 327-02  ТП 2 - оп. №1</t>
  </si>
  <si>
    <t>Оборудование ТП-111 (СТП-111) (15)</t>
  </si>
  <si>
    <t>ТП 111</t>
  </si>
  <si>
    <t>ВЛ-0,4 кВ от от СТП-111 (15)</t>
  </si>
  <si>
    <t>ВЛИ 0.4 кВ от ТП 111 Л-1 пер. Полевой, пер. Пришкольный</t>
  </si>
  <si>
    <t>СИП-2 3х70+1х95, 
СИП-2 3х70+1х95+1х16
СИП-2 3х50+1х70, 
СИП-2 3х35+1х50,
СИП-4 4x25</t>
  </si>
  <si>
    <t>ф. 201-03 от оп.46 до ТП 125</t>
  </si>
  <si>
    <t>ВЛЗ 6 кВ ф. 201-03 от оп.№46 до ТП 125</t>
  </si>
  <si>
    <t>Оборудование КТП-125 (15)</t>
  </si>
  <si>
    <t>ТП 125</t>
  </si>
  <si>
    <t>ВЛ-0,4 кВ от КТП-125 (15)</t>
  </si>
  <si>
    <t>ВЛИ 0.4 кВ от ТП 125 Л-4 Петровская наб.</t>
  </si>
  <si>
    <t>СИП 2 3х70+1х70</t>
  </si>
  <si>
    <t>КВЛИ 0.4 кВ от ТП 125 Л-4 Петровская наб. (выход на опору)</t>
  </si>
  <si>
    <t>АПвБШв 4х95</t>
  </si>
  <si>
    <t xml:space="preserve">ВЛИ 0.4 кВ от ТП 125 Л-2 ул. Лоцманская </t>
  </si>
  <si>
    <t>СИП 2 3х70+1х95</t>
  </si>
  <si>
    <t>КВЛИ 0.4 кВ от ТП 125 Л-4 ул. Лоцманская (выход на опору)</t>
  </si>
  <si>
    <t>АПвБШв 4х120</t>
  </si>
  <si>
    <t xml:space="preserve"> ВЛ 6 кВ ф. 201-03  отпайка на ТП 25 от ЛР-33</t>
  </si>
  <si>
    <t xml:space="preserve">КТП 25 </t>
  </si>
  <si>
    <t>ТП 25</t>
  </si>
  <si>
    <t xml:space="preserve"> ВЛ 6 кВ ф. 201-03 отпайка на ТП 109 от ЛР-109</t>
  </si>
  <si>
    <t>Оборудование СТП-109 Н (15)</t>
  </si>
  <si>
    <t>ТП 109</t>
  </si>
  <si>
    <t>ТП 126</t>
  </si>
  <si>
    <t>КЛ-10 кВ ф.267-10 от оп.4 - ТП-126 (15)</t>
  </si>
  <si>
    <t>КЛ 10 кВ от оп.4 ВЛ 10 кВ ф. 267-10 до ТП 126</t>
  </si>
  <si>
    <t>АПвПу2г 3Х150/50</t>
  </si>
  <si>
    <t>КЛ-10 кВ ф.267-03 от оп.22 - ТП-126 (15)</t>
  </si>
  <si>
    <t>КЛ 10 кВ от оп.22 ВЛ 10 кВ ф. 267-03 до ТП 126</t>
  </si>
  <si>
    <t>Оборудование ТП-126 (15)</t>
  </si>
  <si>
    <t>КЛ-0,4 кВ от ТП-126  Л-1, Л-21 (15)</t>
  </si>
  <si>
    <t>КЛ 0.4 кВ от ТП 126 Л-1 котельная пр. Кирова д.25</t>
  </si>
  <si>
    <t>АПвБШп-1 4х240</t>
  </si>
  <si>
    <t>КЛ-0,4 кВ от ТП-126 Л-2, Л-20 (15)</t>
  </si>
  <si>
    <t>КЛ 0.4 кВ от ТП 126 Л-2 МЖД пр. Кирова д.25 корп.1</t>
  </si>
  <si>
    <t>КЛ-0,4 кВ от ТП-126 K-3 до ГРЩ-0,4 кВ дом 3 (15)</t>
  </si>
  <si>
    <t>КЛ 0.4 кВ от ТП 126 Л-3 МЖД пр. Кирова, д. 25 корп. 3</t>
  </si>
  <si>
    <t>КЛ-0,4 кВ от ТП-126 до ГРЩ-0,4 кВ дом 2 (15)</t>
  </si>
  <si>
    <t>КЛ 0.4 кВ от ТП 126 Л-12 МЖД пр. Кирова д. 25 корп. 3</t>
  </si>
  <si>
    <t>КЛ 0.4 кВ от ТП 126 Л-19 МЖД пр. Кирова, д. 25 корп. 2</t>
  </si>
  <si>
    <t>КЛ 0.4 кВ от ТП 126 Л-20 МЖД пр. Кирова д.25 корп.1</t>
  </si>
  <si>
    <t>КЛ 0.4 кВ от ТП 126 Л-7 МЖД пр. Кирова д. 25 корп. 3</t>
  </si>
  <si>
    <t>КЛ 0.4 кВ от ТП 126 Л-21 котельная пр. Кирова д.25</t>
  </si>
  <si>
    <t>КЛ 0.4 кВ от ТП 126 Л-8 МЖД пр. Кирова д.25 корп. 4</t>
  </si>
  <si>
    <t>АПвБШп-1 4х185</t>
  </si>
  <si>
    <t>КЛ 0.4 кВ от ТП 126 Л-13 МЖД пр. Кирова д. 25 корп. 4</t>
  </si>
  <si>
    <t>КЛ 0.4 кВ от ТП 126 Л-4 МЖД пр. Кирова, д. 25 корп. 5</t>
  </si>
  <si>
    <t>КЛ 0.4 кВ от ТП 126 Л-18 МЖД пр. Кирова, д. 25 корп. 5</t>
  </si>
  <si>
    <t xml:space="preserve">546-03/2 </t>
  </si>
  <si>
    <t>ВЛ 10 кВ ф. 546-03/2</t>
  </si>
  <si>
    <t>47-1281 БС "Вознесенье"</t>
  </si>
  <si>
    <t>ТП 3-16</t>
  </si>
  <si>
    <t>36-04</t>
  </si>
  <si>
    <t>ВЛ 10 кВ ф. 36-04</t>
  </si>
  <si>
    <t>47-2715 БС "Заяцкая"</t>
  </si>
  <si>
    <t>ТП 4-12</t>
  </si>
  <si>
    <t>39-05</t>
  </si>
  <si>
    <t>ВЛ 10 кВ ф. 39-05</t>
  </si>
  <si>
    <t>47-2684 БС «Токари»</t>
  </si>
  <si>
    <t>ТП 5-10</t>
  </si>
  <si>
    <t>327-04</t>
  </si>
  <si>
    <t>ВЛ 10 кВ ф. 327-04</t>
  </si>
  <si>
    <t>47-1622 БС «Хевроньино»</t>
  </si>
  <si>
    <t>ТП 4-18</t>
  </si>
  <si>
    <t>35-06</t>
  </si>
  <si>
    <t>КЛ-6 кВ ф.35-06 до ТП-113 (15)</t>
  </si>
  <si>
    <t>КЛ 6 кВ от оп.№9 ф.35-06 на ТП 113</t>
  </si>
  <si>
    <t>АПвПу2г 3х(1х150/50)</t>
  </si>
  <si>
    <t>КЛ-6 кВ от ф.201-06 до ТП-113 (15)</t>
  </si>
  <si>
    <t>КЛ 6 кВ от оп.№49а ф.201-06 на ТП 113</t>
  </si>
  <si>
    <t>Оборудование ТП-113 (15)</t>
  </si>
  <si>
    <t>ТП 113</t>
  </si>
  <si>
    <t>КЛ-0,4 кВ от ТП-113 Л-1, Л-12 (15)</t>
  </si>
  <si>
    <t>КЛ 0.4 кВ от ТП 113 Л-1 ГКОС</t>
  </si>
  <si>
    <t>4хАПвБбШв 4х240</t>
  </si>
  <si>
    <t>КЛ 0.4 кВ от ТП 113 Л-12 ГКОС</t>
  </si>
  <si>
    <t>267-03</t>
  </si>
  <si>
    <t>КЛ 10 кВ от оп.№7 ф.267-03</t>
  </si>
  <si>
    <t>ТП-129 (КТПП-400/10/0,4 кВ) (15)</t>
  </si>
  <si>
    <t>ТП 129</t>
  </si>
  <si>
    <t>201-03 (ТП 130)</t>
  </si>
  <si>
    <t>ввод ВЛ 6 кВ на ТП 130</t>
  </si>
  <si>
    <t>ТП-130 (15)</t>
  </si>
  <si>
    <t>ТП 130</t>
  </si>
  <si>
    <t>КТП-Т</t>
  </si>
  <si>
    <t>ВЛ-0,4 кВ от ТП-130 Л-1 (15)</t>
  </si>
  <si>
    <t>КВЛИ 0,4 кВ от ТП-130 Л-1"ул.Промывные, уч.1-6г"</t>
  </si>
  <si>
    <t>СИП-2 3x70+1x70</t>
  </si>
  <si>
    <t>КЛ 0,4 кВ от ТП 130 Л-1</t>
  </si>
  <si>
    <t>АПвБШп  4х95</t>
  </si>
  <si>
    <t>ЛР-110кВ Л "Кр-1" на территории ПС 110/10кВ №368 "Никольская"</t>
  </si>
  <si>
    <t>ВЛ 110 Карьер 1 (Никольская – Терехово оп.№1-оп.№3 0.230 км)</t>
  </si>
  <si>
    <t>АС-70 3х(1х70)</t>
  </si>
  <si>
    <t>КВЛИ 0,4 кВ от ТП 130 Л-2 ул. Промывные, уч. 25-30</t>
  </si>
  <si>
    <t>КЛ 0,4кВ от ТП 130 Л-2</t>
  </si>
  <si>
    <t>ПС 550</t>
  </si>
  <si>
    <t>ОРУ</t>
  </si>
  <si>
    <t>ТСН1</t>
  </si>
  <si>
    <t>КРУ</t>
  </si>
  <si>
    <t>Ввод ВЛ 10 кВ ф. 267-03 на ТП 131</t>
  </si>
  <si>
    <t>ТП 131</t>
  </si>
  <si>
    <t>ВЛИ 0.4 кВ от ТП 131 Л-3 КНС</t>
  </si>
  <si>
    <t>35-03</t>
  </si>
  <si>
    <t>ВЛ-6 кВ от оп.37 ВЛ-6 кВ ф.35-03 до ТП-133 (15)</t>
  </si>
  <si>
    <t>ВЛЗ 6 кВ ф. 35-03 от оп.№37 - ТП 133</t>
  </si>
  <si>
    <t>СИП-3 3(1х70)</t>
  </si>
  <si>
    <t>ТП 133</t>
  </si>
  <si>
    <t>КТПТ</t>
  </si>
  <si>
    <t>КВЛИ 0,4 кВ от ТП 133 Л-1 ул. Мостопоезд д.24</t>
  </si>
  <si>
    <t>КЛ 0,4 кВ от ТП 133</t>
  </si>
  <si>
    <t>201-13</t>
  </si>
  <si>
    <t>ВЛ-6 кВ от оп.9 ВЛ-6 кВ ф.201-13 Эл.бойлерная до ТП-132 (15)</t>
  </si>
  <si>
    <t>ВЛЗ 6 кВ ф. 201-13 от оп.№10 ВЛ 6 кВ на ТП 21 - ТП 132</t>
  </si>
  <si>
    <t>ТП 132</t>
  </si>
  <si>
    <t>КВЛИ 0,4 кВ от ТП 132 Л-1 Первый проезд мкр Зеленый</t>
  </si>
  <si>
    <t>КЛ 0,4 кВ от ТП 132 Л-1</t>
  </si>
  <si>
    <t>КВЛИ 0,4 кВ от ТП 132 Л-2 Второй проезд мкр Зеленый</t>
  </si>
  <si>
    <t>КЛ 0,4 кВ от ТП 132 Л-2</t>
  </si>
  <si>
    <t>ВЛ 10 кВ ф. 267-03 оп. №10 - оп. №26 ЛР-210</t>
  </si>
  <si>
    <t>1.1.</t>
  </si>
  <si>
    <t>фидер 261</t>
  </si>
  <si>
    <t>ВЛ-110 кВ БК-5</t>
  </si>
  <si>
    <t>ВЛ 110 кВ ПС 261 Тихвин Литейный - ПС 545 Сведвуд ЛБк5</t>
  </si>
  <si>
    <t>АС-120/19</t>
  </si>
  <si>
    <t>ПС 545 110/10 кВ "Сведвуд"</t>
  </si>
  <si>
    <t>2х10000</t>
  </si>
  <si>
    <t>ВЛ 110 кВ ПС 261 Тихвин Литейный - ПС 545 Сведвуд ЛБк2</t>
  </si>
  <si>
    <t>2.1.</t>
  </si>
  <si>
    <t>фидер 143-02</t>
  </si>
  <si>
    <t>КЛ-10 кВ от ТП-40</t>
  </si>
  <si>
    <t>КЛ 10кВ ПС-143 - ТП-40</t>
  </si>
  <si>
    <t>АПвПу2к 3(1х120/16)</t>
  </si>
  <si>
    <t>ЗТП 2-х трансф.</t>
  </si>
  <si>
    <t>КЛ 0,4 кВ от ТП 40 д.18</t>
  </si>
  <si>
    <t>КЛ 0,4 кВ ТП 40 ВРУ1 д.18 - ВРУ2 д.18</t>
  </si>
  <si>
    <t>КЛ 0,4 кВ ТП 40 ВРУ2 д.18 - ВРУ д.28</t>
  </si>
  <si>
    <t>КЛ 0,4 кВ ТП 40 КД д.21 - ВРУ д.28</t>
  </si>
  <si>
    <t>КЛ 0,4 кВ от ТП 40 д.24</t>
  </si>
  <si>
    <t>ААПВШв 3х70+1х25</t>
  </si>
  <si>
    <t>КЛ 0,4 кВ ТП 40 ВРУ1 д.24 - ВРУ2 д.24</t>
  </si>
  <si>
    <t>ААПВШВ 3х70+1х25</t>
  </si>
  <si>
    <t>КЛ 0,4 кВ ТП 40 ВРУ2 д.24 - КД1 д.35</t>
  </si>
  <si>
    <t>КЛ 0,4 кВ ТП 40 КД1 д.35 - КД2 д.35</t>
  </si>
  <si>
    <t>КЛ 0,4 кВ от ТП 40 д.35</t>
  </si>
  <si>
    <t>КЛ 0,4 кВ ТП 40 КД2 д.35 - ВРУ д.33</t>
  </si>
  <si>
    <t>КЛ 0,4 кВ ТП 40 КД2 д.35 - КД д.21</t>
  </si>
  <si>
    <t>КЛ 0,4 кВ ТП 40 КД д.21 - ВРУ д.33</t>
  </si>
  <si>
    <t>КЛ 0,4 кВ от ТП 40 3 микрорайон, д.42 (д.с. Сказка) вв.1</t>
  </si>
  <si>
    <t>0,253</t>
  </si>
  <si>
    <t>ААШв 3х95-6</t>
  </si>
  <si>
    <t>КЛ 0,4 кВ от ТП 40 3 микрорайон, д.42 (д.с. Сказка) вв.2</t>
  </si>
  <si>
    <t>ААШв 3х70-10</t>
  </si>
  <si>
    <t>КЛ 0,4 кВ от ТП 40 РЩ д.19 вв.1</t>
  </si>
  <si>
    <t>0,037</t>
  </si>
  <si>
    <t>КЛ 0,4 кВ от ТП 40 РЩ д.19 вв.2</t>
  </si>
  <si>
    <t>КЛ 0,4 кВ от ТП 40 Южная Объездная дорога д.21 (автомасла)</t>
  </si>
  <si>
    <t>0,01</t>
  </si>
  <si>
    <t>ВВГ 4х25</t>
  </si>
  <si>
    <t>2.2.</t>
  </si>
  <si>
    <t>КЛ 10 кВ ТП 40 - ТП 44</t>
  </si>
  <si>
    <t>Оборудование ТП-44</t>
  </si>
  <si>
    <t>КЛ 0,4 кВ от ТП 44 д.25</t>
  </si>
  <si>
    <t>ААБ 3х70+1х25</t>
  </si>
  <si>
    <t>КЛ 0,4 кВ ТП 44 ВРУ1 д.25 - ВРУ2 д.25</t>
  </si>
  <si>
    <t>КЛ 0,4 кВ от ТП 44 д.26 вв.1</t>
  </si>
  <si>
    <t>0,148</t>
  </si>
  <si>
    <t xml:space="preserve">1979   </t>
  </si>
  <si>
    <t xml:space="preserve">АПВБ 3х95+1х35   </t>
  </si>
  <si>
    <t>КЛ 0,4 кВ от ТП 44 д.26 вв.2</t>
  </si>
  <si>
    <t xml:space="preserve">АВВБ 3х120+1х35 </t>
  </si>
  <si>
    <t>КЛ 0,4 кВ ТП 44 РЩ д.26 - ВРУ д.32</t>
  </si>
  <si>
    <t>АПВБ-3х95+1х35</t>
  </si>
  <si>
    <t>КЛ 0,4 кВ от ТП 44 д.27 вв.1</t>
  </si>
  <si>
    <t>КЛ 0,4 кВ от ТП 44 д.27 вв.2</t>
  </si>
  <si>
    <t>КЛ 0,4 кВ ТП 44 ВРУ2 д.25 - ВРУ1 д.29</t>
  </si>
  <si>
    <t>КЛ 0,4 кВ ТП 44 ВРУ1 д.29 - ВРУ2 д.29</t>
  </si>
  <si>
    <t>КЛ 0,4 кВ ТП 44 РЩ1 пенсионного фонда - РЩ1 д.26</t>
  </si>
  <si>
    <t>АПВБ 3х95+1х35</t>
  </si>
  <si>
    <t>КЛ 0,4 кВ от ТП 44 д.31</t>
  </si>
  <si>
    <t>КЛ 0,4 кВ ТП 44 ВРУ д.30 - КД д.31</t>
  </si>
  <si>
    <t>КЛ 0,4 кВ ТП 44 ВРУ2 д.29 - ВРУ д.30</t>
  </si>
  <si>
    <t>КЛ 0,4 кВ ТП 44 КД д.31 - ВРУд.32</t>
  </si>
  <si>
    <t>КЛ 0,4 кВ от ТП 44 ВРУ д.34</t>
  </si>
  <si>
    <t>2.3.</t>
  </si>
  <si>
    <t>КЛ-10 кВ от ТП-44</t>
  </si>
  <si>
    <t>КЛ 10кВ ТП-44 - ТП-45</t>
  </si>
  <si>
    <t>Оборудование ТП-45</t>
  </si>
  <si>
    <t>КЛ 0,4 кВ от ТП 45 д.14 вв.1</t>
  </si>
  <si>
    <t>0,052</t>
  </si>
  <si>
    <t>КЛ 0,4 кВ от ТП 45 д.14 вв.2</t>
  </si>
  <si>
    <t xml:space="preserve"> 0,066</t>
  </si>
  <si>
    <t>КЛ 0,4 кВ от ТП 45 3 микрорайон, д.36 (ЦТП) вв.1</t>
  </si>
  <si>
    <t>0,147</t>
  </si>
  <si>
    <t xml:space="preserve">АСБ 3х95+1х50 </t>
  </si>
  <si>
    <t>КЛ 0,4 кВ от ТП 45 3 микрорайон, д.36 (ЦТП) вв.2</t>
  </si>
  <si>
    <t>АВВГ-4х50</t>
  </si>
  <si>
    <t>КЛ 0,4 кВ от ТП 45 д.36 вв.1</t>
  </si>
  <si>
    <t>0,17</t>
  </si>
  <si>
    <t>КЛ 0,4 кВ от ТП 45 д.36 вв.2</t>
  </si>
  <si>
    <t>КЛ 0,4 кВ от ТП 45 3 микрорайон, д.36 (магазин) вв.1</t>
  </si>
  <si>
    <t>КЛ 0,4 кВ от ТП 45 3 микрорайон, д.36 (магазин) вв.2</t>
  </si>
  <si>
    <t>КЛ 0,4 кВ от ТП 45 д.37 вв.1</t>
  </si>
  <si>
    <t>0,078</t>
  </si>
  <si>
    <t>КЛ 0,4 кВ от ТП 45 д.37 вв.2</t>
  </si>
  <si>
    <t>КЛ 0,4 кВ от ТП 45 д.с.Радуга д.40 вв.1</t>
  </si>
  <si>
    <t>0,093</t>
  </si>
  <si>
    <t>КЛ 0,4 кВ от ТП 45 д.с.Радуга д.40 вв.2</t>
  </si>
  <si>
    <t>3.1.</t>
  </si>
  <si>
    <t>фидер 143-03</t>
  </si>
  <si>
    <t>ВЛ-10 кВ от ПС 143 фид.143-03</t>
  </si>
  <si>
    <t>ВЛ 10 кВ ПС 143 - ТП 107 ф.143-03</t>
  </si>
  <si>
    <t>3.2.</t>
  </si>
  <si>
    <t>отпайка ВЛЗ 10кВ от ТП-107-оп.№42- оп.№61 (к КТП-106)</t>
  </si>
  <si>
    <t>КЛ-10 кВ от  ПС 143 фид.143-03</t>
  </si>
  <si>
    <t>КЛ 10 кВ ТП 107 - ТП 105 (оп.45 - ТП 105)</t>
  </si>
  <si>
    <t>КТП-106 10/0,4кВ</t>
  </si>
  <si>
    <t>КТП 1 трансф.</t>
  </si>
  <si>
    <t>ВЛ-0,4 кВ от ТП-106</t>
  </si>
  <si>
    <t>ВЛ 0,4 кВ от ТП 106 ф.Инженерная Л -1</t>
  </si>
  <si>
    <t>ВЛ 0,4 кВ от ТП 106 ф.Тенистый Л -3</t>
  </si>
  <si>
    <t>отпайка ВЛЗ 10кВ от оп.№43 до оп. №46 (к ТП-105)</t>
  </si>
  <si>
    <t>3.3.</t>
  </si>
  <si>
    <t>отпайка ВЛЗ-10кВ от оп.№56 до оп. №72 (к БКТПБ-108)</t>
  </si>
  <si>
    <t>КЛ 10 кВ ТП 107 оп.72 - ТП 108 (ф.143-03)</t>
  </si>
  <si>
    <t>БКТПБ 10/04кВ 108</t>
  </si>
  <si>
    <t>ВЛ-0,4 кВ от ТП-108</t>
  </si>
  <si>
    <t>ВЛ 0,4 кВ от ТП 108 ф.Сибирская Л-1</t>
  </si>
  <si>
    <t>КЛ-0,4 кВ от ТП-108</t>
  </si>
  <si>
    <t>КЛ-0,4кВ ф. Сибирская</t>
  </si>
  <si>
    <t>ВЛ 0,4 кВ от ТП 108 ф.Сиреневая Л-2</t>
  </si>
  <si>
    <t>КЛ-0,4кВ ф. Сиреневая</t>
  </si>
  <si>
    <t>СИП-2А 2х16</t>
  </si>
  <si>
    <t>ВЛ 0,4 кВ от ТП 108 ф.Тенистый бульвар Л-3</t>
  </si>
  <si>
    <t>КЛ-0,4кВ ф. Тенистый бульвар</t>
  </si>
  <si>
    <t>3.4.</t>
  </si>
  <si>
    <t>отпайка ВЛЗ-10кВ от оп.№47 до оп.№76 к ТП-110</t>
  </si>
  <si>
    <t xml:space="preserve">СИП-4 4х50 </t>
  </si>
  <si>
    <t>3.5.</t>
  </si>
  <si>
    <t>ВЛ-10 кВ от сущ.оп. 77 ВЛ-10 кВ (ф. 143-3 ТП-107) до ТП (дисп.номер ТП-117)</t>
  </si>
  <si>
    <t>отпайка ВЛЗ-10кВ от оп.№77 до оп.№70 ф.143-03 (к СТП-117)</t>
  </si>
  <si>
    <t xml:space="preserve">Оборудование МТП- 117 </t>
  </si>
  <si>
    <t>МТП 1 трансф.</t>
  </si>
  <si>
    <t>3.6.</t>
  </si>
  <si>
    <t>ВЛ-10 кВ ф. 143-03 (20)</t>
  </si>
  <si>
    <t>отпайка ВЛЗ-10кВ от оп.79 до ТП-127</t>
  </si>
  <si>
    <t>ТП-127 (20)</t>
  </si>
  <si>
    <t>КЛ-0,4 кВ от ТП 127 до КК-1-ТП 127 ф. Л-1, Трапезников (20)</t>
  </si>
  <si>
    <t>КЛ 0,4 кВ от ТП 127 Л-1 пр.Транзитный, 8</t>
  </si>
  <si>
    <t>КЛ-0,4 кВ от ТП-127 Л-2 (20)</t>
  </si>
  <si>
    <t>КЛ 0,4 кВ от ТП 127 Л-2 ИП Зварич А.В.</t>
  </si>
  <si>
    <t>АПвБШп 4х241</t>
  </si>
  <si>
    <t>4.1.</t>
  </si>
  <si>
    <t>фидер 143-05</t>
  </si>
  <si>
    <t>КЛ-10 кВ от  ПС 143 до ТП-82</t>
  </si>
  <si>
    <t>КЛ-10кВ ПС-143 - ТП-82</t>
  </si>
  <si>
    <t>Оборудование ТП-82</t>
  </si>
  <si>
    <t>1х400 1х630</t>
  </si>
  <si>
    <t>4.2.</t>
  </si>
  <si>
    <t>КЛ-10 кВ от ТП-1</t>
  </si>
  <si>
    <t>КЛ-10кВ ТП-82 - ТП-1</t>
  </si>
  <si>
    <t>СБ-10 3х95</t>
  </si>
  <si>
    <t>КЛ 0,4 кВ от ТП 1 1 мкр., д.1 вв.1</t>
  </si>
  <si>
    <t>КЛ-10кВ ТП-1 - ТП-2</t>
  </si>
  <si>
    <t>СБ-10 3х95 АСБ2л 3х95</t>
  </si>
  <si>
    <t>КЛ 0,4 кВ от ТП 1 1 мкр., д.1 вв.2</t>
  </si>
  <si>
    <t>КЛ 0,4 кВ от ТП 1 1 мкр., д.2</t>
  </si>
  <si>
    <t>ААШВ 3х70+1х25</t>
  </si>
  <si>
    <t>КЛ-0,4 кВ от ТП-1 до ВРУ (20)</t>
  </si>
  <si>
    <t>КЛ 0,4 кВ от ТП 1 1 мкр., д.2 МФЦ</t>
  </si>
  <si>
    <t>АСБ2л 4х50</t>
  </si>
  <si>
    <t>КЛ 0,4 кВ 1 мкр., д.2 КД - 1 мкр., д.4 КД</t>
  </si>
  <si>
    <t>КЛ 0,4 кВ 1 мкр., д.2 КД - 1 мкр., д.5 КД</t>
  </si>
  <si>
    <t>КЛ 0,4 кВ от ТП 1 1 мкр., д.3</t>
  </si>
  <si>
    <t>КЛ 0,4 кВ от ТП 1 1 мкр., д.6</t>
  </si>
  <si>
    <t>КЛ 0,4 кВ 1 мкр., д.1 КД1 - 1 мкр, д.3 КД</t>
  </si>
  <si>
    <t>КЛ 0,4 кВ 1 мкр., д.5 КД - 1 мкр., д.6 КД</t>
  </si>
  <si>
    <t>КЛ 0,4 кВ 1 мкр., д.6 КД - 1 мкр., д.7 КД</t>
  </si>
  <si>
    <t>КЛ 0,4 кВ от ТП 1 1 мкр., д.27</t>
  </si>
  <si>
    <t>КЛ 0,4 кВ от ТП 1 1 мкр., д.27а</t>
  </si>
  <si>
    <t>ПВБГ 3х95+1х35</t>
  </si>
  <si>
    <t>КЛ 0,4 кВ 1 мкр., д.27 КД - 1 мкр., д.27А КД</t>
  </si>
  <si>
    <t>СБ 3х95+1х35</t>
  </si>
  <si>
    <t>КЛ 0,4 кВ от ТП 1 1 мкр., д.40 вв.1</t>
  </si>
  <si>
    <t>КЛ 0,4 кВ от ТП 1 1 мкр., д.40 вв.2</t>
  </si>
  <si>
    <t>КЛ-0,4 кВ от КД ж/д 7 до КД-0,4 кВ (20)</t>
  </si>
  <si>
    <t>КЛ 0,4 кВ КД ж/д 7 - КД-0,4 кВ (20)</t>
  </si>
  <si>
    <t>КЛ 0,4 кВ 1 мкр., д.3 КД - 1 мкр., д.7 КД</t>
  </si>
  <si>
    <t>АСБ2л-4х95</t>
  </si>
  <si>
    <t>КЛ 0,4 кВ 1 мкр., д.5 КД - 1 мкр., д.4 КД</t>
  </si>
  <si>
    <t>КЛ 0,4 кВ от ТП 1 КД спорт.клуб Дымок д.35</t>
  </si>
  <si>
    <t>ААБ 3х120+1х35</t>
  </si>
  <si>
    <t>4.3.</t>
  </si>
  <si>
    <t>КЛ-10кВ ТП-1 - ТП-5</t>
  </si>
  <si>
    <t xml:space="preserve">Оборудование ТП-5 </t>
  </si>
  <si>
    <t>КЛ 0,4 кВ от ТП 5 д.16 вв.1</t>
  </si>
  <si>
    <t xml:space="preserve"> ААШВ 3х70</t>
  </si>
  <si>
    <t>КЛ 0,4 кВ от ТП 5 д.16 вв.2</t>
  </si>
  <si>
    <t>КЛ 0,4 кВ 1 мкр., д.16 КД - 1 мкр., д.28 КД</t>
  </si>
  <si>
    <t>КЛ 0,4 кВ ТП 5 КД1 д.18 - КД2 д.18</t>
  </si>
  <si>
    <t>КЛ 0,4 кВ от ТП 5 д.17 вв.1</t>
  </si>
  <si>
    <t>АПВБ 3х95+1х50</t>
  </si>
  <si>
    <t>КЛ 0,4 кВ от ТП 5 КД д.17 вв.2</t>
  </si>
  <si>
    <t>КЛ 0,4 кВ от ТП 5 д.18</t>
  </si>
  <si>
    <t>КЛ 0,4 кВ от ТП 5 д.19</t>
  </si>
  <si>
    <t xml:space="preserve"> ААБ 3х120</t>
  </si>
  <si>
    <t>КЛ 0,4 кВ ТП 5 КД д.19 - ВРУ1 д.19</t>
  </si>
  <si>
    <t>КЛ 0,4 кВ ТП 5 КД д.19 - ВРУ2 д.19</t>
  </si>
  <si>
    <t>КЛ 0,4 кВ ТП 5 КД д.19 - КД д.20</t>
  </si>
  <si>
    <t>КЛ 0,4 кВ ТП 5 КД д.20 - ВРУ1 д.20</t>
  </si>
  <si>
    <t>КЛ 0,4 кВ ТП 5 КД д.20 - ВРУ2 д.20</t>
  </si>
  <si>
    <t>КЛ 0,4 кВ от ТП 5 ВРУ д.30 (ЦДТ) вв.1</t>
  </si>
  <si>
    <t xml:space="preserve"> СБ 3х50+1х25</t>
  </si>
  <si>
    <t>КЛ 0,4 кВ от ТП 5 ВРУ д.30 (ЦДТ) вв.2</t>
  </si>
  <si>
    <t>КЛ 0,4 кВ ТП 5 КД д.28 - КД д.48</t>
  </si>
  <si>
    <t xml:space="preserve"> СБ 3х50+1х35</t>
  </si>
  <si>
    <t>КЛ 0,4 кВ от ТП 5 КД д.17 (магазин)</t>
  </si>
  <si>
    <t>АСБ2л-4х70</t>
  </si>
  <si>
    <t>4.4.</t>
  </si>
  <si>
    <t>КЛ-10 кВ от ТП-5</t>
  </si>
  <si>
    <t>КЛ-10кВ ТП-5 - ТП-6</t>
  </si>
  <si>
    <t>Оборудование ТП-6 КТП-10/0,4 кВ</t>
  </si>
  <si>
    <t>КТП 2-х трансф.</t>
  </si>
  <si>
    <t>КЛ 0,4 кВ от ТП 6 д.41</t>
  </si>
  <si>
    <t xml:space="preserve"> ААБ 3х70+1х35</t>
  </si>
  <si>
    <t>КЛ 0,4 кВ от ТП 6 д.45 к1</t>
  </si>
  <si>
    <t>КЛ 0,4 кВ от ТП 6 д.45 к2</t>
  </si>
  <si>
    <t>КЛ 0,4 кВ от ТП 6 д.45 к3</t>
  </si>
  <si>
    <t xml:space="preserve"> АСБ2л 4х120;        АВВГ 3х50</t>
  </si>
  <si>
    <t>КЛ 0,4 кВ ТП 6 КД2 д.45 - КД3 д.44</t>
  </si>
  <si>
    <t xml:space="preserve"> ААБ 3х95</t>
  </si>
  <si>
    <t>КЛ 0,4 кВ от ТП 6 КД1 д.45 - КД2 д.45</t>
  </si>
  <si>
    <t xml:space="preserve"> АСБ2л 4х120</t>
  </si>
  <si>
    <t>КЛ 0,4 кВ от ТП 6 д.20</t>
  </si>
  <si>
    <t xml:space="preserve"> ААБ 3х70+1х25</t>
  </si>
  <si>
    <t>КЛ 0,4 кВ от ТП 6 д.50 вв.1</t>
  </si>
  <si>
    <t xml:space="preserve"> ААБ 3х240</t>
  </si>
  <si>
    <t>КЛ 0,4 кВ от ТП 6 д.50 вв.2</t>
  </si>
  <si>
    <t>КЛ 0,4 кВ от ТП 6 д.с.Ласточка, д.39</t>
  </si>
  <si>
    <t>КЛ 0,4 кВ от ТП 6 школа 6, д.37 вв.1</t>
  </si>
  <si>
    <t>КЛ 0,4 кВ от ТП 6 школа 6, д.37 вв.2</t>
  </si>
  <si>
    <t>КЛ 0,4 кВ от ТП 6 Тир</t>
  </si>
  <si>
    <t>ВВГ 5х6</t>
  </si>
  <si>
    <t>4.5.</t>
  </si>
  <si>
    <t>КЛ-10 кВ от ТП-6</t>
  </si>
  <si>
    <t>КЛ-10кВ ТП-6 - ТП-7</t>
  </si>
  <si>
    <t>КЛ 0,4 кВ ТП 7 КД2 д.42 - КД д.41</t>
  </si>
  <si>
    <t xml:space="preserve"> ААБ 3х70</t>
  </si>
  <si>
    <t>КЛ-10 кВ от ТП-7</t>
  </si>
  <si>
    <t>КЛ 10 кВ ТП 7 - ТП 85</t>
  </si>
  <si>
    <t>АСБ-10 3х50 ААШВ-10 3х70</t>
  </si>
  <si>
    <t>КЛ 0,4 кВ от ТП 7 д.42</t>
  </si>
  <si>
    <t>КЛ 0,4 кВ ТП 7 КД1 д.42 - КД2 д.42</t>
  </si>
  <si>
    <t>КЛ 0,4 кВ от ТП 7 КД д.42А (вставка)</t>
  </si>
  <si>
    <t>КЛ 0,4 кВ от ТП 7 КД1 д.43</t>
  </si>
  <si>
    <t xml:space="preserve"> АПВБ 3х70+1х25</t>
  </si>
  <si>
    <t>КЛ 0,4 кВ ТП 7 КД1 д.43 - КД2 д.43</t>
  </si>
  <si>
    <t>КЛ 0,4 кВ ТП 7 КД2 д.43 - КД1 д.44</t>
  </si>
  <si>
    <t>КЛ 0,4 кВ ТП 7 КД1 д.44 - КД2 д.44</t>
  </si>
  <si>
    <t>АПВБ-3х70+1х25</t>
  </si>
  <si>
    <t>КЛ 0,4 кВ ТП 7 КД д.47 - ВРУ д.46</t>
  </si>
  <si>
    <t>2 х 0,098</t>
  </si>
  <si>
    <t>КЛ 0,4 кВ ТП 7 КД д.47 - КД д.48</t>
  </si>
  <si>
    <t>КЛ 0,4 кВ от ТП 7 на д.47</t>
  </si>
  <si>
    <t>КЛ 0,4 кВ ТП 7 КД1 д.44 - КД д.47</t>
  </si>
  <si>
    <t>КЛ 0,4 кВ от ТП 7 1 микрорайон, д.39 (д.с.Солнышко) вв.1</t>
  </si>
  <si>
    <t>КЛ 0,4 кВ от ТП 7 1 микрорайон, д.39 (д.с.Солнышко) вв.2</t>
  </si>
  <si>
    <t>5.1.</t>
  </si>
  <si>
    <t>фидер 143-07, 143-33</t>
  </si>
  <si>
    <t>КЛ-10 кВ от  ПС 143 до  ТП-105</t>
  </si>
  <si>
    <t>КЛ-10кВ ПС-143 - ТП-105 (фид. 143-07)</t>
  </si>
  <si>
    <t xml:space="preserve"> ААБ 3х95 </t>
  </si>
  <si>
    <t>Оборудование ТП-105</t>
  </si>
  <si>
    <t>5.2.</t>
  </si>
  <si>
    <t>КЛ-10кВ ПС-143 - ТП-105 (фид. 143-33)</t>
  </si>
  <si>
    <t>5.3.</t>
  </si>
  <si>
    <t>2КЛ-10 кВ от ТП-105 до ТП 126 (20)</t>
  </si>
  <si>
    <t>КЛ-10кВ ТП-105 - ТП-126 (фид. 143-07)</t>
  </si>
  <si>
    <t>АПвПу2г-10 2(3х95)</t>
  </si>
  <si>
    <t>Оборудование ТП-126 (20)</t>
  </si>
  <si>
    <t>КЛ-0,4 кВ от ТП 126 ф.Л-1 (20)</t>
  </si>
  <si>
    <t>КЛ-0,4кВ ТП-126 ф. Станция по борьбе с болезнями животных вв.1</t>
  </si>
  <si>
    <t>АВбШв-1 4х95</t>
  </si>
  <si>
    <t>5.4.</t>
  </si>
  <si>
    <t>КЛ-10кВ ТП-105 - ТП-126 (фид. 143-33)</t>
  </si>
  <si>
    <t>КЛ-0,4кВ ТП-126 ф. Станция по борьбе с болезнями животных вв.2</t>
  </si>
  <si>
    <t>АВбШв-1 4х96</t>
  </si>
  <si>
    <t>КЛ-0,4 кВ от ТП 126 ф.Л-3 (20)</t>
  </si>
  <si>
    <t>КЛ 0,4 кВ от ТП 126 ул.Карла Маркса, д.84 вв.1</t>
  </si>
  <si>
    <t>КЛ-0,4 кВ от ТП 126 ф.Л-4 (20)</t>
  </si>
  <si>
    <t>КЛ 0,4 кВ от ТП 126 ул.Карла Маркса, д.84 вв.2</t>
  </si>
  <si>
    <t>КЛ-0,4кВ от ТП 126 ф. Л-5 (20)</t>
  </si>
  <si>
    <t>КЛ-0,4кВ ТП-126 - КД заяв.</t>
  </si>
  <si>
    <t>6.1.</t>
  </si>
  <si>
    <t>фидер 143-08</t>
  </si>
  <si>
    <t>КЛ-10 кВ от ТП-14</t>
  </si>
  <si>
    <t>КЛ 10 кВ ф.143-08 - ТП 14</t>
  </si>
  <si>
    <t>АПвПу2г 3х120мк/50</t>
  </si>
  <si>
    <t>ЗТП 2-х трансф. (I СШ)</t>
  </si>
  <si>
    <t>КЛ 0,4 кВ от ТП 14 4 мкр., д.42 администрация вв.1</t>
  </si>
  <si>
    <t>КЛ 0,4 кВ от ТП 14 4 мкр., д.42 администрация вв.2</t>
  </si>
  <si>
    <t>6.2.</t>
  </si>
  <si>
    <t>КЛ 10 кВ ТП 14 - ТП 15</t>
  </si>
  <si>
    <t>Оборудование ТП-15</t>
  </si>
  <si>
    <t>1х400 1х250</t>
  </si>
  <si>
    <t>КЛ 0,4 кВ от ТП 15 4 микрорайон, д.3 вв.1</t>
  </si>
  <si>
    <t>КЛ 0,4 кВ от ТП 15 4 микрорайон, д.3 вв.2</t>
  </si>
  <si>
    <t>КЛ 0,4 кВ от ТП 15 4 микрорайон, д.9 вв.1</t>
  </si>
  <si>
    <t>КЛ 0,4 кВ от ТП 15 4 микрорайон, д.9 вв.2</t>
  </si>
  <si>
    <t>КЛ 0,4 кВ от ТП 15 4 микрорайон, д.10 вв.1</t>
  </si>
  <si>
    <t>КЛ 0,4 кВ от ТП 15 4 микрорайон, д.10 вв.2</t>
  </si>
  <si>
    <t>КЛ 0,4 кВ от ТП 15 4 микрорайон, д.11</t>
  </si>
  <si>
    <t>КЛ 0,4 кВ от ТП 15 4 микрорайон, д.12</t>
  </si>
  <si>
    <t>КЛ 0,4 кВ ТП 15 КД д.11 - КД д.12</t>
  </si>
  <si>
    <t>КЛ 0,4 кВ от ТП 15 4 микрорайон, д.15</t>
  </si>
  <si>
    <t>КЛ 0,4 кВ от ТП 15 4 микрорайон, д.16</t>
  </si>
  <si>
    <t>КЛ 0,4 кВ ТП 15 КД д.16 - КД д.15</t>
  </si>
  <si>
    <t>КЛ 0,4 кВ от ТП 15 4 микрорайон, д.44 вв.1</t>
  </si>
  <si>
    <t>КЛ 0,4 кВ от ТП 15 4 микрорайон, д.44 вв.2</t>
  </si>
  <si>
    <t>6.3.</t>
  </si>
  <si>
    <t>КЛ-10 кВ от ТП-15</t>
  </si>
  <si>
    <t>КЛ 10 кВ ТП 15 - ТП 16</t>
  </si>
  <si>
    <t>КЛ 0,4 кВ от ТП 16 4 микрорайон, д.13</t>
  </si>
  <si>
    <t>КЛ 10 кВ ТП 16 - ТП 17</t>
  </si>
  <si>
    <t>КЛ 0,4 кВ от ТП 16 4 микрорайон, д.14</t>
  </si>
  <si>
    <t>КЛ 0,4 кВ от ТП 16 4 микрорайон д.17 вв.1</t>
  </si>
  <si>
    <t>КЛ 0,4 кВ от ТП 16 4 микрорайон д.17 вв.2</t>
  </si>
  <si>
    <t>КЛ 0,4 кВ ТП 16 4 микрорайон д.17 - д.18</t>
  </si>
  <si>
    <t>КЛ 0,4 кВ ТП 16 4 микрорайон д.18 - д.19</t>
  </si>
  <si>
    <t>КЛ 0,4 кВ от ТП 16 4 микрорайон, д.38 школа 7 вв.1</t>
  </si>
  <si>
    <t>КЛ 0,4 кВ от ТП 16 4 микрорайон, д.38 школа 7 вв.2</t>
  </si>
  <si>
    <t>КЛ 0,4 кВ от ТП 16 4 мкр., д.39 дет. эко центр вв.1</t>
  </si>
  <si>
    <t>АСБу 3х95+1х50</t>
  </si>
  <si>
    <t>КЛ 0,4 кВ от ТП 16 4 мкр., д.39 дет. эко центр вв.2</t>
  </si>
  <si>
    <t>КЛ 0,4 кВ от ТП 16 4 мкр., д.42а Детский дом вв.1</t>
  </si>
  <si>
    <t>АВВГ 3х185+1х120</t>
  </si>
  <si>
    <t>КЛ 0,4 кВ от ТП 16 4 мкр., д.42а Детский дом вв.2</t>
  </si>
  <si>
    <t>7.1.</t>
  </si>
  <si>
    <t>фидер 143-09</t>
  </si>
  <si>
    <t>КЛ-10 кВ от ТП-46</t>
  </si>
  <si>
    <t>КЛ 10 кВ ф.143-09 - ТП 46</t>
  </si>
  <si>
    <t>АСБ-10 3х185 АСБ2л 3х185</t>
  </si>
  <si>
    <t>Оборудование ТП-46</t>
  </si>
  <si>
    <t>ЗТП 1 трансф.</t>
  </si>
  <si>
    <t>КЛ 0,4 кВ от ТП 46 д.12 вв.1</t>
  </si>
  <si>
    <t xml:space="preserve">АВВГ 3х120+1х50 </t>
  </si>
  <si>
    <t xml:space="preserve">КЛ 10 кВ ТП 46 яч.1 - ТП 84 яч.1 </t>
  </si>
  <si>
    <t>КЛ 0,4 кВ от ТП 46 д.12 вв.2</t>
  </si>
  <si>
    <t>КЛ 10 кВ ТП 46 яч.1 - ТП 84 яч.2</t>
  </si>
  <si>
    <t>КЛ 0,4 кВ от ТП 46 д.20</t>
  </si>
  <si>
    <t xml:space="preserve">ААБ 3х120   </t>
  </si>
  <si>
    <t>КЛ 0,4 кВ от ТП 46 д.41А</t>
  </si>
  <si>
    <t>КЛ 0,4 кВ ТП 46 ВРУ д.20 - ВРУ ТХЭС ОАО"ЛЕНЭНЕРГО" д.41</t>
  </si>
  <si>
    <t xml:space="preserve">АВВБ 3х50+1х25   </t>
  </si>
  <si>
    <t>7.2.</t>
  </si>
  <si>
    <t>КЛ-10 кВ от ТП-41</t>
  </si>
  <si>
    <t>КЛ 10 кВ ТП 46 - ТП 41</t>
  </si>
  <si>
    <t>КЛ 0,4 кВ от ТП 41 ВРУ2 д.9</t>
  </si>
  <si>
    <t>КЛ 0,4 кВ от ТП 41 д.11 вв.1</t>
  </si>
  <si>
    <t>АСБ 3х150+ 1х50</t>
  </si>
  <si>
    <t>КЛ 0,4 кВ от ТП 41 д.11 вв.2</t>
  </si>
  <si>
    <t>КЛ 0,4 кВ от ТП 41 д.13</t>
  </si>
  <si>
    <t>КЛ 0,4 кВ ТП 41 ВРУ д.13 - ВРУ1 д.16</t>
  </si>
  <si>
    <t>КЛ 0,4 кВ ТП 41 ВРУ1 д.16 - ВРУ2 д.16</t>
  </si>
  <si>
    <t>КЛ 0,4 кВ ТП 41 ВРУ2 д.16 - ВРУ д.17</t>
  </si>
  <si>
    <t>КЛ 0,4 кВ от ТП 41 д.15</t>
  </si>
  <si>
    <t>КЛ 0,4 кВ ТП 41 ВРУ1 д.15 - ВРУ2 д.15</t>
  </si>
  <si>
    <t>КЛ 0,4 кВ ТП 41 ВРУ2 д.15 - ВРУ д.17</t>
  </si>
  <si>
    <t>КЛ 0,4 кВ ТП 41 КД д.22 - ВРУ1 д.22</t>
  </si>
  <si>
    <t>КЛ 0,4 кВ ТП 41 ВРУ1 д.22 - ВРУ2 д.22</t>
  </si>
  <si>
    <t>7.3.</t>
  </si>
  <si>
    <t>КЛ 10 кВ ТП 41 - ТП 42</t>
  </si>
  <si>
    <t>Оборудование КТП-42 (20)</t>
  </si>
  <si>
    <t>КЛ 0,4 кВ от ТП 42 школа 8 вв.1</t>
  </si>
  <si>
    <t>КЛ-10 кВ от ТП-42</t>
  </si>
  <si>
    <t>КЛ 10 кВ ТП 42 - ТП 45</t>
  </si>
  <si>
    <t>КЛ 0,4 кВ от ТП 42 ВРУ Бассейн вв.1</t>
  </si>
  <si>
    <t xml:space="preserve">ААБ 3х25+1х16   </t>
  </si>
  <si>
    <t>КЛ 0,4 кВ от ТП 42 ВРУ Бассейн вв.2</t>
  </si>
  <si>
    <t>КЛ 0,4 кВ от ТП 42 д.1 вв.1</t>
  </si>
  <si>
    <t>КЛ 0,4 кВ от ТП 42 д.1 вв.2</t>
  </si>
  <si>
    <t>КЛ 0,4 кВ от ТП 42 д.3</t>
  </si>
  <si>
    <t>КЛ 0,4 кВ от ТП 42 д.2</t>
  </si>
  <si>
    <t>КЛ 0,4 кВ ТП 42 ВРУ д.2 - ВРУ д.3</t>
  </si>
  <si>
    <t>КЛ 0,4 кВ от ТП 42 маг.Анатоль</t>
  </si>
  <si>
    <t>КЛ 0,4 кВ от ТП 42 д.4</t>
  </si>
  <si>
    <t>КЛ 0,4 кВ от ТП 42 д.5</t>
  </si>
  <si>
    <t>КЛ 0,4 кВ от ТП 42 3 микрорайон, д.5 (Комитет финансов) вв.1</t>
  </si>
  <si>
    <t>КЛ 0,4 кВ от ТП 42 3 микрорайон, д.5 (Комитет финансов) вв.2</t>
  </si>
  <si>
    <t>КЛ 0,4 кВ от ТП 42 д.6</t>
  </si>
  <si>
    <t>КЛ 0,4 кВ от ТП 42 д.7</t>
  </si>
  <si>
    <t>КЛ 0,4 кВ ТП 42 д.7 - д.8</t>
  </si>
  <si>
    <t>КЛ 0,4 кВ ТП 42 д.5 - ком.финансов вв.1</t>
  </si>
  <si>
    <t>КЛ 0,4 кВ ТП 42 д.5 - ком.финансов вв.2</t>
  </si>
  <si>
    <t>КЛ 0,4 кВ от ТП 42 Аптека</t>
  </si>
  <si>
    <t>КЛ-0,4 кВ от ТП 42 ф.КК Диджитал КК-3-ТП-42 (20)</t>
  </si>
  <si>
    <t>КЛ 0,4 кВ от ТП 42 ул.Победы у д.2/3 КК ООО Диджитал Аутдор</t>
  </si>
  <si>
    <t>7.4.</t>
  </si>
  <si>
    <t>КЛ 10 кВ ТП 42 - ТП 86</t>
  </si>
  <si>
    <t>ААБ-10 3х120</t>
  </si>
  <si>
    <t>КЛ 0,4 кВ от ТП 86 6 микрорайон, д.8</t>
  </si>
  <si>
    <t>АПВБ 3х70+1х16</t>
  </si>
  <si>
    <t>КЛ-10 кВ от ТП-86</t>
  </si>
  <si>
    <t>КЛ 10 кВ ТП 86 - ТП 87</t>
  </si>
  <si>
    <t>КЛ 0,4 кВ ТП 86 КД д.8 - КД д.9</t>
  </si>
  <si>
    <t>ААБлУ 3х95+1х50</t>
  </si>
  <si>
    <t>КЛ 0,4 кВ от ТП 86 6 микрорайон, д.17</t>
  </si>
  <si>
    <t>КЛ 0,4 кВ от ТП 86 6 микрорайон, д.17а</t>
  </si>
  <si>
    <t>КЛ 0,4 кВ ТП 86 ВРУ д.17 - ВРУ д.17а</t>
  </si>
  <si>
    <t>КЛ 0,4 кВ от ТП 86 6 микрорайон, д.18</t>
  </si>
  <si>
    <t>КЛ 0,4 кВ от ТП 86 6 микрорайон, д.26 вв.1</t>
  </si>
  <si>
    <t>КЛ 0,4 кВ от ТП 86 6 микрорайон, д.26 вв.2</t>
  </si>
  <si>
    <t>КЛ 0,4 кВ от ТП 86 6 микрорайон, д.13 (школа 4) вв.1</t>
  </si>
  <si>
    <t>АВВГ 3х120+1х35 АСБ 3х95+1х35</t>
  </si>
  <si>
    <t>КЛ 0,4 кВ от ТП 86 6 микрорайон, д.13 (школа 4) вв.2</t>
  </si>
  <si>
    <t>КЛ 0,4 кВ от ТП 86 6 микрорайон, д.40 вв.1</t>
  </si>
  <si>
    <t>КЛ 0,4 кВ от ТП 86 6 микрорайон, д.40 вв.2</t>
  </si>
  <si>
    <t>8.1.</t>
  </si>
  <si>
    <t>фидер 143-10</t>
  </si>
  <si>
    <t>КЛ-10 кВ от ТП-8</t>
  </si>
  <si>
    <t>КЛ 10 кВ ф.143-10 - ТП 8</t>
  </si>
  <si>
    <t>ВЛ-0,4 кВ от ТП-8 ф.ГСК-2 (20)</t>
  </si>
  <si>
    <t>ВЛ 0,4 кВ от ТП 8 КЛ 0,4 кВ - ф.ГСК-2</t>
  </si>
  <si>
    <t xml:space="preserve"> КЛ-0,4 кВ от ТП-8</t>
  </si>
  <si>
    <t>КЛ 0,4 кВ от ТП 8 АБК (ВЭС)</t>
  </si>
  <si>
    <t>АВВГ 3х95</t>
  </si>
  <si>
    <t>КЛ 0,4 кВ ТП 8 оп.6 ф.ГСК-2 - ВРУ</t>
  </si>
  <si>
    <t>КЛ 0,4 кВ от ТП 8 ВРУ токарка</t>
  </si>
  <si>
    <t>АСБ 4х70</t>
  </si>
  <si>
    <t>КЛ 0,4 кВ ТП 8 коммунальный квартал, д.8 (гаражи ЛОЭСК) вв.1</t>
  </si>
  <si>
    <t>КЛ 0,4 кВ ТП 8 коммунальный квартал, д.8 (гаражи ЛОЭСК) вв.2</t>
  </si>
  <si>
    <t>КЛ 0,4 кВ от ТП 8 ВЛ 0,4 кВ ф.ГСК-2</t>
  </si>
  <si>
    <t>КЛ 0,4 кВ от ТП 8 ф.ГСК-2</t>
  </si>
  <si>
    <t>КЛ-0,4 кВ от ТП-8 ф. ГСК-2 (20)</t>
  </si>
  <si>
    <t>КЛ 0,4 кВ от ТП 8 ф.ГСК-2 Дехтяренко</t>
  </si>
  <si>
    <t>8.2.</t>
  </si>
  <si>
    <t>КЛ 10 кВ ТП 8 - ТП 112</t>
  </si>
  <si>
    <t>Оборудование КТПН-10/0,4кВ (20)</t>
  </si>
  <si>
    <t>КТП 2-х трансф. (II СШ)</t>
  </si>
  <si>
    <t>КЛ-0,4 кВ от ТП-112 ф. ТЦ Галерея (20)</t>
  </si>
  <si>
    <t xml:space="preserve">2КЛ 0,4 кВ от ТП 112 ул.Карла Маркса, д.50 </t>
  </si>
  <si>
    <t>2 х0,202</t>
  </si>
  <si>
    <t>8.3.</t>
  </si>
  <si>
    <t>КЛ-10 кВ от ТП-2</t>
  </si>
  <si>
    <t>КЛ 10 кВ ТП 112 - ТП 10</t>
  </si>
  <si>
    <t>Оборудование ТП-10</t>
  </si>
  <si>
    <t>БКТП 2-х трансф. (II СШ)</t>
  </si>
  <si>
    <t>КЛ 0,4 кВ ТП 10 КД2 д.16 - ВРУ д.13</t>
  </si>
  <si>
    <t>АВВБ 3х95+1х35</t>
  </si>
  <si>
    <t>КЛ-10 кВ от ТП-10 - ТП-12 ф.143-10 (20)</t>
  </si>
  <si>
    <t>КЛ 10 кВ ТП 10 - ТП 12</t>
  </si>
  <si>
    <t>АПвПу2г 3х95/50</t>
  </si>
  <si>
    <t>КЛ 0,4 кВ ТП 10 КД д.12 - КД д.13</t>
  </si>
  <si>
    <t>ААШВ 3х95+1х35</t>
  </si>
  <si>
    <t xml:space="preserve">!!!! Проверить </t>
  </si>
  <si>
    <t>КЛ 0,4 кВ ТП 10 ВРУ д.13 - КД д.13</t>
  </si>
  <si>
    <t>КЛ 0,4 кВ 2 мкр., д.19 ВРУ - 2 мкр., д.20 ВРУ</t>
  </si>
  <si>
    <t>КЛ 0,4 кВ ТП 10 ВРУ д.20 - ВРУ д.18</t>
  </si>
  <si>
    <t>КЛ 0,4 кВ от ТП 10 2 микрорайон, д.19</t>
  </si>
  <si>
    <t>КЛ 0,4 кВ от ТП 10 2 микрорайон, д.41 вв.2</t>
  </si>
  <si>
    <t>КЛ 0,4 кВ ТП 10 РЩ ТМРГ - РЩ рынок</t>
  </si>
  <si>
    <t>КЛ 0,4 кВ Коммунальный кв-л д.12А Газпром КД - д.5 ОВД КД</t>
  </si>
  <si>
    <t>АВбБШв-4х95</t>
  </si>
  <si>
    <t>КЛ 0,4 кВ 2 мкр., д.13 КД - РЩ ГРП</t>
  </si>
  <si>
    <t>8.4.</t>
  </si>
  <si>
    <t>КЛ-10 кВ от ТП-12</t>
  </si>
  <si>
    <t>КЛ 10 кВ ТП 12 - ТП 13</t>
  </si>
  <si>
    <t>Оборудование ТП-12</t>
  </si>
  <si>
    <t>КЛ 0,4 кВ от ТП 12 2 мкр., д.10 вв.1</t>
  </si>
  <si>
    <t>КЛ 0,4 кВ от ТП 12 ВРУ спортивная база</t>
  </si>
  <si>
    <t>ААБ 3х25+1х10</t>
  </si>
  <si>
    <t>КЛ 0,4 кВ от ТП 12 2 мкр., д.8</t>
  </si>
  <si>
    <t>КЛ 0,4 кВ от ТП 12 2 микрорайон, д.8 - д.9</t>
  </si>
  <si>
    <t>КЛ 0,4 кВ от ТП 12 2 мкр., д.11</t>
  </si>
  <si>
    <t>КЛ 0,4 кВ от ТП 12 2 микрорайон, д.11 - д.9</t>
  </si>
  <si>
    <t>КЛ 0,4 кВ от ТП 12 2 микрорайон, д.22 д.с.Ручеек</t>
  </si>
  <si>
    <t>КЛ 0,4 кВ ТП 12 д.с.Ручеек д.22 - КД д.5</t>
  </si>
  <si>
    <t>КЛ 0,4 кВ от ТП 12 2 микрорайон, д.42 вв.1</t>
  </si>
  <si>
    <t>8.5.</t>
  </si>
  <si>
    <t>КЛ-10 кВ от ТП-9</t>
  </si>
  <si>
    <t>КЛ 10 кВ ТП 13 - ТП 9 вв.2</t>
  </si>
  <si>
    <t>Оборудование ТП-13</t>
  </si>
  <si>
    <t>КЛ 0,4 кВ от ТП 13 ул.Карла Маркса, д.62 вв.1 поликлиника</t>
  </si>
  <si>
    <t>КЛ 0,4 кВ от ТП 13 ул.Карла Маркса, д.62 вв.2 поликлиника</t>
  </si>
  <si>
    <t>КЛ 0,4 кВ от ТП 13 ул.Борисова д.2 вв.2</t>
  </si>
  <si>
    <t>АСБ2л 4х185</t>
  </si>
  <si>
    <t>КЛ 0,4 кВ от ТП 13 ВРУ общ.быт.корпус вв.1</t>
  </si>
  <si>
    <t>КЛ 0,4 кВ от ТП 13 ул.Борисова, д.4 общежитие мед.училища вв.1</t>
  </si>
  <si>
    <t>КЛ 0,4 кВ от ТП 13 ул.Борисова, д.4 общежитие мед.училища вв.2</t>
  </si>
  <si>
    <t>КЛ 0,4 кВ от ТП 13 ул.Борисова, д.2а мед. колледж (блок теоритич.занятий) вв.1</t>
  </si>
  <si>
    <t>ААБ 3х35</t>
  </si>
  <si>
    <t>КЛ 0,4 кВ от ТП 13 ул.Борисова, д.2а мед. колледж (блок теоритич.занятий) вв.2</t>
  </si>
  <si>
    <t>КЛ 0,4 кВ от ТП 13 Больничный проезд, д.4 (мастерские) вв.1</t>
  </si>
  <si>
    <t>КЛ 0,4 кВ от ТП 13 Больничный проезд, д.4 (мастерские) вв.2</t>
  </si>
  <si>
    <t>КЛ 0,4 кВ от ТП 13 Больничный проезд, д.4 (сварочные мастерские) вв.1</t>
  </si>
  <si>
    <t>КЛ 0,4 кВ от ТП 13 Больничный проезд, д.4 (сварочные мастерские) вв.2</t>
  </si>
  <si>
    <t>КЛ 0,4 кВ ул.Борисова д.2 КД - ул.Борисова д.2 ВРУ вв.1</t>
  </si>
  <si>
    <t>ААБ 3х185-6</t>
  </si>
  <si>
    <t>КЛ 0,4 кВ ул.Борисова д.2 КД - ул.Борисова д.2 ВРУ вв.2</t>
  </si>
  <si>
    <t>8.6.</t>
  </si>
  <si>
    <t>КЛ 10 кВ ТП 13 - ТП 9 вв.1</t>
  </si>
  <si>
    <t>КЛ 0,4 кВ от ТП 9 ВРУ Гаражи</t>
  </si>
  <si>
    <t>КЛ 0,4 кВ от ТП 9 КД СЭС вв.1</t>
  </si>
  <si>
    <t>АВБбШв-4х95</t>
  </si>
  <si>
    <t>КЛ 0,4 кВ от ТП 9 КД СЭС вв.2</t>
  </si>
  <si>
    <t>КЛ 0,4 кВ ТП 9 ул.Карла Маркса, д.66 (ЦРБ главный корпус) вв.1</t>
  </si>
  <si>
    <t>КЛ 0,4 кВ ТП 9 ул.Карла Маркса, д.66 (ЦРБ главный корпус) вв.2</t>
  </si>
  <si>
    <t>КЛ-0,4 кВ от ТП-9 Инфекционное отделение (20)</t>
  </si>
  <si>
    <t>КЛ 0,4 кВ от ТП 9 Инфекционное отделение вв.1</t>
  </si>
  <si>
    <t>9.1.</t>
  </si>
  <si>
    <t>фидер 143-11</t>
  </si>
  <si>
    <t>КЛ-10 кВ от ТП-18</t>
  </si>
  <si>
    <t>КЛ 10 кВ ф.143-11 - ТП 18</t>
  </si>
  <si>
    <t>СБ-10 3х70</t>
  </si>
  <si>
    <t>Оборудование ТП-18</t>
  </si>
  <si>
    <t>КЛ 0,4 кВ от ТП 18 4 микрорайон, д.1 вв.1</t>
  </si>
  <si>
    <t>КЛ 0,4 кВ от ТП 18 4 микрорайон, д.1 вв.2</t>
  </si>
  <si>
    <t>КЛ 10 кВ ТП 18 - ТП 19</t>
  </si>
  <si>
    <t>КЛ 0,4 кВ от ТП 18 4 микрорайон, д.2 вв.1</t>
  </si>
  <si>
    <t>КЛ 0,4 кВ от ТП 18 4 микрорайон, д.2 вв.2</t>
  </si>
  <si>
    <t>КЛ 0,4 кВ от ТП 18 4 микрорайон, д.4а вв.1</t>
  </si>
  <si>
    <t>КЛ 0,4 кВ от ТП 18 4 микрорайон, д.4а вв.2</t>
  </si>
  <si>
    <t>1КЛ - ж/д №5</t>
  </si>
  <si>
    <t>КЛ 0,4 кВ от ТП 18 4 микрорайон, д.4</t>
  </si>
  <si>
    <t>КЛ 0,4 кВ ТП 18 КД д.4 - КД д.5</t>
  </si>
  <si>
    <t>КЛ 0,4 кВ от ТП 18 4 микрорайон, д.6 вв.1</t>
  </si>
  <si>
    <t>КЛ 0,4 кВ от ТП 18 4 микрорайон, д.6 вв.2</t>
  </si>
  <si>
    <t>КЛ 0,4 кВ от ТП 18 4 микрорайон, д.7 вв.1</t>
  </si>
  <si>
    <t>КЛ 0,4 кВ от ТП 18 4 микрорайон, д.7 вв.2</t>
  </si>
  <si>
    <t>КЛ 0,4 кВ от ТП 18 4 микрорайон, д.8 вв.1</t>
  </si>
  <si>
    <t>КЛ 0,4 кВ от ТП 18 4 микрорайон, д.8 вв.2</t>
  </si>
  <si>
    <t>КЛ 0,4 кВ ТП 18 ВРУ д.2 - ВРУ магазин</t>
  </si>
  <si>
    <t>КЛ 0,4 кВ от ТП 18 4 микрорайон, д.43 вв.1</t>
  </si>
  <si>
    <t>КЛ 0,4 кВ от ТП 18 4 микрорайон, д.43 вв.2</t>
  </si>
  <si>
    <t>9.2.</t>
  </si>
  <si>
    <t>КЛ-10 кВ от ТП-19</t>
  </si>
  <si>
    <t>КЛ 10 кВ ТП 19 - ТП 42</t>
  </si>
  <si>
    <t>Оборудование ТП-19</t>
  </si>
  <si>
    <t>КЛ 0,4 кВ от ТП 19 4 микрорайон, д.32</t>
  </si>
  <si>
    <t xml:space="preserve">КЛ 10 кВ ТП 19 - ТП 22 </t>
  </si>
  <si>
    <t>КЛ 0,4 кВ ТП 19 КД д.32 - КД1 д.31</t>
  </si>
  <si>
    <t>КЛ 0,4 кВ ТП 19 КД1 д.31 - КД2 д.31</t>
  </si>
  <si>
    <t>КЛ 0,4 кВ ТП 19 КД2 д.31 - КД д.30</t>
  </si>
  <si>
    <t>КЛ 0,4 кВ от ТП 19 4 микрорайон, д.33 вв.1</t>
  </si>
  <si>
    <t>КЛ 0,4 кВ от ТП 19 4 микрорайон, д.33 вв.2</t>
  </si>
  <si>
    <t>КЛ 0,4 кВ от ТП 19 4 микрорайон, д.34 вв.1</t>
  </si>
  <si>
    <t>ААБл 3х120</t>
  </si>
  <si>
    <t>КЛ 0,4 кВ от ТП 19 4 микрорайон, д.34 вв.2</t>
  </si>
  <si>
    <t>КЛ 0,4 кВ от ТП 19 4 микрорайон, д.35</t>
  </si>
  <si>
    <t>КЛ 0,4 кВ от ТП 19 4 микрорайон, д.36</t>
  </si>
  <si>
    <t>КЛ 0,4 кВ ТП 19 КД д.35 - КД д.36</t>
  </si>
  <si>
    <t>КЛ 0,4 кВ от ТП 19 4 микрорайон, д.37</t>
  </si>
  <si>
    <t>КЛ 0,4 кВ ТП 19 КД д.30 - КД д.37</t>
  </si>
  <si>
    <t>КЛ 0,4 кВ от ТП 19 4 микрорайон, д.40 вв.1</t>
  </si>
  <si>
    <t>АСБ 3х120+1х25</t>
  </si>
  <si>
    <t>КЛ 0,4 кВ от ТП 19 4 микрорайон, д.40 вв.2</t>
  </si>
  <si>
    <t>КЛ 0,4 кВ от ТП 19 4 микрорайон, д.41 д.с.Рябинка вв.1</t>
  </si>
  <si>
    <t>КЛ 0,4 кВ от ТП 19 4 микрорайон, д.41 д.с.Рябинка вв.2</t>
  </si>
  <si>
    <t>9.3.</t>
  </si>
  <si>
    <t>КЛ-10 кВ от ТП-17</t>
  </si>
  <si>
    <t>КЛ 10 кВ ТП 22 - ТП 17</t>
  </si>
  <si>
    <t>КЛ 0,4 кВ от ТП 17 4 микрорайон, д.21</t>
  </si>
  <si>
    <t>АСБу 3х50+1х25</t>
  </si>
  <si>
    <t>КЛ 0,4 кВ от ТП 17 4 микрорайон, д.22</t>
  </si>
  <si>
    <t>КЛ 0,4 кВ ТП 17 ВРУ1 д.22 - ВРУ2 д.22</t>
  </si>
  <si>
    <t>КЛ 0,4 кВ ТП 17 ВРУ2 д.22 - КД д.21</t>
  </si>
  <si>
    <t>КЛ 0,4 кВ ТП 17 КД1 д.20 - КД2 д.20</t>
  </si>
  <si>
    <t>КЛ 0,4 кВ ТП 17 КД д.26 - КД 2 д.20</t>
  </si>
  <si>
    <t>КЛ 0,4 кВ 4 мкр., д.21 КД - 4 мкр., д.20 КД1</t>
  </si>
  <si>
    <t>КЛ 0,4 кВ ТП 17 ВРУ2 д.27 - КД д.26</t>
  </si>
  <si>
    <t>КЛ 0,4 кВ от ТП 17 4 микрорайон, д.24</t>
  </si>
  <si>
    <t>КЛ 0,4 кВ ТП 17 ВРУ д.24 - ВРУ2 д.23</t>
  </si>
  <si>
    <t>КЛ 0,4 кВ от ТП 17 4 микрорайон, д.23</t>
  </si>
  <si>
    <t>АВВБ 3х35+1х16</t>
  </si>
  <si>
    <t>КЛ 0,4 кВ ТП 17 ВРУ1 д.23 - ВРУ2 д.23</t>
  </si>
  <si>
    <t>КЛ 0,4 кВ от ТП 17 4 микрорайон, д.25 вв.1</t>
  </si>
  <si>
    <t>КЛ 0,4 кВ от ТП 17 4 микрорайон, д.25 вв.2</t>
  </si>
  <si>
    <t>КЛ 0,4 кВ ТП 17 ВРУ1 д.25 - ВРУ2 д.25</t>
  </si>
  <si>
    <t>КЛ 0,4 кВ от ТП 17 4 микрорайон, д.26</t>
  </si>
  <si>
    <t>КЛ 0,4 кВ ТП 17 ВРУ1 д.26 - ВРУ2 д.26</t>
  </si>
  <si>
    <t>КЛ 0,4 кВ 4 мкр., д.26 РЩ3 - 4 мкр., д.26 РЩ2</t>
  </si>
  <si>
    <t>КЛ 0,4 кВ ТП 17 ВРУ1 д.27 - ВРУ2 д.27</t>
  </si>
  <si>
    <t>КЛ 0,4 кВ от ТП 17 4 микрорайон, д.27</t>
  </si>
  <si>
    <t>КЛ 0,4 кВ от ТП 17 4 микрорайон, д.28 вв.1</t>
  </si>
  <si>
    <t>КЛ 0,4 кВ от ТП 17 4 микрорайон, д.28 вв.2</t>
  </si>
  <si>
    <t>КЛ 0,4 кВ от ТП 17 4 мкр., д.29А - д.29 вв.1</t>
  </si>
  <si>
    <t>0,11        0,08</t>
  </si>
  <si>
    <t>ААБ 3х70+1х35;  АПвБбШп 4х70</t>
  </si>
  <si>
    <t>КЛ 0,4 кВ от ТП 17 4 мкр., д.29А вв.1</t>
  </si>
  <si>
    <t>Оборудование ТП-22</t>
  </si>
  <si>
    <t>ЗТП 2-х трансф. (I CШ)</t>
  </si>
  <si>
    <t>КЛ 0,4 кВ 5 мкр., д.36 ВРУ налоговая - 5 мкр., д.6 КД</t>
  </si>
  <si>
    <t>КЛ 0,4 кВ от ТП 22 д.1 вв.1</t>
  </si>
  <si>
    <t>АНРБ 3х150+1х50</t>
  </si>
  <si>
    <t>КЛ 0,4 кВ от ТП 22 д.2 магазин</t>
  </si>
  <si>
    <t>АСБ2л 4х120</t>
  </si>
  <si>
    <t>КЛ 0,4 кВ от ТП 22 д.5</t>
  </si>
  <si>
    <t>КЛ 0,4 кВ от ТП 22 налоговая д.36</t>
  </si>
  <si>
    <t>КЛ-0,4 кВ от ТП-22 10/0,4 кВ ф.ФСКН</t>
  </si>
  <si>
    <t>КЛ 0,4 кВ от ТП 22 ФСКН России вв.1</t>
  </si>
  <si>
    <t>АСБ2л 4х95</t>
  </si>
  <si>
    <t>10.1.</t>
  </si>
  <si>
    <t>фидер 143-12</t>
  </si>
  <si>
    <t>КЛ-10 кВ от ТП-90</t>
  </si>
  <si>
    <t>КЛ-10кВ ПС-143 - РТП-90</t>
  </si>
  <si>
    <t>АСБ-10 3х240 АСБ2л 3х240 АСБ2л 3х185</t>
  </si>
  <si>
    <t>Оборудование РТП-90</t>
  </si>
  <si>
    <t>РТП 2-х трансф. (I CШ)</t>
  </si>
  <si>
    <t xml:space="preserve"> 1х250</t>
  </si>
  <si>
    <t xml:space="preserve">ВЛ-0,4 кВ от ТП-90 </t>
  </si>
  <si>
    <t>ВЛ 0,4 кВ от РТП 90 ф.Московский</t>
  </si>
  <si>
    <t>СИП-2 3х50+1х50+1х16</t>
  </si>
  <si>
    <t>КЛ-оп.№1 ф.Московский</t>
  </si>
  <si>
    <t>КЛ 0,4 кВ от РТП 90 ул.Школьная, д.33 школа 1 вв.1</t>
  </si>
  <si>
    <t>КЛ 0,4 кВ от РТП 90 ул.Коммунаров, д.38 д.с.Зоренька вв.1</t>
  </si>
  <si>
    <t>КЛ 0,4 кВ от РТП 90 ул.Знаменская, д.51 вв.1</t>
  </si>
  <si>
    <t>10.2</t>
  </si>
  <si>
    <t>КЛ-10 кВ от ТП-90 до ТП-93 (20)</t>
  </si>
  <si>
    <t xml:space="preserve">КЛ 10 кВ ТП 90 - ТП 93 </t>
  </si>
  <si>
    <t xml:space="preserve">ВЛ-0,4 кВ от ТП-93 </t>
  </si>
  <si>
    <t>ВЛ 0,4 кВ от ТП 93 ф.Московский</t>
  </si>
  <si>
    <t>КЛ 0,4 кВ от ТП 93 д.31 вв.1</t>
  </si>
  <si>
    <t>КЛ 0,4 кВ от ТП 93 д.7 вв.1</t>
  </si>
  <si>
    <t>ААШв 3х50+1х25</t>
  </si>
  <si>
    <t>КЛ 0,4 кВ от ТП 93 д.8</t>
  </si>
  <si>
    <t>КЛ 0,4 кВ от ТП 93 д.9 вв.1</t>
  </si>
  <si>
    <t>КЛ 0,4 кВ от ТП 93 РДК, д.1</t>
  </si>
  <si>
    <t>КЛ 0,4 кВ от ТП 93 ул.Коммунаров, д.18а вв.1</t>
  </si>
  <si>
    <t>КЛ 0,4 кВ от ТП 93 ул.Московская, д.6</t>
  </si>
  <si>
    <t>КЛ 0,4 кВ от ТП 93 ф.Московский</t>
  </si>
  <si>
    <t>КЛ 0,4 кВ ТП 93 КД д.18а - КД д.16 вв.1</t>
  </si>
  <si>
    <t>КЛ 0,4 кВ ТП 93 КД д.16 - КД д.10 вв.1</t>
  </si>
  <si>
    <t>10.3</t>
  </si>
  <si>
    <t>КЛ-10кВ ТП-90 - ТП-91</t>
  </si>
  <si>
    <t>ЦАСБ 3х120</t>
  </si>
  <si>
    <t>Оборудование БКТП-91-Н</t>
  </si>
  <si>
    <t>БКТП 2-х трансф.</t>
  </si>
  <si>
    <t>КЛ 0,4 кВ от ТП 91 ул.Знаменская, д.52 вв.1</t>
  </si>
  <si>
    <t>2 х 0,125</t>
  </si>
  <si>
    <t>КЛ-10 кВ от ТП-77</t>
  </si>
  <si>
    <t>КЛ-10кВ ТП-91 - ТП-77</t>
  </si>
  <si>
    <t>ААБ 3х95                АСБ2л 3х95</t>
  </si>
  <si>
    <t>КЛ 0,4 кВ от ТП 91 ул.Знаменская, д.52 вв.2</t>
  </si>
  <si>
    <t>3 х 0,125</t>
  </si>
  <si>
    <t>КЛ-10 кВ от ТП-91</t>
  </si>
  <si>
    <t xml:space="preserve">КЛ 10 кВ ТП 91 - ТП 92 </t>
  </si>
  <si>
    <t>ААБ 3х185</t>
  </si>
  <si>
    <t>КЛ 0,4 кВ от ТП 91 ул.Машиностроителей, д.38 вв.1</t>
  </si>
  <si>
    <t>КЛ 0,4 кВ от ТП 91 ул.Машиностроителей, д.38 вв.2</t>
  </si>
  <si>
    <t>КЛ 0,4 кВ от ТП 91 ул.Машиностроителей, д.38а вв.1</t>
  </si>
  <si>
    <t>КЛ 0,4 кВ от ТП 91 ул.Машиностроителей, д.38а вв.2</t>
  </si>
  <si>
    <t>КЛ 0,4 кВ от ТП 91 ул.Машиностроителей, д.41 (школа 1) вв.1</t>
  </si>
  <si>
    <t>КЛ 0,4 кВ от ТП 91 ул.Машиностроителей, д.41 (школа 1) вв2</t>
  </si>
  <si>
    <t>КЛ 0,4 кВ от ТП 91 ул.Ново-Вязицкая, д.1 вв.1</t>
  </si>
  <si>
    <t xml:space="preserve">0,059
</t>
  </si>
  <si>
    <t xml:space="preserve">ААВБ4х120  
</t>
  </si>
  <si>
    <t>КЛ 0,4 кВ от ТП 91 ул.Ново-Вязицкая, д.1 вв2</t>
  </si>
  <si>
    <t>ААВБ 3х95+1х50</t>
  </si>
  <si>
    <t>КЛ-0,4 кВ от ТП-91 до КД-0,4 кВ по ул.Коммунаров, д.25 (20)</t>
  </si>
  <si>
    <t>КЛ 0,4 кВ от КД 0,4 кВ ул.Коммунаров - д.25</t>
  </si>
  <si>
    <t>10.4</t>
  </si>
  <si>
    <t>КЛ-10кВ ТП-77 - ТП-87</t>
  </si>
  <si>
    <t>Оборудование ТП-87</t>
  </si>
  <si>
    <t>10.5</t>
  </si>
  <si>
    <t>КЛ-10 кВ от ТП-25</t>
  </si>
  <si>
    <t>КЛ 10 кВ ТП 87 - ТП 25</t>
  </si>
  <si>
    <t>Оборудование ТП-25</t>
  </si>
  <si>
    <t>КЛ 0,4 кВ от ТП 25 ВРУ д.24 вв.1</t>
  </si>
  <si>
    <t xml:space="preserve">АСБ 3х120+1х35 </t>
  </si>
  <si>
    <t>КЛ 10 кВ ТП 25 - ТП 89</t>
  </si>
  <si>
    <t>КЛ 0,4 кВ от ТП 25 ВРУ д.24 вв.2</t>
  </si>
  <si>
    <t>КЛ 0,4 кВ от ТП 25 ВРУ коррекционная школа д.35 вв.1</t>
  </si>
  <si>
    <t>ААШв 3х50</t>
  </si>
  <si>
    <t>КЛ 0,4 кВ от ТП 25 ВРУ коррекционная школа д.35 вв.2</t>
  </si>
  <si>
    <t>КЛ 0,4 кВ от ТП 25 д.27</t>
  </si>
  <si>
    <t>КЛ 0,4 кВ от ТП 25 д.41 вв.1</t>
  </si>
  <si>
    <t>ААБ 3х185+1х50</t>
  </si>
  <si>
    <t>КЛ 0,4 кВ от ТП 25 д.41 вв.2</t>
  </si>
  <si>
    <t>КЛ 0,4 кВ от ТП 25 д.51 вв.1</t>
  </si>
  <si>
    <t>КЛ 0,4 кВ от ТП 25 д.51 вв.2</t>
  </si>
  <si>
    <t>КЛ 0,4 кВ ТП 25 КД д.25 вв.1</t>
  </si>
  <si>
    <t>КЛ 0,4 кВ ТП 25 КД д.25 вв.2</t>
  </si>
  <si>
    <t>10.6</t>
  </si>
  <si>
    <t>КЛ-10 кВ от ТП-23</t>
  </si>
  <si>
    <t>КЛ 10 кВ ТП 25 - ТП 23</t>
  </si>
  <si>
    <t>Оборудование ТП-23</t>
  </si>
  <si>
    <t>КЛ 0,4 кВ от ТП 23 д.20</t>
  </si>
  <si>
    <t>КЛ 0,4 кВ от ТП 23 д.21 вв.1</t>
  </si>
  <si>
    <t>КЛ 0,4 кВ от ТП 23 д.22 вв.1</t>
  </si>
  <si>
    <t>КЛ 0,4 кВ от ТП 23 д.23 вв.1</t>
  </si>
  <si>
    <t>10.7</t>
  </si>
  <si>
    <t>КЛ-10 кВ от ТП-20</t>
  </si>
  <si>
    <t>КЛ 10 кВ ТП 23 - ТП 20</t>
  </si>
  <si>
    <t>Оборудование ТП-20</t>
  </si>
  <si>
    <t>КЛ 0,4 кВ от ТП 20 5 микрорайон д.43 школа 3 вв.1</t>
  </si>
  <si>
    <t>КЛ 0,4 кВ от ТП 20 5 мкр. д.43 школа 3 вв.2</t>
  </si>
  <si>
    <t>КЛ 0,4 кВ от ТП 20 5 микрорайон, д.37 школа 2 вв.1</t>
  </si>
  <si>
    <t>КЛ 0,4 кВ от ТП 20 5 микрорайон, д.37 школа 2 вв.2</t>
  </si>
  <si>
    <t>ААШВ 3х150+1х35</t>
  </si>
  <si>
    <t>КЛ 0,4 кВ от ТП 20 5 микрорайон, гараж</t>
  </si>
  <si>
    <t>КЛ 0,4 кВ от ТП 20 5 микрорайон, д.54 вв.1</t>
  </si>
  <si>
    <t>КЛ 0,4 кВ от ТП 20 светофор</t>
  </si>
  <si>
    <t>11.1</t>
  </si>
  <si>
    <t>фидер 143-24</t>
  </si>
  <si>
    <t>КЛ 10 кВ ПС 143 - РТП 90</t>
  </si>
  <si>
    <t>РТП 2-х трансф (II CШ).</t>
  </si>
  <si>
    <t xml:space="preserve"> 1х400</t>
  </si>
  <si>
    <t>ВЛ 0,4 кВ от РТП 90 ф.Московский (Техстрой)</t>
  </si>
  <si>
    <t>КЛ-0,4 кВ от ТП-90 до опоры ВЛ</t>
  </si>
  <si>
    <t>КЛ 0,4 кВ от ТП 90 оп.1 ф.Московский Техстрой</t>
  </si>
  <si>
    <t>КЛ 0,4 кВ от РТП 90 ул.Школьная, д.33 школа 1 вв.2</t>
  </si>
  <si>
    <t>КЛ 0,4 кВ от РТП 90 ул.Коммунаров, д.38 д.с.Зоренька вв.2</t>
  </si>
  <si>
    <t>КЛ 0,4 кВ от РТП 90 ул.Знаменская, д.51 вв.2</t>
  </si>
  <si>
    <t>КЛ 0,4 кВ от РТП 90 ул.Коммунаров, д.20</t>
  </si>
  <si>
    <t>КЛ 0,4 кВ ул.Коммунаров д.20 ВРУ1 - ул.Коммунаров д.20 ВРУ2</t>
  </si>
  <si>
    <t>11.2</t>
  </si>
  <si>
    <t>КЛ 10 кВ РТП 90 - ТП 93</t>
  </si>
  <si>
    <t>ААШв 3х185-1</t>
  </si>
  <si>
    <t>ЗТП (II СШ)</t>
  </si>
  <si>
    <t>ВЛ-0,4 кВ от ТП-93</t>
  </si>
  <si>
    <t>ВЛ 0,4 кВ от ТП 93 ф.Знаменский</t>
  </si>
  <si>
    <t>КЛ 0,4 кВ от ТП 93 ф.Знаменский</t>
  </si>
  <si>
    <t>КЛ 0,4 кВ ТП 90 д.51 - д.49 вв.1</t>
  </si>
  <si>
    <t>КЛ 0,4 кВ ТП 90 д.51 - д.49 вв.2</t>
  </si>
  <si>
    <t>КЛ - ж/д №20-№49</t>
  </si>
  <si>
    <t>КЛ 0,4 кВ от ТП 93 д.31 вв.2</t>
  </si>
  <si>
    <t>КЛ 0,4 кВ от ТП 93 д.7 вв.2</t>
  </si>
  <si>
    <t>КЛ 0,4 кВ от ТП 93 д.9 вв.2</t>
  </si>
  <si>
    <t>КЛ 0,4 кВ от ТП 93 д.47</t>
  </si>
  <si>
    <t>КЛ 0,4 кВ от ТП 93 ул.Коммунаров, д.18а вв.2</t>
  </si>
  <si>
    <t>КЛ 0,4 кВ ТП 93 КД д.18а - КД д.16 вв.2</t>
  </si>
  <si>
    <t>КЛ 0,4 кВ ТП 93 КД д.16 - КД д.10 вв.2</t>
  </si>
  <si>
    <t>11.3</t>
  </si>
  <si>
    <t>КЛ 10 кВ РТП 90 - ТП 87</t>
  </si>
  <si>
    <t>ЗТП 2-х трансф. (II CШ)</t>
  </si>
  <si>
    <t>12.1</t>
  </si>
  <si>
    <t>фидер 143-13</t>
  </si>
  <si>
    <t>ВЛ-10 кВ от ПС 143 фид.143-13</t>
  </si>
  <si>
    <t>ВЛ 10 кВ ф.143-13 - РП 67 яч.9</t>
  </si>
  <si>
    <t>КЛ-10 кВ от  ПС 143 фид.143-13</t>
  </si>
  <si>
    <t>КЛ 10 кВ ф.143-13 - РП 67</t>
  </si>
  <si>
    <t>ААШВ-10 3х120</t>
  </si>
  <si>
    <t>Оборудование РП-67</t>
  </si>
  <si>
    <t>РП (II CШ)</t>
  </si>
  <si>
    <t>КЛ 10 кВ ф.143-13 оп.51 - РП 67</t>
  </si>
  <si>
    <t xml:space="preserve">КЛ-10 кВ от РП-67-ТП  </t>
  </si>
  <si>
    <t>КЛ 10 кВ РП 67 - ТП 67 1-го подъема (1П Т2)</t>
  </si>
  <si>
    <t>Оборудование ТП-67 ВОС 1-го подъема</t>
  </si>
  <si>
    <t>67 (ВОС 1-го подъема Т-2)</t>
  </si>
  <si>
    <t>КЛ 10 кВ РП 67 - ТП 67 2-го подъема (2П Т2)</t>
  </si>
  <si>
    <t>Оборудование ТП-67</t>
  </si>
  <si>
    <t>67 (ВОС 2-го подъема Т-2)</t>
  </si>
  <si>
    <t>КЛ 10 кВ РП 67 - ТП 67 БКО (Т2)</t>
  </si>
  <si>
    <t>АВВГ 3х70</t>
  </si>
  <si>
    <t>БКО Т-2</t>
  </si>
  <si>
    <t>12.2</t>
  </si>
  <si>
    <t>ВЛ-10кВ от опоры 23 ВЛ-10кВ ф. 143-13 до ТП-120</t>
  </si>
  <si>
    <t>ВЛ 10 кВ РП 67 - ТП 120 (оп.23 - ТП 120)</t>
  </si>
  <si>
    <t>Оборудование ТП-120 (20)</t>
  </si>
  <si>
    <t>Л-0,4 кВ от ТП-120 ВЛ 0,4 кВ-ф.Л-2 отпайка от оп.2 (20)</t>
  </si>
  <si>
    <t>ВЛ 0,4 кВ оп.2 ф.Л-1 от ТП 120</t>
  </si>
  <si>
    <t>КЛ-0,4 кВ от ТП-120 до КД-0,4 кВ (20)</t>
  </si>
  <si>
    <t>КЛ 0,4 кВ от ТП 120 ф.Л-1</t>
  </si>
  <si>
    <t>ВЛ-0,4 кВ от МТП-120до КД-0,4 кВ в р-не ГСК-4 (20)</t>
  </si>
  <si>
    <t>ВЛ 0,4 кВ от ТП-120 КД-0,4 кВ в р-не ГСК-4 (20)</t>
  </si>
  <si>
    <t>ВЛ-0,4 кВ от ТП-120 ф. Л-3 (20)</t>
  </si>
  <si>
    <t>ВЛ 0,4 кВ от ТП 120 ф.Л-3</t>
  </si>
  <si>
    <t>12.3</t>
  </si>
  <si>
    <t>фидер 143-32</t>
  </si>
  <si>
    <t>РП (I CШ)</t>
  </si>
  <si>
    <t>КЛ-10 кВ от  ПС 143 до РП-67</t>
  </si>
  <si>
    <t>КЛ 10 кВ ф.143-32 - РП 67</t>
  </si>
  <si>
    <t>67 (ВОС 1-го подъема Т-1)</t>
  </si>
  <si>
    <t>КЛ-10 кВ от РП-67-ТП</t>
  </si>
  <si>
    <t>КЛ 10 кВ РП 67 - ТП 67 1-го подъема (1П Т1)</t>
  </si>
  <si>
    <t>67 (ВОС 2-го подъема Т-1)</t>
  </si>
  <si>
    <t>КЛ 10 кВ РП 67 - ТП 67 2-го подъема (2П Т1)</t>
  </si>
  <si>
    <t>БКО Т-1</t>
  </si>
  <si>
    <t>КЛ 10 кВ РП 67 - ТП 67 БКО (Т1)</t>
  </si>
  <si>
    <t>13.1</t>
  </si>
  <si>
    <t>фидер 143-15,  143-31</t>
  </si>
  <si>
    <t>КЛ-10 кВ от ТП-21</t>
  </si>
  <si>
    <t>КЛ 10 кВ ф.143-15 - ТП 21</t>
  </si>
  <si>
    <t>Оборудование ТП-21</t>
  </si>
  <si>
    <t>КЛ 0,4 кВ от ТП 21 ВРУ блок А вв.1</t>
  </si>
  <si>
    <t>АВВГ 3х185+1х50</t>
  </si>
  <si>
    <t>КЛ 10 кВ ТП 21 - ТП 9</t>
  </si>
  <si>
    <t>КЛ 0,4 кВ от ТП 21 ВРУ блок А вв.2</t>
  </si>
  <si>
    <t>КЛ 10 кВ ТП 31 - ТП 21 ф.143-31 вв.1</t>
  </si>
  <si>
    <t>КЛ 0,4 кВ от ТП 21 ВРУ блок А вв.3</t>
  </si>
  <si>
    <t>КЛ 10 кВ ТП 31 - ТП 21 ф.143-31 вв.2</t>
  </si>
  <si>
    <t>КЛ 0,4 кВ от ТП 21 ВРУ блок А вв.4</t>
  </si>
  <si>
    <t>КЛ 10 кВ ТП 31 - ТП 21 ф.143-31 вв.3</t>
  </si>
  <si>
    <t>КЛ 0,4 кВ от ТП 21 ВРУ блок Б вв.1</t>
  </si>
  <si>
    <t>АВБбШв 3х150+1х70</t>
  </si>
  <si>
    <t>КЛ 0,4 кВ от ТП 21 ВРУ блок Б вв.2</t>
  </si>
  <si>
    <t>КЛ 0,4 кВ от ТП 21 ВРУ блок Б вв.3</t>
  </si>
  <si>
    <t>КЛ 0,4 кВ от ТП 21 ВРУ блок Б вв.4</t>
  </si>
  <si>
    <t>КЛ 0,4 кВ от ТП 21 ВРУ кислородо-газификационная станция</t>
  </si>
  <si>
    <t>КЛ-0,4 кВ от ТП-21 ф.Инфекционное отделение (20)</t>
  </si>
  <si>
    <t>КЛ 0,4 кВ от ТП 21 Инфекционное отделение вв.2</t>
  </si>
  <si>
    <t>КЛ 0,4 кВ от ТП 21 СЭС д.9 вв.1</t>
  </si>
  <si>
    <t>КЛ 0,4 кВ от ТП 21 СЭС д.9 вв.2</t>
  </si>
  <si>
    <t>13.2</t>
  </si>
  <si>
    <t>КЛ-10 кВ от ТП-31</t>
  </si>
  <si>
    <t>КЛ 10 кВ ПС 143 - ТП 31 ф.143-31</t>
  </si>
  <si>
    <t>ААШв 3х120 АСБ2л 3х120</t>
  </si>
  <si>
    <t>Оборудование ТП-31</t>
  </si>
  <si>
    <t>КЛ 0,4 кВ от ТП 31 ВРУ2 блок А (реанимация) вв.5</t>
  </si>
  <si>
    <t>КЛ 0,4 кВ от ТП 31 ВРУ2 блок А (реанимация) вв.6</t>
  </si>
  <si>
    <t>КЛ 0,4 кВ от ТП 31 склад мед оборудования</t>
  </si>
  <si>
    <t>КЛ 0,4 кВ от ТП 31 ул.Карла Маркса, д.68 блок В Щ-1 вв.1</t>
  </si>
  <si>
    <t>КЛ 0,4 кВ от ТП 31 ул.Карла Маркса, д.68 блок В Щ-1 вв.3</t>
  </si>
  <si>
    <t>КЛ 0,4 кВ от ТП 31 ул.Карла Маркса, д.68 блок В Щ-2 вв.2</t>
  </si>
  <si>
    <t>КЛ 0,4 кВ от ТП 31 ул.Карла Маркса, д.68 блок В Щ-2 вв.4</t>
  </si>
  <si>
    <t>КЛ 0,4 кВ от ТП 31 ул.Карла Маркса, д.68 блок Г (дет.поликлиника) вв.1</t>
  </si>
  <si>
    <t>КЛ 0,4 кВ от ТП 31 ул.Карла Маркса, д.68 блок Г (дет.поликлиника) вв.2</t>
  </si>
  <si>
    <t>КЛ 0,4 кВ от ТП 31 ул.Карла Маркса, д.68 заглубленное здание</t>
  </si>
  <si>
    <t>КЛ-0,4 кВ от ТП-31 до ВРУ-0,4 кВ (20)</t>
  </si>
  <si>
    <t>КЛ 0,4 кВ от ТП 31 ул.Карла Маркса, д.68 к.2 прачечная вв.1</t>
  </si>
  <si>
    <t xml:space="preserve">АПвБбШп 4х185 </t>
  </si>
  <si>
    <t>КЛ 0,4 кВ от ТП 31 ул.Карла Маркса, д.68 к.4 котельная вв.1</t>
  </si>
  <si>
    <t>КЛ 0,4 кВ от ТП 31 ул.Карла Маркса, д.68 к.4 котельная вв.2</t>
  </si>
  <si>
    <t>КЛ 0,4 кВ от ТП 31 ул.Карла Маркса, д.68 к.4 котельная вв.3</t>
  </si>
  <si>
    <t>ААШв 3х35+1х16</t>
  </si>
  <si>
    <t>КЛ 0,4 кВ от ТП 31 ул.Карла Маркса, д.68 к.4 морг вв.1</t>
  </si>
  <si>
    <t>КЛ 0,4 кВ от ТП 31 ул.Карла Маркса, д.68 к.4 морг вв.2</t>
  </si>
  <si>
    <t>14.1</t>
  </si>
  <si>
    <t>фидер 143-17</t>
  </si>
  <si>
    <t>КЛ-10 кВ от ТП-22</t>
  </si>
  <si>
    <t>КЛ 10 кВ ф.143-17 - ТП 22</t>
  </si>
  <si>
    <t>КЛ 0,4 кВ от ТП 22 ВРУ1 д.2</t>
  </si>
  <si>
    <t>КЛ 10 кВ ТП 22 - ТП 20</t>
  </si>
  <si>
    <t>КЛ 0,4 кВ от ТП 22 д.1 вв.2</t>
  </si>
  <si>
    <t>КЛ 0,4 кВ от ТП 22 д.3 вв.1</t>
  </si>
  <si>
    <t>КЛ 0,4 кВ от ТП 22 д.3 вв.2</t>
  </si>
  <si>
    <t>КЛ 0,4 кВ от ТП 22 д.4</t>
  </si>
  <si>
    <t>КЛ 0,4 кВ от ТП 22 д.6</t>
  </si>
  <si>
    <t>КЛ 0,4 кВ от ТП 22 ФСКН России вв.2</t>
  </si>
  <si>
    <t>14.2</t>
  </si>
  <si>
    <t>КЛ 10 кВ ТП 22 - ТП 23</t>
  </si>
  <si>
    <t>КЛ 0,4 кВ от ТП 23 ВРУ2 д.20</t>
  </si>
  <si>
    <t>КЛ 0,4 кВ от ТП 23 д.19 вв.2</t>
  </si>
  <si>
    <t>КЛ 0,4 кВ ТП 23 ВРУ д.21 вв.2</t>
  </si>
  <si>
    <t>КЛ 0,4 кВ от ТП 23 д.22 вв.2</t>
  </si>
  <si>
    <t>КЛ 0,4 кВ от ТП 23 д.23 вв.2</t>
  </si>
  <si>
    <t>14.3</t>
  </si>
  <si>
    <t>КЛ-10 кВ от ТП-24</t>
  </si>
  <si>
    <t>КЛ-10кВ ТП-23 - ТП-24</t>
  </si>
  <si>
    <t>Оборудование ТП-24</t>
  </si>
  <si>
    <t>КЛ-ж/д.8</t>
  </si>
  <si>
    <t>КЛ 0,4 кВ от ТП 24 д.11</t>
  </si>
  <si>
    <t>КЛ 0,4 кВ от ТП 24 д.10</t>
  </si>
  <si>
    <t>КЛ 0,4 кВ ТП 24 ВРУ д.10 - ВРУ д.9</t>
  </si>
  <si>
    <t>КЛ 0,4 кВ ТП 24 ВРУ д.11 - ВРУ д.9</t>
  </si>
  <si>
    <t>КЛ 0,4 кВ от ТП 24 д.13</t>
  </si>
  <si>
    <t>КЛ 0,4 кВ ТП 24 ВРУ д.13 - КД д.12</t>
  </si>
  <si>
    <t>КЛ 0,4 кВ ТП 24 КД д.12 - ВРУ д.11</t>
  </si>
  <si>
    <t>КЛ 0,4 кВ ТП 24 КД д.13 - ВРУ д.13</t>
  </si>
  <si>
    <t>КЛ 0,4 кВ от ТП 24 д.14</t>
  </si>
  <si>
    <t>КЛ 0,4 кВ от ТП 24 д.14а</t>
  </si>
  <si>
    <t>КЛ 0,4 кВ от ТП 24 д.15 вв.1</t>
  </si>
  <si>
    <t>КЛ 0,4 кВ от ТП 24 д.15 вв.2</t>
  </si>
  <si>
    <t>КЛ 0,4 кВ от ТП 24 д.16 вв.1</t>
  </si>
  <si>
    <t xml:space="preserve">АВВБ 3х70+1х25 </t>
  </si>
  <si>
    <t>КЛ 0,4 кВ от ТП 24 д.16 вв.2</t>
  </si>
  <si>
    <t>КЛ 0,4 кВ от ТП 24 д.17 вв.1</t>
  </si>
  <si>
    <t>АВВБ 3х50+1х16</t>
  </si>
  <si>
    <t>КЛ 0,4 кВ от ТП 24 д.17 вв.2</t>
  </si>
  <si>
    <t>КЛ 0,4 кВ от ТП 24 КД д.18 вв.1</t>
  </si>
  <si>
    <t>КЛ 0,4 кВ от ТП 24 КД д.18 вв.2</t>
  </si>
  <si>
    <t>КЛ 0,4 кВ от ТП 24 д.33</t>
  </si>
  <si>
    <t>КЛ 0,4 кВ ТП 24 ВРУ д.33 - КД д.18</t>
  </si>
  <si>
    <t>14.4</t>
  </si>
  <si>
    <t>КЛ 10 кВ ТП 24 - ТП 89</t>
  </si>
  <si>
    <t>ААБл 3х120-10</t>
  </si>
  <si>
    <t>Оборудование ТП-89</t>
  </si>
  <si>
    <t>КЛ-0,4 кВ от ТП-89</t>
  </si>
  <si>
    <t>КЛ 0,4 кВ от ТП 89 5 микрорайон, д.29а</t>
  </si>
  <si>
    <t xml:space="preserve">  ААШВ 3х35+1х16</t>
  </si>
  <si>
    <t>КЛ 0,4 кВ ТП 89 КД д.29а - ВРУ д.30</t>
  </si>
  <si>
    <t xml:space="preserve">  ААБ 3х70+1х35</t>
  </si>
  <si>
    <t>КЛ 0,4 кВ ТП 89 КД д.29б - КД д.29а</t>
  </si>
  <si>
    <t>КЛ 0,4 кВ от ТП 89 5 микрорайон, д.29б</t>
  </si>
  <si>
    <t>КЛ 0,4 кВ от ТП 89 5 микрорайон, д.50</t>
  </si>
  <si>
    <t xml:space="preserve">  АВВГ 3х50+1х25</t>
  </si>
  <si>
    <t>КЛ 0,4 кВ от ТП 89 5 микрорайон, д.31</t>
  </si>
  <si>
    <t>КЛ 0,4 кВ ТП 89 ВРУ д.50 - ВРУ д.31</t>
  </si>
  <si>
    <t>КЛ 0,4 кВ от ТП 89 5 микрорайон, д.32</t>
  </si>
  <si>
    <t xml:space="preserve">  ААШВ 3х50+1х25</t>
  </si>
  <si>
    <t>КЛ 0,4 кВ от ТП 89 5 микрорайон, д.47</t>
  </si>
  <si>
    <t xml:space="preserve">  АВВбШв 3х70+1х25</t>
  </si>
  <si>
    <t>КЛ 0,4 кВ от ТП 89 5 микрорайон, д.49</t>
  </si>
  <si>
    <t>КЛ 0,4 кВ ТП 89 ВРУ д.49 - ВРУ д.47</t>
  </si>
  <si>
    <t>КЛ 0,4 кВ ТП 89 ВРУ д.47 - ВРУ д.30</t>
  </si>
  <si>
    <t xml:space="preserve">  ААБ 3х70</t>
  </si>
  <si>
    <t>КЛ 0,4 кВ от ТП 89 Треди, д.34 вв.1</t>
  </si>
  <si>
    <t xml:space="preserve">  АПВБ 3х50+1х25</t>
  </si>
  <si>
    <t>КЛ 0,4 кВ от ТП 89 Треди, д.34 вв.2</t>
  </si>
  <si>
    <t>14.5</t>
  </si>
  <si>
    <t>КЛ 10 кВ ТП 24 - ТП 88</t>
  </si>
  <si>
    <t>Оборудование ТП-88</t>
  </si>
  <si>
    <t>ВЛ 0,4 кВ от ТП 88 ф.Ильинский</t>
  </si>
  <si>
    <t>КЛ 0,4 кВ от ТП 88 ф.Ильинский</t>
  </si>
  <si>
    <t>СИП-4 4х95</t>
  </si>
  <si>
    <t>КЛ 0,4 кВ от ТП 88 д.с.Улыбка вв.1</t>
  </si>
  <si>
    <t xml:space="preserve">  ААБ 3х95+1х35</t>
  </si>
  <si>
    <t>КЛ 0,4 кВ от ТП 88 д.с.Улыбка вв.2</t>
  </si>
  <si>
    <t>СИП-4 2х16</t>
  </si>
  <si>
    <t>КЛ 0,4 кВ от ТП 88 д.с.Чайка вв.1</t>
  </si>
  <si>
    <t>СИП-4 4х70</t>
  </si>
  <si>
    <t>КЛ 0,4 кВ от ТП 88 д.с.Чайка вв.2</t>
  </si>
  <si>
    <t>14.6</t>
  </si>
  <si>
    <t>КЛ-10 кВ от ТП-35</t>
  </si>
  <si>
    <t>КЛ 10 кВ ТП 88 - ТП 35</t>
  </si>
  <si>
    <t>ВЛ-0,4 кВ от ТП-35</t>
  </si>
  <si>
    <t>ВЛ 0,4 кВ от ТП 35 ф.Монастырь</t>
  </si>
  <si>
    <t>КЛ 0,4 кВ от ТП 35 ф.Монастырь</t>
  </si>
  <si>
    <t>СИП2 3х70+1х70+х25</t>
  </si>
  <si>
    <t xml:space="preserve">КЛ 0.4 кВ ТП-35 ВРУ УОДОГ ФСИН России (пищеблок) </t>
  </si>
  <si>
    <t>КЛ 0,4 кВ от ТП 35 гаражи</t>
  </si>
  <si>
    <t>ВВГнг 5х4</t>
  </si>
  <si>
    <t>КЛ 0,4 кВ от ТП 35 Духовное училище</t>
  </si>
  <si>
    <t>АСБ2л-4х150</t>
  </si>
  <si>
    <t>ВЛ 0,4 кВ от ТП 35 ф.Луговая</t>
  </si>
  <si>
    <t>КЛ 0,4 кВ от ТП 35 ф.Луговая</t>
  </si>
  <si>
    <t>14.7</t>
  </si>
  <si>
    <t>ВЛ-10 кВ от ТП-36</t>
  </si>
  <si>
    <t>ВЛ 10 кВ ТП 88 - ТП 36</t>
  </si>
  <si>
    <t>КЛ-10 кВ ТП 36 - ТП 88 ф.143-17 (20)</t>
  </si>
  <si>
    <t>КЛ 10 кВ ТП 88 - ТП 36 (ТП 88 - оп.11)</t>
  </si>
  <si>
    <t>АПвПу2г 3х95</t>
  </si>
  <si>
    <t>14.8</t>
  </si>
  <si>
    <t>КЛ-10 кВ от ТП-26</t>
  </si>
  <si>
    <t>КЛ 10 кВ ТП 35 - ТП 26</t>
  </si>
  <si>
    <t>АПБбШв  3х70</t>
  </si>
  <si>
    <t>Оборудование ТП-26</t>
  </si>
  <si>
    <t>14.9</t>
  </si>
  <si>
    <t>ВЛ 10 кВ ТП 36 - ТП 43</t>
  </si>
  <si>
    <t>КЛ-10 кВ от ТП-14 до КТПН</t>
  </si>
  <si>
    <t>КЛ 10 кВ ТП 43 - ТП 14</t>
  </si>
  <si>
    <t>ААШв 3х95</t>
  </si>
  <si>
    <t>14.10</t>
  </si>
  <si>
    <t>КЛ 10 кВ ТП 14 - ТП 5</t>
  </si>
  <si>
    <t>ААШВ 3х120    АСБ 3х70</t>
  </si>
  <si>
    <t>ЗТП 2-х трансф. (II СШ)</t>
  </si>
  <si>
    <t>15.1</t>
  </si>
  <si>
    <t>фидер 143-19</t>
  </si>
  <si>
    <t>КЛ-10 кВ от ТП-45</t>
  </si>
  <si>
    <t>КЛ 10 кВ ф.143-19 - ТП 45</t>
  </si>
  <si>
    <t>Оборудование ТП-72</t>
  </si>
  <si>
    <t>ВЛ-0,4 кВ от ТП-72</t>
  </si>
  <si>
    <t>ВЛ 0,4 кВ от ТП 72 ф.Теплопункт</t>
  </si>
  <si>
    <t xml:space="preserve">СИП-2 3х70+1х95+1х16 </t>
  </si>
  <si>
    <t>КЛ 0,4 кВ от ТП 72 д.с.Журавушка д.12 вв.1</t>
  </si>
  <si>
    <t>КЛ 10 кВ ТП 45 - ТП 72</t>
  </si>
  <si>
    <t>КЛ 0,4 кВ от ТП 72 д.с.Журавушка д.12 вв.2</t>
  </si>
  <si>
    <t>КЛ 0,4 кВ от ТП 72 д.1 вв.1</t>
  </si>
  <si>
    <t>КЛ 0,4 кВ от ТП 72 д.1 вв.2</t>
  </si>
  <si>
    <t>КЛ 0,4 кВ от ТП 72 д.6 вв.1</t>
  </si>
  <si>
    <t>КЛ 0,4 кВ от ТП 72 д.6 вв.2</t>
  </si>
  <si>
    <t>КЛ 0,4 кВ от ТП 72 д.19</t>
  </si>
  <si>
    <t>КЛ 0,4 кВ ТП 72 КД д.7 - КД д.19</t>
  </si>
  <si>
    <t>КЛ 0,4 кВ от ТП 72 д.7</t>
  </si>
  <si>
    <t>КЛ 0,4 кВ от ТП 72 д.20</t>
  </si>
  <si>
    <t>КЛ 0,4 кВ ТП 72 ВРУ д.20 - КД д.2</t>
  </si>
  <si>
    <t>КЛ 0,4 кВ 6 мкр., д.20 ВРУ - 6 мкр., д.2 КД</t>
  </si>
  <si>
    <t>КЛ 0,4 кВ от ТП 72 д.21</t>
  </si>
  <si>
    <t>КЛ 0,4 кВ 6 мкр., д.21 КД - 6 мкр., д.2 КД</t>
  </si>
  <si>
    <t>15.2</t>
  </si>
  <si>
    <t>КЛ-10 кВ от ТП-72</t>
  </si>
  <si>
    <t>КЛ 10 кВ ТП 72 - ТП 73</t>
  </si>
  <si>
    <t>Оборудование ТП-73</t>
  </si>
  <si>
    <t>КЛ 0,4 кВ от ТП 73 д.3 вв.1</t>
  </si>
  <si>
    <t>КЛ 0,4 кВ от ТП 73 д.3 вв.2</t>
  </si>
  <si>
    <t>КЛ 0,4 кВ от ТП 73 д.4 вв.1</t>
  </si>
  <si>
    <t>КЛ 0,4 кВ от ТП 73 д.4 вв.2</t>
  </si>
  <si>
    <t>КЛ 0,4 кВ от ТП 73 д.5 вв.1</t>
  </si>
  <si>
    <t>КЛ 0,4 кВ от ТП 73 д.5 вв.2</t>
  </si>
  <si>
    <t>КЛ 0,4 кВ ТП 73 КД д.10 - КД д.9</t>
  </si>
  <si>
    <t>КЛ 0,4 кВ от ТП 73 д.10 вв.1</t>
  </si>
  <si>
    <t>КЛ 0,4 кВ от ТП 73 д.10 вв.2</t>
  </si>
  <si>
    <t>КЛ 0,4 кВ от ТП 73 д.15 вв.1</t>
  </si>
  <si>
    <t>КЛ 0,4 кВ от ТП 73 д.15 вв.2</t>
  </si>
  <si>
    <t>КЛ 0,4 кВ ТП 73 КД д.16 вв.1 - КД д.16 вв.2</t>
  </si>
  <si>
    <t>КЛ 0,4 кВ от ТП 73 д.16 вв.1</t>
  </si>
  <si>
    <t>КЛ 0,4 кВ от ТП 73 д.16 вв.2</t>
  </si>
  <si>
    <t>КЛ 0,4 кВ от ТП 73 д.22 вв.1</t>
  </si>
  <si>
    <t>КЛ 0,4 кВ от ТП 73 д.22 вв.2</t>
  </si>
  <si>
    <t>15.3</t>
  </si>
  <si>
    <t>КЛ-10кВ ТП-73 - ТП-77</t>
  </si>
  <si>
    <t>КЛ 0,4 кВ от ТП 77 д.23 вв.1</t>
  </si>
  <si>
    <t>КЛ 0,4 кВ от ТП 77 д.23 вв.2</t>
  </si>
  <si>
    <t>КЛ 0,4 кВ от ТП 77 ВРУ д.24 вв.1</t>
  </si>
  <si>
    <t>КЛ 0,4 кВ от ТП 77 ВРУ д.24 вв.2</t>
  </si>
  <si>
    <t>КЛ 0,4 кВ от ТП 77 д.27 вв.1</t>
  </si>
  <si>
    <t>КЛ 0,4 кВ от ТП 77 д.27 вв.2</t>
  </si>
  <si>
    <t>КЛ 0,4 кВ от ТП 77 ВРУ д.29 вв.1</t>
  </si>
  <si>
    <t>КЛ 0,4 кВ от ТП 77 ВРУ д.29 вв.2</t>
  </si>
  <si>
    <t>КЛ 0,4 кВ ТП 77 ВРУ д.29 - ВРУ д.30 вв.1</t>
  </si>
  <si>
    <t>КЛ 0,4 кВ ТП 77 ВРУ д.29 - ВРУ д.30 вв.2</t>
  </si>
  <si>
    <t>КЛ 0,4 кВ от ТП 77 д.31 вв.1</t>
  </si>
  <si>
    <t>КЛ 0,4 кВ от ТП 77 д.31 вв.2</t>
  </si>
  <si>
    <t>КЛ 0,4 кВ ТП 77 ВРУ д.31 - ВРУ д.32 вв.1</t>
  </si>
  <si>
    <t>КЛ 0,4 кВ ТП 77 ВРУ д.31 - ВРУ д.32 вв.2</t>
  </si>
  <si>
    <t>КЛ 0,4 кВ от ТП 77 д.с.Филиппок вв.1</t>
  </si>
  <si>
    <t>16.1</t>
  </si>
  <si>
    <t>фидер 143-20</t>
  </si>
  <si>
    <t>ВЛ-0,4 кВ от КТП-143-20-01</t>
  </si>
  <si>
    <t>ВЛ 0,4 кВ от ТП 143-20-01 ф.Торфянников</t>
  </si>
  <si>
    <t>КЛ-0,4 кВ от опоры №16 ВЛ-0,4кВ от КТП-143-20-01 (20)</t>
  </si>
  <si>
    <t>КЛ 0,4 кВ от ТП 143-20-01 ВЛ 0,4 кВ ф.Торфянников оп.16 - оп.24</t>
  </si>
  <si>
    <t>17.1</t>
  </si>
  <si>
    <t>фидер 143-21</t>
  </si>
  <si>
    <t>КЛ-10 кВ от  ПС 143 до  ТП-84</t>
  </si>
  <si>
    <t>КЛ 10 кВ ф.143-21 - ТП 84</t>
  </si>
  <si>
    <t xml:space="preserve">ААШВ 3х120 </t>
  </si>
  <si>
    <t>18.1</t>
  </si>
  <si>
    <t>фидер 143-22</t>
  </si>
  <si>
    <t>Оборудование ТП-143-22-08</t>
  </si>
  <si>
    <t>143-22-08</t>
  </si>
  <si>
    <t>ВЛ-0,4 кВ от ТП-143-22-08 (20)</t>
  </si>
  <si>
    <t>ВЛ-0,4кВ фидер КОС</t>
  </si>
  <si>
    <t>КЛ-0,4 кВ от п.Сарка</t>
  </si>
  <si>
    <t>КЛ 0,4 кВ от ТП 143-22-08 РЩ почта, магазин</t>
  </si>
  <si>
    <t>ВЛ-0,4 кВ от ТП-143-22-08</t>
  </si>
  <si>
    <t>ВЛ 0,4 кВ от ТП 143-22-08 ф.Котельная</t>
  </si>
  <si>
    <t>ВЛ-0,4кВ фидер пер.Лесной</t>
  </si>
  <si>
    <t>ВЛ 0,4 кВ от ТП 143-22-08 ф.ул.Лесная, ул.Новоселов</t>
  </si>
  <si>
    <t>ВЛ 0,4 кВ от ТП 143-22-08 ф.ул.Центральная</t>
  </si>
  <si>
    <t xml:space="preserve">СИП-2 3х70+1х70+1х16 </t>
  </si>
  <si>
    <t>ВЛ-0,4 кВ от ТП 143-22-08 (20)</t>
  </si>
  <si>
    <t>ВЛ 0,4 кВ от ТП 143-22-08 ф.Школьная</t>
  </si>
  <si>
    <t xml:space="preserve">СИП-2 3х95+1х95 </t>
  </si>
  <si>
    <t>18.2</t>
  </si>
  <si>
    <t xml:space="preserve"> 143-22-06</t>
  </si>
  <si>
    <t xml:space="preserve">ВЛ-0,4 кВ от ТП-143-22-06 </t>
  </si>
  <si>
    <t>ВЛ 0,4 кВ от ТП 143-22-06 ф.ул.Речная</t>
  </si>
  <si>
    <t xml:space="preserve">КЛ-0,4 кВ от ТП-143-22-06 </t>
  </si>
  <si>
    <t>КЛ 0,4 кВ от ТП 143-22-06 ф.ул.Речная</t>
  </si>
  <si>
    <t>СИП-4 4х70+1х16</t>
  </si>
  <si>
    <t xml:space="preserve">СИП-4 4х95 </t>
  </si>
  <si>
    <t>ВЛ-0,4 кВ опоры 1 ВЛИ-0,4 кВ пер. Речной от ТП-143-22-06</t>
  </si>
  <si>
    <t>ВЛ-0,4 кВ опоры 2 ВЛ-0,4 кВ пер. Речной от ТП-143-22-06</t>
  </si>
  <si>
    <t>КЛ 0,4 кВ от ТП 143-22-06 ф.пер.Речной</t>
  </si>
  <si>
    <t>19.1</t>
  </si>
  <si>
    <t>фидер 143-25</t>
  </si>
  <si>
    <t>КЛ-10 кВ от  ПС 143 до  ТП-95</t>
  </si>
  <si>
    <t>КЛ 10 кВ ф.143-25 - ТП 95</t>
  </si>
  <si>
    <t>Оборудование ТП-95</t>
  </si>
  <si>
    <t>КЛ 0,4 кВ от ТП 95 д.4 вв.1</t>
  </si>
  <si>
    <t>КЛ 0,4 кВ от ТП 95 д.4 вв.2</t>
  </si>
  <si>
    <t>КЛ 0,4 кВ от ТП 95 д.5 вв.1</t>
  </si>
  <si>
    <t>КЛ 0,4 кВ от ТП 95 д.5 вв.2</t>
  </si>
  <si>
    <t>КЛ 0,4 кВ ТП 95 д.5 - д.4 вв.1</t>
  </si>
  <si>
    <t>КЛ 0,4 кВ ТП 95 д.5 - д.4 вв.2</t>
  </si>
  <si>
    <t>КЛ 0,4 кВ от ТП 95 д.6 вв.1</t>
  </si>
  <si>
    <t>КЛ 0,4 кВ от ТП 95 д.6 вв.2</t>
  </si>
  <si>
    <t>КЛ 0,4 кВ от ТП 95 д.7 вв.1</t>
  </si>
  <si>
    <t>КЛ 0,4 кВ от ТП 95 д.7 вв.2</t>
  </si>
  <si>
    <t>КЛ-0,4 кВ от ПС 143 до ТП-95</t>
  </si>
  <si>
    <t>КЛ 0,4 кВ от ТП 95 насосная вв.1</t>
  </si>
  <si>
    <t>КЛ 0,4 кВ от ТП 95 насосная вв.2</t>
  </si>
  <si>
    <t>19.2</t>
  </si>
  <si>
    <t>КЛ-10 кВ от ТП-95</t>
  </si>
  <si>
    <t>КЛ-10кВ ТП-95 - ТП-66</t>
  </si>
  <si>
    <t>ЦАСБ-10 3х120</t>
  </si>
  <si>
    <t>ВЛИ-0,4 кВ от ТП-66</t>
  </si>
  <si>
    <t>ВЛ 0,4 кВ от ТП 66 ЩР гаражей</t>
  </si>
  <si>
    <t>ВЛ -0,4 кВ от ТП-66</t>
  </si>
  <si>
    <t>КЛ 0,4 кВ от ТП 66 гаражи</t>
  </si>
  <si>
    <t>19.3</t>
  </si>
  <si>
    <t>КЛ-10 кВ от ТП-66</t>
  </si>
  <si>
    <t>КЛ-10кВ ТП-66 - ТП-121</t>
  </si>
  <si>
    <t>Оборудование ТП-121 (20)</t>
  </si>
  <si>
    <t xml:space="preserve">ВЛ - 0,4 кВ от ТП-122 </t>
  </si>
  <si>
    <t>ВЛ 0,4 кВ от ТП 122 ф.Л-1</t>
  </si>
  <si>
    <t>КЛ-0,4 кВ от ТП-121 до д.1Б по Красавскому шоссе (20)</t>
  </si>
  <si>
    <t>КЛ 0,4 кВ от ТП 121 ИП Саначев Красавское ш., д.1И</t>
  </si>
  <si>
    <t>КЛ 10 кВ ТП 121 - ТП КПП</t>
  </si>
  <si>
    <t>ВЛ-0,4 кВ от ТП-121 (20)</t>
  </si>
  <si>
    <t>ВЛ 0,4 кВ от ТП 121 ф.Л-1</t>
  </si>
  <si>
    <t>КЛ-0,4 кВ от ТП-121-КК ул.Центролитовская (20)</t>
  </si>
  <si>
    <t>КЛ 0,4 кВ от ТП 121 КД ул.Центролитовская</t>
  </si>
  <si>
    <t>ВЛ-0,4 кВ от ТП 124 ф.Л-2 (20)</t>
  </si>
  <si>
    <t>ВЛ 0,4 кВ от ТП 124 ВРУ Мехсервис</t>
  </si>
  <si>
    <t>КЛ-0,4 кВ от ТП-121 ф. Спецстроймаш (20)</t>
  </si>
  <si>
    <t>КЛ 0,4 кВ от ТП 121 Красавское шоссе, д.1Г КК Спецстроймаш</t>
  </si>
  <si>
    <t>20.1</t>
  </si>
  <si>
    <t>фидер 143-29</t>
  </si>
  <si>
    <t>Оборудование ТП-59</t>
  </si>
  <si>
    <t>ВЛ 0,4 кВ от ТП 59 ф.Советский</t>
  </si>
  <si>
    <t>КЛ-0,4 кВ от ТП-59</t>
  </si>
  <si>
    <t>КЛ 0,4 кВ от ТП 59 ф.Советский</t>
  </si>
  <si>
    <t>ВЛ-0,4 кВот ТП-59</t>
  </si>
  <si>
    <t>ВЛ 0,4 кВ от ТП 59 КЛ 0,4 кВ - ф.ул.Советская, д.159б</t>
  </si>
  <si>
    <t>СИП-2А 3х70+1х95</t>
  </si>
  <si>
    <t>КЛ-0,4 кВ от ТП-59 до оп.8 ВЛ-10 ф.143-29 (20)</t>
  </si>
  <si>
    <t>КЛ 0,4 кВ от ТП 59 ул.Советская д.159б (лесопильный цех)</t>
  </si>
  <si>
    <t>20.2</t>
  </si>
  <si>
    <t>ВЛ-10 кВ мкр. "Околица"</t>
  </si>
  <si>
    <t>ВЛ 10 кВ ПС 143 ТП 61 оп.89 - ТП 111 ф.143-29</t>
  </si>
  <si>
    <t>ТП-111 (20)</t>
  </si>
  <si>
    <t>КТПн 1 трансф.</t>
  </si>
  <si>
    <t>ВЛ-0,4 кВ от КТП (20)</t>
  </si>
  <si>
    <t>ВЛ 0,4 кВ от ТП 111 ф.Л-1</t>
  </si>
  <si>
    <t>ВЛ 0,4 кВ от ТП 111 ф.Л-2</t>
  </si>
  <si>
    <t>ВЛ-0,4 кВ от опоры 19 фидер Л-3 ТП-Околица</t>
  </si>
  <si>
    <t>ВЛ 0,4 кВ от ТП 111 ф.Л-3</t>
  </si>
  <si>
    <t>20.3</t>
  </si>
  <si>
    <t>ВЛ 10 кВ ТП 61 - ТП 60 (оп.4 - ТП 60)</t>
  </si>
  <si>
    <t>Оборудование ТП-60</t>
  </si>
  <si>
    <t>20.4</t>
  </si>
  <si>
    <t>Оборудование ТП-61</t>
  </si>
  <si>
    <t>КЛ 0,4 кВ от ТП 61 мед.склады</t>
  </si>
  <si>
    <t>КЛ 0,4 кВ от ТП 61 МРЭО</t>
  </si>
  <si>
    <t>КЛ 0,4 кВ от ТП 61 ф.Деревня</t>
  </si>
  <si>
    <t>АСБ 4х16</t>
  </si>
  <si>
    <t>КЛ 0,4 кВ от ТП 61 ОУП 5</t>
  </si>
  <si>
    <t>КЛ 0,4 кВ от ТП 61 РЧЦ</t>
  </si>
  <si>
    <t>КЛ 0,4 кВ от ТП 61 Трак Северо-Запад</t>
  </si>
  <si>
    <t>КЛ 0,4 кВ от ТП 61 ТУСМ 4 бокс 8</t>
  </si>
  <si>
    <t>КЛ 0,4 кВ от ТП 61 ТУСМ 4 навес для машин</t>
  </si>
  <si>
    <t>КЛ 0,4 кВ от ТП 61 ТУСМ-4 токарная</t>
  </si>
  <si>
    <t>КЛ 0,4 кВ от ТП 61 ул.Плаунская 5</t>
  </si>
  <si>
    <t>КЛ 0,4 кВ от ТП 61 ул.Плаунская 7</t>
  </si>
  <si>
    <t>ВЛ-10 кВ от ТП-62</t>
  </si>
  <si>
    <t>ВЛ 10 кВ ТП 61 - ТП 62</t>
  </si>
  <si>
    <t>КЛ-10 кВ от ТП-62</t>
  </si>
  <si>
    <t>КЛ 10 кВ ТП 61 - ТП 62</t>
  </si>
  <si>
    <t>Оборудование ТП-62</t>
  </si>
  <si>
    <t>ВЛ-0,4 кВ от ТП-62</t>
  </si>
  <si>
    <t>ВЛ 0,4 кВ от ТП 62 ф.Моховая Л-3</t>
  </si>
  <si>
    <t>КЛ 0,4 кВ от ТП 62 ф.Моховая Л-3</t>
  </si>
  <si>
    <t>ВЛ-0,4кВ фидер Хвойный</t>
  </si>
  <si>
    <t>СИП2А 3х95+1х95+1х25</t>
  </si>
  <si>
    <t>КЛ 0,4 кВ от ТП 62 ф.Хвойный Л-5</t>
  </si>
  <si>
    <t>ВЛ 0,4 кВ от ТП 62 ф.Магазин, д.22</t>
  </si>
  <si>
    <t>КЛ 0,4 кВ от ТП 62 ф.Магазин</t>
  </si>
  <si>
    <t>ВЛ 0,4 кВ от ТП 62 ф.ул.Плаунская Л-1</t>
  </si>
  <si>
    <t>КЛ 0,4 кВ от ТП 62 ф.Л-1 Плаунская</t>
  </si>
  <si>
    <t>ВЛ 0,4 кВ от ТП 62 ф.Л-2</t>
  </si>
  <si>
    <t>КЛ 0,4 кВ от ТП 62 ф.ул.Пригородная Л-2</t>
  </si>
  <si>
    <t>21.1</t>
  </si>
  <si>
    <t>фидер 143-34</t>
  </si>
  <si>
    <t>КЛ-10 кВ от  ПС 143 до АГНКС</t>
  </si>
  <si>
    <t>КЛ-10 кВ ф.143-34 (КЛ 10 кВ ПС 143 - ТП АГНКС)</t>
  </si>
  <si>
    <t>ААШВ-10 3х120 АСБ2л 3х120</t>
  </si>
  <si>
    <t>АГНКС</t>
  </si>
  <si>
    <t>22.1</t>
  </si>
  <si>
    <t>фидер 143-35</t>
  </si>
  <si>
    <t xml:space="preserve">ААШВ-10 3х120 </t>
  </si>
  <si>
    <t>23.1</t>
  </si>
  <si>
    <t>фидер 143-36</t>
  </si>
  <si>
    <t>КЛ-10 кВ от ТП-101</t>
  </si>
  <si>
    <t>КЛ 10 кВ ф.143-36 - РТП 101</t>
  </si>
  <si>
    <t>ААШВ-10 3х240</t>
  </si>
  <si>
    <t>Оборудование ТП-101</t>
  </si>
  <si>
    <t>РТП 2-х трансф. (II СШ)</t>
  </si>
  <si>
    <t>КЛ 0,4 кВ от РТП 101 1А мкр., д.22 ИП Зварич ИВ вв.2</t>
  </si>
  <si>
    <t>КЛ 0,4 кВ от РТП 101 1А мкр., д.1 вв.2</t>
  </si>
  <si>
    <t>КЛ 0,4 кВ от РТП 101 1А мкр., д.3 вв.2</t>
  </si>
  <si>
    <t>КЛ 0,4 кВ от РТП 101 1А мкр., д.4 вв.2</t>
  </si>
  <si>
    <t>КЛ 0,4 кВ от РТП 101 1А мкр., д.6 вв.2</t>
  </si>
  <si>
    <t>КЛ 0,4 кВ от РТП 101 1А мкр., д.8</t>
  </si>
  <si>
    <t>КЛ 0,4 кВ от РТП 101 1А мкр., д.9 вв.2</t>
  </si>
  <si>
    <t>КЛ 0,4 кВ от РТП 101 1А мкр., д.10 вв.2</t>
  </si>
  <si>
    <t>КЛ 0,4 кВ от РТП 101 1А мкр., д.11 вв.2</t>
  </si>
  <si>
    <t>КЛ 0,4 кВ 1А мкр., д.8 - 1А мкр., д.7</t>
  </si>
  <si>
    <t>23.2</t>
  </si>
  <si>
    <t>КЛ 10 кВ РТП 101 - ТП 103</t>
  </si>
  <si>
    <t>Оборудование ТП-103</t>
  </si>
  <si>
    <t>ЗТП 2-х трансф. (II  СШ)</t>
  </si>
  <si>
    <t xml:space="preserve">КЛ-0,4 кВ от ТП-103 </t>
  </si>
  <si>
    <t>КЛ 0,4 кВ от ТП 103 1А мкр., д.18</t>
  </si>
  <si>
    <t>КЛ 0,4 кВ ТП 103 КД д.15 - КД д.16</t>
  </si>
  <si>
    <t>КЛ-0,4 кВ от ТП-103</t>
  </si>
  <si>
    <t>КЛ 0,4 кВ от ТП 103 1А мкр., д.19 вв.2</t>
  </si>
  <si>
    <t>23.3</t>
  </si>
  <si>
    <t>КЛ 10 кВ РТП 101 - ТП 102</t>
  </si>
  <si>
    <t>Оборудование ТП-102</t>
  </si>
  <si>
    <t>КЛ-0,4 кВ от ТП-102</t>
  </si>
  <si>
    <t>КЛ 0,4 кВ от ТП 102 1А мкр., д.44 вв.2</t>
  </si>
  <si>
    <t>КЛ 0,4 кВ от ТП 102 1А мкр., д.46 вв.2</t>
  </si>
  <si>
    <t>ААШвУ 3х95+1х50</t>
  </si>
  <si>
    <t>КЛ 0,4 кВ от ТП 102 1А мкр., д.48 к.2 вв.2</t>
  </si>
  <si>
    <t>КЛ 0,4 кВ от ТП 102 1А мкр., д.50 к.2 вв.2</t>
  </si>
  <si>
    <t>КЛ 0,4 кВ от ТП 102 КНС вв.2</t>
  </si>
  <si>
    <t>КЛ 0,4 кВ 1А мкр., д.46 - 1А мкр., д.48</t>
  </si>
  <si>
    <t>КЛ 0,4 кВ 1А мкр., д.48 кор.2 КД - 1А мкр., д.48 кор.1 КД вв.1</t>
  </si>
  <si>
    <t>23.4</t>
  </si>
  <si>
    <t>КЛ-10 кВ от ТП-102</t>
  </si>
  <si>
    <t>КЛ 10 кВ ТП 102 - ТП 104</t>
  </si>
  <si>
    <t>Оборудование ТП-104</t>
  </si>
  <si>
    <t xml:space="preserve">КЛ-0.4 кВ от ТП-104 </t>
  </si>
  <si>
    <t>КЛ 0,4 кВ от ТП 104 1а микрорайон, д.34 к.1</t>
  </si>
  <si>
    <t>КЛ 0,4 кВ ТП 104 д.34 к.1 - д.34 к.2</t>
  </si>
  <si>
    <t>КЛ-0.4 кВ от ТП-104</t>
  </si>
  <si>
    <t>КЛ 0,4 кВ от ТП 104 1а микрорайон, д.36 вв.2</t>
  </si>
  <si>
    <t>КЛ 0,4 кВ ТП 104 ВРУ д.40 - ВРУ д.38</t>
  </si>
  <si>
    <t>ААШВу 3х95+1х35</t>
  </si>
  <si>
    <t>КЛ 0,4 кВ от ТП 104 1а микрорайон, д.38</t>
  </si>
  <si>
    <t>2КЛ-0,4 кВ от ТП-104</t>
  </si>
  <si>
    <t>КЛ 0,4 кВ от ТП 104 1А мкр., д.39 вв.2</t>
  </si>
  <si>
    <t>23.5</t>
  </si>
  <si>
    <t>КЛ 10 кВ ТП 104 - ТП 215 вв.2 ф.143-36</t>
  </si>
  <si>
    <t>3хАПвПу2г-10 1х120/70</t>
  </si>
  <si>
    <t>КЛ 0,4 кВ от ТП 215 ВРУ д. вв.2</t>
  </si>
  <si>
    <t>23.6</t>
  </si>
  <si>
    <t>КЛ-10 кВ от ТП-3</t>
  </si>
  <si>
    <t>КЛ 10 кВ РТП 101 - ТП 3</t>
  </si>
  <si>
    <t xml:space="preserve">ЗТП 2-х трансф. </t>
  </si>
  <si>
    <t>1х250 1х400</t>
  </si>
  <si>
    <t>КЛ-0.4 кВ от ТП-3</t>
  </si>
  <si>
    <t>КЛ 0,4 кВ от ТП 3 1 микрорайон, д.12</t>
  </si>
  <si>
    <t>КЛ 0,4 кВ от ТП 3 1 микрорайон, д.31 д.с.Солнышко</t>
  </si>
  <si>
    <t>КЛ 0,4 кВ ТП 3 ВРУ д.с.Солнышко д.31 - ВРУ д.12</t>
  </si>
  <si>
    <t>КЛ 0,4 кВ от ТП 3 1 микрорайон, д.13</t>
  </si>
  <si>
    <t>КЛ 0,4 кВ от ТП 3 1 микрорайон, д.14</t>
  </si>
  <si>
    <t>КЛ 0,4 кВ ТП 3 ВРУ д.13 - ВРУ д.14</t>
  </si>
  <si>
    <t>КЛ 0,4 кВ от ТП 3 1 микрорайон, д.15</t>
  </si>
  <si>
    <t>КЛ 0,4 кВ от ТП 3 1 микрорайон, д.24</t>
  </si>
  <si>
    <t>КЛ 0,4 кВ ТП 3 КД1 д.24 - КД2 д.24</t>
  </si>
  <si>
    <t>КЛ 0,4 кВ ТП 3 КД2 д.24 - КД2 д.23</t>
  </si>
  <si>
    <t>23.7</t>
  </si>
  <si>
    <t>КЛ 10 кВ ТП 3 - ТП 2</t>
  </si>
  <si>
    <t xml:space="preserve"> 1х400 1х250</t>
  </si>
  <si>
    <t>КЛ-0.4 кВ от ТП-2</t>
  </si>
  <si>
    <t>КЛ 0,4 кВ от ТП 2 1 мкр., д.32 школа 5 вв.1</t>
  </si>
  <si>
    <t>КЛ 0,4 кВ от ТП 2 1 мкр., д.32 школа 5 вв.2</t>
  </si>
  <si>
    <t>КЛ 0,4 кВ от ТП 2 1 микрорайон, д.8 вв.1</t>
  </si>
  <si>
    <t>КЛ 0,4 кВ от ТП 2 1 микрорайон, д.8 вв.2</t>
  </si>
  <si>
    <t>КЛ-ж/д.9</t>
  </si>
  <si>
    <t>КЛ 0,4 кВ ТП 2 КД д.9 - ВРУ д.15</t>
  </si>
  <si>
    <t>КЛ 0,4 кВ от ТП 2 1 микрорайон, д.10</t>
  </si>
  <si>
    <t>КЛ 0,4 кВ ТП 2 ВРУ д.10 - ВРУ д.11</t>
  </si>
  <si>
    <t>КЛ 0,4 кВ от ТП 2 1 микрорайон, д.11</t>
  </si>
  <si>
    <t>23.8</t>
  </si>
  <si>
    <t>КЛ-10 кВ ТП 2 - ТП 112 ф.143-36 (20)</t>
  </si>
  <si>
    <t>КЛ 10 кВ ТП 2 - ТП 112</t>
  </si>
  <si>
    <t>КТП 2-х трансф. (I СШ)</t>
  </si>
  <si>
    <t>КЛ 0,4 кВ от ТП 112 ул.Карла Маркса, д.50 вв.1</t>
  </si>
  <si>
    <t>23.9</t>
  </si>
  <si>
    <t>КЛ-10 кВ ТП 112 - ТП 10 ф.143-36 (20)</t>
  </si>
  <si>
    <t>БКТП 2-х трансф. (I СШ)</t>
  </si>
  <si>
    <t>КЛ 0,4 кВ от ТП 10 2 микрорайон, д.12</t>
  </si>
  <si>
    <t>КЛ 0,4 кВ от ТП 10 2 микрорайон, д.14</t>
  </si>
  <si>
    <t>СБ 3х50+1х35</t>
  </si>
  <si>
    <t>КЛ 0,4 кВ от ТП 10 2 микрорайон, д.15а</t>
  </si>
  <si>
    <t>КЛ 0,4 кВ ТП 10 ВРУ д.15а - ВРУ д.15</t>
  </si>
  <si>
    <t>КЛ 0,4 кВ ТП 10 ВРУ д.15  - КД д.14</t>
  </si>
  <si>
    <t>КЛ 0,4 кВ от ТП 10 2 микрорайон, д.16</t>
  </si>
  <si>
    <t>АСБ 3х185+1х50</t>
  </si>
  <si>
    <t>КЛ 0,4 кВ ТП 10 КД1 д.16 - КД2 д.16</t>
  </si>
  <si>
    <t>КЛ 0,4 кВ от ТП 10 2 микрорайон, д.18</t>
  </si>
  <si>
    <t>КЛ 0,4 кВ ТП 10 ВРУ1 д.18 - ВРУ2 д.18</t>
  </si>
  <si>
    <t>КЛ 0,4 кВ от ТП 10 2 микрорайон, д.41 вв.1</t>
  </si>
  <si>
    <t>23.10</t>
  </si>
  <si>
    <t>КЛ-10 кВ от ТП-10</t>
  </si>
  <si>
    <t>КЛ 10 кВ ТП 10 - ТП 11</t>
  </si>
  <si>
    <t xml:space="preserve">КЛ 0,4 кВ от ТП-11 </t>
  </si>
  <si>
    <t>КЛ 0,4 кВ от ТП 11 2 микрорайон, д.1 вв.1</t>
  </si>
  <si>
    <t>КЛ 0,4 кВ от ТП 11 2 микрорайон, д.1 вв.2</t>
  </si>
  <si>
    <t>КЛ 0,4 кВ от ТП 11 2 микрорайон, д.2 вв.1</t>
  </si>
  <si>
    <t>КЛ 0,4 кВ от ТП 11 2 микрорайон, д.2 вв.2</t>
  </si>
  <si>
    <t>КЛ 0,4 кВ от ТП 11 2 микрорайон, д.2 (Стомотология) вв.1</t>
  </si>
  <si>
    <t>КЛ 0,4 кВ от ТП 11 2 микрорайон, д.2 (Стомотология) вв.2</t>
  </si>
  <si>
    <t>КЛ 0,4 кВ от ТП 11 2 микрорайон, д.3 вв.1</t>
  </si>
  <si>
    <t>КЛ 0,4 кВ от ТП 11 2 микрорайон, д.3 вв.2</t>
  </si>
  <si>
    <t>КЛ 0,4 кВ от ТП 11 2 микрорайон, д.4 вв.1</t>
  </si>
  <si>
    <t>АПВБ 3х120+1х35</t>
  </si>
  <si>
    <t>КЛ 0,4 кВ от ТП 11 2 микрорайон, д.4 вв.2</t>
  </si>
  <si>
    <t>КЛ 0,4 кВ от ТП 11 2 микрорайон, д.4 - д.6</t>
  </si>
  <si>
    <t>КЛ 0,4 кВ от ТП 11 2 микрорайон, д.7</t>
  </si>
  <si>
    <t>КЛ 0,4 кВ от ТП 11 2 микрорайон, д.7 - д.6</t>
  </si>
  <si>
    <t>КЛ 0,4 кВ от ТП 11 2 микрорайон, д.21 (д.с.Незабудка) вв.1</t>
  </si>
  <si>
    <t>КЛ 0,4 кВ от ТП 11 2 микрорайон, д.21 (д.с.Незабудка) вв.2</t>
  </si>
  <si>
    <t>23.11</t>
  </si>
  <si>
    <t>КЛ-10 кВ от ТП-11</t>
  </si>
  <si>
    <t xml:space="preserve">КЛ 10 кВ ТП-11 - ТП-12 </t>
  </si>
  <si>
    <t>КЛ 0,4 кВ от ТП 12 2 мкр., д.10 вв.2</t>
  </si>
  <si>
    <t>2х0,023</t>
  </si>
  <si>
    <t>КЛ 0,4 кВ от ТП 12 2 микрорайон, д.42 вв.2</t>
  </si>
  <si>
    <t>КЛ 0,4 кВ от ТП 12 2 мкр., д.5</t>
  </si>
  <si>
    <t>23.12</t>
  </si>
  <si>
    <t>КЛ-10кВ ТП-3 - ТП-4</t>
  </si>
  <si>
    <t>КЛ 0,4 кВ от ТП-4</t>
  </si>
  <si>
    <t>КЛ 0,4 кВ от ТП 4 д.21</t>
  </si>
  <si>
    <t>КЛ-10 кВ от ТП-4</t>
  </si>
  <si>
    <t>КЛ 10 кВ ТП 4 - ТП 7</t>
  </si>
  <si>
    <t>КЛ 0,4 кВ ТП 4 КД1 д.23 - КД2 д.23</t>
  </si>
  <si>
    <t>КЛ 0,4 кВ ТП 4 КД1 д.21 - КД2 д.21</t>
  </si>
  <si>
    <t>КЛ 0,4 кВ ТП 4 КД1 д.22 - КД2 д.22</t>
  </si>
  <si>
    <t>КЛ 0,4 кВ от ТП 4 д.22</t>
  </si>
  <si>
    <t>КЛ 0,4 кВ ТП 4 КД2 д.21 - КД2 д.22</t>
  </si>
  <si>
    <t>КЛ 0,4 кВ от ТП 4 КД д.24а</t>
  </si>
  <si>
    <t>КЛ 0,4 кВ ТП 4 КД д.24а - КД1 д.23</t>
  </si>
  <si>
    <t>КЛ 0,4 кВ ТП 4 КД1 д.25 - КД2 д.25</t>
  </si>
  <si>
    <t>КЛ 0,4 кВ от ТП 4 д.25</t>
  </si>
  <si>
    <t>КЛ 0,4 кВ от ТП 4 КД СРЦ Светлячок д.38 вв.1</t>
  </si>
  <si>
    <t>КЛ-0,4 кВ от ТП-4 (20)</t>
  </si>
  <si>
    <t>КЛ 0,4 кВ от ТП 4 КД СРЦ Светлячок д.38 вв.2</t>
  </si>
  <si>
    <t>КЛ 0,4 кВ ТП 4 КД2 д.25 - КД СРЦ "Светлячок" д.38</t>
  </si>
  <si>
    <t>КЛ 0,4 кВ от ТП 4 д.29</t>
  </si>
  <si>
    <t>КЛ 0,4 кВ от ТП 4 д.26</t>
  </si>
  <si>
    <t>КЛ 0,4 кВ ТП 4 КД1 д.26 - КД2 д.26</t>
  </si>
  <si>
    <t>КЛ 0,4 кВ ТП 4 КД2 д.26 - КД д.29</t>
  </si>
  <si>
    <t>23.13</t>
  </si>
  <si>
    <t>КЛ 10 кВ ТП 4 - ТП 85</t>
  </si>
  <si>
    <t>ВЛ-0,4 кВ от ТП-85</t>
  </si>
  <si>
    <t>ВЛ 0,4 кВ от ТП 85 ф.Пещерка</t>
  </si>
  <si>
    <t>КЛ 0,4 кВ от ТП 85 ф.Пещерка</t>
  </si>
  <si>
    <t>ВЛ-0,4 кВ от ТП-85 ф. Тверской шлюз (20)</t>
  </si>
  <si>
    <t>ВЛ 0,4 кВ от ТП 85 ф.ул.Тверской шлюз</t>
  </si>
  <si>
    <t>КЛ 0,4 кВ от ТП 85 ф.ул.Тверской шлюз</t>
  </si>
  <si>
    <t>23.14</t>
  </si>
  <si>
    <t>КЛ-10 кВ от ТП-85 до ТП-118</t>
  </si>
  <si>
    <t>КЛ-10кВ ТП-118 - ТП-85</t>
  </si>
  <si>
    <t>Оборудование БКТП-118</t>
  </si>
  <si>
    <t>24.1</t>
  </si>
  <si>
    <t>фидер 143-37</t>
  </si>
  <si>
    <t>КЛ 10 кВ ф.143-37- РТП 101</t>
  </si>
  <si>
    <t>РТП 2-х трансф. (I СШ)</t>
  </si>
  <si>
    <t>КЛ 0,4 кВ от РТП 101 1А мкр., д.22 ИП Зварич ИВ вв.1</t>
  </si>
  <si>
    <t>ВЛ-10 кВ от РП-67</t>
  </si>
  <si>
    <t>ВЛ 10 кВ РТП 101- РП 67</t>
  </si>
  <si>
    <t>КЛ 10 кВ РТП 101 - РП 67 (РТП 101 - оп.1)</t>
  </si>
  <si>
    <t>ААБв 3х185</t>
  </si>
  <si>
    <t>КЛ 0,4 кВ от РТП 101 1А мкр., д.1 вв.1</t>
  </si>
  <si>
    <t>КЛ-10 кВ от РП-67</t>
  </si>
  <si>
    <t>КЛ 10 кВ ТП 101 - РП 67 (ТП 101 - оп.35)</t>
  </si>
  <si>
    <t>КЛ 0,4 кВ от РТП 101 1А мкр., д.3 вв.1</t>
  </si>
  <si>
    <t>КЛ 10 кВ РТП 101 - ТП 11</t>
  </si>
  <si>
    <t>КЛ 0,4 кВ от РТП 101 1А мкр., д.4 вв.1</t>
  </si>
  <si>
    <t>КЛ 0,4 кВ от РТП 101 1А мкр., д.6 вв.1</t>
  </si>
  <si>
    <t>КЛ 0,4 кВ от РТП 101 1А мкр., д.9 вв.1</t>
  </si>
  <si>
    <t>КЛ 0,4 кВ от РТП 101 1А мкр., д.10 вв.1</t>
  </si>
  <si>
    <t>КЛ 0,4 кВ от РТП 101 1А мкр., д.11 вв.1</t>
  </si>
  <si>
    <t>КЛ-0,4 кВ от ТП-101 до дома 11А</t>
  </si>
  <si>
    <t>КЛ 0,4 кВ от РТП 101 1А мкр., д.11А</t>
  </si>
  <si>
    <t>КЛ 0,4 кВ 1А мкр., д.11А КД - 1А мкр., д.11А ВРУ ИП Гусев</t>
  </si>
  <si>
    <t>ВБбШв 4х50</t>
  </si>
  <si>
    <t>КЛ 0,4 кВ от РТП 101 1А мкр., д.7</t>
  </si>
  <si>
    <t>КЛ 0,4 кВ от ТП 101 1а мирорайон, д.12</t>
  </si>
  <si>
    <t>24.2</t>
  </si>
  <si>
    <t>КЛ 0,4 кВ от ТП 102 1А мкр., д.44 вв.1</t>
  </si>
  <si>
    <t>КЛ 0,4 кВ от ТП 102 1А мкр., д.46 вв.1</t>
  </si>
  <si>
    <t>КЛ 0,4 кВ от ТП 102 1А мкр., д.48 к.2 вв.1</t>
  </si>
  <si>
    <t>КЛ 0,4 кВ от ТП 102 1А мкр., д.50 к.2 вв.1</t>
  </si>
  <si>
    <t>24.3</t>
  </si>
  <si>
    <t>ЗТП 2-х трансф. (IСШ)</t>
  </si>
  <si>
    <t>КЛ 0,4 кВ от ТП 103 1а микрорайон, д.16</t>
  </si>
  <si>
    <t>КЛ 0,4 кВ от ТП 103 1а микрорайон, д.17</t>
  </si>
  <si>
    <t>КЛ 0,4 кВ от ТП 103 1А мкр., д.19 вв.1</t>
  </si>
  <si>
    <t>КЛ 0,4 кВ ТП 103 ВРУ д.17 - КД д.18</t>
  </si>
  <si>
    <t>24.4</t>
  </si>
  <si>
    <t>КЛ 0,4 кВ от ТП 104 1а микрорайон, д.34 к.2</t>
  </si>
  <si>
    <t>КЛ 0,4 кВ от ТП 104 1а микрорайон, д.36 вв.1</t>
  </si>
  <si>
    <t>КЛ 0,4 кВ от ТП 104 1А мкр., д.39 вв.1</t>
  </si>
  <si>
    <t>24.5</t>
  </si>
  <si>
    <t>КЛ 10 кВ ТП 104 - ТП 215 вв.1 ф.143-37</t>
  </si>
  <si>
    <t>КЛ 0,4 кВ от ТП 215 ВРУ д. вв.</t>
  </si>
  <si>
    <t>25.1</t>
  </si>
  <si>
    <t>фидер 4-01</t>
  </si>
  <si>
    <t>КЛ-10кВ РТП-4 - РТП-90</t>
  </si>
  <si>
    <t>ААШв-10 3х185</t>
  </si>
  <si>
    <t>ВЛ 0,4 кВ от ТП 32 ф.Карла Маркса</t>
  </si>
  <si>
    <t>СИП-2А 3х95+1х95+1х16</t>
  </si>
  <si>
    <t>КЛ 0,4 кВ от ТП 32 ф.Карла Маркса</t>
  </si>
  <si>
    <t>КЛ-10 кВ от РП-90 до ТП32</t>
  </si>
  <si>
    <t>КЛ-10кВ РТП-90 - ТП-32</t>
  </si>
  <si>
    <t>ВЛ 0,4 кВ от ТП 32 ф.Социалистический</t>
  </si>
  <si>
    <t>КЛ 0,4 кВ от ТП 32 ф.Социалистический</t>
  </si>
  <si>
    <t>КЛ 0,4 кВ от ТП 32 ф.Труда</t>
  </si>
  <si>
    <t>КЛ 0,4 кВ от ТП 32 ул.Московская д.1А</t>
  </si>
  <si>
    <t>ААШв 3х50+1х35</t>
  </si>
  <si>
    <t>КЛ 0,4 кВ ул.Московская д.1А КД - РДК ВРУ</t>
  </si>
  <si>
    <t>25.2</t>
  </si>
  <si>
    <t xml:space="preserve">ВЛ-10 кВ от  от ТП-32  до ТП-33  </t>
  </si>
  <si>
    <t>ВЛ 10 кВ ТП 32 - ТП 33</t>
  </si>
  <si>
    <t xml:space="preserve">Л-10 кВ от  оп.6 ВЛ-10кВ от ТП-32 до ТП-33   </t>
  </si>
  <si>
    <t>КЛ 10 кВ ТП 32 оп.6 - ТП 33</t>
  </si>
  <si>
    <t>АПвПу2г 3х95/70</t>
  </si>
  <si>
    <t>ВЛ-0,4 кВ от ТП-33</t>
  </si>
  <si>
    <t>ВЛ 0,4 кВ от ТП 33 ф.Площадь</t>
  </si>
  <si>
    <t>КЛ 0,4 кВ от ТП 33 ф.Площадь</t>
  </si>
  <si>
    <t xml:space="preserve">ВЛ- 10 кВ от ТП-33 до ТП-34, ТП-68    </t>
  </si>
  <si>
    <t>ВЛ 10 кВ ТП 33 - ТП 68 (оп.10 - ТП 68)</t>
  </si>
  <si>
    <t xml:space="preserve">СИП-3 1х70; А-35 </t>
  </si>
  <si>
    <t xml:space="preserve">КЛ-10 кВ от ТП-33 до оп.7 ВЛ-10кВ к ТП-34, ТП-68     </t>
  </si>
  <si>
    <t>КЛ 10 кВ ТП 33 - ТП 68 (ТП 33 - оп.1)</t>
  </si>
  <si>
    <t>ВЛ 0,4 кВ от ТП 33 ф.Советский</t>
  </si>
  <si>
    <t>КЛ 0,4 кВ от ТП 33 ф.Советский</t>
  </si>
  <si>
    <t xml:space="preserve">СИП-2 3х50+1х50+1х16 </t>
  </si>
  <si>
    <t>КЛ 10 кВ ТП 33 ВЛ 10 кВ оп.11 - ТП 68 ф.4-01</t>
  </si>
  <si>
    <t>ВЛ 0,4 кВ от ТП 33 ф.Статистика</t>
  </si>
  <si>
    <t>КЛ 0,4 кВ от ТП 33 ф.Статистика</t>
  </si>
  <si>
    <t>АВБбШв 3х95+1х50</t>
  </si>
  <si>
    <t>КЛ-10 кВ от ТП-33</t>
  </si>
  <si>
    <t>КЛ 10 кВ ТП 33 - ТП 68</t>
  </si>
  <si>
    <t>КЛ 0,4 кВ от ТП 33 КД Лантан д.4 вв.1</t>
  </si>
  <si>
    <t>КЛ 0,4 кВ от ТП 33 КД Лантан д.4 вв.2</t>
  </si>
  <si>
    <t>25.3</t>
  </si>
  <si>
    <t>Оборудование КТП-34 (20)</t>
  </si>
  <si>
    <t>ВЛ-0,4 кВ от ТП-34</t>
  </si>
  <si>
    <t>ВЛ 0,4 кВ от ТП 34 ф.Советский</t>
  </si>
  <si>
    <t>КЛ 0,4 кВ от ТП 34 ф.Советский</t>
  </si>
  <si>
    <t>ВЛ 0,4 кВ от ТП 34 ф.Красный</t>
  </si>
  <si>
    <t xml:space="preserve">СИП-2А 3х95+1х95 </t>
  </si>
  <si>
    <t>КЛ 0,4 кВ от ТП 34 ф.Красный</t>
  </si>
  <si>
    <t>СИП-2А 3х50+1х70</t>
  </si>
  <si>
    <t>ВЛ 0,4 кВ от ТП 34 ф.Кузьмина</t>
  </si>
  <si>
    <t>СИП-2А 3х95+1х95</t>
  </si>
  <si>
    <t>КЛ 0,4 кВ от ТП 34 ф.Кузьмина</t>
  </si>
  <si>
    <t>25.4</t>
  </si>
  <si>
    <t>КЛ-10 кВ от КТП-76</t>
  </si>
  <si>
    <t>КЛ 10 кВ ТП 34 - ТП 76</t>
  </si>
  <si>
    <t>АСБ 4х95</t>
  </si>
  <si>
    <t>КТПН-76</t>
  </si>
  <si>
    <t>ВЛ-0,4 кВ от ТП-76</t>
  </si>
  <si>
    <t>ВЛ 0,4 кВ от ТП 76 ф.Мопра</t>
  </si>
  <si>
    <t>КЛ-0,4 кВ от КТП-76</t>
  </si>
  <si>
    <t>КЛ 0,4 кВ от ТП 76 ф.Мопра</t>
  </si>
  <si>
    <t>ВЛ 0,4 кВ от ТП 76 ф.ОАОУЖКХ</t>
  </si>
  <si>
    <t>КЛ 0,4 кВ от ТП 76 ф.УЖКХ</t>
  </si>
  <si>
    <t>КЛ 0,4 кВ от ТП 76 д.17, д.с. Ёлочка</t>
  </si>
  <si>
    <t>ААБ 3х25</t>
  </si>
  <si>
    <t>КЛ 0,4 кВ от ТП 76 насосная станция</t>
  </si>
  <si>
    <t>25.5</t>
  </si>
  <si>
    <t>КЛ-10 кВ от ТП-37 - ТП 128 ф.147-11 (20)</t>
  </si>
  <si>
    <t>КЛ-10 кВ от ТП-37 - ТП 128 ф.147-11 (20)КЛ 10 кВ ТП 37 - ТП 128 ф.147-02</t>
  </si>
  <si>
    <t>АПвПу2г 1х120/70</t>
  </si>
  <si>
    <t>Оборудование ТП-128 (20)</t>
  </si>
  <si>
    <t>2КЛ-0,4 кВ от ТП 128 ф.д/с «Чайка» (20)</t>
  </si>
  <si>
    <t>КЛ 0,4 кВ от ТП 128 ул.МОПРа, д.17 д.с.Ёлочка вв.1</t>
  </si>
  <si>
    <t>26.1</t>
  </si>
  <si>
    <t>фидер 147-14, 4-02</t>
  </si>
  <si>
    <t>27.1</t>
  </si>
  <si>
    <t>фидер 147-05</t>
  </si>
  <si>
    <t>ВЛ-10 кВ от  опоры 68 (фид.4-02) до КТП-64</t>
  </si>
  <si>
    <t>ВЛ 10 кВ ф.147-05 оп.78 - ТП 64</t>
  </si>
  <si>
    <t>КТП-64 10/0,4кВ</t>
  </si>
  <si>
    <t>ВЛ-0,4 кВ от КТП-64</t>
  </si>
  <si>
    <t>ВЛ 0,4 кВ от ТП 64 ф.Боровая</t>
  </si>
  <si>
    <t xml:space="preserve">СИП-2 3х50+1х70 </t>
  </si>
  <si>
    <t>КЛ-0,4 кВ от КТП-64</t>
  </si>
  <si>
    <t>КЛ 0,4 кВ от ТП 64 ф.Боровая</t>
  </si>
  <si>
    <t>ВЛ 0,4 кВ от ТП 64 ф.Сосновая</t>
  </si>
  <si>
    <t>КЛ 0,4 кВ от ТП 64 ф.Сосновая</t>
  </si>
  <si>
    <t>28.1</t>
  </si>
  <si>
    <t>фидер 147-10</t>
  </si>
  <si>
    <t>КТПН-38 10/0,4кВ</t>
  </si>
  <si>
    <t>ВЛ 10 кВ ПС 147 ТП 63 оп.30 - ТП 38 ф.147-10</t>
  </si>
  <si>
    <t>ВЛ-0,4 кВ от КТПН-38</t>
  </si>
  <si>
    <t>ВЛ 0,4 кВ от ТП 38 ф.Перевалочная</t>
  </si>
  <si>
    <t>КЛ-0,4 кВ от КТПН-38</t>
  </si>
  <si>
    <t>КЛ 0,4 кВ от КТПН-38 до оп.1</t>
  </si>
  <si>
    <t>ВЛ 0,4 кВ от ТП 38 ф.Разъезжая</t>
  </si>
  <si>
    <t>29.1</t>
  </si>
  <si>
    <t>фидер 4-08, 4-03</t>
  </si>
  <si>
    <t>КЛ-10 кВ от ТП-75</t>
  </si>
  <si>
    <t>КЛ 10 кВ ф.4-08 - ТП 75</t>
  </si>
  <si>
    <t>Оборудование ТП-75</t>
  </si>
  <si>
    <t>ВЛ -0,4 кВ от ТП-75</t>
  </si>
  <si>
    <t>ВЛ 0,4 кВ от ТП-75 ИП Ибрагимов</t>
  </si>
  <si>
    <t>КЛ 0,4 кВ от ТП 75 ИП Ибрагимов</t>
  </si>
  <si>
    <t>29.2</t>
  </si>
  <si>
    <t>КЛ 10 кВ ПС 4 - ТП 75</t>
  </si>
  <si>
    <t>30.1</t>
  </si>
  <si>
    <t>фидер 4-04</t>
  </si>
  <si>
    <t>ВЛ-10 кВ от КТП-49</t>
  </si>
  <si>
    <t>ВЛ 10 кВ ф.4-04 оп.31 - ТП 49</t>
  </si>
  <si>
    <t>КТП - 49</t>
  </si>
  <si>
    <t>ВЛ-0,4 кВ от КТП-49</t>
  </si>
  <si>
    <t>ВЛ 0,4 кВ от ТП 49 ф.Партизанский</t>
  </si>
  <si>
    <t>ВЛ-0,4 кВ ф.Станционный от ТП-49</t>
  </si>
  <si>
    <t>ВЛ 0,4 кВ от ТП 49 ф.Станционный</t>
  </si>
  <si>
    <t>СИП-2А 3х50+1х50+1х16</t>
  </si>
  <si>
    <t>30.2</t>
  </si>
  <si>
    <t>КТП-65 10/0,4кВ</t>
  </si>
  <si>
    <t>ВЛ 10 кВ ТП 4-4-16 - ТП 65 (оп.72 - ТП 65)</t>
  </si>
  <si>
    <t xml:space="preserve">СИП-3 1х50 </t>
  </si>
  <si>
    <t>ВЛ-0,4 кВ от КТП-65</t>
  </si>
  <si>
    <t>ВЛ 0,4 кВ от ТП 65 ф.д.11 (электроотопление)</t>
  </si>
  <si>
    <t>КЛ-0,4 кВ от КТП-65</t>
  </si>
  <si>
    <t>КЛ 0,4 кВ от ТП 65 ф.д.11 (электроотопление)</t>
  </si>
  <si>
    <t>ВЛ 0,4 кВ от ТП 65 ф.д.5,6,10</t>
  </si>
  <si>
    <t>КЛ 0,4 кВ от ТП 65 ф.д.5,6,10</t>
  </si>
  <si>
    <t>ВЛ 0,4 кВ от ТП 65 ф.д.7,8</t>
  </si>
  <si>
    <t>КЛ 0,4 кВ от ТП 65 ф.д.7,8</t>
  </si>
  <si>
    <t>ВЛ 0,4 кВ от ТП 4-4-16 ф.Усадьба РТС</t>
  </si>
  <si>
    <t>КЛ 0,4 кВ от ТП 4-4-16 ф.Усадьба РТС</t>
  </si>
  <si>
    <t xml:space="preserve">АВВБ-3х95+1х50 </t>
  </si>
  <si>
    <t>ВЛ 0,4 кВ от ТП 4-4-16 ф.Боровая, д.1-2</t>
  </si>
  <si>
    <t>СИП-4 4x35</t>
  </si>
  <si>
    <t>КЛ 0,4 кВ от ТП 4-4-16 ф.Боровая, д.1-2</t>
  </si>
  <si>
    <t xml:space="preserve">АВБбШв-4х95 </t>
  </si>
  <si>
    <t>31.1</t>
  </si>
  <si>
    <t>фидер 4-06</t>
  </si>
  <si>
    <t>ВЛ-10 кВ от ПС-4 ф.4-06</t>
  </si>
  <si>
    <t>ВЛ 10 кВ ф.4-06 - ТП КПП</t>
  </si>
  <si>
    <t>КЛ-10 кВ ф.4-06 (20)</t>
  </si>
  <si>
    <t>КЛ-10кВ от оп.38 до РП-1</t>
  </si>
  <si>
    <t>АПвПу2г 3х(1х120/50-10)</t>
  </si>
  <si>
    <t>Оборудование ТП-96</t>
  </si>
  <si>
    <t>ВЛ-10 кВ от КТП-48</t>
  </si>
  <si>
    <t>ВЛ 10 кВ ф.4-06 - ТП 96 (оп.39 - оп.45)</t>
  </si>
  <si>
    <t>КЛ-10 кВ от ТП-96</t>
  </si>
  <si>
    <t>КЛ 10 кВ ф.4-06 оп.44 - ТП 96</t>
  </si>
  <si>
    <t>ААШВ-10  3х70</t>
  </si>
  <si>
    <t>31.2</t>
  </si>
  <si>
    <t>ВЛ 10 кВ ф.4-06 оп.8 - ТП 48</t>
  </si>
  <si>
    <t>КТП - 48</t>
  </si>
  <si>
    <t>ВЛ-0,4 кВ от КТП-48</t>
  </si>
  <si>
    <t>ВЛ 0,4 кВ от ТП 48 ф.Шумилова</t>
  </si>
  <si>
    <t xml:space="preserve">СИП-2 3х50+1х50
</t>
  </si>
  <si>
    <t>КЛ-0,4 кВ от КТП-48</t>
  </si>
  <si>
    <t>КЛ 0,4 кВ от ТП 48 ф.Шумилова</t>
  </si>
  <si>
    <t>АС-25</t>
  </si>
  <si>
    <t xml:space="preserve">ВЛ-0,4 кВ от КТП 48  </t>
  </si>
  <si>
    <t>ВЛ 0,4 кВ от ТП 48 ф.Южный</t>
  </si>
  <si>
    <t>КЛ 0,4 кВ от ТП 48 ф.Южный</t>
  </si>
  <si>
    <t>ВЛ 0,4 кВ от ТП 48 ф.Партизанский</t>
  </si>
  <si>
    <t>КЛ 0,4 кВ от ТП 48 ф.Партизанский</t>
  </si>
  <si>
    <t>31.3</t>
  </si>
  <si>
    <t>ВЛ 10 кВ ф.4-06 оп.42 - ТП 119</t>
  </si>
  <si>
    <t>Оборудование СТП- 119 (20)</t>
  </si>
  <si>
    <t>СТП 1 трансф.</t>
  </si>
  <si>
    <t>ВЛ-0,4 кВ от ТП-119 до ф. ГСК ФОРС (20)</t>
  </si>
  <si>
    <t>ВЛ 0,4 кВ от ТП 119 ф.ГСК Форс</t>
  </si>
  <si>
    <t>КЛ-0,4 кВ от ТП-119 до ф.ГСК ФОРС (20)</t>
  </si>
  <si>
    <t>КЛ 0,4 кВ от ТП 119 ф.ГСК Форс</t>
  </si>
  <si>
    <t>КЛ-10 кВ от оп. №38 ВЛ-10 кВ ф.4-06 до ТП 124 (20)</t>
  </si>
  <si>
    <t>КЛ 10 кВ ф.4-06 оп.38 - ТП КПП</t>
  </si>
  <si>
    <t>АПвПУ2г 3(120/50-10)</t>
  </si>
  <si>
    <t>Оборудование ТП-124 (20)</t>
  </si>
  <si>
    <t>КЛ 0,4 кВ от ТП 124 ф.Л-2 - оп.1</t>
  </si>
  <si>
    <t>КЛ-0,4 кВ от ТП-124 ф.Л-3 (20)</t>
  </si>
  <si>
    <t>КЛ 0,4 кВ от ТП 124 КД 0,4 кВ ИП Утин М.П.</t>
  </si>
  <si>
    <t>32.1</t>
  </si>
  <si>
    <t>фидер 2-02</t>
  </si>
  <si>
    <t>КТП Вяльгино10/0,4кВ</t>
  </si>
  <si>
    <t>ВЛ 10 кВ ф.2-02 - ТП 2-02-05</t>
  </si>
  <si>
    <t>2-02-05</t>
  </si>
  <si>
    <t>33.1</t>
  </si>
  <si>
    <t>фидер 516-04</t>
  </si>
  <si>
    <t>КЛ-10 кВ от  ТП-516-04-03</t>
  </si>
  <si>
    <t>КЛ 10 кВ ф.516-04 оп.49 - ТП 516-04-03</t>
  </si>
  <si>
    <t xml:space="preserve">АСБ 3х70 </t>
  </si>
  <si>
    <t>Оборудование ТП-516-04-03</t>
  </si>
  <si>
    <t>516-04-03</t>
  </si>
  <si>
    <t>ВЛ-0,4 кВ от ТП 516-04-03 до ВРУ</t>
  </si>
  <si>
    <t>ВЛ 0,4 кВ от ТП 516-04-03 ф.Ростелеком</t>
  </si>
  <si>
    <t>СИП 4 4х35</t>
  </si>
  <si>
    <t>КЛ-0,4 кВ от ТП-516-04-03</t>
  </si>
  <si>
    <t>КЛ 0,4 кВ от ТП 516-04-03 д.34</t>
  </si>
  <si>
    <t>АВВГ-3х50+1х25</t>
  </si>
  <si>
    <t>ВЛ-0,4 кВ ф. Л-3 от ТП-516-04-05 в п. Царицыно Озеро</t>
  </si>
  <si>
    <t>ВЛ 0,4 кВ от ТП 516-04-05 ф.Царицыно Озеро Л-3</t>
  </si>
  <si>
    <t>КЛ 0,4 кВ от ТП 516-04-03 Насосная</t>
  </si>
  <si>
    <t>АНРБ-3х70+1х25</t>
  </si>
  <si>
    <t>КЛ 0,4 кВ от ТП 516-04-03 Котельная</t>
  </si>
  <si>
    <t>34.1</t>
  </si>
  <si>
    <t>фидер 143-26</t>
  </si>
  <si>
    <t>КЛ-0,4 кВ от ТП-143-26-03</t>
  </si>
  <si>
    <t>КЛ 0,4 кВ от ТП 143-26-03 Царицыно Озеро, д.3</t>
  </si>
  <si>
    <t>ААБ 3х150+1х95</t>
  </si>
  <si>
    <t>35.1</t>
  </si>
  <si>
    <t>Фидер 147-02</t>
  </si>
  <si>
    <t xml:space="preserve">КЛ-10 кВ от ПС-147 до РП-700 </t>
  </si>
  <si>
    <t>КЛ 10 кВ ф.147-02 - РП 700 яч.6</t>
  </si>
  <si>
    <t>АПвПу2г-10 3х(1х100)</t>
  </si>
  <si>
    <t>Оборудование РП-700</t>
  </si>
  <si>
    <t>РП (II СШ)</t>
  </si>
  <si>
    <t>36.1</t>
  </si>
  <si>
    <t>Оборудование РТП-37</t>
  </si>
  <si>
    <t>РТП (I СШ)</t>
  </si>
  <si>
    <t>ВЛ-0,4 кВ от ТП-37</t>
  </si>
  <si>
    <t>ВЛ 0,4 кВ от РТП 37 ф.Советский</t>
  </si>
  <si>
    <t>КЛ 0,4 кВ от РТП 37 ф.Советский</t>
  </si>
  <si>
    <t>ВЛ 0,4 кВ от РТП 37 ф.Чернышевский</t>
  </si>
  <si>
    <t>СИП-2 3х70+1х70+1х16</t>
  </si>
  <si>
    <t>КЛ 0,4 кВ от РТП 37 ф.Чернышевский</t>
  </si>
  <si>
    <t>КЛ-0,4 кВ от ТП-37 ф. Знаменская церковь Вв1, Вв2 (20)</t>
  </si>
  <si>
    <t>КЛ 0,4 кВ от РТП 37 ул.Чернышевская д.35 (Знаменская церковь) вв.1</t>
  </si>
  <si>
    <t>36.2</t>
  </si>
  <si>
    <t>ВЛ-10 кВ от РТП-37 к ТП-90</t>
  </si>
  <si>
    <t>ВЛ 10 кВ РТП 37 - ТП 99</t>
  </si>
  <si>
    <t>КЛ-0,4 кВ от ТП-99</t>
  </si>
  <si>
    <t>КЛ 0,4 кВ от ТП 99 ул.Знаменская д.29</t>
  </si>
  <si>
    <t>КЛ-10 кВ от ТП-93</t>
  </si>
  <si>
    <t>КЛ 10 кВ ТП 99 - ТП 93</t>
  </si>
  <si>
    <t>КЛ 0,4 кВ от ТП 99 ул.Связи, д.3 вв.1</t>
  </si>
  <si>
    <t>АСБу 3х95+1х35</t>
  </si>
  <si>
    <t>КЛ 0,4 кВ от ТП 99 школа 9, д.47 вв.1</t>
  </si>
  <si>
    <t>АСБУ 3х120+1х35</t>
  </si>
  <si>
    <t>КЛ 0,4 кВ ул.Связи д.3 - ул.Связи д.19б вв.1</t>
  </si>
  <si>
    <t>АПБбШв 4х50</t>
  </si>
  <si>
    <t>36.3</t>
  </si>
  <si>
    <t>КЛ-10 кВ от ТП-94</t>
  </si>
  <si>
    <t>КЛ 10 кВ ТП 99 - ТП 94</t>
  </si>
  <si>
    <t>Оборудование ТП-94</t>
  </si>
  <si>
    <t>ВЛ 0,4 кВ от ТП 94 ф.Новгородский</t>
  </si>
  <si>
    <t xml:space="preserve">КЛ-0,4 кВ от ТП-94  </t>
  </si>
  <si>
    <t>КЛ 0,4 кВ от ТП 94 ф.Новгородский</t>
  </si>
  <si>
    <t>ВЛ 0,4 кВ от ТП 94 ф.Танкистов</t>
  </si>
  <si>
    <t>КЛ 0,4 кВ от ТП 94 ф.Танкистов</t>
  </si>
  <si>
    <t>КЛ 0,4 кВ от ТП 94 д.4 вв.1</t>
  </si>
  <si>
    <t>КЛ 0,4 кВ от ТП 94 д.42а вв.1</t>
  </si>
  <si>
    <t>КЛ 0,4 кВ от ТП 94 д.44 вв.1</t>
  </si>
  <si>
    <t>КЛ 0,4 кВ от ТП 94 д.44а вв.1</t>
  </si>
  <si>
    <t>КЛ 0,4 кВ от ТП 94 д.с.Россияночка, д.16 вв.1</t>
  </si>
  <si>
    <t>КЛ 10 кВ ТП 94 - ТП 98</t>
  </si>
  <si>
    <t>Оборудование ТП-98</t>
  </si>
  <si>
    <t>КЛ-0,4 кВ от ТП-98</t>
  </si>
  <si>
    <t>КЛ 0,4 кВ от ТП 98 Дымокамера</t>
  </si>
  <si>
    <t>КЛ 0,4 кВ от ТП 98 Пож.Депо вв.1</t>
  </si>
  <si>
    <t>КЛ 0,4 кВ МЧС Склад пенообразователя - МЧС ГСМ</t>
  </si>
  <si>
    <t>ВВБ 3х4+1х2,5</t>
  </si>
  <si>
    <t>36.4</t>
  </si>
  <si>
    <t>КЛ 10 кВ ТП 94 - ТП 97</t>
  </si>
  <si>
    <t>КЛ-0,4 кВ от ТП-97</t>
  </si>
  <si>
    <t>КЛ 0,4 кВ от ТП 97 д.1 вв.1</t>
  </si>
  <si>
    <t>КЛ 0,4 кВ от ТП 97 д.26</t>
  </si>
  <si>
    <t>КЛ 0,4 кВ от ТП 97 д.46 вв.1</t>
  </si>
  <si>
    <t>КЛ 0,4 кВ от ТП 97 д.48а вв.1</t>
  </si>
  <si>
    <t>КЛ 0,4 кВ от ТП 97 ф.Новгородский</t>
  </si>
  <si>
    <t>КЛ 0,4 кВ ул.Машиностроителей д.48А - ул.Машиностроителей д.48 вв.1</t>
  </si>
  <si>
    <t>КЛ 0,4 кВ ул.Севетская д.3А - ул.Полевая Кузнецкая д.26 ВРУ</t>
  </si>
  <si>
    <t>36.5</t>
  </si>
  <si>
    <t>КЛ-10 кВ от ТП-97</t>
  </si>
  <si>
    <t>КЛ 10 кВ ТП 97 - ТП 100</t>
  </si>
  <si>
    <t>ААШв 3х95-10</t>
  </si>
  <si>
    <t>Оборудование ТП-100</t>
  </si>
  <si>
    <t>ВЛ 0,4 кВ от ТП 100 ф.Чернышевский Л-1</t>
  </si>
  <si>
    <t>КЛ 0,4 кВ от ТП 100 ф.Чернышевский</t>
  </si>
  <si>
    <t>ВЛ 0,4 кВ от ТП 100 ф.Береговая-Кузнецкая Л-2</t>
  </si>
  <si>
    <t>КЛ 0,4 кВ от ТП 100 ф.Береговая-Кузнецкая</t>
  </si>
  <si>
    <t>ВЛ-0,4 кВ от ЗТП-100 (20)</t>
  </si>
  <si>
    <t>ВЛ 0,4 кВ от ТП 100 д.20А</t>
  </si>
  <si>
    <t>КЛ-0,4 кВ от ЗТП-100 до оп.1 ВЛ-0,4 кВ (20)</t>
  </si>
  <si>
    <t>КЛ 0,4 кВ от ТП 100 ф.ул.Полевая-Кузнецкая, д.20а</t>
  </si>
  <si>
    <t>КЛ 0,4 кВ от ТП 100 ул.Чернышеская, д.13 вв.1</t>
  </si>
  <si>
    <t>КЛ 0,4 кВ от ТП 100 ул.Юных Разведчиков, д.9</t>
  </si>
  <si>
    <t>36.6</t>
  </si>
  <si>
    <t>КЛ-10кВ Западная РП-70 (20)</t>
  </si>
  <si>
    <t>КЛ 10 кВ РП 700 яч.12 - РП 70 яч.11</t>
  </si>
  <si>
    <t>АСБ2л 3х185-1</t>
  </si>
  <si>
    <t>Оборудование РП-70</t>
  </si>
  <si>
    <t>36.7</t>
  </si>
  <si>
    <t>КЛ-10 кВ от РП-70</t>
  </si>
  <si>
    <t>КЛ 10 кВ РП 70 - ТП 70 (Т1)</t>
  </si>
  <si>
    <t>Оборудование ТП-70</t>
  </si>
  <si>
    <t>КЛ-0,4 кВ от РП-70</t>
  </si>
  <si>
    <t>КЛ 0,4 кВ от ТП 70 4ЩСУ котельная вв.1</t>
  </si>
  <si>
    <t>АПВБ 3х10+1х6</t>
  </si>
  <si>
    <t>КЛ 0,4 кВ от ТП 70 ЩСУ котельная вв.1</t>
  </si>
  <si>
    <t>36.8</t>
  </si>
  <si>
    <t>КЛ 10 кВ РП 70 - ТП 70 КОС</t>
  </si>
  <si>
    <t>ААБл 3х95-10</t>
  </si>
  <si>
    <t xml:space="preserve">Оборудование ТП КОС </t>
  </si>
  <si>
    <t>КОС</t>
  </si>
  <si>
    <t>36.9</t>
  </si>
  <si>
    <t>КЛ-10 кВ РП-700 - ТП-30 ф.147-02 (20)</t>
  </si>
  <si>
    <t>КЛ 10 кВ РП 700 яч.14 - ТП 30 яч.7</t>
  </si>
  <si>
    <t>АПвПу2г 1х185/70</t>
  </si>
  <si>
    <t>ВЛ 0,4 кВ от ТП 30 ф.Зайцева</t>
  </si>
  <si>
    <t>КЛ 0,4 кВ от ТП 30 ф.Зайцева</t>
  </si>
  <si>
    <t>СИП-2 2х16</t>
  </si>
  <si>
    <t>ВЛ 0,4 кВ от ТП 30 ф.Гагарина</t>
  </si>
  <si>
    <t xml:space="preserve">СИП-2А 4х16 </t>
  </si>
  <si>
    <t>КЛ 0,4 кВ от ТП 30 ф.Гагарина</t>
  </si>
  <si>
    <t>КЛ 0,4 кВ от ТП 30 ф.Советский вв.2</t>
  </si>
  <si>
    <t xml:space="preserve"> СИП-2А 3х50+1х70</t>
  </si>
  <si>
    <t xml:space="preserve"> СИП-4 4х16</t>
  </si>
  <si>
    <t>36.10</t>
  </si>
  <si>
    <t>ВЛ-10 кВ от ТП-30 - ТП-130 ф.147-02 (20)</t>
  </si>
  <si>
    <t>ВЛ 10 кВ ТП 30 - ТП 130</t>
  </si>
  <si>
    <t>Оборудование ТП-130 (20)</t>
  </si>
  <si>
    <t>БКТП 1 трансф.</t>
  </si>
  <si>
    <t>ВЛ-0,4 кВ от ТП-130 ф.Л-1 (20)</t>
  </si>
  <si>
    <t>ВЛ 0,4 кВ от ТП 130 ф.ул.Волжская Л-1</t>
  </si>
  <si>
    <t>ВЛ-0,4 кВ от ТП-130 ф.Л-2 (20)</t>
  </si>
  <si>
    <t>ВЛ 0,4 кВ от ТП 130 ф.ул.Крупинская Л-2</t>
  </si>
  <si>
    <t xml:space="preserve">СИП-2 3х95+1х95+1х25 </t>
  </si>
  <si>
    <t>36.11</t>
  </si>
  <si>
    <t>ВЛ-10 кВ от ТП-61</t>
  </si>
  <si>
    <t>ВЛ 10 кВ ТП 30 - ТП 50 (оп.79 - ТП 50)</t>
  </si>
  <si>
    <t>Оборудование ТП-50 (20)</t>
  </si>
  <si>
    <t>ВЛ-0,4 кВ от КТП-50</t>
  </si>
  <si>
    <t>ВЛ 0,4 кВ от ТП 50 ф.Артиллеристов</t>
  </si>
  <si>
    <t>КЛ 0,4 кВ от ТП 50 ф.Артиллеристов</t>
  </si>
  <si>
    <t xml:space="preserve">СИП-4 4х70 </t>
  </si>
  <si>
    <t>ВЛ 0,4 кВ от ТП 50 ф.Ленинградский</t>
  </si>
  <si>
    <t>КЛ 0,4 кВ от ТП 50 ф.Ленинградский</t>
  </si>
  <si>
    <t>СИП-2А 3х50+1х50</t>
  </si>
  <si>
    <t>КЛ 0,4 кВ от ТП 50 Уличное освещение</t>
  </si>
  <si>
    <t>АВБШв 4х16</t>
  </si>
  <si>
    <t>КЛ 0,4 кВ от ТП 50 ф.Психбольница</t>
  </si>
  <si>
    <t>36.12</t>
  </si>
  <si>
    <t>отпайка от ВЛ 10 кВ ТП 30 - ТП 56 оп.58</t>
  </si>
  <si>
    <t>КТП - 51</t>
  </si>
  <si>
    <t>ВЛ-0,4 кВ от КТП-51 (20)</t>
  </si>
  <si>
    <t>ВЛ 0,4 кВ от ТП 51 ф.Л-1</t>
  </si>
  <si>
    <t>СИП2А  3х95+1х95+1х25</t>
  </si>
  <si>
    <t>КЛ 0,4 кВ от ТП 51 ф.Л-1</t>
  </si>
  <si>
    <t>ВЛ 0,4 кВ от ТП 51 ф.Л-2</t>
  </si>
  <si>
    <t>КЛ 0,4 кВ от ТП 51 ф.Л-2</t>
  </si>
  <si>
    <t>ВЛ 0,4 кВ от ТП 51 ф.Л-3</t>
  </si>
  <si>
    <t>КЛ 0,4 кВ от ТП 51 ф.Л-3</t>
  </si>
  <si>
    <t>ВЛ 0,4 кВ от ТП 51 ф.Л-4</t>
  </si>
  <si>
    <t>КЛ 0,4 кВ от ТП 51 ф.Л-4</t>
  </si>
  <si>
    <t>ВЛ 0,4 кВ от ТП 51 ф.Л-5</t>
  </si>
  <si>
    <t>КЛ 0,4 кВ от ТП 51 ф.Л-5</t>
  </si>
  <si>
    <t>36.13</t>
  </si>
  <si>
    <t>ВЛ-10кВ от оп.44 ВЛ-10кВ от ТП-56 до ТП-81</t>
  </si>
  <si>
    <t>ВЛ 10 кВ ТП 30 - ТП 122 (оп.123 - ТП 122)</t>
  </si>
  <si>
    <t>Оборудование ТП-122</t>
  </si>
  <si>
    <t>КЛ-0,4 кВ от ТП-122 ф.Л-2 (20)</t>
  </si>
  <si>
    <t>КЛ 0,4 кВ от ТП 122 ул.Ленинградская Нева-Телеком</t>
  </si>
  <si>
    <t>36.14</t>
  </si>
  <si>
    <t>ВЛ 10 кВ ТП 30 - ТП 74 (оп.112 - ТП 74)</t>
  </si>
  <si>
    <t>СИП3 1х7</t>
  </si>
  <si>
    <t>ВЛ-0,4 кВ ф.Дорожников от ТП-74</t>
  </si>
  <si>
    <t>ВЛ 0,4 кВ от ТП 74 ф.Дорожников</t>
  </si>
  <si>
    <t xml:space="preserve">СИП-4 4х16
</t>
  </si>
  <si>
    <t>СИП-2 3х95+1х95+1х2</t>
  </si>
  <si>
    <t>36.15</t>
  </si>
  <si>
    <t>ВЛ 10 кВ ТП 30 - ТП 52 (оп.36 - ТП 52)</t>
  </si>
  <si>
    <t>КТП - 52</t>
  </si>
  <si>
    <t>ВЛ-0,4 кВ от КТП-52</t>
  </si>
  <si>
    <t>ВЛ-0,4кВ ф. Ленинградский</t>
  </si>
  <si>
    <t>КЛ-0,4 кВ от КТП-52</t>
  </si>
  <si>
    <t>КЛ 0,4 кВ от ТП 52 ф.Ленинградский</t>
  </si>
  <si>
    <t>ВЛ 0,4 кВ от ТП 52 ф.Зайцева</t>
  </si>
  <si>
    <t>КЛ 0,4 кВ от ТП 52 ф.Зайцева</t>
  </si>
  <si>
    <t>СИП4 4х95</t>
  </si>
  <si>
    <t>ВЛ 0,4 кВ от ТП 52 ф.Тихая</t>
  </si>
  <si>
    <t>КЛ 0,4 кВ от ТП 52 ф.Тихая</t>
  </si>
  <si>
    <t>36.16</t>
  </si>
  <si>
    <t>ВЛ 10 кВ ТП 30 - ТП-55 (оп.26 - ТП-55)</t>
  </si>
  <si>
    <t>КТП - 55</t>
  </si>
  <si>
    <t>ВЛ-0,4 кВ от КТП-55</t>
  </si>
  <si>
    <t>ВЛ 0,4 кВ от ТП 55 ф.Советский</t>
  </si>
  <si>
    <t>КЛ-0,4 кВ от КТП-55</t>
  </si>
  <si>
    <t>КЛ 0,4 кВ от ТП 55 ф.Советский</t>
  </si>
  <si>
    <t xml:space="preserve">СИП-2 2х16 </t>
  </si>
  <si>
    <t xml:space="preserve">СИП-4 4х16 </t>
  </si>
  <si>
    <t>ВЛ 0,4 кВ от ТП 55 ф.Березовский</t>
  </si>
  <si>
    <t>СИП2А 3х50+1х50+1х25</t>
  </si>
  <si>
    <t>КЛ 0,4 кВ от ТП 55 ф.Березовский</t>
  </si>
  <si>
    <t>СИП2А 3х95+1х95+25</t>
  </si>
  <si>
    <t xml:space="preserve">СИП-4 4х25 </t>
  </si>
  <si>
    <t xml:space="preserve">ВЛ-0,4 кВ </t>
  </si>
  <si>
    <t>ВЛ 0,4 кВ от ТП 55 ф.Новосельская-1</t>
  </si>
  <si>
    <t>СИП2А 3х35+1х50</t>
  </si>
  <si>
    <t>КЛ 0,4 кВ от ТП 55 ф.Новосельская-1</t>
  </si>
  <si>
    <t>ВЛ 0,4 кВ от ТП 55 ф.Новосельская-2</t>
  </si>
  <si>
    <t>СИП-2А 3х35+1х50</t>
  </si>
  <si>
    <t>КЛ 0,4 кВ от ТП 55 ф.Новосельская-2</t>
  </si>
  <si>
    <t>36.17</t>
  </si>
  <si>
    <t>ВЛ 10 кВ ТП 30 - ТП 56</t>
  </si>
  <si>
    <t>Оборудование ТП-56</t>
  </si>
  <si>
    <t>36.18</t>
  </si>
  <si>
    <t>ВЛ 10 кВ ТП 56 - ТП 61</t>
  </si>
  <si>
    <t>37.1</t>
  </si>
  <si>
    <t>Фидер 147-11</t>
  </si>
  <si>
    <t>КЛ 10 кВ ф.147-11 - РП 700 яч.7</t>
  </si>
  <si>
    <t>3хАПвПу2г-10 1х400/70</t>
  </si>
  <si>
    <t>РП (I СШ)</t>
  </si>
  <si>
    <t>37.2</t>
  </si>
  <si>
    <t>КЛ (ВЛ)-10кВ РП-37 (20)</t>
  </si>
  <si>
    <t>КЛ 10 кВ РП 700 яч.9 - РТП 37 яч.8 (РП 700 - оп.1)</t>
  </si>
  <si>
    <t>РТП (II СШ)</t>
  </si>
  <si>
    <t>ВЛ 0,4 кВ от РТП 37 ф.Петровский</t>
  </si>
  <si>
    <t>КЛ 0,4 кВ от РТП 37 ф.Петровский</t>
  </si>
  <si>
    <t>СИП-2 3х70+1х95+1х16</t>
  </si>
  <si>
    <t xml:space="preserve">КЛ-0,4 кВ от ТП-37 </t>
  </si>
  <si>
    <t>КЛ 0,4 кВ от РТП 37 ул.Советская, д.38</t>
  </si>
  <si>
    <t>СИП-2 3х25+1х35+1х16</t>
  </si>
  <si>
    <t>КЛ 0,4 кВ от РТП 37 ул.Чернышевская д.35 (Знаменская церковь) вв.2</t>
  </si>
  <si>
    <t>37.3</t>
  </si>
  <si>
    <t>КЛ-10 кВ от ТП-37</t>
  </si>
  <si>
    <t>КЛ 10 кВ РТП 37 - ТП 97</t>
  </si>
  <si>
    <t>ЗТП 2-х трансф.  (II СШ)</t>
  </si>
  <si>
    <t>КЛ 0,4 кВ от ТП 97 д.1 вв.2</t>
  </si>
  <si>
    <t>КЛ 0,4 кВ от ТП 97 д.3</t>
  </si>
  <si>
    <t>КЛ 0,4 кВ от ТП 97 д.46 вв.2</t>
  </si>
  <si>
    <t>КЛ 0,4 кВ от ТП 97 д.48а вв.2</t>
  </si>
  <si>
    <t>КЛ 0,4 кВ от ТП 97 д.4а</t>
  </si>
  <si>
    <t>КЛ 0,4 кВ ул.Советская д.3 - ул.Советская д.3а</t>
  </si>
  <si>
    <t>КЛ 0,4 кВ ул.Машиностроителей д.48а - ул.Машиностроителей д.48 вв.2</t>
  </si>
  <si>
    <t>КЛ 0,4 кВ ул.Ново-Советская д.4а - ул.Чернышевская д.12</t>
  </si>
  <si>
    <t>АВВБ2л 3х95+1х50</t>
  </si>
  <si>
    <t>37.4</t>
  </si>
  <si>
    <t xml:space="preserve">1х400 </t>
  </si>
  <si>
    <t>ВЛ 0,4 кВ от ТП 100 ф.Чичеринский Л-3</t>
  </si>
  <si>
    <t>КЛ 0,4 кВ от ТП 100 ф.Чичеринский</t>
  </si>
  <si>
    <t>КЛ-0,4 кВ от ТП-100 (20)</t>
  </si>
  <si>
    <t>КЛ 0,4 кВ от ТП 100 ул.Ново-Советская, д.5</t>
  </si>
  <si>
    <t>37.5</t>
  </si>
  <si>
    <t>КЛ 10 кВ ТП 97 - ТП 94</t>
  </si>
  <si>
    <t xml:space="preserve">1х630 </t>
  </si>
  <si>
    <t>КЛ 0,4 кВ от ТП 94 д.4 вв.2</t>
  </si>
  <si>
    <t>КЛ 0,4 кВ от ТП 94 д.42а вв.2</t>
  </si>
  <si>
    <t>КЛ 0,4 кВ от ТП 94 д.44 вв.2</t>
  </si>
  <si>
    <t>КЛ 0,4 кВ от ТП 94 д.44а вв.2</t>
  </si>
  <si>
    <t>КЛ 0,4 кВ от ТП 94 д.с.Россияночка, д.16 вв.2</t>
  </si>
  <si>
    <t>КЛ 0,4 кВ от ТП 94 ф.Новгородский (резерв)</t>
  </si>
  <si>
    <t>37.6</t>
  </si>
  <si>
    <t>КЛ-10 кВ от ТП-92</t>
  </si>
  <si>
    <t>КЛ 10 кВ ТП 94 - ТП 92</t>
  </si>
  <si>
    <t>Оборудование ТП-92</t>
  </si>
  <si>
    <t>ВЛ-0,4 кВ от ТП-92</t>
  </si>
  <si>
    <t>ВЛ 0,4 кВ от ТП 92 ф.Шумилова</t>
  </si>
  <si>
    <t>СИП-2А   3х50+1х70+1х35</t>
  </si>
  <si>
    <t>КЛ-0,4 кВ от ТП-92 до опоры ВЛ</t>
  </si>
  <si>
    <t>КЛ 0,4 кВ от ТП 92 ф.Шумилова</t>
  </si>
  <si>
    <t>КЛ 0,4 кВ от ТП 92 ул.Машиностроителей, д.40 вв.1</t>
  </si>
  <si>
    <t>КЛ 0,4 кВ от ТП 92 ул.Машиностроителей, д.40 вв.2</t>
  </si>
  <si>
    <t xml:space="preserve">2КЛ - ж/КЛ 0,4 кВ от ТП 92 ул.Машиностроителей, д.40а вв.1д №40  </t>
  </si>
  <si>
    <t>КЛ 0,4 кВ от ТП 92 ул.Машиностроителей, д.40а вв.1</t>
  </si>
  <si>
    <t>КЛ 0,4 кВ от ТП 92 ул.Машиностроителей, д.40б вв.1</t>
  </si>
  <si>
    <t>КЛ 0,4 кВ от ТП 92 ул.Машиностроителей, д.40б вв.2</t>
  </si>
  <si>
    <t>КЛ 0,4 кВ от ТП 92 ул.Машиностроителей, д.42 вв.1</t>
  </si>
  <si>
    <t>КЛ 0,4 кВ от ТП 92 ул.Машиностроителей, д.42 вв.2</t>
  </si>
  <si>
    <t>КЛ 0,4 кВ от ТП 92 ул.Пролетарской Диктатуры, д.50 вв.1</t>
  </si>
  <si>
    <t>КЛ 0,4 кВ от ТП 92 ул.Пролетарской Диктатуры, д.50 вв.2</t>
  </si>
  <si>
    <t>КЛ 0,4 кВ от ТП 92 ул.Связи, д.6 вв.1</t>
  </si>
  <si>
    <t>КЛ 0,4 кВ от ТП 92 ул.Связи, д.6 вв.2</t>
  </si>
  <si>
    <t>КЛ 0,4 кВ ТП 92 ВРУ1 д.50 - ВРУ2 д.50 вв.1</t>
  </si>
  <si>
    <t>КЛ 0,4 кВ ТП 92 ВРУ1 д.50 - ВРУ2 д.50 вв.2</t>
  </si>
  <si>
    <t>КЛ-0,4 кВ от ТП 92 до КК-2-ТП 92 ф. ИП Салаев (20)</t>
  </si>
  <si>
    <t>КЛ 0,4 кВ от ТП 92 ул.Пролетарской Диктатуры, д.47а</t>
  </si>
  <si>
    <t>КЛ 0,4 кВ ул.Пролетарской Диктатуры д.50 ВРУ1 - ул.Пролетарской Диктатуры д.50 ВРУ2 вв.1</t>
  </si>
  <si>
    <t>КЛ 0,4 кВ ул.Пролетарской Диктатуры д.50 ВРУ1 - ул.Пролетарской Диктатуры д.50 ВРУ2 вв.2</t>
  </si>
  <si>
    <t>37.7</t>
  </si>
  <si>
    <t>КЛ-10кВ от ТП-99 до ТП-92 (20)</t>
  </si>
  <si>
    <t>КЛ 10 кВ ТП 92 - ТП 99</t>
  </si>
  <si>
    <t>АПвПу2г 1х150/50</t>
  </si>
  <si>
    <t>КЛ 0,4 кВ от ТП 99 д.6</t>
  </si>
  <si>
    <t>КЛ 0,4 кВ от ТП 99 ул.Связи, д.3 вв.2</t>
  </si>
  <si>
    <t>КЛ 0,4 кВ от ТП 99 школа 9, д.47 вв.2</t>
  </si>
  <si>
    <t>КЛ 0,4 кВ ул.Связи д.3 - ул.Связи д.19б вв.2</t>
  </si>
  <si>
    <t>37.8</t>
  </si>
  <si>
    <t>КЛ 10 кВ РТП 37 - ТП 128</t>
  </si>
  <si>
    <t>37.9</t>
  </si>
  <si>
    <t>КЛ 10 кВ РП 70 - ТП 70 (Т2)</t>
  </si>
  <si>
    <t>КЛ 0,4 кВ от ТП 70 4ЩСУ котельная вв.2</t>
  </si>
  <si>
    <t>37.10</t>
  </si>
  <si>
    <t>37.11</t>
  </si>
  <si>
    <t>ВЛ-10 кВ от РП-70 до ТП-68</t>
  </si>
  <si>
    <t>ВЛ 10 кВ РП 70 - ТП 68</t>
  </si>
  <si>
    <t>КЛ-10 кВ от РП-70 до ТП-68</t>
  </si>
  <si>
    <t>КЛ 10 кВ РП 70 - ТП 68 (РП 70 - оп.1)</t>
  </si>
  <si>
    <t>КЛ 10 кВ РП 70 - ТП 68 (оп.23 - ТП 68)</t>
  </si>
  <si>
    <t>37.12</t>
  </si>
  <si>
    <t xml:space="preserve"> Отпайка от оп.№14 ВЛ 10 кВ РП 70 - ТП 68 ф.147-11</t>
  </si>
  <si>
    <t>КТП-69 10/0,4кВ</t>
  </si>
  <si>
    <t xml:space="preserve">КТП 1 трансф. </t>
  </si>
  <si>
    <t>ВЛ-0,4 кВ от КТП-69</t>
  </si>
  <si>
    <t>ВЛ 0,4 кВ от ТП 69 ф.Артиллеристов</t>
  </si>
  <si>
    <t xml:space="preserve">СИП-4 4х70+1х25 </t>
  </si>
  <si>
    <t>ВЛ 0,4 кВ от ТП 69 ф.Большая Заводская</t>
  </si>
  <si>
    <t>СИП-4 4х95+1х25</t>
  </si>
  <si>
    <t>37.13</t>
  </si>
  <si>
    <t>КЛ-10 кВ РП-700 - ТП-30 ф.14-11 (20)</t>
  </si>
  <si>
    <t>КЛ 10 кВ РП 700 яч.13 - ТП 30 яч.4</t>
  </si>
  <si>
    <t>ВЛ 0,4 кВ от ТП 30 ф.Советский</t>
  </si>
  <si>
    <t>КЛ 0,4 кВ от ТП 30 ф.Советский вв.1</t>
  </si>
  <si>
    <t>КЛ-10 кВ от ТП-30</t>
  </si>
  <si>
    <t>КЛ 10 кВ ТП 30 - ТП 80</t>
  </si>
  <si>
    <t>ААШвУ 3х120-10</t>
  </si>
  <si>
    <t xml:space="preserve">СИП-2А 3х50+1х70+1х25 </t>
  </si>
  <si>
    <t>СИП-2А 3х25+1х35</t>
  </si>
  <si>
    <t>СИП-2А 3х16+1х25</t>
  </si>
  <si>
    <t>СИП-2 1х25+1х25</t>
  </si>
  <si>
    <t>37.14</t>
  </si>
  <si>
    <t>ВЛ-10 кВ от ТП-34 до оп.18 к ТП-80</t>
  </si>
  <si>
    <t>ВЛ 10 кВ ТП 34 - ТП 80 (оп.17 - ТП 80)</t>
  </si>
  <si>
    <t xml:space="preserve">КЛ-10 кВ от  оп. 18 ВЛ-10кВ от ТП-34 до ТП-80   </t>
  </si>
  <si>
    <t>КЛ 10 кВ ТП 80 - оп.20 (ТП 80 - оп.20)</t>
  </si>
  <si>
    <t>КЛ 10 кВ ТП 80 - ТП 34 (оп.17 - ТП 34)</t>
  </si>
  <si>
    <t>АПВБ 3х70</t>
  </si>
  <si>
    <t>37.15</t>
  </si>
  <si>
    <t>КЛ-10 кВ от ТП-30-ТП-27</t>
  </si>
  <si>
    <t>КЛ 10 кВ ТП 30 - ТП 225</t>
  </si>
  <si>
    <t>АСБ2л 3х120-1</t>
  </si>
  <si>
    <t>Оборудование ТП-225 (20)</t>
  </si>
  <si>
    <t>37.16</t>
  </si>
  <si>
    <t>КЛ 10 кВ ТП 225 - ТП 27</t>
  </si>
  <si>
    <t>Оборудование КТП-27 (20)</t>
  </si>
  <si>
    <t xml:space="preserve">КТПн 1 трансф. </t>
  </si>
  <si>
    <t>ВЛ 0,4 кВ от ТП 27 ф.Римского-Корсакова Л-1</t>
  </si>
  <si>
    <t>КЛ 0,4 кВ от ТП 27 оп.1 ф.Л-1 Римского-Корсакова</t>
  </si>
  <si>
    <t>ВЛ- 10 кВ от ТП-27 до ТП-35</t>
  </si>
  <si>
    <t>ВЛ 10 кВ ТП 27 - ТП 35</t>
  </si>
  <si>
    <t>КЛ 10 кВ ТП 27 - ТП 35 (ТП 27 - оп.1)</t>
  </si>
  <si>
    <t>ВЛ 0,4 кВ от ТП 27 ф.Гагарина Л-2</t>
  </si>
  <si>
    <t>КЛ 0,4 кВ от ТП 27 ф.Л-2 Гагарина</t>
  </si>
  <si>
    <t>КЛ-10 кВ от ТП-27-ТП-26, ТП-35</t>
  </si>
  <si>
    <t>КЛ 10 кВ ТП 27 - ТП 35 (оп.6 - ТП 35)</t>
  </si>
  <si>
    <t>ВЛ 0,4 кВ от ТП 27 ф.Песочная Л-3</t>
  </si>
  <si>
    <t>КЛ 0,4 кВ от ТП 27 ф.Л-3 Песочная</t>
  </si>
  <si>
    <t>ВЛ 0,4 кВ от ТП 27 ф.Ф.Гора Л-4</t>
  </si>
  <si>
    <t>КЛ 0,4 кВ от ТП 27 оп.1 ф.Л-4 Фишева Гора</t>
  </si>
  <si>
    <t>ВЛ 0,4 кВ от ТП 27 ф.Северная Л-5</t>
  </si>
  <si>
    <t>КЛ 0,4 кВ от ТП 27 ф.Л-5 Северная</t>
  </si>
  <si>
    <t>ВЛ 0,4 кВ от ТП 27 ф.Шлюз Л-6</t>
  </si>
  <si>
    <t>КЛ 0,4 кВ от ТП 27 ф.Л-6 Шлюз</t>
  </si>
  <si>
    <t>37.17</t>
  </si>
  <si>
    <t>ВЛ-10 кВ от ТП-27 до ТП-29</t>
  </si>
  <si>
    <t>ВЛ 10 кВ ТП 27 - ТП 29</t>
  </si>
  <si>
    <t>КТП-29</t>
  </si>
  <si>
    <t>ВЛ-0,4 кВ ф.</t>
  </si>
  <si>
    <t>ВЛ 0,4 кВ от ТП 29 КЛ 0,4 кВ от ф.Заболотье</t>
  </si>
  <si>
    <t>КЛ-0,4 кВ от КТП-29</t>
  </si>
  <si>
    <t>КЛ 0,4 кВ от ТП 29 ф.Заболотье</t>
  </si>
  <si>
    <t>ВЛ-0,4 кВ от КТП-29</t>
  </si>
  <si>
    <t>ВЛ 0,4 кВ от ТП 29 ф.Саши Забелина</t>
  </si>
  <si>
    <t>КЛ 0,4 кВ от ТП 29 ф.Саши Забелина</t>
  </si>
  <si>
    <t>37.18</t>
  </si>
  <si>
    <t>ВЛ-10 кВ от ТП-27 до ТП-28, ТП-29</t>
  </si>
  <si>
    <t>ВЛ 10 кВ ТП 27 оп.4 - ТП 115 (оп.4 - ТП 115)</t>
  </si>
  <si>
    <t>Оборудование ТП-115 (20)</t>
  </si>
  <si>
    <t>ВЛ-0,4 кВ от ТП-114 (20)</t>
  </si>
  <si>
    <t>ВЛ 0,4 кВ от ТП 115 ф.ул.Заболотская</t>
  </si>
  <si>
    <t>КЛ 0,4 кВ от ТП 115 ф.ул.Заболотская</t>
  </si>
  <si>
    <t>СИП-2А 4х25+1х35</t>
  </si>
  <si>
    <t>ВЛ 0,4 кВ от ТП 115 ф.ул.Северная</t>
  </si>
  <si>
    <t>СИП-2 4х25+2х16</t>
  </si>
  <si>
    <t>КЛ 0,4 кВ от ТП 115 ф.ул.Северная</t>
  </si>
  <si>
    <t>СИП-4 4х25+2х16</t>
  </si>
  <si>
    <t>37.19</t>
  </si>
  <si>
    <t>ВЛ-10 кВ от ф.4-01 до ТП-116</t>
  </si>
  <si>
    <t>ВЛ 10 кВ ТП 27 - ТП 116 (оп.15 - ТП 116)</t>
  </si>
  <si>
    <t>Оборудование ТП-116 (20)</t>
  </si>
  <si>
    <t>ВЛ-0,4 кВ от ТП-116</t>
  </si>
  <si>
    <t>ВЛ 0,4 кВ от ТП 116 ф.Соминская Л-1</t>
  </si>
  <si>
    <t>ВЛ 0,4 кВ от ТП 116 ф.Ольховая Л-2</t>
  </si>
  <si>
    <t xml:space="preserve">ВЛ-0,4 кВ от РУ-0,4 кВ ТП-116 </t>
  </si>
  <si>
    <t>ВЛ 0,4 кВ от ТП 116 ф.Бульвар Де-Воланта Л-3</t>
  </si>
  <si>
    <t>ВЛ-0,4 кВ от ТП- 116</t>
  </si>
  <si>
    <t>ВЛ 0,4 кВ от ТП 116 ф.Ланская Л-4</t>
  </si>
  <si>
    <t>37.20</t>
  </si>
  <si>
    <t>ВЛ 10 кВ ТП 27 - ТП 28 (оп.15 - ТП 28)</t>
  </si>
  <si>
    <t>КТП-28</t>
  </si>
  <si>
    <t>ВЛ-0,4 кВ от КТП-28</t>
  </si>
  <si>
    <t>ВЛ 0,4 кВ от ТП 28 ф.Коттеджи</t>
  </si>
  <si>
    <t>СИП-2 4х25</t>
  </si>
  <si>
    <t>КЛ-0,4 кВ от КТП-28</t>
  </si>
  <si>
    <t>КЛ 0,4 кВ от ТП 28 оп.1 ф.Коттеджи</t>
  </si>
  <si>
    <t>ВЛ 0,4 кВ от ТП 28 ф.Троицкий</t>
  </si>
  <si>
    <t>КЛ 0,4 кВ от ТП 28 ф.Троицкий</t>
  </si>
  <si>
    <t>ВЛ 0,4 кВ от ТП 28 ф.Ф.Гора Л-1</t>
  </si>
  <si>
    <t>КЛ 0,4 кВ от ТП 28 ф.Фишева Гора Л-1</t>
  </si>
  <si>
    <t>АВБбШв 5х95</t>
  </si>
  <si>
    <t>ВЛ 0,4 кВ от ТП 28 ф.Ф.Гора Л-2</t>
  </si>
  <si>
    <t>КЛ 0,4 кВ от ТП 28 ф.Фишева Гора Л-2</t>
  </si>
  <si>
    <t>ВЛ 0,4 кВ от ТП 28 ф.Ф.Гора Л-3</t>
  </si>
  <si>
    <t>КЛ 0,4 кВ от ТП 28 ф.Фишева Гора Л-3</t>
  </si>
  <si>
    <t>37.21</t>
  </si>
  <si>
    <t>КЛ-10 кВ от ТП-28 до РП 114</t>
  </si>
  <si>
    <t>ВЛ 10 кВ ТП 28 - РП 114 (ТП 28 оп.16 - РП 114 оп.17)</t>
  </si>
  <si>
    <t>КЛ 10 кВ РП 114 - ТП 28 (РП 114 - оп.17)</t>
  </si>
  <si>
    <t>Оборудование РП-114</t>
  </si>
  <si>
    <t>КЛ-10 кВ от РП-114 до РП-67</t>
  </si>
  <si>
    <t>КЛ 10 кВ РП 114 - РП 67</t>
  </si>
  <si>
    <t>37.22</t>
  </si>
  <si>
    <t>КЛ-10 кВ от РП-114 до ТП-118</t>
  </si>
  <si>
    <t>КЛ 10 кВ РП 114 - ТП 118</t>
  </si>
  <si>
    <t>КЛ-0,4 кВ от ТП-118 до ВРУ</t>
  </si>
  <si>
    <t>КЛ 0,4 кВ от ТП 118 ул.Пещерка, д.5 ФОК вв.1</t>
  </si>
  <si>
    <t>38.1</t>
  </si>
  <si>
    <t>фидер 147-12</t>
  </si>
  <si>
    <t>КЛ-10 кВ от ПС-147 до РП-10 кВ Котельная (20)</t>
  </si>
  <si>
    <t>КЛ 10 кВ ф.147-12 - РП 113</t>
  </si>
  <si>
    <t>Оборудование РП-10 кВ Котельная (20)</t>
  </si>
  <si>
    <t>38.2</t>
  </si>
  <si>
    <t>КЛ-10 кВ от РП-10 Котельная до РП-500 (20)</t>
  </si>
  <si>
    <t>КЛ 10 кВ РП 113 яч.11 - РП 500 яч.14</t>
  </si>
  <si>
    <t>Оборудование РП-500</t>
  </si>
  <si>
    <t>КЛ от РП 500 до ТП ТМНД (20)</t>
  </si>
  <si>
    <t>КЛ 10 кВ РП 500 яч.4 - ТП ТМНД яч.1</t>
  </si>
  <si>
    <t>КЛ-10 кВ РЛ-500-Р-4 (20)</t>
  </si>
  <si>
    <t>КЛ 10 кВ РП 500 яч.11 - РП 4 яч.4</t>
  </si>
  <si>
    <t>КЛ-10 кВ направлением ТП-66 до РП-500 (20)</t>
  </si>
  <si>
    <t>КЛ 10 кВ РП 500 - ТП 66</t>
  </si>
  <si>
    <t>39.1</t>
  </si>
  <si>
    <t>фидер 147-07</t>
  </si>
  <si>
    <t>КЛ 10 кВ ф.147-07 - РП 113</t>
  </si>
  <si>
    <t>39.2</t>
  </si>
  <si>
    <t>КЛ 10 кВ РП 113 яч.12 - РП 500 яч.1</t>
  </si>
  <si>
    <t>КЛ-10 кВ РП500-ТП-ТМНД (20)</t>
  </si>
  <si>
    <t>КЛ 10 кВ РП 500 яч.5 - РП 4 яч.2</t>
  </si>
  <si>
    <t>Перечень и состав объектов электрических сетей  РЭС г. Тихвин</t>
  </si>
  <si>
    <t>Перечень и состав объектов электрических сетей  РЭС г. Бокситогорск</t>
  </si>
  <si>
    <t>Перечень и состав объектов электрических сетей РЭС г. Бокситогорск УЭС г. Пикалево</t>
  </si>
  <si>
    <t xml:space="preserve">Перечень и состав объектов электрических сетей   РЭС г. Подпорожье </t>
  </si>
  <si>
    <t>ВЛ 6-10 кВ</t>
  </si>
  <si>
    <t>КЛ 6-10 кВ</t>
  </si>
  <si>
    <t>ТП, РП, ПС 6-110 кВ</t>
  </si>
  <si>
    <t>ВЛ-0,4 кВ</t>
  </si>
  <si>
    <t>КЛ-0,4 кВ</t>
  </si>
  <si>
    <t>"Строительство ВЛИ-0,4 кВ от РУ-0,4 кВ ТП-30 до объекта заявителя в г.Кириши ЛО" (22-1-20--1-8-06-0-1793)</t>
  </si>
  <si>
    <t>ВЛ 0,4 кВ от ТП-30 гаражи (Л-22)</t>
  </si>
  <si>
    <t>Перечень и состав объектов электрических сетей  РЭС г. Кириши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</si>
</sst>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\ _₽_-;\-* #,##0.00\ _₽_-;_-* &quot;-&quot;??\ _₽_-;_-@_-"/>
    <numFmt numFmtId="164" formatCode="0.000"/>
    <numFmt numFmtId="165" formatCode="#,##0;[Red]\-#,##0;\-"/>
    <numFmt numFmtId="166" formatCode="#,##0.000_ ;\-#,##0.000\ "/>
    <numFmt numFmtId="167" formatCode="0.0"/>
  </numFmts>
  <fonts count="28" x14ac:knownFonts="1">
    <font>
      <sz val="11"/>
      <color theme="1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rgb="FF9C5700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color theme="1"/>
      <name val="Calibri"/>
      <family val="1"/>
      <scheme val="minor"/>
    </font>
    <font>
      <sz val="10"/>
      <color theme="1"/>
      <name val="Times New Roman"/>
      <family val="1"/>
      <charset val="204"/>
    </font>
    <font>
      <sz val="8"/>
      <name val="Arial"/>
      <family val="2"/>
    </font>
    <font>
      <sz val="10"/>
      <name val="Times New Roman"/>
    </font>
    <font>
      <b/>
      <sz val="10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1"/>
      <name val="Calibri"/>
      <family val="2"/>
      <charset val="204"/>
    </font>
    <font>
      <b/>
      <sz val="11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sz val="10"/>
      <name val="Arial"/>
      <family val="2"/>
      <charset val="204"/>
    </font>
    <font>
      <sz val="9"/>
      <name val="Arial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8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EB9C"/>
      </patternFill>
    </fill>
  </fills>
  <borders count="7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6"/>
      </left>
      <right style="thin">
        <color indexed="26"/>
      </right>
      <top/>
      <bottom style="thin">
        <color indexed="26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49" fontId="1" fillId="0" borderId="0" applyNumberFormat="0" applyFill="0" applyBorder="0">
      <alignment horizontal="center" vertical="center" wrapText="1"/>
      <protection locked="0"/>
    </xf>
    <xf numFmtId="43" fontId="7" fillId="0" borderId="0" applyFont="0" applyFill="0" applyBorder="0" applyAlignment="0" applyProtection="0"/>
    <xf numFmtId="0" fontId="8" fillId="3" borderId="0" applyNumberFormat="0" applyBorder="0" applyAlignment="0" applyProtection="0"/>
    <xf numFmtId="0" fontId="11" fillId="0" borderId="0"/>
    <xf numFmtId="0" fontId="13" fillId="0" borderId="0"/>
    <xf numFmtId="0" fontId="13" fillId="0" borderId="0"/>
    <xf numFmtId="43" fontId="7" fillId="0" borderId="0" applyFont="0" applyFill="0" applyBorder="0" applyAlignment="0" applyProtection="0"/>
    <xf numFmtId="0" fontId="13" fillId="0" borderId="0"/>
  </cellStyleXfs>
  <cellXfs count="669">
    <xf numFmtId="0" fontId="0" fillId="0" borderId="0" xfId="0"/>
    <xf numFmtId="0" fontId="3" fillId="0" borderId="0" xfId="1" applyNumberFormat="1" applyFont="1" applyFill="1">
      <alignment horizontal="center" vertical="center" wrapText="1"/>
      <protection locked="0"/>
    </xf>
    <xf numFmtId="0" fontId="4" fillId="0" borderId="0" xfId="1" applyNumberFormat="1" applyFont="1" applyFill="1">
      <alignment horizontal="center" vertical="center" wrapText="1"/>
      <protection locked="0"/>
    </xf>
    <xf numFmtId="0" fontId="4" fillId="0" borderId="1" xfId="1" applyNumberFormat="1" applyFont="1" applyFill="1" applyBorder="1" applyAlignment="1">
      <alignment horizontal="center" vertical="center" textRotation="90" wrapText="1"/>
      <protection locked="0"/>
    </xf>
    <xf numFmtId="0" fontId="4" fillId="0" borderId="0" xfId="1" applyNumberFormat="1" applyFont="1" applyFill="1" applyAlignment="1">
      <alignment horizontal="center" vertical="center" wrapText="1"/>
      <protection locked="0"/>
    </xf>
    <xf numFmtId="0" fontId="6" fillId="0" borderId="0" xfId="1" applyNumberFormat="1" applyFont="1" applyFill="1" applyAlignment="1">
      <alignment horizontal="center" vertical="center" wrapText="1"/>
      <protection locked="0"/>
    </xf>
    <xf numFmtId="0" fontId="4" fillId="0" borderId="4" xfId="1" applyNumberFormat="1" applyFont="1" applyFill="1" applyBorder="1" applyAlignment="1">
      <alignment horizontal="center" vertical="center" textRotation="90" wrapText="1"/>
      <protection locked="0"/>
    </xf>
    <xf numFmtId="0" fontId="4" fillId="0" borderId="9" xfId="1" applyNumberFormat="1" applyFont="1" applyFill="1" applyBorder="1">
      <alignment horizontal="center" vertical="center" wrapText="1"/>
      <protection locked="0"/>
    </xf>
    <xf numFmtId="0" fontId="6" fillId="0" borderId="11" xfId="1" applyNumberFormat="1" applyFont="1" applyFill="1" applyBorder="1" applyAlignment="1">
      <alignment horizontal="center" vertical="center" wrapText="1"/>
      <protection locked="0"/>
    </xf>
    <xf numFmtId="0" fontId="6" fillId="0" borderId="12" xfId="1" applyNumberFormat="1" applyFont="1" applyFill="1" applyBorder="1" applyAlignment="1">
      <alignment horizontal="center" vertical="center" wrapText="1"/>
      <protection locked="0"/>
    </xf>
    <xf numFmtId="0" fontId="6" fillId="0" borderId="13" xfId="1" applyNumberFormat="1" applyFont="1" applyFill="1" applyBorder="1" applyAlignment="1">
      <alignment horizontal="center" vertical="center" wrapText="1"/>
      <protection locked="0"/>
    </xf>
    <xf numFmtId="0" fontId="6" fillId="0" borderId="14" xfId="1" applyNumberFormat="1" applyFont="1" applyFill="1" applyBorder="1" applyAlignment="1">
      <alignment horizontal="center" vertical="center" wrapText="1"/>
      <protection locked="0"/>
    </xf>
    <xf numFmtId="0" fontId="6" fillId="0" borderId="15" xfId="1" applyNumberFormat="1" applyFont="1" applyFill="1" applyBorder="1" applyAlignment="1">
      <alignment horizontal="center" vertical="center" wrapText="1"/>
      <protection locked="0"/>
    </xf>
    <xf numFmtId="0" fontId="0" fillId="0" borderId="1" xfId="0" applyBorder="1"/>
    <xf numFmtId="0" fontId="3" fillId="2" borderId="2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vertical="center" wrapText="1"/>
    </xf>
    <xf numFmtId="0" fontId="0" fillId="0" borderId="1" xfId="0" applyBorder="1" applyAlignment="1">
      <alignment wrapText="1"/>
    </xf>
    <xf numFmtId="0" fontId="0" fillId="0" borderId="1" xfId="0" applyBorder="1" applyAlignment="1"/>
    <xf numFmtId="49" fontId="0" fillId="0" borderId="1" xfId="0" applyNumberFormat="1" applyBorder="1"/>
    <xf numFmtId="0" fontId="0" fillId="0" borderId="16" xfId="0" applyBorder="1"/>
    <xf numFmtId="0" fontId="0" fillId="0" borderId="1" xfId="0" applyBorder="1" applyAlignment="1">
      <alignment horizontal="center"/>
    </xf>
    <xf numFmtId="49" fontId="0" fillId="0" borderId="1" xfId="0" applyNumberFormat="1" applyBorder="1" applyAlignment="1">
      <alignment wrapText="1"/>
    </xf>
    <xf numFmtId="49" fontId="1" fillId="2" borderId="1" xfId="0" applyNumberFormat="1" applyFont="1" applyFill="1" applyBorder="1" applyAlignment="1">
      <alignment vertical="center" wrapText="1"/>
    </xf>
    <xf numFmtId="0" fontId="0" fillId="0" borderId="1" xfId="0" applyBorder="1" applyAlignment="1">
      <alignment horizontal="center" wrapText="1"/>
    </xf>
    <xf numFmtId="0" fontId="0" fillId="0" borderId="0" xfId="0" applyAlignment="1">
      <alignment wrapText="1"/>
    </xf>
    <xf numFmtId="0" fontId="0" fillId="0" borderId="17" xfId="0" applyFill="1" applyBorder="1"/>
    <xf numFmtId="0" fontId="4" fillId="0" borderId="1" xfId="1" applyNumberFormat="1" applyFont="1" applyFill="1" applyBorder="1" applyAlignment="1">
      <alignment horizontal="center" vertical="center" textRotation="90" wrapText="1"/>
      <protection locked="0"/>
    </xf>
    <xf numFmtId="0" fontId="4" fillId="0" borderId="4" xfId="1" applyNumberFormat="1" applyFont="1" applyFill="1" applyBorder="1" applyAlignment="1">
      <alignment horizontal="center" vertical="center" textRotation="90" wrapText="1"/>
      <protection locked="0"/>
    </xf>
    <xf numFmtId="0" fontId="0" fillId="0" borderId="0" xfId="0" applyBorder="1"/>
    <xf numFmtId="0" fontId="6" fillId="0" borderId="19" xfId="1" applyNumberFormat="1" applyFont="1" applyFill="1" applyBorder="1" applyAlignment="1">
      <alignment horizontal="center" vertical="center" wrapText="1"/>
      <protection locked="0"/>
    </xf>
    <xf numFmtId="0" fontId="6" fillId="0" borderId="21" xfId="1" applyNumberFormat="1" applyFont="1" applyFill="1" applyBorder="1" applyAlignment="1">
      <alignment horizontal="center" vertical="center" wrapText="1"/>
      <protection locked="0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/>
    <xf numFmtId="0" fontId="0" fillId="0" borderId="0" xfId="0" applyFill="1"/>
    <xf numFmtId="49" fontId="0" fillId="2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 applyProtection="1">
      <alignment horizontal="center" vertical="center" wrapText="1"/>
    </xf>
    <xf numFmtId="49" fontId="0" fillId="0" borderId="1" xfId="0" applyNumberFormat="1" applyFont="1" applyFill="1" applyBorder="1" applyAlignment="1" applyProtection="1">
      <alignment horizontal="center" vertical="center" wrapText="1"/>
    </xf>
    <xf numFmtId="49" fontId="9" fillId="2" borderId="16" xfId="0" applyNumberFormat="1" applyFont="1" applyFill="1" applyBorder="1" applyAlignment="1">
      <alignment horizontal="center" vertical="center" wrapText="1"/>
    </xf>
    <xf numFmtId="0" fontId="9" fillId="2" borderId="1" xfId="0" applyNumberFormat="1" applyFont="1" applyFill="1" applyBorder="1" applyAlignment="1">
      <alignment horizontal="center" vertical="center" wrapText="1"/>
    </xf>
    <xf numFmtId="49" fontId="9" fillId="0" borderId="16" xfId="0" applyNumberFormat="1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49" fontId="3" fillId="2" borderId="1" xfId="4" applyNumberFormat="1" applyFont="1" applyFill="1" applyBorder="1" applyAlignment="1">
      <alignment horizontal="center" vertical="top" wrapText="1"/>
    </xf>
    <xf numFmtId="0" fontId="1" fillId="2" borderId="1" xfId="4" applyFont="1" applyFill="1" applyBorder="1" applyAlignment="1">
      <alignment vertical="center" wrapText="1"/>
    </xf>
    <xf numFmtId="0" fontId="3" fillId="2" borderId="1" xfId="4" applyFont="1" applyFill="1" applyBorder="1" applyAlignment="1">
      <alignment horizontal="center" vertical="center"/>
    </xf>
    <xf numFmtId="0" fontId="3" fillId="2" borderId="1" xfId="4" applyFont="1" applyFill="1" applyBorder="1" applyAlignment="1">
      <alignment horizontal="center" vertical="center" wrapText="1"/>
    </xf>
    <xf numFmtId="0" fontId="3" fillId="2" borderId="1" xfId="4" applyFont="1" applyFill="1" applyBorder="1" applyAlignment="1">
      <alignment vertical="center"/>
    </xf>
    <xf numFmtId="0" fontId="3" fillId="2" borderId="1" xfId="4" applyFont="1" applyFill="1" applyBorder="1" applyAlignment="1">
      <alignment horizontal="left" vertical="center"/>
    </xf>
    <xf numFmtId="0" fontId="1" fillId="2" borderId="1" xfId="4" applyFont="1" applyFill="1" applyBorder="1" applyAlignment="1">
      <alignment vertical="center"/>
    </xf>
    <xf numFmtId="0" fontId="12" fillId="0" borderId="1" xfId="0" applyFont="1" applyFill="1" applyBorder="1" applyAlignment="1">
      <alignment horizontal="center" wrapText="1"/>
    </xf>
    <xf numFmtId="49" fontId="3" fillId="2" borderId="1" xfId="4" applyNumberFormat="1" applyFont="1" applyFill="1" applyBorder="1" applyAlignment="1"/>
    <xf numFmtId="49" fontId="3" fillId="2" borderId="1" xfId="4" applyNumberFormat="1" applyFont="1" applyFill="1" applyBorder="1" applyAlignment="1">
      <alignment horizontal="justify"/>
    </xf>
    <xf numFmtId="0" fontId="1" fillId="2" borderId="1" xfId="4" applyFont="1" applyFill="1" applyBorder="1" applyAlignment="1"/>
    <xf numFmtId="49" fontId="3" fillId="2" borderId="1" xfId="4" applyNumberFormat="1" applyFont="1" applyFill="1" applyBorder="1" applyAlignment="1">
      <alignment horizontal="center"/>
    </xf>
    <xf numFmtId="49" fontId="12" fillId="0" borderId="1" xfId="0" applyNumberFormat="1" applyFont="1" applyFill="1" applyBorder="1" applyAlignment="1">
      <alignment horizontal="center" vertical="center"/>
    </xf>
    <xf numFmtId="0" fontId="3" fillId="2" borderId="23" xfId="4" applyFont="1" applyFill="1" applyBorder="1" applyAlignment="1">
      <alignment horizontal="left" vertical="center"/>
    </xf>
    <xf numFmtId="0" fontId="3" fillId="2" borderId="1" xfId="4" applyFont="1" applyFill="1" applyBorder="1" applyAlignment="1">
      <alignment horizontal="center"/>
    </xf>
    <xf numFmtId="0" fontId="3" fillId="2" borderId="1" xfId="4" applyFont="1" applyFill="1" applyBorder="1" applyAlignment="1"/>
    <xf numFmtId="0" fontId="12" fillId="0" borderId="1" xfId="0" applyFont="1" applyFill="1" applyBorder="1" applyAlignment="1">
      <alignment horizontal="center" vertical="center" wrapText="1"/>
    </xf>
    <xf numFmtId="49" fontId="3" fillId="2" borderId="1" xfId="4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" fillId="2" borderId="1" xfId="4" applyFont="1" applyFill="1" applyBorder="1" applyAlignment="1">
      <alignment vertical="top" wrapText="1"/>
    </xf>
    <xf numFmtId="0" fontId="1" fillId="2" borderId="1" xfId="4" applyFont="1" applyFill="1" applyBorder="1" applyAlignment="1">
      <alignment horizontal="center"/>
    </xf>
    <xf numFmtId="0" fontId="3" fillId="2" borderId="1" xfId="4" applyFont="1" applyFill="1" applyBorder="1" applyAlignment="1">
      <alignment horizontal="left"/>
    </xf>
    <xf numFmtId="0" fontId="3" fillId="2" borderId="1" xfId="4" applyFont="1" applyFill="1" applyBorder="1"/>
    <xf numFmtId="49" fontId="3" fillId="2" borderId="1" xfId="4" applyNumberFormat="1" applyFont="1" applyFill="1" applyBorder="1" applyAlignment="1">
      <alignment horizontal="center" wrapText="1"/>
    </xf>
    <xf numFmtId="0" fontId="1" fillId="2" borderId="1" xfId="4" applyFont="1" applyFill="1" applyBorder="1" applyAlignment="1">
      <alignment wrapText="1"/>
    </xf>
    <xf numFmtId="0" fontId="3" fillId="0" borderId="1" xfId="0" applyFont="1" applyFill="1" applyBorder="1" applyAlignment="1">
      <alignment horizontal="center" vertical="center"/>
    </xf>
    <xf numFmtId="0" fontId="15" fillId="2" borderId="0" xfId="0" applyFont="1" applyFill="1" applyBorder="1"/>
    <xf numFmtId="0" fontId="3" fillId="2" borderId="0" xfId="1" applyNumberFormat="1" applyFont="1" applyFill="1">
      <alignment horizontal="center" vertical="center" wrapText="1"/>
      <protection locked="0"/>
    </xf>
    <xf numFmtId="0" fontId="4" fillId="2" borderId="9" xfId="1" applyNumberFormat="1" applyFont="1" applyFill="1" applyBorder="1">
      <alignment horizontal="center" vertical="center" wrapText="1"/>
      <protection locked="0"/>
    </xf>
    <xf numFmtId="0" fontId="4" fillId="2" borderId="0" xfId="1" applyNumberFormat="1" applyFont="1" applyFill="1">
      <alignment horizontal="center" vertical="center" wrapText="1"/>
      <protection locked="0"/>
    </xf>
    <xf numFmtId="0" fontId="4" fillId="2" borderId="1" xfId="1" applyNumberFormat="1" applyFont="1" applyFill="1" applyBorder="1" applyAlignment="1">
      <alignment horizontal="center" vertical="center" textRotation="90" wrapText="1"/>
      <protection locked="0"/>
    </xf>
    <xf numFmtId="0" fontId="4" fillId="2" borderId="4" xfId="1" applyNumberFormat="1" applyFont="1" applyFill="1" applyBorder="1" applyAlignment="1">
      <alignment horizontal="center" vertical="center" textRotation="90" wrapText="1"/>
      <protection locked="0"/>
    </xf>
    <xf numFmtId="0" fontId="4" fillId="2" borderId="0" xfId="1" applyNumberFormat="1" applyFont="1" applyFill="1" applyAlignment="1">
      <alignment horizontal="center" vertical="center" wrapText="1"/>
      <protection locked="0"/>
    </xf>
    <xf numFmtId="0" fontId="6" fillId="2" borderId="11" xfId="1" applyNumberFormat="1" applyFont="1" applyFill="1" applyBorder="1" applyAlignment="1">
      <alignment horizontal="center" vertical="center" wrapText="1"/>
      <protection locked="0"/>
    </xf>
    <xf numFmtId="0" fontId="6" fillId="2" borderId="12" xfId="1" applyNumberFormat="1" applyFont="1" applyFill="1" applyBorder="1" applyAlignment="1">
      <alignment horizontal="center" vertical="center" wrapText="1"/>
      <protection locked="0"/>
    </xf>
    <xf numFmtId="0" fontId="6" fillId="2" borderId="13" xfId="1" applyNumberFormat="1" applyFont="1" applyFill="1" applyBorder="1" applyAlignment="1">
      <alignment horizontal="center" vertical="center" wrapText="1"/>
      <protection locked="0"/>
    </xf>
    <xf numFmtId="0" fontId="6" fillId="2" borderId="14" xfId="1" applyNumberFormat="1" applyFont="1" applyFill="1" applyBorder="1" applyAlignment="1">
      <alignment horizontal="center" vertical="center" wrapText="1"/>
      <protection locked="0"/>
    </xf>
    <xf numFmtId="0" fontId="6" fillId="2" borderId="15" xfId="1" applyNumberFormat="1" applyFont="1" applyFill="1" applyBorder="1" applyAlignment="1">
      <alignment horizontal="center" vertical="center" wrapText="1"/>
      <protection locked="0"/>
    </xf>
    <xf numFmtId="0" fontId="6" fillId="2" borderId="0" xfId="1" applyNumberFormat="1" applyFont="1" applyFill="1" applyAlignment="1">
      <alignment horizontal="center" vertical="center" wrapText="1"/>
      <protection locked="0"/>
    </xf>
    <xf numFmtId="0" fontId="10" fillId="2" borderId="1" xfId="0" applyFont="1" applyFill="1" applyBorder="1" applyAlignment="1">
      <alignment horizontal="center"/>
    </xf>
    <xf numFmtId="0" fontId="10" fillId="2" borderId="1" xfId="0" applyFont="1" applyFill="1" applyBorder="1"/>
    <xf numFmtId="0" fontId="3" fillId="2" borderId="1" xfId="0" applyFont="1" applyFill="1" applyBorder="1"/>
    <xf numFmtId="0" fontId="3" fillId="2" borderId="1" xfId="4" applyFont="1" applyFill="1" applyBorder="1" applyAlignment="1">
      <alignment horizontal="left" vertical="center" wrapText="1"/>
    </xf>
    <xf numFmtId="0" fontId="10" fillId="2" borderId="1" xfId="0" applyFont="1" applyFill="1" applyBorder="1" applyAlignment="1">
      <alignment horizontal="center" vertical="center"/>
    </xf>
    <xf numFmtId="49" fontId="10" fillId="2" borderId="1" xfId="0" applyNumberFormat="1" applyFont="1" applyFill="1" applyBorder="1" applyAlignment="1">
      <alignment horizontal="center" vertical="center"/>
    </xf>
    <xf numFmtId="0" fontId="10" fillId="2" borderId="0" xfId="0" applyFont="1" applyFill="1"/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horizontal="center" wrapText="1"/>
    </xf>
    <xf numFmtId="49" fontId="3" fillId="2" borderId="1" xfId="0" applyNumberFormat="1" applyFont="1" applyFill="1" applyBorder="1" applyAlignment="1">
      <alignment horizontal="center" vertical="center"/>
    </xf>
    <xf numFmtId="0" fontId="10" fillId="2" borderId="14" xfId="0" applyFont="1" applyFill="1" applyBorder="1"/>
    <xf numFmtId="0" fontId="10" fillId="2" borderId="0" xfId="0" applyFont="1" applyFill="1" applyBorder="1"/>
    <xf numFmtId="0" fontId="10" fillId="2" borderId="21" xfId="0" applyFont="1" applyFill="1" applyBorder="1"/>
    <xf numFmtId="0" fontId="10" fillId="2" borderId="23" xfId="0" applyFont="1" applyFill="1" applyBorder="1"/>
    <xf numFmtId="0" fontId="10" fillId="2" borderId="18" xfId="0" applyFont="1" applyFill="1" applyBorder="1"/>
    <xf numFmtId="0" fontId="3" fillId="2" borderId="18" xfId="4" applyFont="1" applyFill="1" applyBorder="1" applyAlignment="1"/>
    <xf numFmtId="0" fontId="3" fillId="2" borderId="24" xfId="4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5" applyNumberFormat="1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/>
    </xf>
    <xf numFmtId="49" fontId="3" fillId="2" borderId="1" xfId="4" applyNumberFormat="1" applyFont="1" applyFill="1" applyBorder="1" applyAlignment="1">
      <alignment horizontal="left" vertical="center"/>
    </xf>
    <xf numFmtId="0" fontId="3" fillId="2" borderId="1" xfId="5" applyNumberFormat="1" applyFont="1" applyFill="1" applyBorder="1" applyAlignment="1">
      <alignment horizontal="left" vertical="center" wrapText="1"/>
    </xf>
    <xf numFmtId="0" fontId="10" fillId="2" borderId="1" xfId="0" applyFont="1" applyFill="1" applyBorder="1" applyAlignment="1">
      <alignment vertical="center"/>
    </xf>
    <xf numFmtId="0" fontId="10" fillId="2" borderId="0" xfId="0" applyFont="1" applyFill="1" applyAlignment="1">
      <alignment vertical="center"/>
    </xf>
    <xf numFmtId="0" fontId="3" fillId="2" borderId="14" xfId="4" applyFont="1" applyFill="1" applyBorder="1" applyAlignment="1">
      <alignment horizontal="left" vertical="center"/>
    </xf>
    <xf numFmtId="0" fontId="10" fillId="2" borderId="1" xfId="0" applyFont="1" applyFill="1" applyBorder="1" applyAlignment="1"/>
    <xf numFmtId="0" fontId="3" fillId="2" borderId="1" xfId="6" applyNumberFormat="1" applyFont="1" applyFill="1" applyBorder="1" applyAlignment="1">
      <alignment horizontal="center" vertical="center"/>
    </xf>
    <xf numFmtId="0" fontId="3" fillId="2" borderId="14" xfId="4" applyFont="1" applyFill="1" applyBorder="1" applyAlignment="1"/>
    <xf numFmtId="49" fontId="10" fillId="2" borderId="1" xfId="0" applyNumberFormat="1" applyFont="1" applyFill="1" applyBorder="1" applyAlignment="1">
      <alignment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vertical="center" wrapText="1"/>
    </xf>
    <xf numFmtId="0" fontId="10" fillId="2" borderId="14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wrapText="1"/>
    </xf>
    <xf numFmtId="0" fontId="3" fillId="2" borderId="1" xfId="4" applyFont="1" applyFill="1" applyBorder="1" applyAlignment="1">
      <alignment vertical="center" wrapText="1"/>
    </xf>
    <xf numFmtId="0" fontId="14" fillId="2" borderId="1" xfId="6" applyNumberFormat="1" applyFont="1" applyFill="1" applyBorder="1" applyAlignment="1">
      <alignment vertical="top"/>
    </xf>
    <xf numFmtId="0" fontId="10" fillId="2" borderId="0" xfId="0" applyFont="1" applyFill="1" applyAlignment="1">
      <alignment horizontal="center"/>
    </xf>
    <xf numFmtId="0" fontId="1" fillId="2" borderId="1" xfId="4" applyFont="1" applyFill="1" applyBorder="1" applyAlignment="1">
      <alignment horizontal="center" vertical="center"/>
    </xf>
    <xf numFmtId="0" fontId="1" fillId="2" borderId="1" xfId="4" applyFont="1" applyFill="1" applyBorder="1" applyAlignment="1">
      <alignment horizontal="left" vertical="center"/>
    </xf>
    <xf numFmtId="0" fontId="10" fillId="2" borderId="0" xfId="0" applyFont="1" applyFill="1" applyAlignment="1">
      <alignment horizontal="left" vertical="center"/>
    </xf>
    <xf numFmtId="0" fontId="3" fillId="2" borderId="0" xfId="3" applyFont="1" applyFill="1" applyAlignment="1"/>
    <xf numFmtId="0" fontId="3" fillId="2" borderId="1" xfId="0" applyFont="1" applyFill="1" applyBorder="1" applyAlignment="1">
      <alignment wrapText="1"/>
    </xf>
    <xf numFmtId="0" fontId="10" fillId="2" borderId="14" xfId="0" applyFont="1" applyFill="1" applyBorder="1" applyAlignment="1">
      <alignment wrapText="1"/>
    </xf>
    <xf numFmtId="49" fontId="3" fillId="2" borderId="1" xfId="7" applyNumberFormat="1" applyFont="1" applyFill="1" applyBorder="1" applyAlignment="1">
      <alignment horizontal="center" vertical="center"/>
    </xf>
    <xf numFmtId="0" fontId="3" fillId="2" borderId="23" xfId="4" applyFont="1" applyFill="1" applyBorder="1" applyAlignment="1">
      <alignment horizontal="center"/>
    </xf>
    <xf numFmtId="0" fontId="3" fillId="2" borderId="16" xfId="4" applyFont="1" applyFill="1" applyBorder="1" applyAlignment="1">
      <alignment horizontal="center"/>
    </xf>
    <xf numFmtId="0" fontId="3" fillId="2" borderId="18" xfId="4" applyFont="1" applyFill="1" applyBorder="1" applyAlignment="1">
      <alignment vertical="center" wrapText="1"/>
    </xf>
    <xf numFmtId="0" fontId="3" fillId="2" borderId="14" xfId="4" applyFont="1" applyFill="1" applyBorder="1" applyAlignment="1">
      <alignment vertical="center"/>
    </xf>
    <xf numFmtId="0" fontId="3" fillId="2" borderId="17" xfId="4" applyFont="1" applyFill="1" applyBorder="1" applyAlignment="1">
      <alignment horizontal="left" vertical="center" wrapText="1"/>
    </xf>
    <xf numFmtId="0" fontId="10" fillId="2" borderId="0" xfId="0" applyFont="1" applyFill="1" applyAlignment="1">
      <alignment horizontal="center" vertical="center"/>
    </xf>
    <xf numFmtId="0" fontId="1" fillId="2" borderId="1" xfId="4" applyFont="1" applyFill="1" applyBorder="1" applyAlignment="1">
      <alignment horizontal="left"/>
    </xf>
    <xf numFmtId="0" fontId="3" fillId="2" borderId="1" xfId="4" applyFont="1" applyFill="1" applyBorder="1" applyAlignment="1">
      <alignment horizontal="center" wrapText="1"/>
    </xf>
    <xf numFmtId="49" fontId="10" fillId="2" borderId="0" xfId="0" applyNumberFormat="1" applyFont="1" applyFill="1" applyAlignment="1">
      <alignment wrapText="1"/>
    </xf>
    <xf numFmtId="0" fontId="10" fillId="2" borderId="0" xfId="0" applyFont="1" applyFill="1" applyAlignment="1">
      <alignment wrapText="1"/>
    </xf>
    <xf numFmtId="0" fontId="3" fillId="2" borderId="1" xfId="0" applyFont="1" applyFill="1" applyBorder="1" applyAlignment="1"/>
    <xf numFmtId="49" fontId="10" fillId="2" borderId="0" xfId="0" applyNumberFormat="1" applyFont="1" applyFill="1" applyAlignment="1"/>
    <xf numFmtId="0" fontId="10" fillId="2" borderId="0" xfId="0" applyFont="1" applyFill="1" applyAlignment="1"/>
    <xf numFmtId="0" fontId="3" fillId="2" borderId="1" xfId="4" applyFont="1" applyFill="1" applyBorder="1" applyAlignment="1">
      <alignment horizontal="left" wrapText="1"/>
    </xf>
    <xf numFmtId="0" fontId="3" fillId="2" borderId="18" xfId="0" applyFont="1" applyFill="1" applyBorder="1" applyAlignment="1">
      <alignment horizontal="left" vertical="center"/>
    </xf>
    <xf numFmtId="0" fontId="1" fillId="2" borderId="1" xfId="4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wrapText="1"/>
    </xf>
    <xf numFmtId="49" fontId="10" fillId="2" borderId="0" xfId="0" applyNumberFormat="1" applyFont="1" applyFill="1" applyAlignment="1">
      <alignment horizontal="center" vertical="center"/>
    </xf>
    <xf numFmtId="49" fontId="3" fillId="2" borderId="14" xfId="0" applyNumberFormat="1" applyFont="1" applyFill="1" applyBorder="1" applyAlignment="1">
      <alignment horizontal="center" vertical="center" wrapText="1"/>
    </xf>
    <xf numFmtId="49" fontId="3" fillId="2" borderId="18" xfId="0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48" xfId="0" applyNumberFormat="1" applyFont="1" applyFill="1" applyBorder="1" applyAlignment="1" applyProtection="1">
      <alignment horizontal="center" vertical="center" textRotation="255" wrapText="1"/>
      <protection locked="0"/>
    </xf>
    <xf numFmtId="0" fontId="1" fillId="2" borderId="48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8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30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23" xfId="0" applyNumberFormat="1" applyFont="1" applyFill="1" applyBorder="1" applyAlignment="1" applyProtection="1">
      <alignment horizontal="center" vertical="center" wrapText="1"/>
      <protection locked="0"/>
    </xf>
    <xf numFmtId="17" fontId="10" fillId="2" borderId="4" xfId="0" applyNumberFormat="1" applyFont="1" applyFill="1" applyBorder="1" applyAlignment="1" applyProtection="1">
      <alignment horizontal="center" vertical="center" wrapText="1"/>
      <protection locked="0"/>
    </xf>
    <xf numFmtId="17" fontId="10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16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17" xfId="0" applyNumberFormat="1" applyFont="1" applyFill="1" applyBorder="1" applyAlignment="1" applyProtection="1">
      <alignment vertical="center" wrapText="1"/>
      <protection locked="0"/>
    </xf>
    <xf numFmtId="0" fontId="10" fillId="2" borderId="18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32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31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49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27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34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14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14" xfId="0" applyNumberFormat="1" applyFont="1" applyFill="1" applyBorder="1" applyAlignment="1" applyProtection="1">
      <alignment vertical="center" wrapText="1"/>
      <protection locked="0"/>
    </xf>
    <xf numFmtId="0" fontId="10" fillId="2" borderId="15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1" xfId="0" applyNumberFormat="1" applyFont="1" applyFill="1" applyBorder="1" applyAlignment="1" applyProtection="1">
      <alignment vertical="center" wrapText="1"/>
      <protection locked="0"/>
    </xf>
    <xf numFmtId="0" fontId="10" fillId="2" borderId="27" xfId="0" applyNumberFormat="1" applyFont="1" applyFill="1" applyBorder="1" applyAlignment="1" applyProtection="1">
      <alignment vertical="center" wrapText="1"/>
      <protection locked="0"/>
    </xf>
    <xf numFmtId="0" fontId="10" fillId="2" borderId="28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18" xfId="0" applyNumberFormat="1" applyFont="1" applyFill="1" applyBorder="1" applyAlignment="1" applyProtection="1">
      <alignment vertical="center" wrapText="1"/>
      <protection locked="0"/>
    </xf>
    <xf numFmtId="0" fontId="10" fillId="2" borderId="24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14" xfId="0" applyNumberFormat="1" applyFont="1" applyFill="1" applyBorder="1" applyAlignment="1" applyProtection="1">
      <alignment horizontal="center" vertical="center" textRotation="90" wrapText="1"/>
      <protection locked="0"/>
    </xf>
    <xf numFmtId="0" fontId="10" fillId="2" borderId="15" xfId="0" applyNumberFormat="1" applyFont="1" applyFill="1" applyBorder="1" applyAlignment="1" applyProtection="1">
      <alignment horizontal="center" vertical="center" textRotation="90" wrapText="1"/>
      <protection locked="0"/>
    </xf>
    <xf numFmtId="0" fontId="10" fillId="2" borderId="36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45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58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56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42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55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17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47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21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1" xfId="0" applyNumberFormat="1" applyFont="1" applyFill="1" applyBorder="1" applyAlignment="1" applyProtection="1">
      <alignment horizontal="center" vertical="center" textRotation="255" wrapText="1"/>
      <protection locked="0"/>
    </xf>
    <xf numFmtId="17" fontId="10" fillId="2" borderId="14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49" xfId="0" applyNumberFormat="1" applyFont="1" applyFill="1" applyBorder="1" applyAlignment="1" applyProtection="1">
      <alignment horizontal="center" vertical="center" textRotation="255" wrapText="1"/>
      <protection locked="0"/>
    </xf>
    <xf numFmtId="17" fontId="10" fillId="2" borderId="27" xfId="0" applyNumberFormat="1" applyFont="1" applyFill="1" applyBorder="1" applyAlignment="1" applyProtection="1">
      <alignment horizontal="center" vertical="center" wrapText="1"/>
      <protection locked="0"/>
    </xf>
    <xf numFmtId="2" fontId="10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39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40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60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4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42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7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9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46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17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48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26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14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57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61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69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67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63" xfId="0" applyNumberFormat="1" applyFont="1" applyFill="1" applyBorder="1" applyAlignment="1" applyProtection="1">
      <alignment horizontal="center" vertical="center" wrapText="1"/>
      <protection locked="0"/>
    </xf>
    <xf numFmtId="4" fontId="10" fillId="2" borderId="42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64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42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55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64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62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59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39" xfId="0" applyNumberFormat="1" applyFont="1" applyFill="1" applyBorder="1" applyAlignment="1" applyProtection="1">
      <alignment vertical="center" wrapText="1"/>
      <protection locked="0"/>
    </xf>
    <xf numFmtId="0" fontId="10" fillId="2" borderId="42" xfId="0" applyNumberFormat="1" applyFont="1" applyFill="1" applyBorder="1" applyAlignment="1" applyProtection="1">
      <alignment vertical="center" wrapText="1"/>
      <protection locked="0"/>
    </xf>
    <xf numFmtId="49" fontId="10" fillId="2" borderId="30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2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3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27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28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14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21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34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18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32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24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4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23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42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55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64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57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61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60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58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39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41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38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40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46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17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48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50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47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33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37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54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25" xfId="1" applyNumberFormat="1" applyFont="1" applyFill="1" applyBorder="1" applyAlignment="1">
      <alignment horizontal="center" vertical="center" wrapText="1"/>
      <protection locked="0"/>
    </xf>
    <xf numFmtId="0" fontId="6" fillId="2" borderId="26" xfId="1" applyNumberFormat="1" applyFont="1" applyFill="1" applyBorder="1" applyAlignment="1">
      <alignment horizontal="center" vertical="center" wrapText="1"/>
      <protection locked="0"/>
    </xf>
    <xf numFmtId="0" fontId="6" fillId="2" borderId="27" xfId="1" applyNumberFormat="1" applyFont="1" applyFill="1" applyBorder="1" applyAlignment="1">
      <alignment horizontal="center" vertical="center" wrapText="1"/>
      <protection locked="0"/>
    </xf>
    <xf numFmtId="0" fontId="6" fillId="2" borderId="28" xfId="1" applyNumberFormat="1" applyFont="1" applyFill="1" applyBorder="1" applyAlignment="1">
      <alignment horizontal="center" vertical="center" wrapText="1"/>
      <protection locked="0"/>
    </xf>
    <xf numFmtId="0" fontId="10" fillId="2" borderId="29" xfId="0" applyNumberFormat="1" applyFont="1" applyFill="1" applyBorder="1" applyAlignment="1" applyProtection="1">
      <alignment horizontal="center" vertical="center" wrapText="1"/>
      <protection locked="0"/>
    </xf>
    <xf numFmtId="17" fontId="10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2" xfId="0" applyNumberFormat="1" applyFont="1" applyFill="1" applyBorder="1" applyAlignment="1" applyProtection="1">
      <alignment horizontal="center" vertical="center" textRotation="90" wrapText="1"/>
      <protection locked="0"/>
    </xf>
    <xf numFmtId="0" fontId="5" fillId="2" borderId="3" xfId="0" applyNumberFormat="1" applyFont="1" applyFill="1" applyBorder="1" applyAlignment="1" applyProtection="1">
      <alignment horizontal="center" vertical="center" textRotation="90" wrapText="1"/>
      <protection locked="0"/>
    </xf>
    <xf numFmtId="0" fontId="5" fillId="2" borderId="30" xfId="0" applyNumberFormat="1" applyFont="1" applyFill="1" applyBorder="1" applyAlignment="1" applyProtection="1">
      <alignment horizontal="center" vertical="center" textRotation="90" wrapText="1"/>
      <protection locked="0"/>
    </xf>
    <xf numFmtId="0" fontId="4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10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1" xfId="0" applyNumberFormat="1" applyFont="1" applyFill="1" applyBorder="1" applyAlignment="1" applyProtection="1">
      <alignment horizontal="center" vertical="center" textRotation="90" wrapText="1"/>
      <protection locked="0"/>
    </xf>
    <xf numFmtId="0" fontId="5" fillId="2" borderId="4" xfId="0" applyNumberFormat="1" applyFont="1" applyFill="1" applyBorder="1" applyAlignment="1" applyProtection="1">
      <alignment horizontal="center" vertical="center" textRotation="90" wrapText="1"/>
      <protection locked="0"/>
    </xf>
    <xf numFmtId="0" fontId="5" fillId="2" borderId="23" xfId="0" applyNumberFormat="1" applyFont="1" applyFill="1" applyBorder="1" applyAlignment="1" applyProtection="1">
      <alignment horizontal="center" vertical="center" textRotation="90" wrapText="1"/>
      <protection locked="0"/>
    </xf>
    <xf numFmtId="0" fontId="5" fillId="2" borderId="1" xfId="0" applyNumberFormat="1" applyFont="1" applyFill="1" applyBorder="1" applyAlignment="1" applyProtection="1">
      <alignment horizontal="right" vertical="center" textRotation="90" wrapText="1"/>
      <protection locked="0"/>
    </xf>
    <xf numFmtId="0" fontId="5" fillId="2" borderId="14" xfId="0" applyNumberFormat="1" applyFont="1" applyFill="1" applyBorder="1" applyAlignment="1" applyProtection="1">
      <alignment horizontal="center" vertical="center" textRotation="90" wrapText="1"/>
      <protection locked="0"/>
    </xf>
    <xf numFmtId="0" fontId="5" fillId="2" borderId="14" xfId="0" applyNumberFormat="1" applyFont="1" applyFill="1" applyBorder="1" applyAlignment="1" applyProtection="1">
      <alignment horizontal="right" vertical="center" textRotation="90" wrapText="1"/>
      <protection locked="0"/>
    </xf>
    <xf numFmtId="0" fontId="5" fillId="2" borderId="21" xfId="0" applyNumberFormat="1" applyFont="1" applyFill="1" applyBorder="1" applyAlignment="1" applyProtection="1">
      <alignment horizontal="center" vertical="center" textRotation="90" wrapText="1"/>
      <protection locked="0"/>
    </xf>
    <xf numFmtId="0" fontId="5" fillId="2" borderId="15" xfId="0" applyNumberFormat="1" applyFont="1" applyFill="1" applyBorder="1" applyAlignment="1" applyProtection="1">
      <alignment horizontal="center" vertical="center" textRotation="90" wrapText="1"/>
      <protection locked="0"/>
    </xf>
    <xf numFmtId="0" fontId="10" fillId="2" borderId="33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25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22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2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2" xfId="0" applyNumberFormat="1" applyFont="1" applyFill="1" applyBorder="1" applyAlignment="1" applyProtection="1">
      <alignment horizontal="right" vertical="center" textRotation="255" wrapText="1"/>
      <protection locked="0"/>
    </xf>
    <xf numFmtId="0" fontId="10" fillId="2" borderId="3" xfId="0" applyNumberFormat="1" applyFont="1" applyFill="1" applyBorder="1" applyAlignment="1" applyProtection="1">
      <alignment horizontal="center" vertical="center" textRotation="255" wrapText="1"/>
      <protection locked="0"/>
    </xf>
    <xf numFmtId="0" fontId="1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8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1" xfId="0" applyNumberFormat="1" applyFont="1" applyFill="1" applyBorder="1" applyAlignment="1" applyProtection="1">
      <alignment horizontal="right" vertical="center" textRotation="255" wrapText="1"/>
      <protection locked="0"/>
    </xf>
    <xf numFmtId="0" fontId="10" fillId="2" borderId="4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23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10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12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27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28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30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18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24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32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39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40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41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43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44" xfId="0" applyNumberFormat="1" applyFont="1" applyFill="1" applyBorder="1" applyAlignment="1" applyProtection="1">
      <alignment horizontal="center" vertical="center" wrapText="1"/>
      <protection locked="0"/>
    </xf>
    <xf numFmtId="164" fontId="10" fillId="2" borderId="39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45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44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47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34" xfId="0" applyNumberFormat="1" applyFont="1" applyFill="1" applyBorder="1" applyAlignment="1" applyProtection="1">
      <alignment horizontal="center" vertical="center" textRotation="255" wrapText="1"/>
      <protection locked="0"/>
    </xf>
    <xf numFmtId="0" fontId="1" fillId="2" borderId="27" xfId="0" applyNumberFormat="1" applyFont="1" applyFill="1" applyBorder="1" applyAlignment="1" applyProtection="1">
      <alignment horizontal="center" vertical="center" wrapText="1"/>
    </xf>
    <xf numFmtId="0" fontId="10" fillId="2" borderId="36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46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51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6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52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53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25" xfId="0" applyNumberFormat="1" applyFont="1" applyFill="1" applyBorder="1" applyAlignment="1" applyProtection="1">
      <alignment horizontal="center" vertical="center" textRotation="255" wrapText="1"/>
      <protection locked="0"/>
    </xf>
    <xf numFmtId="0" fontId="3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56" xfId="0" applyNumberFormat="1" applyFont="1" applyFill="1" applyBorder="1" applyAlignment="1" applyProtection="1">
      <alignment horizontal="center" vertical="center" textRotation="255" wrapText="1"/>
      <protection locked="0"/>
    </xf>
    <xf numFmtId="0" fontId="20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39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27" xfId="0" applyNumberFormat="1" applyFont="1" applyFill="1" applyBorder="1" applyAlignment="1" applyProtection="1">
      <alignment horizontal="center" vertical="center"/>
    </xf>
    <xf numFmtId="0" fontId="1" fillId="2" borderId="39" xfId="0" applyNumberFormat="1" applyFont="1" applyFill="1" applyBorder="1" applyAlignment="1" applyProtection="1">
      <alignment horizontal="center" vertical="center" wrapText="1"/>
    </xf>
    <xf numFmtId="0" fontId="1" fillId="2" borderId="17" xfId="0" applyNumberFormat="1" applyFont="1" applyFill="1" applyBorder="1" applyAlignment="1" applyProtection="1">
      <alignment horizontal="center" vertical="center" wrapText="1"/>
    </xf>
    <xf numFmtId="0" fontId="10" fillId="2" borderId="37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15" xfId="0" applyNumberFormat="1" applyFont="1" applyFill="1" applyBorder="1" applyAlignment="1" applyProtection="1">
      <alignment horizontal="center" vertical="center" textRotation="255" wrapText="1"/>
      <protection locked="0"/>
    </xf>
    <xf numFmtId="1" fontId="10" fillId="2" borderId="2" xfId="0" applyNumberFormat="1" applyFont="1" applyFill="1" applyBorder="1" applyAlignment="1" applyProtection="1">
      <alignment horizontal="center" vertical="center" wrapText="1"/>
      <protection locked="0"/>
    </xf>
    <xf numFmtId="1" fontId="10" fillId="2" borderId="27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2" xfId="0" applyNumberFormat="1" applyFont="1" applyFill="1" applyBorder="1" applyAlignment="1" applyProtection="1">
      <alignment vertical="center" wrapText="1"/>
      <protection locked="0"/>
    </xf>
    <xf numFmtId="0" fontId="1" fillId="2" borderId="14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28" xfId="0" applyNumberFormat="1" applyFont="1" applyFill="1" applyBorder="1" applyAlignment="1" applyProtection="1">
      <alignment horizontal="center" vertical="center" wrapText="1"/>
      <protection locked="0"/>
    </xf>
    <xf numFmtId="4" fontId="10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12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21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19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1" xfId="0" applyNumberFormat="1" applyFont="1" applyFill="1" applyBorder="1" applyAlignment="1" applyProtection="1">
      <alignment horizontal="center" vertical="center" textRotation="90" wrapText="1"/>
      <protection locked="0"/>
    </xf>
    <xf numFmtId="0" fontId="10" fillId="2" borderId="4" xfId="0" applyNumberFormat="1" applyFont="1" applyFill="1" applyBorder="1" applyAlignment="1" applyProtection="1">
      <alignment vertical="center" wrapText="1"/>
      <protection locked="0"/>
    </xf>
    <xf numFmtId="0" fontId="10" fillId="2" borderId="65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8" xfId="0" applyNumberFormat="1" applyFont="1" applyFill="1" applyBorder="1" applyAlignment="1" applyProtection="1">
      <alignment horizontal="center" vertical="center" textRotation="255" wrapText="1"/>
      <protection locked="0"/>
    </xf>
    <xf numFmtId="2" fontId="10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5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52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6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66" xfId="0" applyNumberFormat="1" applyFont="1" applyFill="1" applyBorder="1" applyAlignment="1" applyProtection="1">
      <alignment horizontal="center" vertical="center" textRotation="255" wrapText="1"/>
      <protection locked="0"/>
    </xf>
    <xf numFmtId="0" fontId="1" fillId="2" borderId="27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39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31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13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39" xfId="0" applyNumberFormat="1" applyFont="1" applyFill="1" applyBorder="1" applyAlignment="1" applyProtection="1">
      <alignment horizontal="center" vertical="center"/>
      <protection locked="0"/>
    </xf>
    <xf numFmtId="0" fontId="10" fillId="2" borderId="39" xfId="0" applyNumberFormat="1" applyFont="1" applyFill="1" applyBorder="1" applyAlignment="1" applyProtection="1">
      <alignment horizontal="center" vertical="center" textRotation="255"/>
      <protection locked="0"/>
    </xf>
    <xf numFmtId="0" fontId="1" fillId="2" borderId="55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32" xfId="0" applyNumberFormat="1" applyFont="1" applyFill="1" applyBorder="1" applyAlignment="1" applyProtection="1">
      <alignment horizontal="center" vertical="center" wrapText="1"/>
      <protection locked="0"/>
    </xf>
    <xf numFmtId="49" fontId="1" fillId="2" borderId="27" xfId="0" applyNumberFormat="1" applyFont="1" applyFill="1" applyBorder="1" applyAlignment="1" applyProtection="1">
      <alignment horizontal="center" vertical="center" wrapText="1"/>
    </xf>
    <xf numFmtId="0" fontId="10" fillId="2" borderId="18" xfId="0" applyNumberFormat="1" applyFont="1" applyFill="1" applyBorder="1" applyAlignment="1" applyProtection="1">
      <alignment horizontal="center" vertical="center" wrapText="1" readingOrder="1"/>
      <protection locked="0"/>
    </xf>
    <xf numFmtId="0" fontId="10" fillId="2" borderId="2" xfId="0" quotePrefix="1" applyNumberFormat="1" applyFont="1" applyFill="1" applyBorder="1" applyAlignment="1" applyProtection="1">
      <alignment horizontal="center" vertical="center" wrapText="1"/>
      <protection locked="0"/>
    </xf>
    <xf numFmtId="0" fontId="10" fillId="2" borderId="13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27" xfId="0" quotePrefix="1" applyNumberFormat="1" applyFont="1" applyFill="1" applyBorder="1" applyAlignment="1" applyProtection="1">
      <alignment horizontal="center" vertical="center" wrapText="1"/>
      <protection locked="0"/>
    </xf>
    <xf numFmtId="165" fontId="17" fillId="2" borderId="2" xfId="0" applyNumberFormat="1" applyFont="1" applyFill="1" applyBorder="1" applyAlignment="1">
      <alignment vertical="center" wrapText="1"/>
    </xf>
    <xf numFmtId="165" fontId="17" fillId="2" borderId="27" xfId="0" applyNumberFormat="1" applyFont="1" applyFill="1" applyBorder="1" applyAlignment="1">
      <alignment vertical="center" wrapText="1"/>
    </xf>
    <xf numFmtId="0" fontId="10" fillId="2" borderId="57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61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60" xfId="0" applyNumberFormat="1" applyFont="1" applyFill="1" applyBorder="1" applyAlignment="1" applyProtection="1">
      <alignment horizontal="center" vertical="center" textRotation="255" wrapText="1"/>
      <protection locked="0"/>
    </xf>
    <xf numFmtId="165" fontId="10" fillId="2" borderId="2" xfId="0" applyNumberFormat="1" applyFont="1" applyFill="1" applyBorder="1" applyAlignment="1">
      <alignment vertical="center" wrapText="1"/>
    </xf>
    <xf numFmtId="0" fontId="1" fillId="2" borderId="61" xfId="0" applyNumberFormat="1" applyFont="1" applyFill="1" applyBorder="1" applyAlignment="1" applyProtection="1">
      <alignment horizontal="center" vertical="center" wrapText="1"/>
      <protection locked="0"/>
    </xf>
    <xf numFmtId="165" fontId="10" fillId="2" borderId="14" xfId="0" applyNumberFormat="1" applyFont="1" applyFill="1" applyBorder="1" applyAlignment="1">
      <alignment vertical="center" wrapText="1"/>
    </xf>
    <xf numFmtId="0" fontId="10" fillId="2" borderId="62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57" xfId="0" applyFont="1" applyFill="1" applyBorder="1"/>
    <xf numFmtId="0" fontId="10" fillId="2" borderId="17" xfId="0" applyNumberFormat="1" applyFont="1" applyFill="1" applyBorder="1" applyAlignment="1" applyProtection="1">
      <alignment horizontal="center" vertical="center" wrapText="1" readingOrder="1"/>
      <protection locked="0"/>
    </xf>
    <xf numFmtId="0" fontId="10" fillId="2" borderId="47" xfId="0" applyNumberFormat="1" applyFont="1" applyFill="1" applyBorder="1" applyAlignment="1" applyProtection="1">
      <alignment horizontal="center" vertical="center" wrapText="1" readingOrder="1"/>
      <protection locked="0"/>
    </xf>
    <xf numFmtId="49" fontId="10" fillId="2" borderId="17" xfId="0" applyNumberFormat="1" applyFont="1" applyFill="1" applyBorder="1" applyAlignment="1" applyProtection="1">
      <alignment horizontal="center" vertical="center" wrapText="1" readingOrder="1"/>
      <protection locked="0"/>
    </xf>
    <xf numFmtId="49" fontId="10" fillId="2" borderId="47" xfId="0" applyNumberFormat="1" applyFont="1" applyFill="1" applyBorder="1" applyAlignment="1" applyProtection="1">
      <alignment horizontal="center" vertical="center" wrapText="1" readingOrder="1"/>
      <protection locked="0"/>
    </xf>
    <xf numFmtId="0" fontId="1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26" xfId="0" applyNumberFormat="1" applyFont="1" applyFill="1" applyBorder="1" applyAlignment="1" applyProtection="1">
      <alignment horizontal="center" vertical="center" textRotation="255" wrapText="1"/>
      <protection locked="0"/>
    </xf>
    <xf numFmtId="0" fontId="10" fillId="2" borderId="50" xfId="0" applyNumberFormat="1" applyFont="1" applyFill="1" applyBorder="1" applyAlignment="1" applyProtection="1">
      <alignment horizontal="center" vertical="center" textRotation="255" wrapText="1"/>
      <protection locked="0"/>
    </xf>
    <xf numFmtId="0" fontId="1" fillId="2" borderId="57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35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68" xfId="0" applyFont="1" applyFill="1" applyBorder="1"/>
    <xf numFmtId="0" fontId="20" fillId="2" borderId="2" xfId="0" applyNumberFormat="1" applyFont="1" applyFill="1" applyBorder="1" applyAlignment="1" applyProtection="1">
      <alignment horizontal="center" vertical="center" wrapText="1"/>
      <protection locked="0"/>
    </xf>
    <xf numFmtId="4" fontId="10" fillId="2" borderId="57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1" xfId="0" applyNumberFormat="1" applyFont="1" applyFill="1" applyBorder="1" applyAlignment="1" applyProtection="1">
      <alignment horizontal="center" vertical="center" wrapText="1"/>
    </xf>
    <xf numFmtId="0" fontId="10" fillId="2" borderId="23" xfId="0" applyNumberFormat="1" applyFont="1" applyFill="1" applyBorder="1" applyAlignment="1" applyProtection="1">
      <alignment horizontal="center" vertical="center" wrapText="1"/>
    </xf>
    <xf numFmtId="0" fontId="10" fillId="2" borderId="14" xfId="0" applyNumberFormat="1" applyFont="1" applyFill="1" applyBorder="1" applyAlignment="1" applyProtection="1">
      <alignment horizontal="center" vertical="center" wrapText="1"/>
    </xf>
    <xf numFmtId="0" fontId="10" fillId="2" borderId="21" xfId="0" applyNumberFormat="1" applyFont="1" applyFill="1" applyBorder="1" applyAlignment="1" applyProtection="1">
      <alignment horizontal="center" vertical="center" wrapText="1"/>
    </xf>
    <xf numFmtId="0" fontId="10" fillId="2" borderId="70" xfId="0" applyNumberFormat="1" applyFont="1" applyFill="1" applyBorder="1" applyAlignment="1" applyProtection="1">
      <alignment horizontal="center" vertical="center" wrapText="1"/>
      <protection locked="0"/>
    </xf>
    <xf numFmtId="0" fontId="18" fillId="2" borderId="33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37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26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13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31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54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19" xfId="0" applyNumberFormat="1" applyFont="1" applyFill="1" applyBorder="1" applyAlignment="1" applyProtection="1">
      <alignment horizontal="center" vertical="center" wrapText="1"/>
      <protection locked="0"/>
    </xf>
    <xf numFmtId="49" fontId="20" fillId="2" borderId="2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25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15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23" xfId="0" applyFont="1" applyFill="1" applyBorder="1" applyAlignment="1">
      <alignment horizontal="center" vertical="center"/>
    </xf>
    <xf numFmtId="49" fontId="10" fillId="2" borderId="70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66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69" xfId="0" applyNumberFormat="1" applyFont="1" applyFill="1" applyBorder="1" applyAlignment="1" applyProtection="1">
      <alignment horizontal="center" vertical="center" wrapText="1"/>
      <protection locked="0"/>
    </xf>
    <xf numFmtId="164" fontId="10" fillId="2" borderId="57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44" xfId="0" applyNumberFormat="1" applyFont="1" applyFill="1" applyBorder="1" applyAlignment="1" applyProtection="1">
      <alignment horizontal="center" vertical="center" wrapText="1"/>
      <protection locked="0"/>
    </xf>
    <xf numFmtId="2" fontId="10" fillId="2" borderId="39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0" xfId="0" applyNumberFormat="1" applyFont="1" applyFill="1" applyAlignment="1" applyProtection="1">
      <alignment horizontal="center" vertical="center" wrapText="1"/>
      <protection locked="0"/>
    </xf>
    <xf numFmtId="49" fontId="10" fillId="2" borderId="68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68" xfId="0" applyFont="1" applyFill="1" applyBorder="1" applyAlignment="1">
      <alignment horizontal="center" vertical="center"/>
    </xf>
    <xf numFmtId="0" fontId="10" fillId="2" borderId="66" xfId="0" applyFont="1" applyFill="1" applyBorder="1"/>
    <xf numFmtId="0" fontId="21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left" vertical="center" wrapText="1"/>
    </xf>
    <xf numFmtId="0" fontId="3" fillId="2" borderId="1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49" fontId="21" fillId="2" borderId="1" xfId="0" applyNumberFormat="1" applyFont="1" applyFill="1" applyBorder="1" applyAlignment="1">
      <alignment horizontal="right" vertical="center" wrapText="1"/>
    </xf>
    <xf numFmtId="0" fontId="21" fillId="2" borderId="1" xfId="0" applyNumberFormat="1" applyFont="1" applyFill="1" applyBorder="1" applyAlignment="1">
      <alignment horizontal="center" vertical="center" wrapText="1"/>
    </xf>
    <xf numFmtId="49" fontId="21" fillId="2" borderId="1" xfId="0" applyNumberFormat="1" applyFont="1" applyFill="1" applyBorder="1" applyAlignment="1">
      <alignment horizontal="center" vertical="center" wrapText="1"/>
    </xf>
    <xf numFmtId="49" fontId="21" fillId="2" borderId="1" xfId="0" applyNumberFormat="1" applyFont="1" applyFill="1" applyBorder="1" applyAlignment="1">
      <alignment horizontal="left" vertical="center" wrapText="1"/>
    </xf>
    <xf numFmtId="49" fontId="3" fillId="2" borderId="1" xfId="0" applyNumberFormat="1" applyFont="1" applyFill="1" applyBorder="1" applyAlignment="1">
      <alignment horizontal="left" wrapText="1"/>
    </xf>
    <xf numFmtId="49" fontId="10" fillId="2" borderId="1" xfId="0" applyNumberFormat="1" applyFont="1" applyFill="1" applyBorder="1" applyAlignment="1">
      <alignment horizontal="center" vertical="center" wrapText="1"/>
    </xf>
    <xf numFmtId="0" fontId="10" fillId="2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/>
    </xf>
    <xf numFmtId="0" fontId="10" fillId="2" borderId="1" xfId="0" applyNumberFormat="1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wrapText="1"/>
    </xf>
    <xf numFmtId="0" fontId="21" fillId="2" borderId="1" xfId="0" applyFont="1" applyFill="1" applyBorder="1" applyAlignment="1">
      <alignment vertical="center" wrapText="1"/>
    </xf>
    <xf numFmtId="49" fontId="3" fillId="2" borderId="1" xfId="0" applyNumberFormat="1" applyFont="1" applyFill="1" applyBorder="1" applyAlignment="1">
      <alignment horizontal="left"/>
    </xf>
    <xf numFmtId="0" fontId="3" fillId="2" borderId="23" xfId="0" applyNumberFormat="1" applyFont="1" applyFill="1" applyBorder="1" applyAlignment="1">
      <alignment horizontal="center" vertical="center" wrapText="1"/>
    </xf>
    <xf numFmtId="2" fontId="21" fillId="2" borderId="1" xfId="0" applyNumberFormat="1" applyFont="1" applyFill="1" applyBorder="1" applyAlignment="1">
      <alignment horizontal="center" vertical="center" wrapText="1"/>
    </xf>
    <xf numFmtId="0" fontId="10" fillId="2" borderId="14" xfId="0" applyFont="1" applyFill="1" applyBorder="1" applyAlignment="1">
      <alignment horizontal="left" vertical="center" wrapText="1"/>
    </xf>
    <xf numFmtId="49" fontId="3" fillId="2" borderId="1" xfId="0" applyNumberFormat="1" applyFont="1" applyFill="1" applyBorder="1" applyAlignment="1">
      <alignment horizontal="right" vertical="center" wrapText="1"/>
    </xf>
    <xf numFmtId="49" fontId="3" fillId="2" borderId="14" xfId="0" applyNumberFormat="1" applyFont="1" applyFill="1" applyBorder="1" applyAlignment="1">
      <alignment wrapText="1"/>
    </xf>
    <xf numFmtId="0" fontId="3" fillId="2" borderId="14" xfId="0" applyNumberFormat="1" applyFont="1" applyFill="1" applyBorder="1" applyAlignment="1">
      <alignment horizontal="center" vertical="center" wrapText="1"/>
    </xf>
    <xf numFmtId="49" fontId="3" fillId="2" borderId="14" xfId="0" applyNumberFormat="1" applyFont="1" applyFill="1" applyBorder="1" applyAlignment="1">
      <alignment horizontal="right" vertical="center" wrapText="1"/>
    </xf>
    <xf numFmtId="49" fontId="3" fillId="2" borderId="14" xfId="0" applyNumberFormat="1" applyFont="1" applyFill="1" applyBorder="1" applyAlignment="1">
      <alignment horizontal="left" vertical="center" wrapText="1"/>
    </xf>
    <xf numFmtId="49" fontId="21" fillId="2" borderId="14" xfId="0" applyNumberFormat="1" applyFont="1" applyFill="1" applyBorder="1" applyAlignment="1">
      <alignment horizontal="center" vertical="center" wrapText="1"/>
    </xf>
    <xf numFmtId="0" fontId="21" fillId="2" borderId="14" xfId="0" applyNumberFormat="1" applyFont="1" applyFill="1" applyBorder="1" applyAlignment="1">
      <alignment horizontal="center" vertical="center" wrapText="1"/>
    </xf>
    <xf numFmtId="0" fontId="6" fillId="2" borderId="53" xfId="1" applyNumberFormat="1" applyFont="1" applyFill="1" applyBorder="1" applyAlignment="1">
      <alignment horizontal="center" vertical="center" wrapText="1"/>
      <protection locked="0"/>
    </xf>
    <xf numFmtId="0" fontId="3" fillId="2" borderId="1" xfId="0" applyNumberFormat="1" applyFont="1" applyFill="1" applyBorder="1" applyAlignment="1">
      <alignment horizontal="center" vertical="center"/>
    </xf>
    <xf numFmtId="1" fontId="3" fillId="2" borderId="1" xfId="6" applyNumberFormat="1" applyFont="1" applyFill="1" applyBorder="1" applyAlignment="1">
      <alignment horizontal="left" wrapText="1"/>
    </xf>
    <xf numFmtId="49" fontId="22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/>
    </xf>
    <xf numFmtId="0" fontId="3" fillId="2" borderId="23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left" vertical="center" wrapText="1"/>
    </xf>
    <xf numFmtId="0" fontId="21" fillId="2" borderId="1" xfId="0" applyFont="1" applyFill="1" applyBorder="1"/>
    <xf numFmtId="0" fontId="3" fillId="2" borderId="14" xfId="0" applyFont="1" applyFill="1" applyBorder="1" applyAlignment="1">
      <alignment horizontal="left" wrapText="1"/>
    </xf>
    <xf numFmtId="0" fontId="1" fillId="2" borderId="1" xfId="0" applyFont="1" applyFill="1" applyBorder="1" applyAlignment="1">
      <alignment horizontal="center" vertical="center"/>
    </xf>
    <xf numFmtId="17" fontId="1" fillId="2" borderId="1" xfId="0" applyNumberFormat="1" applyFont="1" applyFill="1" applyBorder="1" applyAlignment="1">
      <alignment horizontal="center" vertical="center"/>
    </xf>
    <xf numFmtId="17" fontId="1" fillId="2" borderId="1" xfId="0" applyNumberFormat="1" applyFont="1" applyFill="1" applyBorder="1" applyAlignment="1"/>
    <xf numFmtId="0" fontId="1" fillId="2" borderId="14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21" xfId="0" applyFont="1" applyFill="1" applyBorder="1" applyAlignment="1">
      <alignment horizontal="center" vertical="center"/>
    </xf>
    <xf numFmtId="0" fontId="21" fillId="2" borderId="14" xfId="0" applyFont="1" applyFill="1" applyBorder="1" applyAlignment="1">
      <alignment horizontal="center" vertical="center"/>
    </xf>
    <xf numFmtId="0" fontId="3" fillId="2" borderId="3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left" vertical="center" wrapText="1"/>
    </xf>
    <xf numFmtId="0" fontId="10" fillId="2" borderId="23" xfId="0" applyFont="1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  <xf numFmtId="0" fontId="3" fillId="2" borderId="31" xfId="0" applyFont="1" applyFill="1" applyBorder="1"/>
    <xf numFmtId="0" fontId="3" fillId="2" borderId="18" xfId="0" applyFont="1" applyFill="1" applyBorder="1" applyAlignment="1">
      <alignment horizontal="center" vertical="center" wrapText="1"/>
    </xf>
    <xf numFmtId="0" fontId="3" fillId="2" borderId="18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" fillId="2" borderId="23" xfId="0" applyFont="1" applyFill="1" applyBorder="1" applyAlignment="1">
      <alignment vertical="center" wrapText="1"/>
    </xf>
    <xf numFmtId="0" fontId="3" fillId="2" borderId="31" xfId="0" applyFont="1" applyFill="1" applyBorder="1" applyAlignment="1">
      <alignment vertical="center" wrapText="1"/>
    </xf>
    <xf numFmtId="0" fontId="3" fillId="2" borderId="31" xfId="0" applyNumberFormat="1" applyFont="1" applyFill="1" applyBorder="1" applyAlignment="1">
      <alignment vertical="center" wrapText="1"/>
    </xf>
    <xf numFmtId="0" fontId="3" fillId="2" borderId="16" xfId="0" applyFont="1" applyFill="1" applyBorder="1" applyAlignment="1">
      <alignment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" fillId="2" borderId="31" xfId="0" applyFont="1" applyFill="1" applyBorder="1" applyAlignment="1">
      <alignment vertical="center" wrapText="1"/>
    </xf>
    <xf numFmtId="0" fontId="1" fillId="2" borderId="31" xfId="0" applyNumberFormat="1" applyFont="1" applyFill="1" applyBorder="1" applyAlignment="1">
      <alignment vertical="center" wrapText="1"/>
    </xf>
    <xf numFmtId="49" fontId="3" fillId="2" borderId="31" xfId="0" applyNumberFormat="1" applyFont="1" applyFill="1" applyBorder="1" applyAlignment="1">
      <alignment horizontal="center" vertical="center" wrapText="1"/>
    </xf>
    <xf numFmtId="0" fontId="3" fillId="2" borderId="23" xfId="0" applyFont="1" applyFill="1" applyBorder="1" applyAlignment="1">
      <alignment vertical="center" wrapText="1"/>
    </xf>
    <xf numFmtId="0" fontId="1" fillId="2" borderId="18" xfId="0" applyFont="1" applyFill="1" applyBorder="1" applyAlignment="1">
      <alignment horizontal="center" vertical="center" wrapText="1"/>
    </xf>
    <xf numFmtId="49" fontId="1" fillId="2" borderId="18" xfId="0" applyNumberFormat="1" applyFont="1" applyFill="1" applyBorder="1" applyAlignment="1">
      <alignment horizontal="center" vertical="center" wrapText="1"/>
    </xf>
    <xf numFmtId="0" fontId="20" fillId="2" borderId="0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0" xfId="0" applyNumberFormat="1" applyFont="1" applyFill="1" applyBorder="1" applyAlignment="1">
      <alignment horizontal="center" vertical="center"/>
    </xf>
    <xf numFmtId="0" fontId="26" fillId="2" borderId="58" xfId="0" applyFont="1" applyFill="1" applyBorder="1" applyAlignment="1">
      <alignment horizontal="center" vertical="center" wrapText="1"/>
    </xf>
    <xf numFmtId="49" fontId="6" fillId="2" borderId="21" xfId="0" applyNumberFormat="1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 textRotation="90" wrapText="1"/>
    </xf>
    <xf numFmtId="0" fontId="26" fillId="2" borderId="75" xfId="0" applyFont="1" applyFill="1" applyBorder="1" applyAlignment="1">
      <alignment horizontal="center" vertical="center" textRotation="90" wrapText="1"/>
    </xf>
    <xf numFmtId="0" fontId="26" fillId="2" borderId="21" xfId="0" applyFont="1" applyFill="1" applyBorder="1" applyAlignment="1">
      <alignment horizontal="center" vertical="center" textRotation="90" wrapText="1"/>
    </xf>
    <xf numFmtId="0" fontId="26" fillId="2" borderId="62" xfId="0" applyFont="1" applyFill="1" applyBorder="1" applyAlignment="1">
      <alignment horizontal="center" vertical="center" wrapText="1"/>
    </xf>
    <xf numFmtId="49" fontId="26" fillId="2" borderId="62" xfId="0" applyNumberFormat="1" applyFont="1" applyFill="1" applyBorder="1" applyAlignment="1">
      <alignment horizontal="center" vertical="center" wrapText="1"/>
    </xf>
    <xf numFmtId="0" fontId="26" fillId="2" borderId="62" xfId="0" applyNumberFormat="1" applyFont="1" applyFill="1" applyBorder="1" applyAlignment="1">
      <alignment horizontal="center" vertical="center" wrapText="1"/>
    </xf>
    <xf numFmtId="0" fontId="27" fillId="2" borderId="0" xfId="0" applyFont="1" applyFill="1" applyAlignment="1">
      <alignment horizontal="center" vertical="center"/>
    </xf>
    <xf numFmtId="166" fontId="3" fillId="2" borderId="18" xfId="2" applyNumberFormat="1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 wrapText="1"/>
    </xf>
    <xf numFmtId="164" fontId="3" fillId="2" borderId="1" xfId="0" applyNumberFormat="1" applyFont="1" applyFill="1" applyBorder="1" applyAlignment="1">
      <alignment horizontal="center" vertical="center" wrapText="1"/>
    </xf>
    <xf numFmtId="49" fontId="1" fillId="2" borderId="23" xfId="0" applyNumberFormat="1" applyFont="1" applyFill="1" applyBorder="1" applyAlignment="1">
      <alignment vertical="center" wrapText="1"/>
    </xf>
    <xf numFmtId="49" fontId="3" fillId="2" borderId="31" xfId="0" applyNumberFormat="1" applyFont="1" applyFill="1" applyBorder="1" applyAlignment="1">
      <alignment vertical="center" wrapText="1"/>
    </xf>
    <xf numFmtId="49" fontId="3" fillId="2" borderId="0" xfId="0" applyNumberFormat="1" applyFont="1" applyFill="1" applyBorder="1" applyAlignment="1">
      <alignment vertical="center" wrapText="1"/>
    </xf>
    <xf numFmtId="0" fontId="26" fillId="2" borderId="1" xfId="0" applyNumberFormat="1" applyFont="1" applyFill="1" applyBorder="1" applyAlignment="1">
      <alignment horizontal="center" vertical="center" wrapText="1"/>
    </xf>
    <xf numFmtId="3" fontId="3" fillId="2" borderId="1" xfId="0" applyNumberFormat="1" applyFont="1" applyFill="1" applyBorder="1" applyAlignment="1">
      <alignment horizontal="center" vertical="center" wrapText="1"/>
    </xf>
    <xf numFmtId="0" fontId="1" fillId="2" borderId="31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1" fontId="3" fillId="2" borderId="1" xfId="0" applyNumberFormat="1" applyFont="1" applyFill="1" applyBorder="1" applyAlignment="1">
      <alignment horizontal="center" vertical="center" wrapText="1"/>
    </xf>
    <xf numFmtId="164" fontId="3" fillId="2" borderId="1" xfId="0" applyNumberFormat="1" applyFont="1" applyFill="1" applyBorder="1" applyAlignment="1">
      <alignment horizontal="center" vertical="center"/>
    </xf>
    <xf numFmtId="167" fontId="3" fillId="2" borderId="1" xfId="0" applyNumberFormat="1" applyFont="1" applyFill="1" applyBorder="1" applyAlignment="1">
      <alignment horizontal="center" vertical="center"/>
    </xf>
    <xf numFmtId="0" fontId="1" fillId="2" borderId="23" xfId="0" applyFont="1" applyFill="1" applyBorder="1" applyAlignment="1">
      <alignment vertical="center"/>
    </xf>
    <xf numFmtId="0" fontId="3" fillId="2" borderId="31" xfId="0" applyFont="1" applyFill="1" applyBorder="1" applyAlignment="1">
      <alignment vertical="center"/>
    </xf>
    <xf numFmtId="0" fontId="3" fillId="2" borderId="31" xfId="0" applyNumberFormat="1" applyFont="1" applyFill="1" applyBorder="1" applyAlignment="1">
      <alignment vertical="center"/>
    </xf>
    <xf numFmtId="2" fontId="3" fillId="2" borderId="1" xfId="0" applyNumberFormat="1" applyFont="1" applyFill="1" applyBorder="1" applyAlignment="1">
      <alignment horizontal="center" vertical="center"/>
    </xf>
    <xf numFmtId="2" fontId="3" fillId="2" borderId="1" xfId="0" applyNumberFormat="1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0" fontId="10" fillId="2" borderId="0" xfId="0" applyNumberFormat="1" applyFont="1" applyFill="1" applyAlignment="1">
      <alignment horizontal="center" vertical="center"/>
    </xf>
    <xf numFmtId="0" fontId="12" fillId="0" borderId="1" xfId="0" applyFont="1" applyFill="1" applyBorder="1"/>
    <xf numFmtId="49" fontId="12" fillId="0" borderId="1" xfId="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16" fontId="12" fillId="0" borderId="1" xfId="0" applyNumberFormat="1" applyFont="1" applyFill="1" applyBorder="1" applyAlignment="1">
      <alignment horizontal="center" vertical="center"/>
    </xf>
    <xf numFmtId="0" fontId="3" fillId="0" borderId="1" xfId="8" applyNumberFormat="1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Border="1"/>
    <xf numFmtId="0" fontId="3" fillId="2" borderId="14" xfId="4" applyFont="1" applyFill="1" applyBorder="1" applyAlignment="1">
      <alignment horizontal="center" vertical="center"/>
    </xf>
    <xf numFmtId="0" fontId="3" fillId="2" borderId="18" xfId="4" applyFont="1" applyFill="1" applyBorder="1" applyAlignment="1">
      <alignment horizontal="center" vertical="center"/>
    </xf>
    <xf numFmtId="0" fontId="3" fillId="2" borderId="14" xfId="4" applyFont="1" applyFill="1" applyBorder="1" applyAlignment="1">
      <alignment horizontal="left" vertical="center" wrapText="1"/>
    </xf>
    <xf numFmtId="0" fontId="3" fillId="2" borderId="14" xfId="4" applyFont="1" applyFill="1" applyBorder="1" applyAlignment="1">
      <alignment vertical="center" wrapText="1"/>
    </xf>
    <xf numFmtId="0" fontId="3" fillId="2" borderId="18" xfId="0" applyFont="1" applyFill="1" applyBorder="1" applyAlignment="1">
      <alignment vertical="center" wrapText="1"/>
    </xf>
    <xf numFmtId="0" fontId="10" fillId="2" borderId="14" xfId="0" applyFont="1" applyFill="1" applyBorder="1" applyAlignment="1">
      <alignment horizontal="left" vertical="center"/>
    </xf>
    <xf numFmtId="0" fontId="10" fillId="2" borderId="1" xfId="0" applyFont="1" applyFill="1" applyBorder="1" applyAlignment="1">
      <alignment horizontal="left" vertical="center"/>
    </xf>
    <xf numFmtId="0" fontId="10" fillId="2" borderId="18" xfId="0" applyFont="1" applyFill="1" applyBorder="1" applyAlignment="1">
      <alignment vertical="center" wrapText="1"/>
    </xf>
    <xf numFmtId="0" fontId="3" fillId="2" borderId="14" xfId="4" applyFont="1" applyFill="1" applyBorder="1" applyAlignment="1">
      <alignment horizontal="center" vertical="center" wrapText="1"/>
    </xf>
    <xf numFmtId="0" fontId="3" fillId="2" borderId="18" xfId="4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left" vertical="center" wrapText="1"/>
    </xf>
    <xf numFmtId="49" fontId="10" fillId="2" borderId="14" xfId="0" applyNumberFormat="1" applyFont="1" applyFill="1" applyBorder="1" applyAlignment="1">
      <alignment vertical="center" wrapText="1"/>
    </xf>
    <xf numFmtId="0" fontId="4" fillId="2" borderId="1" xfId="1" applyNumberFormat="1" applyFont="1" applyFill="1" applyBorder="1" applyAlignment="1">
      <alignment horizontal="center" vertical="center" textRotation="90" wrapText="1"/>
      <protection locked="0"/>
    </xf>
    <xf numFmtId="0" fontId="4" fillId="2" borderId="4" xfId="1" applyNumberFormat="1" applyFont="1" applyFill="1" applyBorder="1" applyAlignment="1">
      <alignment horizontal="center" vertical="center" textRotation="90" wrapText="1"/>
      <protection locked="0"/>
    </xf>
    <xf numFmtId="0" fontId="10" fillId="2" borderId="14" xfId="0" applyFont="1" applyFill="1" applyBorder="1" applyAlignment="1">
      <alignment wrapText="1"/>
    </xf>
    <xf numFmtId="0" fontId="4" fillId="0" borderId="23" xfId="1" applyNumberFormat="1" applyFont="1" applyFill="1" applyBorder="1" applyAlignment="1">
      <alignment horizontal="center" vertical="center" wrapText="1"/>
      <protection locked="0"/>
    </xf>
    <xf numFmtId="0" fontId="4" fillId="0" borderId="31" xfId="1" applyNumberFormat="1" applyFont="1" applyFill="1" applyBorder="1" applyAlignment="1">
      <alignment horizontal="center" vertical="center" wrapText="1"/>
      <protection locked="0"/>
    </xf>
    <xf numFmtId="0" fontId="4" fillId="0" borderId="8" xfId="1" applyNumberFormat="1" applyFont="1" applyFill="1" applyBorder="1" applyAlignment="1">
      <alignment horizontal="center" vertical="center" wrapText="1"/>
      <protection locked="0"/>
    </xf>
    <xf numFmtId="0" fontId="2" fillId="0" borderId="0" xfId="1" applyNumberFormat="1" applyFont="1" applyFill="1" applyBorder="1" applyAlignment="1">
      <alignment horizontal="center" vertical="center" wrapText="1"/>
      <protection locked="0"/>
    </xf>
    <xf numFmtId="0" fontId="4" fillId="0" borderId="67" xfId="1" applyNumberFormat="1" applyFont="1" applyFill="1" applyBorder="1" applyAlignment="1">
      <alignment horizontal="center" vertical="center" textRotation="90" wrapText="1"/>
      <protection locked="0"/>
    </xf>
    <xf numFmtId="0" fontId="4" fillId="0" borderId="56" xfId="1" applyNumberFormat="1" applyFont="1" applyFill="1" applyBorder="1" applyAlignment="1">
      <alignment horizontal="center" vertical="center" textRotation="90" wrapText="1"/>
      <protection locked="0"/>
    </xf>
    <xf numFmtId="0" fontId="4" fillId="0" borderId="45" xfId="1" applyNumberFormat="1" applyFont="1" applyFill="1" applyBorder="1" applyAlignment="1">
      <alignment horizontal="center" vertical="center" textRotation="90" wrapText="1"/>
      <protection locked="0"/>
    </xf>
    <xf numFmtId="0" fontId="4" fillId="0" borderId="29" xfId="1" applyNumberFormat="1" applyFont="1" applyFill="1" applyBorder="1" applyAlignment="1">
      <alignment horizontal="center"/>
      <protection locked="0"/>
    </xf>
    <xf numFmtId="0" fontId="4" fillId="0" borderId="7" xfId="1" applyNumberFormat="1" applyFont="1" applyFill="1" applyBorder="1" applyAlignment="1">
      <alignment horizontal="center"/>
      <protection locked="0"/>
    </xf>
    <xf numFmtId="0" fontId="4" fillId="0" borderId="29" xfId="1" applyNumberFormat="1" applyFont="1" applyFill="1" applyBorder="1" applyAlignment="1">
      <alignment horizontal="center" vertical="center"/>
      <protection locked="0"/>
    </xf>
    <xf numFmtId="0" fontId="4" fillId="0" borderId="7" xfId="1" applyNumberFormat="1" applyFont="1" applyFill="1" applyBorder="1" applyAlignment="1">
      <alignment horizontal="center" vertical="center"/>
      <protection locked="0"/>
    </xf>
    <xf numFmtId="0" fontId="4" fillId="0" borderId="14" xfId="1" applyNumberFormat="1" applyFont="1" applyFill="1" applyBorder="1" applyAlignment="1">
      <alignment horizontal="center" vertical="center" textRotation="90" wrapText="1"/>
      <protection locked="0"/>
    </xf>
    <xf numFmtId="0" fontId="4" fillId="0" borderId="18" xfId="1" applyNumberFormat="1" applyFont="1" applyFill="1" applyBorder="1" applyAlignment="1">
      <alignment horizontal="center" vertical="center" textRotation="90" wrapText="1"/>
      <protection locked="0"/>
    </xf>
    <xf numFmtId="0" fontId="4" fillId="0" borderId="15" xfId="1" applyNumberFormat="1" applyFont="1" applyFill="1" applyBorder="1" applyAlignment="1">
      <alignment horizontal="center" vertical="center" textRotation="90" wrapText="1"/>
      <protection locked="0"/>
    </xf>
    <xf numFmtId="0" fontId="4" fillId="0" borderId="32" xfId="1" applyNumberFormat="1" applyFont="1" applyFill="1" applyBorder="1" applyAlignment="1">
      <alignment horizontal="center" vertical="center" textRotation="90" wrapText="1"/>
      <protection locked="0"/>
    </xf>
    <xf numFmtId="0" fontId="4" fillId="0" borderId="12" xfId="1" applyNumberFormat="1" applyFont="1" applyFill="1" applyBorder="1" applyAlignment="1">
      <alignment horizontal="center" vertical="center" textRotation="90" wrapText="1"/>
      <protection locked="0"/>
    </xf>
    <xf numFmtId="0" fontId="4" fillId="0" borderId="1" xfId="1" applyNumberFormat="1" applyFont="1" applyFill="1" applyBorder="1" applyAlignment="1">
      <alignment horizontal="center" vertical="center" textRotation="90" wrapText="1"/>
      <protection locked="0"/>
    </xf>
    <xf numFmtId="0" fontId="4" fillId="0" borderId="1" xfId="1" applyNumberFormat="1" applyFont="1" applyFill="1" applyBorder="1" applyAlignment="1">
      <alignment horizontal="center" vertical="center" wrapText="1"/>
      <protection locked="0"/>
    </xf>
    <xf numFmtId="0" fontId="4" fillId="0" borderId="4" xfId="1" applyNumberFormat="1" applyFont="1" applyFill="1" applyBorder="1" applyAlignment="1">
      <alignment horizontal="center" vertical="center" wrapText="1"/>
      <protection locked="0"/>
    </xf>
    <xf numFmtId="0" fontId="4" fillId="0" borderId="5" xfId="1" applyNumberFormat="1" applyFont="1" applyFill="1" applyBorder="1" applyAlignment="1">
      <alignment horizontal="center" vertical="center" textRotation="90" wrapText="1"/>
      <protection locked="0"/>
    </xf>
    <xf numFmtId="0" fontId="4" fillId="0" borderId="6" xfId="1" applyNumberFormat="1" applyFont="1" applyFill="1" applyBorder="1" applyAlignment="1">
      <alignment horizontal="center" vertical="center" textRotation="90" wrapText="1"/>
      <protection locked="0"/>
    </xf>
    <xf numFmtId="0" fontId="4" fillId="0" borderId="9" xfId="1" applyNumberFormat="1" applyFont="1" applyFill="1" applyBorder="1" applyAlignment="1">
      <alignment horizontal="center" vertical="center" textRotation="90" wrapText="1"/>
      <protection locked="0"/>
    </xf>
    <xf numFmtId="0" fontId="4" fillId="0" borderId="10" xfId="1" applyNumberFormat="1" applyFont="1" applyFill="1" applyBorder="1" applyAlignment="1">
      <alignment horizontal="center" vertical="center" textRotation="90" wrapText="1"/>
      <protection locked="0"/>
    </xf>
    <xf numFmtId="0" fontId="4" fillId="0" borderId="7" xfId="1" applyNumberFormat="1" applyFont="1" applyFill="1" applyBorder="1" applyAlignment="1">
      <alignment horizontal="center" vertical="center" textRotation="90" wrapText="1"/>
      <protection locked="0"/>
    </xf>
    <xf numFmtId="0" fontId="4" fillId="0" borderId="8" xfId="1" applyNumberFormat="1" applyFont="1" applyFill="1" applyBorder="1" applyAlignment="1">
      <alignment horizontal="center" vertical="center" textRotation="90" wrapText="1"/>
      <protection locked="0"/>
    </xf>
    <xf numFmtId="0" fontId="4" fillId="0" borderId="2" xfId="1" applyNumberFormat="1" applyFont="1" applyFill="1" applyBorder="1" applyAlignment="1">
      <alignment horizontal="center"/>
      <protection locked="0"/>
    </xf>
    <xf numFmtId="0" fontId="4" fillId="0" borderId="3" xfId="1" applyNumberFormat="1" applyFont="1" applyFill="1" applyBorder="1" applyAlignment="1">
      <alignment horizontal="center"/>
      <protection locked="0"/>
    </xf>
    <xf numFmtId="0" fontId="4" fillId="0" borderId="2" xfId="1" applyNumberFormat="1" applyFont="1" applyFill="1" applyBorder="1" applyAlignment="1">
      <alignment horizontal="center" vertical="center"/>
      <protection locked="0"/>
    </xf>
    <xf numFmtId="0" fontId="4" fillId="0" borderId="3" xfId="1" applyNumberFormat="1" applyFont="1" applyFill="1" applyBorder="1" applyAlignment="1">
      <alignment horizontal="center" vertical="center"/>
      <protection locked="0"/>
    </xf>
    <xf numFmtId="0" fontId="4" fillId="0" borderId="4" xfId="1" applyNumberFormat="1" applyFont="1" applyFill="1" applyBorder="1" applyAlignment="1">
      <alignment horizontal="center" vertical="center" textRotation="90" wrapText="1"/>
      <protection locked="0"/>
    </xf>
    <xf numFmtId="0" fontId="5" fillId="0" borderId="1" xfId="1" applyNumberFormat="1" applyFont="1" applyFill="1" applyBorder="1" applyAlignment="1">
      <alignment horizontal="center" vertical="center" wrapText="1"/>
      <protection locked="0"/>
    </xf>
    <xf numFmtId="0" fontId="5" fillId="0" borderId="4" xfId="1" applyNumberFormat="1" applyFont="1" applyFill="1" applyBorder="1" applyAlignment="1">
      <alignment horizontal="center" vertical="center" wrapText="1"/>
      <protection locked="0"/>
    </xf>
    <xf numFmtId="0" fontId="4" fillId="2" borderId="1" xfId="1" applyNumberFormat="1" applyFont="1" applyFill="1" applyBorder="1" applyAlignment="1">
      <alignment horizontal="center" vertical="center" textRotation="90" wrapText="1"/>
      <protection locked="0"/>
    </xf>
    <xf numFmtId="0" fontId="4" fillId="2" borderId="1" xfId="1" applyNumberFormat="1" applyFont="1" applyFill="1" applyBorder="1" applyAlignment="1">
      <alignment horizontal="center" vertical="center" wrapText="1"/>
      <protection locked="0"/>
    </xf>
    <xf numFmtId="0" fontId="4" fillId="2" borderId="4" xfId="1" applyNumberFormat="1" applyFont="1" applyFill="1" applyBorder="1" applyAlignment="1">
      <alignment horizontal="center" vertical="center" wrapText="1"/>
      <protection locked="0"/>
    </xf>
    <xf numFmtId="0" fontId="2" fillId="2" borderId="0" xfId="1" applyNumberFormat="1" applyFont="1" applyFill="1" applyBorder="1" applyAlignment="1">
      <alignment horizontal="center" vertical="center" wrapText="1"/>
      <protection locked="0"/>
    </xf>
    <xf numFmtId="0" fontId="4" fillId="2" borderId="5" xfId="1" applyNumberFormat="1" applyFont="1" applyFill="1" applyBorder="1" applyAlignment="1">
      <alignment horizontal="center" vertical="center" textRotation="90" wrapText="1"/>
      <protection locked="0"/>
    </xf>
    <xf numFmtId="0" fontId="4" fillId="2" borderId="6" xfId="1" applyNumberFormat="1" applyFont="1" applyFill="1" applyBorder="1" applyAlignment="1">
      <alignment horizontal="center" vertical="center" textRotation="90" wrapText="1"/>
      <protection locked="0"/>
    </xf>
    <xf numFmtId="0" fontId="4" fillId="2" borderId="9" xfId="1" applyNumberFormat="1" applyFont="1" applyFill="1" applyBorder="1" applyAlignment="1">
      <alignment horizontal="center" vertical="center" textRotation="90" wrapText="1"/>
      <protection locked="0"/>
    </xf>
    <xf numFmtId="0" fontId="4" fillId="2" borderId="10" xfId="1" applyNumberFormat="1" applyFont="1" applyFill="1" applyBorder="1" applyAlignment="1">
      <alignment horizontal="center" vertical="center" textRotation="90" wrapText="1"/>
      <protection locked="0"/>
    </xf>
    <xf numFmtId="0" fontId="4" fillId="2" borderId="7" xfId="1" applyNumberFormat="1" applyFont="1" applyFill="1" applyBorder="1" applyAlignment="1">
      <alignment horizontal="center" vertical="center" textRotation="90" wrapText="1"/>
      <protection locked="0"/>
    </xf>
    <xf numFmtId="0" fontId="4" fillId="2" borderId="8" xfId="1" applyNumberFormat="1" applyFont="1" applyFill="1" applyBorder="1" applyAlignment="1">
      <alignment horizontal="center" vertical="center" textRotation="90" wrapText="1"/>
      <protection locked="0"/>
    </xf>
    <xf numFmtId="0" fontId="4" fillId="2" borderId="2" xfId="1" applyNumberFormat="1" applyFont="1" applyFill="1" applyBorder="1" applyAlignment="1">
      <alignment horizontal="center"/>
      <protection locked="0"/>
    </xf>
    <xf numFmtId="0" fontId="4" fillId="2" borderId="3" xfId="1" applyNumberFormat="1" applyFont="1" applyFill="1" applyBorder="1" applyAlignment="1">
      <alignment horizontal="center"/>
      <protection locked="0"/>
    </xf>
    <xf numFmtId="0" fontId="4" fillId="2" borderId="2" xfId="1" applyNumberFormat="1" applyFont="1" applyFill="1" applyBorder="1" applyAlignment="1">
      <alignment horizontal="center" vertical="center"/>
      <protection locked="0"/>
    </xf>
    <xf numFmtId="0" fontId="4" fillId="2" borderId="3" xfId="1" applyNumberFormat="1" applyFont="1" applyFill="1" applyBorder="1" applyAlignment="1">
      <alignment horizontal="center" vertical="center"/>
      <protection locked="0"/>
    </xf>
    <xf numFmtId="0" fontId="4" fillId="2" borderId="4" xfId="1" applyNumberFormat="1" applyFont="1" applyFill="1" applyBorder="1" applyAlignment="1">
      <alignment horizontal="center" vertical="center" textRotation="90" wrapText="1"/>
      <protection locked="0"/>
    </xf>
    <xf numFmtId="0" fontId="3" fillId="2" borderId="14" xfId="4" applyFont="1" applyFill="1" applyBorder="1" applyAlignment="1">
      <alignment horizontal="center" vertical="center"/>
    </xf>
    <xf numFmtId="0" fontId="3" fillId="2" borderId="18" xfId="4" applyFont="1" applyFill="1" applyBorder="1" applyAlignment="1">
      <alignment horizontal="center" vertical="center"/>
    </xf>
    <xf numFmtId="0" fontId="3" fillId="2" borderId="14" xfId="4" applyFont="1" applyFill="1" applyBorder="1" applyAlignment="1">
      <alignment horizontal="center" vertical="center" wrapText="1"/>
    </xf>
    <xf numFmtId="0" fontId="3" fillId="2" borderId="18" xfId="4" applyFont="1" applyFill="1" applyBorder="1" applyAlignment="1">
      <alignment horizontal="center" vertical="center" wrapText="1"/>
    </xf>
    <xf numFmtId="0" fontId="10" fillId="2" borderId="14" xfId="0" applyFont="1" applyFill="1" applyBorder="1" applyAlignment="1">
      <alignment horizontal="left" vertical="center"/>
    </xf>
    <xf numFmtId="0" fontId="10" fillId="2" borderId="17" xfId="0" applyFont="1" applyFill="1" applyBorder="1" applyAlignment="1">
      <alignment horizontal="left" vertical="center"/>
    </xf>
    <xf numFmtId="0" fontId="10" fillId="2" borderId="18" xfId="0" applyFont="1" applyFill="1" applyBorder="1" applyAlignment="1">
      <alignment horizontal="left" vertical="center"/>
    </xf>
    <xf numFmtId="0" fontId="5" fillId="2" borderId="1" xfId="1" applyNumberFormat="1" applyFont="1" applyFill="1" applyBorder="1" applyAlignment="1">
      <alignment horizontal="center" vertical="center" wrapText="1"/>
      <protection locked="0"/>
    </xf>
    <xf numFmtId="0" fontId="5" fillId="2" borderId="4" xfId="1" applyNumberFormat="1" applyFont="1" applyFill="1" applyBorder="1" applyAlignment="1">
      <alignment horizontal="center" vertical="center" wrapText="1"/>
      <protection locked="0"/>
    </xf>
    <xf numFmtId="0" fontId="3" fillId="2" borderId="14" xfId="0" applyFont="1" applyFill="1" applyBorder="1" applyAlignment="1">
      <alignment horizontal="center" vertical="center"/>
    </xf>
    <xf numFmtId="0" fontId="3" fillId="2" borderId="18" xfId="0" applyFont="1" applyFill="1" applyBorder="1" applyAlignment="1">
      <alignment horizontal="center" vertical="center"/>
    </xf>
    <xf numFmtId="0" fontId="3" fillId="2" borderId="14" xfId="4" applyFont="1" applyFill="1" applyBorder="1" applyAlignment="1">
      <alignment vertical="center" wrapText="1"/>
    </xf>
    <xf numFmtId="0" fontId="10" fillId="2" borderId="18" xfId="0" applyFont="1" applyFill="1" applyBorder="1" applyAlignment="1">
      <alignment vertical="center" wrapText="1"/>
    </xf>
    <xf numFmtId="0" fontId="3" fillId="2" borderId="14" xfId="4" applyFont="1" applyFill="1" applyBorder="1" applyAlignment="1">
      <alignment horizontal="left" vertical="center" wrapText="1"/>
    </xf>
    <xf numFmtId="0" fontId="10" fillId="2" borderId="18" xfId="0" applyFont="1" applyFill="1" applyBorder="1" applyAlignment="1">
      <alignment horizontal="left" vertical="center" wrapText="1"/>
    </xf>
    <xf numFmtId="0" fontId="3" fillId="2" borderId="18" xfId="0" applyFont="1" applyFill="1" applyBorder="1" applyAlignment="1">
      <alignment horizontal="left" vertical="center" wrapText="1"/>
    </xf>
    <xf numFmtId="49" fontId="10" fillId="2" borderId="14" xfId="0" applyNumberFormat="1" applyFont="1" applyFill="1" applyBorder="1" applyAlignment="1">
      <alignment horizontal="center" vertical="center" wrapText="1"/>
    </xf>
    <xf numFmtId="49" fontId="10" fillId="2" borderId="17" xfId="0" applyNumberFormat="1" applyFont="1" applyFill="1" applyBorder="1" applyAlignment="1">
      <alignment horizontal="center" vertical="center" wrapText="1"/>
    </xf>
    <xf numFmtId="0" fontId="10" fillId="2" borderId="14" xfId="0" applyFont="1" applyFill="1" applyBorder="1" applyAlignment="1">
      <alignment horizontal="center" vertical="center" wrapText="1"/>
    </xf>
    <xf numFmtId="0" fontId="10" fillId="2" borderId="17" xfId="0" applyFont="1" applyFill="1" applyBorder="1" applyAlignment="1">
      <alignment horizontal="center" vertical="center" wrapText="1"/>
    </xf>
    <xf numFmtId="0" fontId="10" fillId="2" borderId="14" xfId="0" applyFont="1" applyFill="1" applyBorder="1" applyAlignment="1">
      <alignment horizontal="left" vertical="center" wrapText="1"/>
    </xf>
    <xf numFmtId="0" fontId="10" fillId="2" borderId="17" xfId="0" applyFont="1" applyFill="1" applyBorder="1" applyAlignment="1">
      <alignment horizontal="left" vertical="center" wrapText="1"/>
    </xf>
    <xf numFmtId="0" fontId="3" fillId="2" borderId="17" xfId="4" applyFont="1" applyFill="1" applyBorder="1" applyAlignment="1">
      <alignment horizontal="center" vertical="center" wrapText="1"/>
    </xf>
    <xf numFmtId="0" fontId="3" fillId="2" borderId="18" xfId="4" applyFont="1" applyFill="1" applyBorder="1" applyAlignment="1">
      <alignment horizontal="left" vertical="center" wrapText="1"/>
    </xf>
    <xf numFmtId="0" fontId="10" fillId="2" borderId="1" xfId="0" applyFont="1" applyFill="1" applyBorder="1" applyAlignment="1">
      <alignment horizontal="left" vertical="center"/>
    </xf>
    <xf numFmtId="0" fontId="3" fillId="2" borderId="18" xfId="0" applyFont="1" applyFill="1" applyBorder="1" applyAlignment="1">
      <alignment vertical="center" wrapText="1"/>
    </xf>
    <xf numFmtId="0" fontId="10" fillId="2" borderId="18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left" vertical="center" wrapText="1"/>
    </xf>
    <xf numFmtId="0" fontId="3" fillId="2" borderId="17" xfId="0" applyFont="1" applyFill="1" applyBorder="1" applyAlignment="1">
      <alignment horizontal="left" vertical="center" wrapText="1"/>
    </xf>
    <xf numFmtId="0" fontId="10" fillId="2" borderId="14" xfId="0" applyFont="1" applyFill="1" applyBorder="1" applyAlignment="1">
      <alignment horizontal="center" vertical="center"/>
    </xf>
    <xf numFmtId="0" fontId="10" fillId="2" borderId="18" xfId="0" applyFont="1" applyFill="1" applyBorder="1" applyAlignment="1">
      <alignment horizontal="center" vertical="center"/>
    </xf>
    <xf numFmtId="0" fontId="10" fillId="2" borderId="14" xfId="0" applyNumberFormat="1" applyFont="1" applyFill="1" applyBorder="1" applyAlignment="1">
      <alignment horizontal="center" vertical="center" wrapText="1"/>
    </xf>
    <xf numFmtId="0" fontId="10" fillId="2" borderId="17" xfId="0" applyNumberFormat="1" applyFont="1" applyFill="1" applyBorder="1" applyAlignment="1">
      <alignment horizontal="center" vertical="center" wrapText="1"/>
    </xf>
    <xf numFmtId="0" fontId="10" fillId="2" borderId="18" xfId="0" applyNumberFormat="1" applyFont="1" applyFill="1" applyBorder="1" applyAlignment="1">
      <alignment horizontal="center" vertical="center" wrapText="1"/>
    </xf>
    <xf numFmtId="0" fontId="10" fillId="2" borderId="14" xfId="0" applyFont="1" applyFill="1" applyBorder="1" applyAlignment="1">
      <alignment horizontal="center" vertical="center" wrapText="1" shrinkToFit="1"/>
    </xf>
    <xf numFmtId="0" fontId="10" fillId="2" borderId="17" xfId="0" applyFont="1" applyFill="1" applyBorder="1" applyAlignment="1">
      <alignment horizontal="center" vertical="center" wrapText="1" shrinkToFit="1"/>
    </xf>
    <xf numFmtId="0" fontId="10" fillId="2" borderId="18" xfId="0" applyFont="1" applyFill="1" applyBorder="1" applyAlignment="1">
      <alignment horizontal="center" vertical="center" wrapText="1" shrinkToFit="1"/>
    </xf>
    <xf numFmtId="49" fontId="10" fillId="2" borderId="42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39" xfId="0" applyNumberFormat="1" applyFont="1" applyFill="1" applyBorder="1" applyAlignment="1" applyProtection="1">
      <alignment horizontal="center" vertical="center" wrapText="1"/>
      <protection locked="0"/>
    </xf>
    <xf numFmtId="0" fontId="21" fillId="2" borderId="14" xfId="0" applyFont="1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/>
    </xf>
    <xf numFmtId="0" fontId="10" fillId="2" borderId="18" xfId="0" applyFont="1" applyFill="1" applyBorder="1" applyAlignment="1"/>
    <xf numFmtId="0" fontId="3" fillId="2" borderId="14" xfId="0" applyFont="1" applyFill="1" applyBorder="1" applyAlignment="1"/>
    <xf numFmtId="0" fontId="3" fillId="2" borderId="14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wrapText="1"/>
    </xf>
    <xf numFmtId="49" fontId="3" fillId="2" borderId="14" xfId="0" applyNumberFormat="1" applyFont="1" applyFill="1" applyBorder="1" applyAlignment="1">
      <alignment horizontal="left" wrapText="1"/>
    </xf>
    <xf numFmtId="0" fontId="3" fillId="2" borderId="14" xfId="0" applyNumberFormat="1" applyFont="1" applyFill="1" applyBorder="1" applyAlignment="1">
      <alignment horizontal="center" vertical="center" wrapText="1"/>
    </xf>
    <xf numFmtId="49" fontId="3" fillId="2" borderId="14" xfId="0" applyNumberFormat="1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left" wrapText="1"/>
    </xf>
    <xf numFmtId="0" fontId="21" fillId="2" borderId="14" xfId="0" applyFont="1" applyFill="1" applyBorder="1" applyAlignment="1">
      <alignment horizontal="center" vertical="center"/>
    </xf>
    <xf numFmtId="49" fontId="21" fillId="2" borderId="14" xfId="0" applyNumberFormat="1" applyFont="1" applyFill="1" applyBorder="1" applyAlignment="1">
      <alignment horizontal="center" vertical="center" wrapText="1"/>
    </xf>
    <xf numFmtId="0" fontId="10" fillId="2" borderId="14" xfId="0" applyFont="1" applyFill="1" applyBorder="1" applyAlignment="1"/>
    <xf numFmtId="0" fontId="26" fillId="2" borderId="24" xfId="0" applyFont="1" applyFill="1" applyBorder="1" applyAlignment="1">
      <alignment horizontal="center" vertical="center" wrapText="1"/>
    </xf>
    <xf numFmtId="0" fontId="26" fillId="2" borderId="43" xfId="0" applyFont="1" applyFill="1" applyBorder="1" applyAlignment="1">
      <alignment horizontal="center" vertical="center" wrapText="1"/>
    </xf>
    <xf numFmtId="0" fontId="26" fillId="2" borderId="71" xfId="0" applyFont="1" applyFill="1" applyBorder="1" applyAlignment="1">
      <alignment horizontal="center" vertical="center" wrapText="1"/>
    </xf>
    <xf numFmtId="0" fontId="26" fillId="2" borderId="17" xfId="0" applyFont="1" applyFill="1" applyBorder="1" applyAlignment="1">
      <alignment horizontal="center" vertical="center" textRotation="90" wrapText="1"/>
    </xf>
    <xf numFmtId="0" fontId="25" fillId="2" borderId="0" xfId="0" applyFont="1" applyFill="1" applyAlignment="1">
      <alignment horizontal="center" vertical="center"/>
    </xf>
    <xf numFmtId="0" fontId="25" fillId="2" borderId="0" xfId="0" applyFont="1" applyFill="1" applyBorder="1" applyAlignment="1">
      <alignment horizontal="center" vertical="center"/>
    </xf>
    <xf numFmtId="0" fontId="25" fillId="2" borderId="43" xfId="0" applyFont="1" applyFill="1" applyBorder="1" applyAlignment="1">
      <alignment horizontal="center" vertical="center"/>
    </xf>
    <xf numFmtId="0" fontId="26" fillId="2" borderId="9" xfId="0" applyFont="1" applyFill="1" applyBorder="1" applyAlignment="1">
      <alignment horizontal="center" vertical="center" textRotation="90" wrapText="1"/>
    </xf>
    <xf numFmtId="0" fontId="26" fillId="2" borderId="10" xfId="0" applyFont="1" applyFill="1" applyBorder="1" applyAlignment="1">
      <alignment horizontal="center" vertical="center" textRotation="90" wrapText="1"/>
    </xf>
    <xf numFmtId="0" fontId="26" fillId="2" borderId="25" xfId="0" applyFont="1" applyFill="1" applyBorder="1" applyAlignment="1">
      <alignment horizontal="center" vertical="center" textRotation="90" wrapText="1"/>
    </xf>
    <xf numFmtId="49" fontId="26" fillId="2" borderId="9" xfId="0" applyNumberFormat="1" applyFont="1" applyFill="1" applyBorder="1" applyAlignment="1">
      <alignment horizontal="center" vertical="center" textRotation="90" wrapText="1"/>
    </xf>
    <xf numFmtId="49" fontId="26" fillId="2" borderId="10" xfId="0" applyNumberFormat="1" applyFont="1" applyFill="1" applyBorder="1" applyAlignment="1">
      <alignment horizontal="center" vertical="center" textRotation="90" wrapText="1"/>
    </xf>
    <xf numFmtId="49" fontId="26" fillId="2" borderId="25" xfId="0" applyNumberFormat="1" applyFont="1" applyFill="1" applyBorder="1" applyAlignment="1">
      <alignment horizontal="center" vertical="center" textRotation="90" wrapText="1"/>
    </xf>
    <xf numFmtId="0" fontId="26" fillId="2" borderId="21" xfId="0" applyFont="1" applyFill="1" applyBorder="1" applyAlignment="1">
      <alignment horizontal="center" vertical="center" wrapText="1"/>
    </xf>
    <xf numFmtId="0" fontId="26" fillId="2" borderId="19" xfId="0" applyFont="1" applyFill="1" applyBorder="1" applyAlignment="1">
      <alignment horizontal="center" vertical="center" wrapText="1"/>
    </xf>
    <xf numFmtId="0" fontId="26" fillId="2" borderId="20" xfId="0" applyFont="1" applyFill="1" applyBorder="1" applyAlignment="1">
      <alignment horizontal="center" vertical="center" wrapText="1"/>
    </xf>
    <xf numFmtId="0" fontId="26" fillId="2" borderId="0" xfId="0" applyFont="1" applyFill="1" applyBorder="1" applyAlignment="1">
      <alignment horizontal="center" vertical="center" textRotation="90" wrapText="1"/>
    </xf>
    <xf numFmtId="0" fontId="26" fillId="2" borderId="68" xfId="0" applyFont="1" applyFill="1" applyBorder="1" applyAlignment="1">
      <alignment horizontal="center" vertical="center" wrapText="1"/>
    </xf>
    <xf numFmtId="0" fontId="26" fillId="2" borderId="58" xfId="0" applyFont="1" applyFill="1" applyBorder="1" applyAlignment="1">
      <alignment horizontal="center" vertical="center" wrapText="1"/>
    </xf>
    <xf numFmtId="49" fontId="26" fillId="2" borderId="17" xfId="0" applyNumberFormat="1" applyFont="1" applyFill="1" applyBorder="1" applyAlignment="1">
      <alignment horizontal="center" vertical="center" textRotation="90" wrapText="1"/>
    </xf>
    <xf numFmtId="49" fontId="26" fillId="2" borderId="18" xfId="0" applyNumberFormat="1" applyFont="1" applyFill="1" applyBorder="1" applyAlignment="1">
      <alignment horizontal="center" vertical="center" textRotation="90" wrapText="1"/>
    </xf>
    <xf numFmtId="49" fontId="26" fillId="2" borderId="14" xfId="0" applyNumberFormat="1" applyFont="1" applyFill="1" applyBorder="1" applyAlignment="1">
      <alignment horizontal="center" vertical="center" textRotation="90" wrapText="1"/>
    </xf>
    <xf numFmtId="0" fontId="26" fillId="2" borderId="18" xfId="0" applyFont="1" applyFill="1" applyBorder="1" applyAlignment="1">
      <alignment horizontal="center" vertical="center" textRotation="90" wrapText="1"/>
    </xf>
    <xf numFmtId="0" fontId="26" fillId="2" borderId="14" xfId="0" applyFont="1" applyFill="1" applyBorder="1" applyAlignment="1">
      <alignment horizontal="center" vertical="center" textRotation="90" wrapText="1"/>
    </xf>
    <xf numFmtId="0" fontId="26" fillId="2" borderId="72" xfId="0" applyFont="1" applyFill="1" applyBorder="1" applyAlignment="1">
      <alignment horizontal="center" vertical="center" textRotation="90" wrapText="1"/>
    </xf>
    <xf numFmtId="0" fontId="26" fillId="2" borderId="75" xfId="0" applyFont="1" applyFill="1" applyBorder="1" applyAlignment="1">
      <alignment horizontal="center" vertical="center" textRotation="90" wrapText="1"/>
    </xf>
    <xf numFmtId="0" fontId="3" fillId="2" borderId="23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49" fontId="26" fillId="2" borderId="35" xfId="0" applyNumberFormat="1" applyFont="1" applyFill="1" applyBorder="1" applyAlignment="1">
      <alignment horizontal="center" vertical="center" textRotation="90" wrapText="1"/>
    </xf>
    <xf numFmtId="49" fontId="26" fillId="2" borderId="20" xfId="0" applyNumberFormat="1" applyFont="1" applyFill="1" applyBorder="1" applyAlignment="1">
      <alignment horizontal="center" vertical="center" textRotation="90" wrapText="1"/>
    </xf>
    <xf numFmtId="0" fontId="26" fillId="2" borderId="24" xfId="0" applyFont="1" applyFill="1" applyBorder="1" applyAlignment="1">
      <alignment horizontal="center" vertical="center" textRotation="90" wrapText="1"/>
    </xf>
    <xf numFmtId="0" fontId="26" fillId="2" borderId="21" xfId="0" applyFont="1" applyFill="1" applyBorder="1" applyAlignment="1">
      <alignment horizontal="center" vertical="center" textRotation="90" wrapText="1"/>
    </xf>
    <xf numFmtId="0" fontId="26" fillId="2" borderId="17" xfId="0" applyNumberFormat="1" applyFont="1" applyFill="1" applyBorder="1" applyAlignment="1">
      <alignment horizontal="center" vertical="center" textRotation="90" wrapText="1"/>
    </xf>
    <xf numFmtId="0" fontId="26" fillId="2" borderId="35" xfId="0" applyFont="1" applyFill="1" applyBorder="1" applyAlignment="1">
      <alignment horizontal="center" vertical="center" textRotation="90" wrapText="1"/>
    </xf>
    <xf numFmtId="0" fontId="26" fillId="2" borderId="20" xfId="0" applyFont="1" applyFill="1" applyBorder="1" applyAlignment="1">
      <alignment horizontal="center" vertical="center" textRotation="90" wrapText="1"/>
    </xf>
    <xf numFmtId="0" fontId="26" fillId="2" borderId="72" xfId="0" applyFont="1" applyFill="1" applyBorder="1" applyAlignment="1">
      <alignment horizontal="center" vertical="center" wrapText="1"/>
    </xf>
    <xf numFmtId="0" fontId="26" fillId="2" borderId="73" xfId="0" applyFont="1" applyFill="1" applyBorder="1" applyAlignment="1">
      <alignment horizontal="center" vertical="center" wrapText="1"/>
    </xf>
    <xf numFmtId="0" fontId="26" fillId="2" borderId="74" xfId="0" applyFont="1" applyFill="1" applyBorder="1" applyAlignment="1">
      <alignment horizontal="center" vertical="center" wrapText="1"/>
    </xf>
    <xf numFmtId="49" fontId="10" fillId="2" borderId="17" xfId="0" applyNumberFormat="1" applyFont="1" applyFill="1" applyBorder="1" applyAlignment="1">
      <alignment vertical="center" wrapText="1"/>
    </xf>
  </cellXfs>
  <cellStyles count="9">
    <cellStyle name="Нейтральный" xfId="3" builtinId="28"/>
    <cellStyle name="Обычный" xfId="0" builtinId="0"/>
    <cellStyle name="Обычный 2" xfId="4" xr:uid="{8B5D60A7-5C0A-4D31-A100-5D4CE3CDFCF5}"/>
    <cellStyle name="Обычный 5" xfId="1" xr:uid="{00000000-0005-0000-0000-000001000000}"/>
    <cellStyle name="Обычный_Кириши" xfId="5" xr:uid="{7C67C19A-0BBF-485E-83DD-A51EB1CF033B}"/>
    <cellStyle name="Обычный_Лист1" xfId="6" xr:uid="{887F88AF-9746-49C1-AF8E-7915A5217892}"/>
    <cellStyle name="Обычный_Тихвин" xfId="8" xr:uid="{9DDFAA08-0E42-47CF-B555-B5C73FA050A4}"/>
    <cellStyle name="Финансовый" xfId="2" builtinId="3"/>
    <cellStyle name="Финансовый 2" xfId="7" xr:uid="{3DF0281E-25BB-4738-8813-71DB4A2B6DB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0863B-C450-412C-80BF-F3AB30BFF4D1}">
  <dimension ref="A1:AM1194"/>
  <sheetViews>
    <sheetView tabSelected="1" view="pageBreakPreview" zoomScale="60" zoomScaleNormal="100" workbookViewId="0">
      <selection activeCell="E20" sqref="E20"/>
    </sheetView>
  </sheetViews>
  <sheetFormatPr defaultRowHeight="15" x14ac:dyDescent="0.25"/>
  <cols>
    <col min="1" max="1" width="4.5703125" customWidth="1"/>
    <col min="2" max="2" width="6.42578125" customWidth="1"/>
    <col min="3" max="3" width="16.140625" customWidth="1"/>
    <col min="4" max="4" width="32.28515625" customWidth="1"/>
    <col min="5" max="5" width="55" customWidth="1"/>
    <col min="8" max="8" width="10.7109375" customWidth="1"/>
    <col min="13" max="13" width="29.7109375" customWidth="1"/>
    <col min="14" max="14" width="23.5703125" customWidth="1"/>
    <col min="17" max="17" width="16.5703125" customWidth="1"/>
    <col min="18" max="18" width="25.28515625" customWidth="1"/>
    <col min="21" max="21" width="14.7109375" customWidth="1"/>
    <col min="23" max="23" width="20.5703125" customWidth="1"/>
    <col min="24" max="24" width="11.140625" customWidth="1"/>
    <col min="25" max="25" width="26" customWidth="1"/>
    <col min="28" max="28" width="16.28515625" customWidth="1"/>
    <col min="32" max="32" width="9.140625" customWidth="1"/>
    <col min="33" max="33" width="30.85546875" customWidth="1"/>
    <col min="34" max="34" width="27.140625" customWidth="1"/>
    <col min="35" max="35" width="14.28515625" customWidth="1"/>
    <col min="37" max="37" width="19.140625" customWidth="1"/>
  </cols>
  <sheetData>
    <row r="1" spans="1:38" s="1" customFormat="1" ht="19.5" thickBot="1" x14ac:dyDescent="0.3">
      <c r="A1" s="534" t="s">
        <v>11634</v>
      </c>
      <c r="B1" s="534"/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534"/>
      <c r="Q1" s="534"/>
      <c r="R1" s="534"/>
      <c r="S1" s="534"/>
      <c r="T1" s="534"/>
      <c r="U1" s="534"/>
      <c r="V1" s="534"/>
      <c r="W1" s="534"/>
      <c r="X1" s="534"/>
      <c r="Y1" s="534"/>
      <c r="Z1" s="534"/>
      <c r="AA1" s="534"/>
      <c r="AB1" s="534"/>
      <c r="AC1" s="534"/>
      <c r="AD1" s="534"/>
      <c r="AE1" s="534"/>
      <c r="AF1" s="534"/>
      <c r="AG1" s="534"/>
      <c r="AH1" s="534"/>
      <c r="AI1" s="534"/>
      <c r="AJ1" s="534"/>
      <c r="AK1" s="534"/>
      <c r="AL1" s="534"/>
    </row>
    <row r="2" spans="1:38" s="2" customFormat="1" ht="11.25" x14ac:dyDescent="0.2">
      <c r="A2" s="535" t="s">
        <v>0</v>
      </c>
      <c r="B2" s="535" t="s">
        <v>1</v>
      </c>
      <c r="C2" s="535" t="s">
        <v>24</v>
      </c>
      <c r="D2" s="538"/>
      <c r="E2" s="538"/>
      <c r="F2" s="538"/>
      <c r="G2" s="538"/>
      <c r="H2" s="538"/>
      <c r="I2" s="538"/>
      <c r="J2" s="538"/>
      <c r="K2" s="538"/>
      <c r="L2" s="539"/>
      <c r="M2" s="538"/>
      <c r="N2" s="538"/>
      <c r="O2" s="538"/>
      <c r="P2" s="538"/>
      <c r="Q2" s="539"/>
      <c r="R2" s="538"/>
      <c r="S2" s="538"/>
      <c r="T2" s="538"/>
      <c r="U2" s="538"/>
      <c r="V2" s="539"/>
      <c r="W2" s="538"/>
      <c r="X2" s="538"/>
      <c r="Y2" s="538"/>
      <c r="Z2" s="538"/>
      <c r="AA2" s="538"/>
      <c r="AB2" s="538"/>
      <c r="AC2" s="538"/>
      <c r="AD2" s="538"/>
      <c r="AE2" s="538"/>
      <c r="AF2" s="539"/>
      <c r="AG2" s="540"/>
      <c r="AH2" s="540"/>
      <c r="AI2" s="540"/>
      <c r="AJ2" s="540"/>
      <c r="AK2" s="541"/>
      <c r="AL2" s="7"/>
    </row>
    <row r="3" spans="1:38" s="2" customFormat="1" ht="11.25" x14ac:dyDescent="0.25">
      <c r="A3" s="536"/>
      <c r="B3" s="536"/>
      <c r="C3" s="536"/>
      <c r="D3" s="542" t="s">
        <v>2</v>
      </c>
      <c r="E3" s="542" t="s">
        <v>3</v>
      </c>
      <c r="F3" s="542" t="s">
        <v>4</v>
      </c>
      <c r="G3" s="542" t="s">
        <v>5</v>
      </c>
      <c r="H3" s="542" t="s">
        <v>6</v>
      </c>
      <c r="I3" s="531" t="s">
        <v>7</v>
      </c>
      <c r="J3" s="532"/>
      <c r="K3" s="532"/>
      <c r="L3" s="533"/>
      <c r="M3" s="542" t="s">
        <v>2</v>
      </c>
      <c r="N3" s="542" t="s">
        <v>3</v>
      </c>
      <c r="O3" s="542" t="s">
        <v>8</v>
      </c>
      <c r="P3" s="542" t="s">
        <v>9</v>
      </c>
      <c r="Q3" s="544" t="s">
        <v>10</v>
      </c>
      <c r="R3" s="542" t="s">
        <v>2</v>
      </c>
      <c r="S3" s="542" t="s">
        <v>11</v>
      </c>
      <c r="T3" s="542" t="s">
        <v>5</v>
      </c>
      <c r="U3" s="542" t="s">
        <v>12</v>
      </c>
      <c r="V3" s="544" t="s">
        <v>13</v>
      </c>
      <c r="W3" s="542" t="s">
        <v>2</v>
      </c>
      <c r="X3" s="542" t="s">
        <v>14</v>
      </c>
      <c r="Y3" s="542" t="s">
        <v>15</v>
      </c>
      <c r="Z3" s="542" t="s">
        <v>16</v>
      </c>
      <c r="AA3" s="542" t="s">
        <v>5</v>
      </c>
      <c r="AB3" s="542" t="s">
        <v>6</v>
      </c>
      <c r="AC3" s="531" t="s">
        <v>7</v>
      </c>
      <c r="AD3" s="532"/>
      <c r="AE3" s="532"/>
      <c r="AF3" s="533"/>
      <c r="AG3" s="542" t="s">
        <v>2</v>
      </c>
      <c r="AH3" s="542" t="s">
        <v>3</v>
      </c>
      <c r="AI3" s="542" t="s">
        <v>16</v>
      </c>
      <c r="AJ3" s="542" t="s">
        <v>5</v>
      </c>
      <c r="AK3" s="544" t="s">
        <v>17</v>
      </c>
      <c r="AL3" s="546" t="s">
        <v>18</v>
      </c>
    </row>
    <row r="4" spans="1:38" s="4" customFormat="1" ht="27.75" x14ac:dyDescent="0.25">
      <c r="A4" s="537"/>
      <c r="B4" s="537"/>
      <c r="C4" s="537"/>
      <c r="D4" s="543"/>
      <c r="E4" s="543"/>
      <c r="F4" s="543"/>
      <c r="G4" s="543"/>
      <c r="H4" s="543"/>
      <c r="I4" s="26" t="s">
        <v>19</v>
      </c>
      <c r="J4" s="26" t="s">
        <v>20</v>
      </c>
      <c r="K4" s="26" t="s">
        <v>21</v>
      </c>
      <c r="L4" s="27" t="s">
        <v>22</v>
      </c>
      <c r="M4" s="543"/>
      <c r="N4" s="543"/>
      <c r="O4" s="543"/>
      <c r="P4" s="543"/>
      <c r="Q4" s="545"/>
      <c r="R4" s="543"/>
      <c r="S4" s="543"/>
      <c r="T4" s="543"/>
      <c r="U4" s="543"/>
      <c r="V4" s="545"/>
      <c r="W4" s="543"/>
      <c r="X4" s="543"/>
      <c r="Y4" s="543"/>
      <c r="Z4" s="543"/>
      <c r="AA4" s="543"/>
      <c r="AB4" s="543"/>
      <c r="AC4" s="26" t="s">
        <v>19</v>
      </c>
      <c r="AD4" s="26" t="s">
        <v>20</v>
      </c>
      <c r="AE4" s="26" t="s">
        <v>23</v>
      </c>
      <c r="AF4" s="27" t="s">
        <v>22</v>
      </c>
      <c r="AG4" s="543"/>
      <c r="AH4" s="543"/>
      <c r="AI4" s="543"/>
      <c r="AJ4" s="543"/>
      <c r="AK4" s="545"/>
      <c r="AL4" s="537"/>
    </row>
    <row r="5" spans="1:38" s="5" customFormat="1" ht="15.75" x14ac:dyDescent="0.25">
      <c r="A5" s="8">
        <v>1</v>
      </c>
      <c r="B5" s="9">
        <v>2</v>
      </c>
      <c r="C5" s="10">
        <v>3</v>
      </c>
      <c r="D5" s="11">
        <v>5</v>
      </c>
      <c r="E5" s="11">
        <v>6</v>
      </c>
      <c r="F5" s="11">
        <v>7</v>
      </c>
      <c r="G5" s="11">
        <v>8</v>
      </c>
      <c r="H5" s="11">
        <v>9</v>
      </c>
      <c r="I5" s="11">
        <v>10</v>
      </c>
      <c r="J5" s="11">
        <v>11</v>
      </c>
      <c r="K5" s="11">
        <v>12</v>
      </c>
      <c r="L5" s="12">
        <v>13</v>
      </c>
      <c r="M5" s="11">
        <v>15</v>
      </c>
      <c r="N5" s="11">
        <v>16</v>
      </c>
      <c r="O5" s="11">
        <v>17</v>
      </c>
      <c r="P5" s="11">
        <v>18</v>
      </c>
      <c r="Q5" s="12">
        <v>19</v>
      </c>
      <c r="R5" s="11">
        <v>21</v>
      </c>
      <c r="S5" s="11">
        <v>22</v>
      </c>
      <c r="T5" s="11">
        <v>23</v>
      </c>
      <c r="U5" s="11">
        <v>24</v>
      </c>
      <c r="V5" s="12">
        <v>25</v>
      </c>
      <c r="W5" s="11">
        <v>27</v>
      </c>
      <c r="X5" s="11">
        <v>28</v>
      </c>
      <c r="Y5" s="11">
        <v>29</v>
      </c>
      <c r="Z5" s="11">
        <v>30</v>
      </c>
      <c r="AA5" s="11">
        <v>31</v>
      </c>
      <c r="AB5" s="11">
        <v>32</v>
      </c>
      <c r="AC5" s="11">
        <v>33</v>
      </c>
      <c r="AD5" s="11">
        <v>34</v>
      </c>
      <c r="AE5" s="11">
        <v>35</v>
      </c>
      <c r="AF5" s="12">
        <v>36</v>
      </c>
      <c r="AG5" s="11">
        <v>38</v>
      </c>
      <c r="AH5" s="11">
        <v>39</v>
      </c>
      <c r="AI5" s="11">
        <v>40</v>
      </c>
      <c r="AJ5" s="11">
        <v>41</v>
      </c>
      <c r="AK5" s="12">
        <v>42</v>
      </c>
      <c r="AL5" s="9">
        <v>43</v>
      </c>
    </row>
    <row r="6" spans="1:38" x14ac:dyDescent="0.25">
      <c r="A6" s="460">
        <v>1</v>
      </c>
      <c r="B6" s="420" t="s">
        <v>9659</v>
      </c>
      <c r="C6" s="420" t="s">
        <v>9660</v>
      </c>
      <c r="D6" s="70" t="s">
        <v>9661</v>
      </c>
      <c r="E6" s="70" t="s">
        <v>9662</v>
      </c>
      <c r="F6" s="70">
        <v>0.95299999999999996</v>
      </c>
      <c r="G6" s="70">
        <v>2020</v>
      </c>
      <c r="H6" s="70" t="s">
        <v>9663</v>
      </c>
      <c r="I6" s="70">
        <v>6</v>
      </c>
      <c r="J6" s="70"/>
      <c r="K6" s="70"/>
      <c r="L6" s="70">
        <v>6</v>
      </c>
      <c r="M6" s="70"/>
      <c r="N6" s="70"/>
      <c r="O6" s="70"/>
      <c r="P6" s="70"/>
      <c r="Q6" s="70"/>
      <c r="R6" s="70" t="s">
        <v>9664</v>
      </c>
      <c r="S6" s="70">
        <v>545</v>
      </c>
      <c r="T6" s="70"/>
      <c r="U6" s="70" t="s">
        <v>1089</v>
      </c>
      <c r="V6" s="70" t="s">
        <v>9665</v>
      </c>
      <c r="W6" s="70"/>
      <c r="X6" s="70"/>
      <c r="Y6" s="68"/>
      <c r="Z6" s="70"/>
      <c r="AA6" s="70"/>
      <c r="AB6" s="68"/>
      <c r="AC6" s="70"/>
      <c r="AD6" s="70"/>
      <c r="AE6" s="70"/>
      <c r="AF6" s="70"/>
      <c r="AG6" s="70"/>
      <c r="AH6" s="70"/>
      <c r="AI6" s="70"/>
      <c r="AJ6" s="70"/>
      <c r="AK6" s="70"/>
      <c r="AL6" s="507"/>
    </row>
    <row r="7" spans="1:38" x14ac:dyDescent="0.25">
      <c r="A7" s="460">
        <v>2</v>
      </c>
      <c r="B7" s="420"/>
      <c r="C7" s="420"/>
      <c r="D7" s="70" t="s">
        <v>9661</v>
      </c>
      <c r="E7" s="70" t="s">
        <v>9666</v>
      </c>
      <c r="F7" s="70">
        <v>0.307</v>
      </c>
      <c r="G7" s="70">
        <v>2020</v>
      </c>
      <c r="H7" s="70" t="s">
        <v>9663</v>
      </c>
      <c r="I7" s="70">
        <v>3</v>
      </c>
      <c r="J7" s="70"/>
      <c r="K7" s="70"/>
      <c r="L7" s="70">
        <v>3</v>
      </c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68"/>
      <c r="AC7" s="70"/>
      <c r="AD7" s="70"/>
      <c r="AE7" s="70"/>
      <c r="AF7" s="70"/>
      <c r="AG7" s="70"/>
      <c r="AH7" s="70"/>
      <c r="AI7" s="70"/>
      <c r="AJ7" s="70"/>
      <c r="AK7" s="70"/>
      <c r="AL7" s="507"/>
    </row>
    <row r="8" spans="1:38" ht="25.5" x14ac:dyDescent="0.25">
      <c r="A8" s="460">
        <v>3</v>
      </c>
      <c r="B8" s="420" t="s">
        <v>9667</v>
      </c>
      <c r="C8" s="420" t="s">
        <v>9668</v>
      </c>
      <c r="D8" s="70"/>
      <c r="E8" s="70"/>
      <c r="F8" s="70"/>
      <c r="G8" s="70"/>
      <c r="H8" s="70"/>
      <c r="I8" s="70"/>
      <c r="J8" s="70"/>
      <c r="K8" s="70"/>
      <c r="L8" s="70"/>
      <c r="M8" s="70" t="s">
        <v>9669</v>
      </c>
      <c r="N8" s="70" t="s">
        <v>9670</v>
      </c>
      <c r="O8" s="70">
        <v>0.25700000000000001</v>
      </c>
      <c r="P8" s="70">
        <v>1972</v>
      </c>
      <c r="Q8" s="68" t="s">
        <v>9671</v>
      </c>
      <c r="R8" s="70" t="s">
        <v>9093</v>
      </c>
      <c r="S8" s="70">
        <v>40</v>
      </c>
      <c r="T8" s="70">
        <v>1972</v>
      </c>
      <c r="U8" s="70" t="s">
        <v>9672</v>
      </c>
      <c r="V8" s="70" t="s">
        <v>253</v>
      </c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 t="s">
        <v>5287</v>
      </c>
      <c r="AH8" s="70" t="s">
        <v>9673</v>
      </c>
      <c r="AI8" s="70">
        <v>2.5999999999999999E-2</v>
      </c>
      <c r="AJ8" s="70">
        <v>1971</v>
      </c>
      <c r="AK8" s="70" t="s">
        <v>6931</v>
      </c>
      <c r="AL8" s="507"/>
    </row>
    <row r="9" spans="1:38" ht="25.5" x14ac:dyDescent="0.25">
      <c r="A9" s="460">
        <v>4</v>
      </c>
      <c r="B9" s="420"/>
      <c r="C9" s="42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 t="s">
        <v>5287</v>
      </c>
      <c r="AH9" s="68" t="s">
        <v>9674</v>
      </c>
      <c r="AI9" s="70">
        <v>6.8000000000000005E-2</v>
      </c>
      <c r="AJ9" s="70">
        <v>1971</v>
      </c>
      <c r="AK9" s="70" t="s">
        <v>6931</v>
      </c>
      <c r="AL9" s="507"/>
    </row>
    <row r="10" spans="1:38" ht="25.5" x14ac:dyDescent="0.25">
      <c r="A10" s="460">
        <v>5</v>
      </c>
      <c r="B10" s="420"/>
      <c r="C10" s="42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 t="s">
        <v>5287</v>
      </c>
      <c r="AH10" s="68" t="s">
        <v>9675</v>
      </c>
      <c r="AI10" s="70">
        <v>0.06</v>
      </c>
      <c r="AJ10" s="70">
        <v>1971</v>
      </c>
      <c r="AK10" s="70" t="s">
        <v>6931</v>
      </c>
      <c r="AL10" s="507"/>
    </row>
    <row r="11" spans="1:38" ht="25.5" x14ac:dyDescent="0.25">
      <c r="A11" s="460">
        <v>6</v>
      </c>
      <c r="B11" s="420"/>
      <c r="C11" s="42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 t="s">
        <v>5287</v>
      </c>
      <c r="AH11" s="68" t="s">
        <v>9676</v>
      </c>
      <c r="AI11" s="70">
        <v>0.108</v>
      </c>
      <c r="AJ11" s="70">
        <v>1971</v>
      </c>
      <c r="AK11" s="70" t="s">
        <v>6931</v>
      </c>
      <c r="AL11" s="507"/>
    </row>
    <row r="12" spans="1:38" x14ac:dyDescent="0.25">
      <c r="A12" s="460">
        <v>7</v>
      </c>
      <c r="B12" s="420"/>
      <c r="C12" s="420"/>
      <c r="D12" s="70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 t="s">
        <v>5287</v>
      </c>
      <c r="AH12" s="70" t="s">
        <v>9677</v>
      </c>
      <c r="AI12" s="70">
        <v>4.7E-2</v>
      </c>
      <c r="AJ12" s="70">
        <v>1971</v>
      </c>
      <c r="AK12" s="70" t="s">
        <v>9678</v>
      </c>
      <c r="AL12" s="507"/>
    </row>
    <row r="13" spans="1:38" ht="25.5" x14ac:dyDescent="0.25">
      <c r="A13" s="460">
        <v>8</v>
      </c>
      <c r="B13" s="420"/>
      <c r="C13" s="42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 t="s">
        <v>5287</v>
      </c>
      <c r="AH13" s="68" t="s">
        <v>9679</v>
      </c>
      <c r="AI13" s="418">
        <v>8.4000000000000005E-2</v>
      </c>
      <c r="AJ13" s="418">
        <v>1971</v>
      </c>
      <c r="AK13" s="508" t="s">
        <v>9680</v>
      </c>
      <c r="AL13" s="507"/>
    </row>
    <row r="14" spans="1:38" ht="25.5" x14ac:dyDescent="0.25">
      <c r="A14" s="460">
        <v>9</v>
      </c>
      <c r="B14" s="420"/>
      <c r="C14" s="420"/>
      <c r="D14" s="70"/>
      <c r="E14" s="70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 t="s">
        <v>5287</v>
      </c>
      <c r="AH14" s="419" t="s">
        <v>9681</v>
      </c>
      <c r="AI14" s="418">
        <v>5.3999999999999999E-2</v>
      </c>
      <c r="AJ14" s="418">
        <v>1971</v>
      </c>
      <c r="AK14" s="508" t="s">
        <v>9680</v>
      </c>
      <c r="AL14" s="507"/>
    </row>
    <row r="15" spans="1:38" ht="25.5" x14ac:dyDescent="0.25">
      <c r="A15" s="460">
        <v>10</v>
      </c>
      <c r="B15" s="420"/>
      <c r="C15" s="420"/>
      <c r="D15" s="70"/>
      <c r="E15" s="70"/>
      <c r="F15" s="70"/>
      <c r="G15" s="70"/>
      <c r="H15" s="70"/>
      <c r="I15" s="70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 t="s">
        <v>5287</v>
      </c>
      <c r="AH15" s="419" t="s">
        <v>9682</v>
      </c>
      <c r="AI15" s="418">
        <v>4.8000000000000001E-2</v>
      </c>
      <c r="AJ15" s="418">
        <v>1971</v>
      </c>
      <c r="AK15" s="508" t="s">
        <v>9680</v>
      </c>
      <c r="AL15" s="36"/>
    </row>
    <row r="16" spans="1:38" x14ac:dyDescent="0.25">
      <c r="A16" s="460">
        <v>11</v>
      </c>
      <c r="B16" s="420"/>
      <c r="C16" s="420"/>
      <c r="D16" s="70"/>
      <c r="E16" s="70"/>
      <c r="F16" s="70"/>
      <c r="G16" s="70"/>
      <c r="H16" s="70"/>
      <c r="I16" s="70"/>
      <c r="J16" s="70"/>
      <c r="K16" s="70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 t="s">
        <v>5287</v>
      </c>
      <c r="AH16" s="419" t="s">
        <v>9683</v>
      </c>
      <c r="AI16" s="418">
        <v>0.08</v>
      </c>
      <c r="AJ16" s="465">
        <v>1971</v>
      </c>
      <c r="AK16" s="419" t="s">
        <v>8329</v>
      </c>
      <c r="AL16" s="36"/>
    </row>
    <row r="17" spans="1:38" ht="25.5" x14ac:dyDescent="0.25">
      <c r="A17" s="460">
        <v>12</v>
      </c>
      <c r="B17" s="420"/>
      <c r="C17" s="420"/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 t="s">
        <v>5287</v>
      </c>
      <c r="AH17" s="419" t="s">
        <v>9684</v>
      </c>
      <c r="AI17" s="418">
        <v>4.7E-2</v>
      </c>
      <c r="AJ17" s="418">
        <v>1979</v>
      </c>
      <c r="AK17" s="508" t="s">
        <v>9253</v>
      </c>
      <c r="AL17" s="36"/>
    </row>
    <row r="18" spans="1:38" ht="25.5" x14ac:dyDescent="0.25">
      <c r="A18" s="460">
        <v>13</v>
      </c>
      <c r="B18" s="420"/>
      <c r="C18" s="42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 t="s">
        <v>5287</v>
      </c>
      <c r="AH18" s="419" t="s">
        <v>9685</v>
      </c>
      <c r="AI18" s="418">
        <v>3.9E-2</v>
      </c>
      <c r="AJ18" s="418">
        <v>1979</v>
      </c>
      <c r="AK18" s="419" t="s">
        <v>9253</v>
      </c>
      <c r="AL18" s="36"/>
    </row>
    <row r="19" spans="1:38" ht="25.5" x14ac:dyDescent="0.25">
      <c r="A19" s="460">
        <v>14</v>
      </c>
      <c r="B19" s="420"/>
      <c r="C19" s="420"/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 t="s">
        <v>5287</v>
      </c>
      <c r="AH19" s="419" t="s">
        <v>9686</v>
      </c>
      <c r="AI19" s="418">
        <v>0.03</v>
      </c>
      <c r="AJ19" s="418">
        <v>1979</v>
      </c>
      <c r="AK19" s="419" t="s">
        <v>7256</v>
      </c>
      <c r="AL19" s="36"/>
    </row>
    <row r="20" spans="1:38" ht="38.25" x14ac:dyDescent="0.25">
      <c r="A20" s="460">
        <v>15</v>
      </c>
      <c r="B20" s="420"/>
      <c r="C20" s="42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 t="s">
        <v>5287</v>
      </c>
      <c r="AH20" s="419" t="s">
        <v>9687</v>
      </c>
      <c r="AI20" s="419" t="s">
        <v>9688</v>
      </c>
      <c r="AJ20" s="419" t="s">
        <v>1651</v>
      </c>
      <c r="AK20" s="419" t="s">
        <v>9689</v>
      </c>
      <c r="AL20" s="36"/>
    </row>
    <row r="21" spans="1:38" ht="38.25" x14ac:dyDescent="0.25">
      <c r="A21" s="460">
        <v>16</v>
      </c>
      <c r="B21" s="420"/>
      <c r="C21" s="420"/>
      <c r="D21" s="70"/>
      <c r="E21" s="70"/>
      <c r="F21" s="70"/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 t="s">
        <v>5287</v>
      </c>
      <c r="AH21" s="419" t="s">
        <v>9690</v>
      </c>
      <c r="AI21" s="419" t="s">
        <v>9688</v>
      </c>
      <c r="AJ21" s="419" t="s">
        <v>1651</v>
      </c>
      <c r="AK21" s="419" t="s">
        <v>9691</v>
      </c>
      <c r="AL21" s="36"/>
    </row>
    <row r="22" spans="1:38" x14ac:dyDescent="0.25">
      <c r="A22" s="460">
        <v>17</v>
      </c>
      <c r="B22" s="420"/>
      <c r="C22" s="42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 t="s">
        <v>5287</v>
      </c>
      <c r="AH22" s="419" t="s">
        <v>9692</v>
      </c>
      <c r="AI22" s="419" t="s">
        <v>9693</v>
      </c>
      <c r="AJ22" s="419" t="s">
        <v>1669</v>
      </c>
      <c r="AK22" s="419" t="s">
        <v>3029</v>
      </c>
      <c r="AL22" s="36"/>
    </row>
    <row r="23" spans="1:38" x14ac:dyDescent="0.25">
      <c r="A23" s="460">
        <v>18</v>
      </c>
      <c r="B23" s="420"/>
      <c r="C23" s="42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 t="s">
        <v>5287</v>
      </c>
      <c r="AH23" s="419" t="s">
        <v>9694</v>
      </c>
      <c r="AI23" s="419" t="s">
        <v>9693</v>
      </c>
      <c r="AJ23" s="419" t="s">
        <v>1669</v>
      </c>
      <c r="AK23" s="419" t="s">
        <v>3029</v>
      </c>
      <c r="AL23" s="36"/>
    </row>
    <row r="24" spans="1:38" ht="38.25" x14ac:dyDescent="0.25">
      <c r="A24" s="460">
        <v>19</v>
      </c>
      <c r="B24" s="420"/>
      <c r="C24" s="42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 t="s">
        <v>5287</v>
      </c>
      <c r="AH24" s="419" t="s">
        <v>9695</v>
      </c>
      <c r="AI24" s="419" t="s">
        <v>9696</v>
      </c>
      <c r="AJ24" s="419" t="s">
        <v>1864</v>
      </c>
      <c r="AK24" s="419" t="s">
        <v>9697</v>
      </c>
      <c r="AL24" s="36"/>
    </row>
    <row r="25" spans="1:38" x14ac:dyDescent="0.25">
      <c r="A25" s="460">
        <v>20</v>
      </c>
      <c r="B25" s="420"/>
      <c r="C25" s="42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419"/>
      <c r="AI25" s="419"/>
      <c r="AJ25" s="419"/>
      <c r="AK25" s="419"/>
      <c r="AL25" s="36"/>
    </row>
    <row r="26" spans="1:38" x14ac:dyDescent="0.25">
      <c r="A26" s="460">
        <v>21</v>
      </c>
      <c r="B26" s="420" t="s">
        <v>9698</v>
      </c>
      <c r="C26" s="420"/>
      <c r="D26" s="70"/>
      <c r="E26" s="70"/>
      <c r="F26" s="70"/>
      <c r="G26" s="70"/>
      <c r="H26" s="70"/>
      <c r="I26" s="70"/>
      <c r="J26" s="70"/>
      <c r="K26" s="70"/>
      <c r="L26" s="70"/>
      <c r="M26" s="70" t="s">
        <v>9669</v>
      </c>
      <c r="N26" s="70" t="s">
        <v>9699</v>
      </c>
      <c r="O26" s="70">
        <v>0.32</v>
      </c>
      <c r="P26" s="70">
        <v>1972</v>
      </c>
      <c r="Q26" s="70" t="s">
        <v>3701</v>
      </c>
      <c r="R26" s="70" t="s">
        <v>9700</v>
      </c>
      <c r="S26" s="70">
        <v>44</v>
      </c>
      <c r="T26" s="70">
        <v>1972</v>
      </c>
      <c r="U26" s="70" t="s">
        <v>9672</v>
      </c>
      <c r="V26" s="70" t="s">
        <v>253</v>
      </c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 t="s">
        <v>4685</v>
      </c>
      <c r="AH26" s="419" t="s">
        <v>9701</v>
      </c>
      <c r="AI26" s="418">
        <v>0.03</v>
      </c>
      <c r="AJ26" s="419" t="s">
        <v>1892</v>
      </c>
      <c r="AK26" s="419" t="s">
        <v>9702</v>
      </c>
      <c r="AL26" s="36"/>
    </row>
    <row r="27" spans="1:38" ht="25.5" x14ac:dyDescent="0.25">
      <c r="A27" s="460">
        <v>22</v>
      </c>
      <c r="B27" s="420"/>
      <c r="C27" s="42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 t="s">
        <v>4685</v>
      </c>
      <c r="AH27" s="419" t="s">
        <v>9703</v>
      </c>
      <c r="AI27" s="418">
        <v>5.6000000000000001E-2</v>
      </c>
      <c r="AJ27" s="419" t="s">
        <v>1892</v>
      </c>
      <c r="AK27" s="419" t="s">
        <v>9702</v>
      </c>
      <c r="AL27" s="36"/>
    </row>
    <row r="28" spans="1:38" x14ac:dyDescent="0.25">
      <c r="A28" s="460">
        <v>23</v>
      </c>
      <c r="B28" s="420"/>
      <c r="C28" s="42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 t="s">
        <v>4685</v>
      </c>
      <c r="AH28" s="419" t="s">
        <v>9704</v>
      </c>
      <c r="AI28" s="419" t="s">
        <v>9705</v>
      </c>
      <c r="AJ28" s="419" t="s">
        <v>9706</v>
      </c>
      <c r="AK28" s="419" t="s">
        <v>9707</v>
      </c>
      <c r="AL28" s="36"/>
    </row>
    <row r="29" spans="1:38" x14ac:dyDescent="0.25">
      <c r="A29" s="460">
        <v>24</v>
      </c>
      <c r="B29" s="420"/>
      <c r="C29" s="42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 t="s">
        <v>4685</v>
      </c>
      <c r="AH29" s="419" t="s">
        <v>9708</v>
      </c>
      <c r="AI29" s="419" t="s">
        <v>9705</v>
      </c>
      <c r="AJ29" s="419" t="s">
        <v>9706</v>
      </c>
      <c r="AK29" s="419" t="s">
        <v>9709</v>
      </c>
      <c r="AL29" s="36"/>
    </row>
    <row r="30" spans="1:38" ht="25.5" x14ac:dyDescent="0.25">
      <c r="A30" s="460">
        <v>25</v>
      </c>
      <c r="B30" s="420"/>
      <c r="C30" s="420"/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 t="s">
        <v>4685</v>
      </c>
      <c r="AH30" s="508" t="s">
        <v>9710</v>
      </c>
      <c r="AI30" s="465">
        <v>7.0000000000000007E-2</v>
      </c>
      <c r="AJ30" s="508" t="s">
        <v>7375</v>
      </c>
      <c r="AK30" s="508" t="s">
        <v>9711</v>
      </c>
      <c r="AL30" s="36"/>
    </row>
    <row r="31" spans="1:38" x14ac:dyDescent="0.25">
      <c r="A31" s="460">
        <v>26</v>
      </c>
      <c r="B31" s="420"/>
      <c r="C31" s="42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 t="s">
        <v>4685</v>
      </c>
      <c r="AH31" s="419" t="s">
        <v>9712</v>
      </c>
      <c r="AI31" s="419" t="s">
        <v>6717</v>
      </c>
      <c r="AJ31" s="419" t="s">
        <v>1651</v>
      </c>
      <c r="AK31" s="419" t="s">
        <v>7256</v>
      </c>
      <c r="AL31" s="36"/>
    </row>
    <row r="32" spans="1:38" x14ac:dyDescent="0.25">
      <c r="A32" s="460">
        <v>27</v>
      </c>
      <c r="B32" s="420"/>
      <c r="C32" s="42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 t="s">
        <v>4685</v>
      </c>
      <c r="AH32" s="419" t="s">
        <v>9713</v>
      </c>
      <c r="AI32" s="419" t="s">
        <v>6717</v>
      </c>
      <c r="AJ32" s="419" t="s">
        <v>1651</v>
      </c>
      <c r="AK32" s="419" t="s">
        <v>7256</v>
      </c>
      <c r="AL32" s="36"/>
    </row>
    <row r="33" spans="1:38" ht="25.5" x14ac:dyDescent="0.25">
      <c r="A33" s="460">
        <v>28</v>
      </c>
      <c r="B33" s="420"/>
      <c r="C33" s="42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 t="s">
        <v>4685</v>
      </c>
      <c r="AH33" s="419" t="s">
        <v>9714</v>
      </c>
      <c r="AI33" s="418">
        <v>0.08</v>
      </c>
      <c r="AJ33" s="419" t="s">
        <v>1892</v>
      </c>
      <c r="AK33" s="419" t="s">
        <v>834</v>
      </c>
      <c r="AL33" s="36"/>
    </row>
    <row r="34" spans="1:38" ht="25.5" x14ac:dyDescent="0.25">
      <c r="A34" s="460">
        <v>29</v>
      </c>
      <c r="B34" s="420"/>
      <c r="C34" s="42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 t="s">
        <v>4685</v>
      </c>
      <c r="AH34" s="419" t="s">
        <v>9715</v>
      </c>
      <c r="AI34" s="418">
        <v>6.8000000000000005E-2</v>
      </c>
      <c r="AJ34" s="419" t="s">
        <v>1892</v>
      </c>
      <c r="AK34" s="419" t="s">
        <v>834</v>
      </c>
      <c r="AL34" s="36"/>
    </row>
    <row r="35" spans="1:38" ht="25.5" x14ac:dyDescent="0.25">
      <c r="A35" s="460">
        <v>30</v>
      </c>
      <c r="B35" s="420"/>
      <c r="C35" s="42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 t="s">
        <v>4685</v>
      </c>
      <c r="AH35" s="419" t="s">
        <v>9716</v>
      </c>
      <c r="AI35" s="418">
        <v>0.01</v>
      </c>
      <c r="AJ35" s="419" t="s">
        <v>7375</v>
      </c>
      <c r="AK35" s="419" t="s">
        <v>9717</v>
      </c>
      <c r="AL35" s="36"/>
    </row>
    <row r="36" spans="1:38" x14ac:dyDescent="0.25">
      <c r="A36" s="460">
        <v>31</v>
      </c>
      <c r="B36" s="420"/>
      <c r="C36" s="42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 t="s">
        <v>4685</v>
      </c>
      <c r="AH36" s="419" t="s">
        <v>9718</v>
      </c>
      <c r="AI36" s="418">
        <v>0.10199999999999999</v>
      </c>
      <c r="AJ36" s="419" t="s">
        <v>6921</v>
      </c>
      <c r="AK36" s="419" t="s">
        <v>6931</v>
      </c>
      <c r="AL36" s="36"/>
    </row>
    <row r="37" spans="1:38" ht="25.5" x14ac:dyDescent="0.25">
      <c r="A37" s="460">
        <v>32</v>
      </c>
      <c r="B37" s="420"/>
      <c r="C37" s="42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 t="s">
        <v>4685</v>
      </c>
      <c r="AH37" s="419" t="s">
        <v>9719</v>
      </c>
      <c r="AI37" s="418">
        <v>0.09</v>
      </c>
      <c r="AJ37" s="419" t="s">
        <v>6921</v>
      </c>
      <c r="AK37" s="419" t="s">
        <v>6931</v>
      </c>
      <c r="AL37" s="36"/>
    </row>
    <row r="38" spans="1:38" ht="25.5" x14ac:dyDescent="0.25">
      <c r="A38" s="460">
        <v>33</v>
      </c>
      <c r="B38" s="420"/>
      <c r="C38" s="42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 t="s">
        <v>4685</v>
      </c>
      <c r="AH38" s="419" t="s">
        <v>9720</v>
      </c>
      <c r="AI38" s="418">
        <v>0.05</v>
      </c>
      <c r="AJ38" s="419" t="s">
        <v>6921</v>
      </c>
      <c r="AK38" s="419" t="s">
        <v>6931</v>
      </c>
      <c r="AL38" s="36"/>
    </row>
    <row r="39" spans="1:38" ht="25.5" x14ac:dyDescent="0.25">
      <c r="A39" s="460">
        <v>34</v>
      </c>
      <c r="B39" s="420"/>
      <c r="C39" s="42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 t="s">
        <v>4685</v>
      </c>
      <c r="AH39" s="419" t="s">
        <v>9721</v>
      </c>
      <c r="AI39" s="418">
        <v>0.1</v>
      </c>
      <c r="AJ39" s="419" t="s">
        <v>6921</v>
      </c>
      <c r="AK39" s="419" t="s">
        <v>126</v>
      </c>
      <c r="AL39" s="36"/>
    </row>
    <row r="40" spans="1:38" x14ac:dyDescent="0.25">
      <c r="A40" s="460">
        <v>35</v>
      </c>
      <c r="B40" s="420"/>
      <c r="C40" s="42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 t="s">
        <v>4685</v>
      </c>
      <c r="AH40" s="419" t="s">
        <v>9722</v>
      </c>
      <c r="AI40" s="418">
        <v>3.4000000000000002E-2</v>
      </c>
      <c r="AJ40" s="419" t="s">
        <v>2016</v>
      </c>
      <c r="AK40" s="419" t="s">
        <v>77</v>
      </c>
      <c r="AL40" s="36"/>
    </row>
    <row r="41" spans="1:38" x14ac:dyDescent="0.25">
      <c r="A41" s="460">
        <v>36</v>
      </c>
      <c r="B41" s="420"/>
      <c r="C41" s="42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36"/>
    </row>
    <row r="42" spans="1:38" x14ac:dyDescent="0.25">
      <c r="A42" s="460">
        <v>37</v>
      </c>
      <c r="B42" s="420" t="s">
        <v>9723</v>
      </c>
      <c r="C42" s="420"/>
      <c r="D42" s="70"/>
      <c r="E42" s="70"/>
      <c r="F42" s="70"/>
      <c r="G42" s="70"/>
      <c r="H42" s="70"/>
      <c r="I42" s="70"/>
      <c r="J42" s="70"/>
      <c r="K42" s="70"/>
      <c r="L42" s="70"/>
      <c r="M42" s="70" t="s">
        <v>9724</v>
      </c>
      <c r="N42" s="70" t="s">
        <v>9725</v>
      </c>
      <c r="O42" s="70">
        <v>0.36</v>
      </c>
      <c r="P42" s="70">
        <v>1977</v>
      </c>
      <c r="Q42" s="70" t="s">
        <v>3701</v>
      </c>
      <c r="R42" s="70" t="s">
        <v>9726</v>
      </c>
      <c r="S42" s="70">
        <v>45</v>
      </c>
      <c r="T42" s="70">
        <v>1972</v>
      </c>
      <c r="U42" s="70" t="s">
        <v>9672</v>
      </c>
      <c r="V42" s="70" t="s">
        <v>28</v>
      </c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 t="s">
        <v>4805</v>
      </c>
      <c r="AH42" s="419" t="s">
        <v>9727</v>
      </c>
      <c r="AI42" s="419" t="s">
        <v>9728</v>
      </c>
      <c r="AJ42" s="419" t="s">
        <v>1864</v>
      </c>
      <c r="AK42" s="419" t="s">
        <v>84</v>
      </c>
      <c r="AL42" s="36"/>
    </row>
    <row r="43" spans="1:38" x14ac:dyDescent="0.25">
      <c r="A43" s="460">
        <v>38</v>
      </c>
      <c r="B43" s="420"/>
      <c r="C43" s="42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 t="s">
        <v>4805</v>
      </c>
      <c r="AH43" s="419" t="s">
        <v>9729</v>
      </c>
      <c r="AI43" s="419" t="s">
        <v>9730</v>
      </c>
      <c r="AJ43" s="419" t="s">
        <v>1864</v>
      </c>
      <c r="AK43" s="419" t="s">
        <v>84</v>
      </c>
      <c r="AL43" s="36"/>
    </row>
    <row r="44" spans="1:38" ht="25.5" x14ac:dyDescent="0.25">
      <c r="A44" s="460">
        <v>39</v>
      </c>
      <c r="B44" s="420"/>
      <c r="C44" s="42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 t="s">
        <v>4805</v>
      </c>
      <c r="AH44" s="419" t="s">
        <v>9731</v>
      </c>
      <c r="AI44" s="508" t="s">
        <v>9732</v>
      </c>
      <c r="AJ44" s="419" t="s">
        <v>1666</v>
      </c>
      <c r="AK44" s="508" t="s">
        <v>9733</v>
      </c>
      <c r="AL44" s="36"/>
    </row>
    <row r="45" spans="1:38" ht="25.5" x14ac:dyDescent="0.25">
      <c r="A45" s="460">
        <v>40</v>
      </c>
      <c r="B45" s="420"/>
      <c r="C45" s="42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 t="s">
        <v>4805</v>
      </c>
      <c r="AH45" s="419" t="s">
        <v>9734</v>
      </c>
      <c r="AI45" s="508" t="s">
        <v>9732</v>
      </c>
      <c r="AJ45" s="419" t="s">
        <v>1666</v>
      </c>
      <c r="AK45" s="508" t="s">
        <v>9735</v>
      </c>
      <c r="AL45" s="36"/>
    </row>
    <row r="46" spans="1:38" x14ac:dyDescent="0.25">
      <c r="A46" s="460">
        <v>41</v>
      </c>
      <c r="B46" s="420"/>
      <c r="C46" s="42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 t="s">
        <v>4805</v>
      </c>
      <c r="AH46" s="419" t="s">
        <v>9736</v>
      </c>
      <c r="AI46" s="419" t="s">
        <v>9737</v>
      </c>
      <c r="AJ46" s="419" t="s">
        <v>1666</v>
      </c>
      <c r="AK46" s="419" t="s">
        <v>44</v>
      </c>
      <c r="AL46" s="36"/>
    </row>
    <row r="47" spans="1:38" x14ac:dyDescent="0.25">
      <c r="A47" s="460">
        <v>42</v>
      </c>
      <c r="B47" s="420"/>
      <c r="C47" s="42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 t="s">
        <v>4805</v>
      </c>
      <c r="AH47" s="419" t="s">
        <v>9738</v>
      </c>
      <c r="AI47" s="419" t="s">
        <v>9737</v>
      </c>
      <c r="AJ47" s="419" t="s">
        <v>1666</v>
      </c>
      <c r="AK47" s="419" t="s">
        <v>44</v>
      </c>
      <c r="AL47" s="36"/>
    </row>
    <row r="48" spans="1:38" ht="25.5" x14ac:dyDescent="0.25">
      <c r="A48" s="460">
        <v>43</v>
      </c>
      <c r="B48" s="420"/>
      <c r="C48" s="42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 t="s">
        <v>4805</v>
      </c>
      <c r="AH48" s="508" t="s">
        <v>9739</v>
      </c>
      <c r="AI48" s="419" t="s">
        <v>9737</v>
      </c>
      <c r="AJ48" s="419" t="s">
        <v>1666</v>
      </c>
      <c r="AK48" s="419" t="s">
        <v>44</v>
      </c>
      <c r="AL48" s="36"/>
    </row>
    <row r="49" spans="1:38" ht="25.5" x14ac:dyDescent="0.25">
      <c r="A49" s="460">
        <v>44</v>
      </c>
      <c r="B49" s="420"/>
      <c r="C49" s="42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 t="s">
        <v>4805</v>
      </c>
      <c r="AH49" s="508" t="s">
        <v>9740</v>
      </c>
      <c r="AI49" s="419" t="s">
        <v>9737</v>
      </c>
      <c r="AJ49" s="419" t="s">
        <v>1666</v>
      </c>
      <c r="AK49" s="419" t="s">
        <v>44</v>
      </c>
      <c r="AL49" s="36"/>
    </row>
    <row r="50" spans="1:38" x14ac:dyDescent="0.25">
      <c r="A50" s="460">
        <v>45</v>
      </c>
      <c r="B50" s="420"/>
      <c r="C50" s="42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 t="s">
        <v>4805</v>
      </c>
      <c r="AH50" s="419" t="s">
        <v>9741</v>
      </c>
      <c r="AI50" s="419" t="s">
        <v>9742</v>
      </c>
      <c r="AJ50" s="419" t="s">
        <v>1666</v>
      </c>
      <c r="AK50" s="419" t="s">
        <v>84</v>
      </c>
      <c r="AL50" s="36"/>
    </row>
    <row r="51" spans="1:38" x14ac:dyDescent="0.25">
      <c r="A51" s="460">
        <v>46</v>
      </c>
      <c r="B51" s="420"/>
      <c r="C51" s="42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 t="s">
        <v>4805</v>
      </c>
      <c r="AH51" s="419" t="s">
        <v>9743</v>
      </c>
      <c r="AI51" s="419" t="s">
        <v>9742</v>
      </c>
      <c r="AJ51" s="419" t="s">
        <v>1666</v>
      </c>
      <c r="AK51" s="419" t="s">
        <v>84</v>
      </c>
      <c r="AL51" s="36"/>
    </row>
    <row r="52" spans="1:38" ht="25.5" x14ac:dyDescent="0.25">
      <c r="A52" s="460">
        <v>47</v>
      </c>
      <c r="B52" s="420"/>
      <c r="C52" s="42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 t="s">
        <v>4805</v>
      </c>
      <c r="AH52" s="419" t="s">
        <v>9744</v>
      </c>
      <c r="AI52" s="419" t="s">
        <v>9745</v>
      </c>
      <c r="AJ52" s="419" t="s">
        <v>1892</v>
      </c>
      <c r="AK52" s="419" t="s">
        <v>84</v>
      </c>
      <c r="AL52" s="36"/>
    </row>
    <row r="53" spans="1:38" ht="25.5" x14ac:dyDescent="0.25">
      <c r="A53" s="460">
        <v>48</v>
      </c>
      <c r="B53" s="420"/>
      <c r="C53" s="42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 t="s">
        <v>4805</v>
      </c>
      <c r="AH53" s="419" t="s">
        <v>9746</v>
      </c>
      <c r="AI53" s="419" t="s">
        <v>9745</v>
      </c>
      <c r="AJ53" s="419" t="s">
        <v>1892</v>
      </c>
      <c r="AK53" s="419" t="s">
        <v>84</v>
      </c>
      <c r="AL53" s="36"/>
    </row>
    <row r="54" spans="1:38" x14ac:dyDescent="0.25">
      <c r="A54" s="460">
        <v>49</v>
      </c>
      <c r="B54" s="420"/>
      <c r="C54" s="42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419"/>
      <c r="AI54" s="419"/>
      <c r="AJ54" s="419"/>
      <c r="AK54" s="419"/>
      <c r="AL54" s="36"/>
    </row>
    <row r="55" spans="1:38" x14ac:dyDescent="0.25">
      <c r="A55" s="460">
        <v>50</v>
      </c>
      <c r="B55" s="420" t="s">
        <v>9747</v>
      </c>
      <c r="C55" s="420" t="s">
        <v>9748</v>
      </c>
      <c r="D55" s="70" t="s">
        <v>9749</v>
      </c>
      <c r="E55" s="70" t="s">
        <v>9750</v>
      </c>
      <c r="F55" s="418">
        <v>2.3260000000000001</v>
      </c>
      <c r="G55" s="70">
        <v>1971</v>
      </c>
      <c r="H55" s="419" t="s">
        <v>251</v>
      </c>
      <c r="I55" s="70">
        <v>41</v>
      </c>
      <c r="J55" s="70"/>
      <c r="K55" s="70"/>
      <c r="L55" s="418">
        <v>41</v>
      </c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418"/>
      <c r="Y55" s="419"/>
      <c r="Z55" s="418"/>
      <c r="AA55" s="70"/>
      <c r="AB55" s="419"/>
      <c r="AC55" s="418"/>
      <c r="AD55" s="70"/>
      <c r="AE55" s="70"/>
      <c r="AF55" s="418"/>
      <c r="AG55" s="70"/>
      <c r="AH55" s="70"/>
      <c r="AI55" s="70"/>
      <c r="AJ55" s="70"/>
      <c r="AK55" s="70"/>
      <c r="AL55" s="36"/>
    </row>
    <row r="56" spans="1:38" ht="25.5" x14ac:dyDescent="0.25">
      <c r="A56" s="460">
        <v>51</v>
      </c>
      <c r="B56" s="420" t="s">
        <v>9751</v>
      </c>
      <c r="C56" s="420"/>
      <c r="D56" s="70" t="s">
        <v>9749</v>
      </c>
      <c r="E56" s="419" t="s">
        <v>9752</v>
      </c>
      <c r="F56" s="418">
        <v>0.91100000000000003</v>
      </c>
      <c r="G56" s="70">
        <v>1971</v>
      </c>
      <c r="H56" s="419" t="s">
        <v>251</v>
      </c>
      <c r="I56" s="70">
        <v>19</v>
      </c>
      <c r="J56" s="70"/>
      <c r="K56" s="70"/>
      <c r="L56" s="70">
        <v>19</v>
      </c>
      <c r="M56" s="70" t="s">
        <v>9753</v>
      </c>
      <c r="N56" s="68" t="s">
        <v>9754</v>
      </c>
      <c r="O56" s="70">
        <v>0.02</v>
      </c>
      <c r="P56" s="70">
        <v>1995</v>
      </c>
      <c r="Q56" s="70" t="s">
        <v>3701</v>
      </c>
      <c r="R56" s="70" t="s">
        <v>9755</v>
      </c>
      <c r="S56" s="70">
        <v>106</v>
      </c>
      <c r="T56" s="70">
        <v>2000</v>
      </c>
      <c r="U56" s="68" t="s">
        <v>9756</v>
      </c>
      <c r="V56" s="419" t="s">
        <v>357</v>
      </c>
      <c r="W56" s="70" t="s">
        <v>9757</v>
      </c>
      <c r="X56" s="418">
        <v>2.0937000000000001</v>
      </c>
      <c r="Y56" s="419" t="s">
        <v>9758</v>
      </c>
      <c r="Z56" s="418">
        <v>1.97</v>
      </c>
      <c r="AA56" s="70">
        <v>2007</v>
      </c>
      <c r="AB56" s="419" t="s">
        <v>5603</v>
      </c>
      <c r="AC56" s="418">
        <v>42</v>
      </c>
      <c r="AD56" s="70"/>
      <c r="AE56" s="70"/>
      <c r="AF56" s="418">
        <v>42</v>
      </c>
      <c r="AG56" s="70"/>
      <c r="AH56" s="419"/>
      <c r="AI56" s="418"/>
      <c r="AJ56" s="70"/>
      <c r="AK56" s="70"/>
      <c r="AL56" s="36"/>
    </row>
    <row r="57" spans="1:38" x14ac:dyDescent="0.25">
      <c r="A57" s="460">
        <v>52</v>
      </c>
      <c r="B57" s="420"/>
      <c r="C57" s="420"/>
      <c r="D57" s="70"/>
      <c r="E57" s="419"/>
      <c r="F57" s="418"/>
      <c r="G57" s="70"/>
      <c r="H57" s="419"/>
      <c r="I57" s="70"/>
      <c r="J57" s="70"/>
      <c r="K57" s="70"/>
      <c r="L57" s="70"/>
      <c r="M57" s="70"/>
      <c r="N57" s="68"/>
      <c r="O57" s="70"/>
      <c r="P57" s="70"/>
      <c r="Q57" s="70"/>
      <c r="R57" s="70"/>
      <c r="S57" s="70"/>
      <c r="T57" s="70"/>
      <c r="U57" s="68"/>
      <c r="V57" s="419"/>
      <c r="W57" s="70"/>
      <c r="X57" s="418"/>
      <c r="Y57" s="419"/>
      <c r="Z57" s="418">
        <v>6.4000000000000001E-2</v>
      </c>
      <c r="AA57" s="70"/>
      <c r="AB57" s="419" t="s">
        <v>3849</v>
      </c>
      <c r="AC57" s="418"/>
      <c r="AD57" s="70"/>
      <c r="AE57" s="70"/>
      <c r="AF57" s="418"/>
      <c r="AG57" s="70"/>
      <c r="AH57" s="419"/>
      <c r="AI57" s="418"/>
      <c r="AJ57" s="70"/>
      <c r="AK57" s="70"/>
      <c r="AL57" s="36"/>
    </row>
    <row r="58" spans="1:38" x14ac:dyDescent="0.25">
      <c r="A58" s="460">
        <v>53</v>
      </c>
      <c r="B58" s="420"/>
      <c r="C58" s="420"/>
      <c r="D58" s="70"/>
      <c r="E58" s="419"/>
      <c r="F58" s="418"/>
      <c r="G58" s="70"/>
      <c r="H58" s="419"/>
      <c r="I58" s="70"/>
      <c r="J58" s="70"/>
      <c r="K58" s="70"/>
      <c r="L58" s="70"/>
      <c r="M58" s="70"/>
      <c r="N58" s="68"/>
      <c r="O58" s="70"/>
      <c r="P58" s="70"/>
      <c r="Q58" s="70"/>
      <c r="R58" s="70"/>
      <c r="S58" s="70"/>
      <c r="T58" s="70"/>
      <c r="U58" s="68"/>
      <c r="V58" s="419"/>
      <c r="W58" s="70"/>
      <c r="X58" s="418"/>
      <c r="Y58" s="419"/>
      <c r="Z58" s="418">
        <v>0.05</v>
      </c>
      <c r="AA58" s="70"/>
      <c r="AB58" s="419" t="s">
        <v>623</v>
      </c>
      <c r="AC58" s="418"/>
      <c r="AD58" s="70"/>
      <c r="AE58" s="70"/>
      <c r="AF58" s="418"/>
      <c r="AG58" s="70"/>
      <c r="AH58" s="419"/>
      <c r="AI58" s="418"/>
      <c r="AJ58" s="70"/>
      <c r="AK58" s="70"/>
      <c r="AL58" s="36"/>
    </row>
    <row r="59" spans="1:38" ht="25.5" x14ac:dyDescent="0.25">
      <c r="A59" s="460">
        <v>54</v>
      </c>
      <c r="B59" s="420"/>
      <c r="C59" s="420"/>
      <c r="D59" s="70"/>
      <c r="E59" s="419"/>
      <c r="F59" s="418"/>
      <c r="G59" s="70"/>
      <c r="H59" s="419"/>
      <c r="I59" s="70"/>
      <c r="J59" s="70"/>
      <c r="K59" s="70"/>
      <c r="L59" s="70"/>
      <c r="M59" s="70"/>
      <c r="N59" s="68"/>
      <c r="O59" s="70"/>
      <c r="P59" s="70"/>
      <c r="Q59" s="70"/>
      <c r="R59" s="70"/>
      <c r="S59" s="70"/>
      <c r="T59" s="70"/>
      <c r="U59" s="68"/>
      <c r="V59" s="419"/>
      <c r="W59" s="70" t="s">
        <v>9757</v>
      </c>
      <c r="X59" s="418">
        <v>0.76800000000000002</v>
      </c>
      <c r="Y59" s="419" t="s">
        <v>9759</v>
      </c>
      <c r="Z59" s="418">
        <v>0.82099999999999995</v>
      </c>
      <c r="AA59" s="70">
        <v>2007</v>
      </c>
      <c r="AB59" s="419" t="s">
        <v>3849</v>
      </c>
      <c r="AC59" s="418">
        <v>20</v>
      </c>
      <c r="AD59" s="70"/>
      <c r="AE59" s="70"/>
      <c r="AF59" s="418">
        <v>20</v>
      </c>
      <c r="AG59" s="70"/>
      <c r="AH59" s="419"/>
      <c r="AI59" s="418"/>
      <c r="AJ59" s="70"/>
      <c r="AK59" s="70"/>
      <c r="AL59" s="36"/>
    </row>
    <row r="60" spans="1:38" ht="25.5" x14ac:dyDescent="0.25">
      <c r="A60" s="460">
        <v>55</v>
      </c>
      <c r="B60" s="420"/>
      <c r="C60" s="420"/>
      <c r="D60" s="70" t="s">
        <v>9753</v>
      </c>
      <c r="E60" s="419" t="s">
        <v>9760</v>
      </c>
      <c r="F60" s="418">
        <v>6.5000000000000002E-2</v>
      </c>
      <c r="G60" s="418">
        <v>1995</v>
      </c>
      <c r="H60" s="419" t="s">
        <v>251</v>
      </c>
      <c r="I60" s="418">
        <v>2</v>
      </c>
      <c r="J60" s="70"/>
      <c r="K60" s="70"/>
      <c r="L60" s="418">
        <v>2</v>
      </c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418"/>
      <c r="Y60" s="419"/>
      <c r="Z60" s="418">
        <v>0.27329999999999999</v>
      </c>
      <c r="AA60" s="70"/>
      <c r="AB60" s="419" t="s">
        <v>5603</v>
      </c>
      <c r="AC60" s="418"/>
      <c r="AD60" s="70"/>
      <c r="AE60" s="70"/>
      <c r="AF60" s="418"/>
      <c r="AG60" s="70"/>
      <c r="AH60" s="70"/>
      <c r="AI60" s="70"/>
      <c r="AJ60" s="70"/>
      <c r="AK60" s="70"/>
      <c r="AL60" s="36"/>
    </row>
    <row r="61" spans="1:38" x14ac:dyDescent="0.25">
      <c r="A61" s="460">
        <v>56</v>
      </c>
      <c r="B61" s="420"/>
      <c r="C61" s="420"/>
      <c r="D61" s="70"/>
      <c r="E61" s="419"/>
      <c r="F61" s="418"/>
      <c r="G61" s="418"/>
      <c r="H61" s="419"/>
      <c r="I61" s="418"/>
      <c r="J61" s="70"/>
      <c r="K61" s="70"/>
      <c r="L61" s="418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418"/>
      <c r="Y61" s="419"/>
      <c r="Z61" s="418"/>
      <c r="AA61" s="70"/>
      <c r="AB61" s="419"/>
      <c r="AC61" s="418"/>
      <c r="AD61" s="70"/>
      <c r="AE61" s="70"/>
      <c r="AF61" s="418"/>
      <c r="AG61" s="70"/>
      <c r="AH61" s="70"/>
      <c r="AI61" s="70"/>
      <c r="AJ61" s="70"/>
      <c r="AK61" s="70"/>
      <c r="AL61" s="36"/>
    </row>
    <row r="62" spans="1:38" ht="25.5" x14ac:dyDescent="0.25">
      <c r="A62" s="460">
        <v>57</v>
      </c>
      <c r="B62" s="420" t="s">
        <v>9761</v>
      </c>
      <c r="C62" s="420"/>
      <c r="D62" s="70" t="s">
        <v>9749</v>
      </c>
      <c r="E62" s="419" t="s">
        <v>9762</v>
      </c>
      <c r="F62" s="418">
        <v>0.45600000000000002</v>
      </c>
      <c r="G62" s="70">
        <v>2007</v>
      </c>
      <c r="H62" s="419" t="s">
        <v>251</v>
      </c>
      <c r="I62" s="70">
        <v>11</v>
      </c>
      <c r="J62" s="70"/>
      <c r="K62" s="70"/>
      <c r="L62" s="70">
        <v>11</v>
      </c>
      <c r="M62" s="70" t="s">
        <v>9753</v>
      </c>
      <c r="N62" s="68" t="s">
        <v>9763</v>
      </c>
      <c r="O62" s="70">
        <v>0.03</v>
      </c>
      <c r="P62" s="70">
        <v>2007</v>
      </c>
      <c r="Q62" s="68" t="s">
        <v>3662</v>
      </c>
      <c r="R62" s="70" t="s">
        <v>9764</v>
      </c>
      <c r="S62" s="70">
        <v>108</v>
      </c>
      <c r="T62" s="70">
        <v>2001</v>
      </c>
      <c r="U62" s="68" t="s">
        <v>9756</v>
      </c>
      <c r="V62" s="419" t="s">
        <v>357</v>
      </c>
      <c r="W62" s="70" t="s">
        <v>9765</v>
      </c>
      <c r="X62" s="418">
        <v>0.628</v>
      </c>
      <c r="Y62" s="419" t="s">
        <v>9766</v>
      </c>
      <c r="Z62" s="418">
        <v>0.628</v>
      </c>
      <c r="AA62" s="70">
        <v>2007</v>
      </c>
      <c r="AB62" s="419" t="s">
        <v>5603</v>
      </c>
      <c r="AC62" s="418">
        <v>19</v>
      </c>
      <c r="AD62" s="70"/>
      <c r="AE62" s="70"/>
      <c r="AF62" s="418">
        <v>19</v>
      </c>
      <c r="AG62" s="70" t="s">
        <v>9767</v>
      </c>
      <c r="AH62" s="419" t="s">
        <v>9768</v>
      </c>
      <c r="AI62" s="418">
        <v>0.01</v>
      </c>
      <c r="AJ62" s="70">
        <v>2007</v>
      </c>
      <c r="AK62" s="419" t="s">
        <v>161</v>
      </c>
      <c r="AL62" s="36"/>
    </row>
    <row r="63" spans="1:38" ht="25.5" x14ac:dyDescent="0.25">
      <c r="A63" s="460">
        <v>58</v>
      </c>
      <c r="B63" s="420"/>
      <c r="C63" s="420"/>
      <c r="D63" s="70"/>
      <c r="E63" s="419"/>
      <c r="F63" s="418"/>
      <c r="G63" s="70"/>
      <c r="H63" s="419"/>
      <c r="I63" s="70"/>
      <c r="J63" s="70"/>
      <c r="K63" s="70"/>
      <c r="L63" s="70"/>
      <c r="M63" s="70"/>
      <c r="N63" s="68"/>
      <c r="O63" s="70"/>
      <c r="P63" s="70"/>
      <c r="Q63" s="68"/>
      <c r="R63" s="70"/>
      <c r="S63" s="70"/>
      <c r="T63" s="70"/>
      <c r="U63" s="68"/>
      <c r="V63" s="419"/>
      <c r="W63" s="70" t="s">
        <v>9765</v>
      </c>
      <c r="X63" s="418">
        <v>5.3343999999999996</v>
      </c>
      <c r="Y63" s="419" t="s">
        <v>9769</v>
      </c>
      <c r="Z63" s="418">
        <v>0.26500000000000001</v>
      </c>
      <c r="AA63" s="70">
        <v>2007</v>
      </c>
      <c r="AB63" s="419" t="s">
        <v>623</v>
      </c>
      <c r="AC63" s="418">
        <v>40</v>
      </c>
      <c r="AD63" s="70"/>
      <c r="AE63" s="70"/>
      <c r="AF63" s="418">
        <v>40</v>
      </c>
      <c r="AG63" s="70" t="s">
        <v>9767</v>
      </c>
      <c r="AH63" s="419" t="s">
        <v>9770</v>
      </c>
      <c r="AI63" s="418">
        <v>5.0000000000000001E-3</v>
      </c>
      <c r="AJ63" s="70">
        <v>2007</v>
      </c>
      <c r="AK63" s="419" t="s">
        <v>161</v>
      </c>
      <c r="AL63" s="36"/>
    </row>
    <row r="64" spans="1:38" ht="25.5" x14ac:dyDescent="0.25">
      <c r="A64" s="460">
        <v>59</v>
      </c>
      <c r="B64" s="420"/>
      <c r="C64" s="420"/>
      <c r="D64" s="70"/>
      <c r="E64" s="419"/>
      <c r="F64" s="418"/>
      <c r="G64" s="70"/>
      <c r="H64" s="419"/>
      <c r="I64" s="70"/>
      <c r="J64" s="70"/>
      <c r="K64" s="70"/>
      <c r="L64" s="70"/>
      <c r="M64" s="70"/>
      <c r="N64" s="68"/>
      <c r="O64" s="70"/>
      <c r="P64" s="70"/>
      <c r="Q64" s="68"/>
      <c r="R64" s="70"/>
      <c r="S64" s="70"/>
      <c r="T64" s="70"/>
      <c r="U64" s="68"/>
      <c r="V64" s="419"/>
      <c r="W64" s="70"/>
      <c r="X64" s="418"/>
      <c r="Y64" s="419"/>
      <c r="Z64" s="418">
        <v>5.0419999999999998</v>
      </c>
      <c r="AA64" s="70"/>
      <c r="AB64" s="419" t="s">
        <v>5603</v>
      </c>
      <c r="AC64" s="418"/>
      <c r="AD64" s="70"/>
      <c r="AE64" s="70"/>
      <c r="AF64" s="418"/>
      <c r="AG64" s="70"/>
      <c r="AH64" s="419"/>
      <c r="AI64" s="418"/>
      <c r="AJ64" s="70"/>
      <c r="AK64" s="419"/>
      <c r="AL64" s="36"/>
    </row>
    <row r="65" spans="1:38" x14ac:dyDescent="0.25">
      <c r="A65" s="460">
        <v>60</v>
      </c>
      <c r="B65" s="420"/>
      <c r="C65" s="420"/>
      <c r="D65" s="70"/>
      <c r="E65" s="419"/>
      <c r="F65" s="418"/>
      <c r="G65" s="70"/>
      <c r="H65" s="419"/>
      <c r="I65" s="70"/>
      <c r="J65" s="70"/>
      <c r="K65" s="70"/>
      <c r="L65" s="70"/>
      <c r="M65" s="70"/>
      <c r="N65" s="68"/>
      <c r="O65" s="70"/>
      <c r="P65" s="70"/>
      <c r="Q65" s="68"/>
      <c r="R65" s="70"/>
      <c r="S65" s="70"/>
      <c r="T65" s="70"/>
      <c r="U65" s="68"/>
      <c r="V65" s="419"/>
      <c r="W65" s="70"/>
      <c r="X65" s="418"/>
      <c r="Y65" s="419"/>
      <c r="Z65" s="418">
        <v>2.7E-2</v>
      </c>
      <c r="AA65" s="70"/>
      <c r="AB65" s="419" t="s">
        <v>9771</v>
      </c>
      <c r="AC65" s="418"/>
      <c r="AD65" s="70"/>
      <c r="AE65" s="70"/>
      <c r="AF65" s="418"/>
      <c r="AG65" s="70"/>
      <c r="AH65" s="419"/>
      <c r="AI65" s="418"/>
      <c r="AJ65" s="70"/>
      <c r="AK65" s="419"/>
      <c r="AL65" s="36"/>
    </row>
    <row r="66" spans="1:38" ht="25.5" x14ac:dyDescent="0.25">
      <c r="A66" s="460">
        <v>61</v>
      </c>
      <c r="B66" s="420"/>
      <c r="C66" s="42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 t="s">
        <v>9765</v>
      </c>
      <c r="X66" s="418">
        <v>1.4630000000000001</v>
      </c>
      <c r="Y66" s="419" t="s">
        <v>9772</v>
      </c>
      <c r="Z66" s="418">
        <v>0.78500000000000003</v>
      </c>
      <c r="AA66" s="70">
        <v>2007</v>
      </c>
      <c r="AB66" s="419" t="s">
        <v>5603</v>
      </c>
      <c r="AC66" s="418">
        <v>50</v>
      </c>
      <c r="AD66" s="70"/>
      <c r="AE66" s="70"/>
      <c r="AF66" s="418">
        <v>50</v>
      </c>
      <c r="AG66" s="70" t="s">
        <v>9767</v>
      </c>
      <c r="AH66" s="419" t="s">
        <v>9773</v>
      </c>
      <c r="AI66" s="418">
        <v>0.01</v>
      </c>
      <c r="AJ66" s="70">
        <v>2007</v>
      </c>
      <c r="AK66" s="419" t="s">
        <v>161</v>
      </c>
      <c r="AL66" s="36"/>
    </row>
    <row r="67" spans="1:38" x14ac:dyDescent="0.25">
      <c r="A67" s="460">
        <v>62</v>
      </c>
      <c r="B67" s="420"/>
      <c r="C67" s="42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418"/>
      <c r="Y67" s="419"/>
      <c r="Z67" s="418">
        <v>4.5999999999999999E-2</v>
      </c>
      <c r="AA67" s="70"/>
      <c r="AB67" s="68" t="s">
        <v>9771</v>
      </c>
      <c r="AC67" s="418"/>
      <c r="AD67" s="70"/>
      <c r="AE67" s="70"/>
      <c r="AF67" s="418"/>
      <c r="AG67" s="70"/>
      <c r="AH67" s="419"/>
      <c r="AI67" s="418"/>
      <c r="AJ67" s="70"/>
      <c r="AK67" s="419"/>
      <c r="AL67" s="36"/>
    </row>
    <row r="68" spans="1:38" x14ac:dyDescent="0.25">
      <c r="A68" s="460">
        <v>63</v>
      </c>
      <c r="B68" s="420" t="s">
        <v>9774</v>
      </c>
      <c r="C68" s="420"/>
      <c r="D68" s="70" t="s">
        <v>9749</v>
      </c>
      <c r="E68" s="419" t="s">
        <v>9775</v>
      </c>
      <c r="F68" s="418">
        <v>0.14299999999999999</v>
      </c>
      <c r="G68" s="70">
        <v>2010</v>
      </c>
      <c r="H68" s="419" t="s">
        <v>251</v>
      </c>
      <c r="I68" s="70">
        <v>4</v>
      </c>
      <c r="J68" s="70"/>
      <c r="K68" s="70"/>
      <c r="L68" s="70">
        <v>4</v>
      </c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>
        <v>0.113</v>
      </c>
      <c r="AA68" s="70"/>
      <c r="AB68" s="419" t="s">
        <v>3849</v>
      </c>
      <c r="AC68" s="70"/>
      <c r="AD68" s="70"/>
      <c r="AE68" s="70"/>
      <c r="AF68" s="70"/>
      <c r="AG68" s="70"/>
      <c r="AH68" s="419"/>
      <c r="AI68" s="418"/>
      <c r="AJ68" s="70"/>
      <c r="AK68" s="419"/>
      <c r="AL68" s="36"/>
    </row>
    <row r="69" spans="1:38" x14ac:dyDescent="0.25">
      <c r="A69" s="460">
        <v>64</v>
      </c>
      <c r="B69" s="420"/>
      <c r="C69" s="420"/>
      <c r="D69" s="70"/>
      <c r="E69" s="419"/>
      <c r="F69" s="418"/>
      <c r="G69" s="70"/>
      <c r="H69" s="419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>
        <v>7.0000000000000007E-2</v>
      </c>
      <c r="AA69" s="70"/>
      <c r="AB69" s="70" t="s">
        <v>9776</v>
      </c>
      <c r="AC69" s="70"/>
      <c r="AD69" s="70"/>
      <c r="AE69" s="70"/>
      <c r="AF69" s="70"/>
      <c r="AG69" s="70"/>
      <c r="AH69" s="419"/>
      <c r="AI69" s="418"/>
      <c r="AJ69" s="70"/>
      <c r="AK69" s="419"/>
      <c r="AL69" s="36"/>
    </row>
    <row r="70" spans="1:38" x14ac:dyDescent="0.25">
      <c r="A70" s="460">
        <v>65</v>
      </c>
      <c r="B70" s="420" t="s">
        <v>9777</v>
      </c>
      <c r="C70" s="420"/>
      <c r="D70" s="70" t="s">
        <v>9778</v>
      </c>
      <c r="E70" s="70" t="s">
        <v>9779</v>
      </c>
      <c r="F70" s="70">
        <v>0.27</v>
      </c>
      <c r="G70" s="70">
        <v>2019</v>
      </c>
      <c r="H70" s="70" t="s">
        <v>1053</v>
      </c>
      <c r="I70" s="70">
        <v>3</v>
      </c>
      <c r="J70" s="70"/>
      <c r="K70" s="70"/>
      <c r="L70" s="70">
        <v>3</v>
      </c>
      <c r="M70" s="70"/>
      <c r="N70" s="70"/>
      <c r="O70" s="70"/>
      <c r="P70" s="70"/>
      <c r="Q70" s="70"/>
      <c r="R70" s="70" t="s">
        <v>9780</v>
      </c>
      <c r="S70" s="70">
        <v>117</v>
      </c>
      <c r="T70" s="70">
        <v>2019</v>
      </c>
      <c r="U70" s="70" t="s">
        <v>9781</v>
      </c>
      <c r="V70" s="70" t="s">
        <v>221</v>
      </c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419"/>
      <c r="AI70" s="418"/>
      <c r="AJ70" s="70"/>
      <c r="AK70" s="419"/>
      <c r="AL70" s="36"/>
    </row>
    <row r="71" spans="1:38" ht="25.5" x14ac:dyDescent="0.25">
      <c r="A71" s="460">
        <v>66</v>
      </c>
      <c r="B71" s="420" t="s">
        <v>9782</v>
      </c>
      <c r="C71" s="420"/>
      <c r="D71" s="70" t="s">
        <v>9783</v>
      </c>
      <c r="E71" s="70" t="s">
        <v>9784</v>
      </c>
      <c r="F71" s="70">
        <v>6.9000000000000006E-2</v>
      </c>
      <c r="G71" s="70">
        <v>2022</v>
      </c>
      <c r="H71" s="70" t="s">
        <v>251</v>
      </c>
      <c r="I71" s="70">
        <v>2</v>
      </c>
      <c r="J71" s="70"/>
      <c r="K71" s="70"/>
      <c r="L71" s="70">
        <v>2</v>
      </c>
      <c r="M71" s="70"/>
      <c r="N71" s="70"/>
      <c r="O71" s="70"/>
      <c r="P71" s="70"/>
      <c r="Q71" s="70"/>
      <c r="R71" s="70" t="s">
        <v>9785</v>
      </c>
      <c r="S71" s="70">
        <v>127</v>
      </c>
      <c r="T71" s="70">
        <v>2022</v>
      </c>
      <c r="U71" s="70" t="s">
        <v>9756</v>
      </c>
      <c r="V71" s="70" t="s">
        <v>56</v>
      </c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 t="s">
        <v>9786</v>
      </c>
      <c r="AH71" s="419" t="s">
        <v>9787</v>
      </c>
      <c r="AI71" s="418">
        <v>0.14099999999999999</v>
      </c>
      <c r="AJ71" s="70">
        <v>2022</v>
      </c>
      <c r="AK71" s="419" t="s">
        <v>291</v>
      </c>
      <c r="AL71" s="36"/>
    </row>
    <row r="72" spans="1:38" ht="25.5" x14ac:dyDescent="0.25">
      <c r="A72" s="460">
        <v>67</v>
      </c>
      <c r="B72" s="420"/>
      <c r="C72" s="420"/>
      <c r="D72" s="70"/>
      <c r="E72" s="419"/>
      <c r="F72" s="418"/>
      <c r="G72" s="70"/>
      <c r="H72" s="419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418"/>
      <c r="Y72" s="419"/>
      <c r="Z72" s="418"/>
      <c r="AA72" s="70"/>
      <c r="AB72" s="70"/>
      <c r="AC72" s="418"/>
      <c r="AD72" s="70"/>
      <c r="AE72" s="70"/>
      <c r="AF72" s="418"/>
      <c r="AG72" s="70" t="s">
        <v>9788</v>
      </c>
      <c r="AH72" s="419" t="s">
        <v>9789</v>
      </c>
      <c r="AI72" s="418">
        <v>6.2E-2</v>
      </c>
      <c r="AJ72" s="70">
        <v>2022</v>
      </c>
      <c r="AK72" s="419" t="s">
        <v>9790</v>
      </c>
      <c r="AL72" s="36"/>
    </row>
    <row r="73" spans="1:38" x14ac:dyDescent="0.25">
      <c r="A73" s="460">
        <v>68</v>
      </c>
      <c r="B73" s="420"/>
      <c r="C73" s="420"/>
      <c r="D73" s="70"/>
      <c r="E73" s="419"/>
      <c r="F73" s="418"/>
      <c r="G73" s="70"/>
      <c r="H73" s="419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418"/>
      <c r="Y73" s="419"/>
      <c r="Z73" s="418"/>
      <c r="AA73" s="70"/>
      <c r="AB73" s="70"/>
      <c r="AC73" s="418"/>
      <c r="AD73" s="70"/>
      <c r="AE73" s="70"/>
      <c r="AF73" s="418"/>
      <c r="AG73" s="70"/>
      <c r="AH73" s="419"/>
      <c r="AI73" s="418"/>
      <c r="AJ73" s="70"/>
      <c r="AK73" s="419"/>
      <c r="AL73" s="36"/>
    </row>
    <row r="74" spans="1:38" ht="25.5" x14ac:dyDescent="0.25">
      <c r="A74" s="460">
        <v>69</v>
      </c>
      <c r="B74" s="420" t="s">
        <v>9791</v>
      </c>
      <c r="C74" s="420" t="s">
        <v>9792</v>
      </c>
      <c r="D74" s="70"/>
      <c r="E74" s="70"/>
      <c r="F74" s="70"/>
      <c r="G74" s="70"/>
      <c r="H74" s="70"/>
      <c r="I74" s="70"/>
      <c r="J74" s="70"/>
      <c r="K74" s="70"/>
      <c r="L74" s="70"/>
      <c r="M74" s="70" t="s">
        <v>9793</v>
      </c>
      <c r="N74" s="70" t="s">
        <v>9794</v>
      </c>
      <c r="O74" s="70">
        <v>0.36</v>
      </c>
      <c r="P74" s="70">
        <v>1965</v>
      </c>
      <c r="Q74" s="70" t="s">
        <v>1603</v>
      </c>
      <c r="R74" s="70" t="s">
        <v>9795</v>
      </c>
      <c r="S74" s="70">
        <v>82</v>
      </c>
      <c r="T74" s="70">
        <v>1969</v>
      </c>
      <c r="U74" s="70" t="s">
        <v>9672</v>
      </c>
      <c r="V74" s="68" t="s">
        <v>9796</v>
      </c>
      <c r="W74" s="70"/>
      <c r="X74" s="418"/>
      <c r="Y74" s="419"/>
      <c r="Z74" s="418"/>
      <c r="AA74" s="70"/>
      <c r="AB74" s="419"/>
      <c r="AC74" s="418"/>
      <c r="AD74" s="70"/>
      <c r="AE74" s="70"/>
      <c r="AF74" s="418"/>
      <c r="AG74" s="70"/>
      <c r="AH74" s="419"/>
      <c r="AI74" s="418"/>
      <c r="AJ74" s="70"/>
      <c r="AK74" s="419"/>
      <c r="AL74" s="36"/>
    </row>
    <row r="75" spans="1:38" x14ac:dyDescent="0.25">
      <c r="A75" s="460">
        <v>70</v>
      </c>
      <c r="B75" s="420"/>
      <c r="C75" s="42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68"/>
      <c r="W75" s="70"/>
      <c r="X75" s="418"/>
      <c r="Y75" s="419"/>
      <c r="Z75" s="418"/>
      <c r="AA75" s="70"/>
      <c r="AB75" s="419"/>
      <c r="AC75" s="418"/>
      <c r="AD75" s="70"/>
      <c r="AE75" s="70"/>
      <c r="AF75" s="418"/>
      <c r="AG75" s="70"/>
      <c r="AH75" s="419"/>
      <c r="AI75" s="418"/>
      <c r="AJ75" s="70"/>
      <c r="AK75" s="419"/>
      <c r="AL75" s="36"/>
    </row>
    <row r="76" spans="1:38" x14ac:dyDescent="0.25">
      <c r="A76" s="460">
        <v>71</v>
      </c>
      <c r="B76" s="420" t="s">
        <v>9797</v>
      </c>
      <c r="C76" s="420"/>
      <c r="D76" s="70"/>
      <c r="E76" s="70"/>
      <c r="F76" s="70"/>
      <c r="G76" s="70"/>
      <c r="H76" s="70"/>
      <c r="I76" s="70"/>
      <c r="J76" s="70"/>
      <c r="K76" s="70"/>
      <c r="L76" s="70"/>
      <c r="M76" s="70" t="s">
        <v>9798</v>
      </c>
      <c r="N76" s="68" t="s">
        <v>9799</v>
      </c>
      <c r="O76" s="70">
        <v>0.41</v>
      </c>
      <c r="P76" s="70">
        <v>1964</v>
      </c>
      <c r="Q76" s="70" t="s">
        <v>9800</v>
      </c>
      <c r="R76" s="70" t="s">
        <v>5477</v>
      </c>
      <c r="S76" s="70">
        <v>1</v>
      </c>
      <c r="T76" s="70">
        <v>1965</v>
      </c>
      <c r="U76" s="70" t="s">
        <v>9672</v>
      </c>
      <c r="V76" s="70" t="s">
        <v>28</v>
      </c>
      <c r="W76" s="70"/>
      <c r="X76" s="418"/>
      <c r="Y76" s="419"/>
      <c r="Z76" s="418"/>
      <c r="AA76" s="70"/>
      <c r="AB76" s="419"/>
      <c r="AC76" s="418"/>
      <c r="AD76" s="70"/>
      <c r="AE76" s="70"/>
      <c r="AF76" s="418"/>
      <c r="AG76" s="70" t="s">
        <v>3976</v>
      </c>
      <c r="AH76" s="419" t="s">
        <v>9801</v>
      </c>
      <c r="AI76" s="418">
        <v>5.5E-2</v>
      </c>
      <c r="AJ76" s="70">
        <v>1969</v>
      </c>
      <c r="AK76" s="419" t="s">
        <v>48</v>
      </c>
      <c r="AL76" s="36"/>
    </row>
    <row r="77" spans="1:38" ht="25.5" x14ac:dyDescent="0.25">
      <c r="A77" s="460">
        <v>72</v>
      </c>
      <c r="B77" s="420"/>
      <c r="C77" s="420"/>
      <c r="D77" s="70"/>
      <c r="E77" s="419"/>
      <c r="F77" s="418"/>
      <c r="G77" s="70"/>
      <c r="H77" s="419"/>
      <c r="I77" s="70"/>
      <c r="J77" s="70"/>
      <c r="K77" s="70"/>
      <c r="L77" s="70"/>
      <c r="M77" s="70" t="s">
        <v>9798</v>
      </c>
      <c r="N77" s="70" t="s">
        <v>9802</v>
      </c>
      <c r="O77" s="70">
        <v>0.41</v>
      </c>
      <c r="P77" s="70">
        <v>1964</v>
      </c>
      <c r="Q77" s="68" t="s">
        <v>9803</v>
      </c>
      <c r="R77" s="70"/>
      <c r="S77" s="70"/>
      <c r="T77" s="70"/>
      <c r="U77" s="70"/>
      <c r="V77" s="70"/>
      <c r="W77" s="70"/>
      <c r="X77" s="418"/>
      <c r="Y77" s="419"/>
      <c r="Z77" s="418"/>
      <c r="AA77" s="70"/>
      <c r="AB77" s="419"/>
      <c r="AC77" s="418"/>
      <c r="AD77" s="70"/>
      <c r="AE77" s="70"/>
      <c r="AF77" s="418"/>
      <c r="AG77" s="70" t="s">
        <v>3976</v>
      </c>
      <c r="AH77" s="419" t="s">
        <v>9804</v>
      </c>
      <c r="AI77" s="418">
        <v>0.03</v>
      </c>
      <c r="AJ77" s="70">
        <v>1969</v>
      </c>
      <c r="AK77" s="419" t="s">
        <v>48</v>
      </c>
      <c r="AL77" s="36"/>
    </row>
    <row r="78" spans="1:38" x14ac:dyDescent="0.25">
      <c r="A78" s="460">
        <v>73</v>
      </c>
      <c r="B78" s="420"/>
      <c r="C78" s="42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418"/>
      <c r="Y78" s="419"/>
      <c r="Z78" s="418"/>
      <c r="AA78" s="70"/>
      <c r="AB78" s="419"/>
      <c r="AC78" s="418"/>
      <c r="AD78" s="70"/>
      <c r="AE78" s="70"/>
      <c r="AF78" s="418"/>
      <c r="AG78" s="70" t="s">
        <v>3976</v>
      </c>
      <c r="AH78" s="419" t="s">
        <v>9805</v>
      </c>
      <c r="AI78" s="418">
        <v>9.8000000000000004E-2</v>
      </c>
      <c r="AJ78" s="70">
        <v>1991</v>
      </c>
      <c r="AK78" s="419" t="s">
        <v>9806</v>
      </c>
      <c r="AL78" s="36"/>
    </row>
    <row r="79" spans="1:38" ht="25.5" x14ac:dyDescent="0.25">
      <c r="A79" s="460">
        <v>74</v>
      </c>
      <c r="B79" s="420"/>
      <c r="C79" s="42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418"/>
      <c r="Y79" s="419"/>
      <c r="Z79" s="418"/>
      <c r="AA79" s="70"/>
      <c r="AB79" s="419"/>
      <c r="AC79" s="418"/>
      <c r="AD79" s="70"/>
      <c r="AE79" s="70"/>
      <c r="AF79" s="418"/>
      <c r="AG79" s="70" t="s">
        <v>9807</v>
      </c>
      <c r="AH79" s="419" t="s">
        <v>9808</v>
      </c>
      <c r="AI79" s="418">
        <v>0.15</v>
      </c>
      <c r="AJ79" s="70">
        <v>2015</v>
      </c>
      <c r="AK79" s="419" t="s">
        <v>9809</v>
      </c>
      <c r="AL79" s="36"/>
    </row>
    <row r="80" spans="1:38" ht="25.5" x14ac:dyDescent="0.25">
      <c r="A80" s="460">
        <v>75</v>
      </c>
      <c r="B80" s="420"/>
      <c r="C80" s="42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68"/>
      <c r="O80" s="70"/>
      <c r="P80" s="70"/>
      <c r="Q80" s="68"/>
      <c r="R80" s="70"/>
      <c r="S80" s="70"/>
      <c r="T80" s="70"/>
      <c r="U80" s="70"/>
      <c r="V80" s="70"/>
      <c r="W80" s="70"/>
      <c r="X80" s="418"/>
      <c r="Y80" s="419"/>
      <c r="Z80" s="418"/>
      <c r="AA80" s="70"/>
      <c r="AB80" s="419"/>
      <c r="AC80" s="418"/>
      <c r="AD80" s="70"/>
      <c r="AE80" s="70"/>
      <c r="AF80" s="418"/>
      <c r="AG80" s="70" t="s">
        <v>3976</v>
      </c>
      <c r="AH80" s="68" t="s">
        <v>9810</v>
      </c>
      <c r="AI80" s="418">
        <v>0.05</v>
      </c>
      <c r="AJ80" s="70">
        <v>1969</v>
      </c>
      <c r="AK80" s="419" t="s">
        <v>9702</v>
      </c>
      <c r="AL80" s="36"/>
    </row>
    <row r="81" spans="1:38" ht="25.5" x14ac:dyDescent="0.25">
      <c r="A81" s="460">
        <v>76</v>
      </c>
      <c r="B81" s="420"/>
      <c r="C81" s="420"/>
      <c r="D81" s="70"/>
      <c r="E81" s="419"/>
      <c r="F81" s="418"/>
      <c r="G81" s="70"/>
      <c r="H81" s="419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418"/>
      <c r="Y81" s="419"/>
      <c r="Z81" s="418"/>
      <c r="AA81" s="70"/>
      <c r="AB81" s="419"/>
      <c r="AC81" s="418"/>
      <c r="AD81" s="70"/>
      <c r="AE81" s="70"/>
      <c r="AF81" s="418"/>
      <c r="AG81" s="70" t="s">
        <v>3976</v>
      </c>
      <c r="AH81" s="419" t="s">
        <v>9811</v>
      </c>
      <c r="AI81" s="418">
        <v>0.06</v>
      </c>
      <c r="AJ81" s="70">
        <v>1969</v>
      </c>
      <c r="AK81" s="419" t="s">
        <v>419</v>
      </c>
      <c r="AL81" s="36"/>
    </row>
    <row r="82" spans="1:38" x14ac:dyDescent="0.25">
      <c r="A82" s="460">
        <v>77</v>
      </c>
      <c r="B82" s="420"/>
      <c r="C82" s="42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418"/>
      <c r="Y82" s="419"/>
      <c r="Z82" s="418"/>
      <c r="AA82" s="70"/>
      <c r="AB82" s="419"/>
      <c r="AC82" s="418"/>
      <c r="AD82" s="70"/>
      <c r="AE82" s="70"/>
      <c r="AF82" s="418"/>
      <c r="AG82" s="70" t="s">
        <v>3976</v>
      </c>
      <c r="AH82" s="419" t="s">
        <v>9812</v>
      </c>
      <c r="AI82" s="418">
        <v>2.5000000000000001E-2</v>
      </c>
      <c r="AJ82" s="70">
        <v>1969</v>
      </c>
      <c r="AK82" s="419" t="s">
        <v>419</v>
      </c>
      <c r="AL82" s="36"/>
    </row>
    <row r="83" spans="1:38" x14ac:dyDescent="0.25">
      <c r="A83" s="460">
        <v>78</v>
      </c>
      <c r="B83" s="420"/>
      <c r="C83" s="42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418"/>
      <c r="Y83" s="419"/>
      <c r="Z83" s="418"/>
      <c r="AA83" s="70"/>
      <c r="AB83" s="419"/>
      <c r="AC83" s="418"/>
      <c r="AD83" s="70"/>
      <c r="AE83" s="70"/>
      <c r="AF83" s="418"/>
      <c r="AG83" s="70" t="s">
        <v>3976</v>
      </c>
      <c r="AH83" s="419" t="s">
        <v>9813</v>
      </c>
      <c r="AI83" s="418">
        <v>0.1</v>
      </c>
      <c r="AJ83" s="70">
        <v>1968</v>
      </c>
      <c r="AK83" s="419" t="s">
        <v>419</v>
      </c>
      <c r="AL83" s="36"/>
    </row>
    <row r="84" spans="1:38" ht="25.5" x14ac:dyDescent="0.25">
      <c r="A84" s="460">
        <v>79</v>
      </c>
      <c r="B84" s="420"/>
      <c r="C84" s="420"/>
      <c r="D84" s="70"/>
      <c r="E84" s="419"/>
      <c r="F84" s="418"/>
      <c r="G84" s="70"/>
      <c r="H84" s="419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418"/>
      <c r="Y84" s="419"/>
      <c r="Z84" s="418"/>
      <c r="AA84" s="70"/>
      <c r="AB84" s="419"/>
      <c r="AC84" s="418"/>
      <c r="AD84" s="70"/>
      <c r="AE84" s="70"/>
      <c r="AF84" s="418"/>
      <c r="AG84" s="70" t="s">
        <v>3976</v>
      </c>
      <c r="AH84" s="419" t="s">
        <v>9814</v>
      </c>
      <c r="AI84" s="418">
        <v>5.6000000000000001E-2</v>
      </c>
      <c r="AJ84" s="70">
        <v>1969</v>
      </c>
      <c r="AK84" s="419" t="s">
        <v>82</v>
      </c>
      <c r="AL84" s="36"/>
    </row>
    <row r="85" spans="1:38" ht="25.5" x14ac:dyDescent="0.25">
      <c r="A85" s="460">
        <v>80</v>
      </c>
      <c r="B85" s="420"/>
      <c r="C85" s="42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418"/>
      <c r="Y85" s="419"/>
      <c r="Z85" s="418"/>
      <c r="AA85" s="70"/>
      <c r="AB85" s="419"/>
      <c r="AC85" s="418"/>
      <c r="AD85" s="70"/>
      <c r="AE85" s="70"/>
      <c r="AF85" s="418"/>
      <c r="AG85" s="70" t="s">
        <v>3976</v>
      </c>
      <c r="AH85" s="419" t="s">
        <v>9815</v>
      </c>
      <c r="AI85" s="418">
        <v>0.11</v>
      </c>
      <c r="AJ85" s="70">
        <v>1968</v>
      </c>
      <c r="AK85" s="419" t="s">
        <v>419</v>
      </c>
      <c r="AL85" s="36"/>
    </row>
    <row r="86" spans="1:38" ht="25.5" x14ac:dyDescent="0.25">
      <c r="A86" s="460">
        <v>81</v>
      </c>
      <c r="B86" s="420"/>
      <c r="C86" s="420"/>
      <c r="D86" s="70"/>
      <c r="E86" s="419"/>
      <c r="F86" s="418"/>
      <c r="G86" s="70"/>
      <c r="H86" s="419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418"/>
      <c r="Y86" s="419"/>
      <c r="Z86" s="418"/>
      <c r="AA86" s="70"/>
      <c r="AB86" s="419"/>
      <c r="AC86" s="418"/>
      <c r="AD86" s="70"/>
      <c r="AE86" s="70"/>
      <c r="AF86" s="418"/>
      <c r="AG86" s="70" t="s">
        <v>3976</v>
      </c>
      <c r="AH86" s="419" t="s">
        <v>9816</v>
      </c>
      <c r="AI86" s="418">
        <v>0.2</v>
      </c>
      <c r="AJ86" s="70">
        <v>1971</v>
      </c>
      <c r="AK86" s="419" t="s">
        <v>80</v>
      </c>
      <c r="AL86" s="36"/>
    </row>
    <row r="87" spans="1:38" x14ac:dyDescent="0.25">
      <c r="A87" s="460">
        <v>82</v>
      </c>
      <c r="B87" s="420"/>
      <c r="C87" s="420"/>
      <c r="D87" s="70"/>
      <c r="E87" s="419"/>
      <c r="F87" s="418"/>
      <c r="G87" s="70"/>
      <c r="H87" s="419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418"/>
      <c r="Y87" s="419"/>
      <c r="Z87" s="418"/>
      <c r="AA87" s="70"/>
      <c r="AB87" s="419"/>
      <c r="AC87" s="418"/>
      <c r="AD87" s="70"/>
      <c r="AE87" s="70"/>
      <c r="AF87" s="418"/>
      <c r="AG87" s="70" t="s">
        <v>3976</v>
      </c>
      <c r="AH87" s="419" t="s">
        <v>9817</v>
      </c>
      <c r="AI87" s="418">
        <v>0.2</v>
      </c>
      <c r="AJ87" s="70">
        <v>1971</v>
      </c>
      <c r="AK87" s="419" t="s">
        <v>80</v>
      </c>
      <c r="AL87" s="36"/>
    </row>
    <row r="88" spans="1:38" x14ac:dyDescent="0.25">
      <c r="A88" s="460">
        <v>83</v>
      </c>
      <c r="B88" s="420"/>
      <c r="C88" s="42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68"/>
      <c r="O88" s="70"/>
      <c r="P88" s="70"/>
      <c r="Q88" s="70"/>
      <c r="R88" s="70"/>
      <c r="S88" s="70"/>
      <c r="T88" s="70"/>
      <c r="U88" s="70"/>
      <c r="V88" s="70"/>
      <c r="W88" s="70"/>
      <c r="X88" s="418"/>
      <c r="Y88" s="419"/>
      <c r="Z88" s="418"/>
      <c r="AA88" s="70"/>
      <c r="AB88" s="419"/>
      <c r="AC88" s="418"/>
      <c r="AD88" s="70"/>
      <c r="AE88" s="70"/>
      <c r="AF88" s="418"/>
      <c r="AG88" s="68" t="s">
        <v>3976</v>
      </c>
      <c r="AH88" s="419" t="s">
        <v>9818</v>
      </c>
      <c r="AI88" s="418">
        <v>0.28000000000000003</v>
      </c>
      <c r="AJ88" s="70">
        <v>1971</v>
      </c>
      <c r="AK88" s="419" t="s">
        <v>9819</v>
      </c>
      <c r="AL88" s="36"/>
    </row>
    <row r="89" spans="1:38" ht="25.5" x14ac:dyDescent="0.25">
      <c r="A89" s="460">
        <v>84</v>
      </c>
      <c r="B89" s="420"/>
      <c r="C89" s="42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418"/>
      <c r="Y89" s="419"/>
      <c r="Z89" s="418"/>
      <c r="AA89" s="70"/>
      <c r="AB89" s="419"/>
      <c r="AC89" s="418"/>
      <c r="AD89" s="70"/>
      <c r="AE89" s="70"/>
      <c r="AF89" s="418"/>
      <c r="AG89" s="70" t="s">
        <v>3976</v>
      </c>
      <c r="AH89" s="419" t="s">
        <v>9820</v>
      </c>
      <c r="AI89" s="418">
        <v>0.09</v>
      </c>
      <c r="AJ89" s="70">
        <v>1971</v>
      </c>
      <c r="AK89" s="419" t="s">
        <v>9821</v>
      </c>
      <c r="AL89" s="36"/>
    </row>
    <row r="90" spans="1:38" ht="25.5" x14ac:dyDescent="0.25">
      <c r="A90" s="460">
        <v>85</v>
      </c>
      <c r="B90" s="420"/>
      <c r="C90" s="420"/>
      <c r="D90" s="70"/>
      <c r="E90" s="419"/>
      <c r="F90" s="418"/>
      <c r="G90" s="70"/>
      <c r="H90" s="419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418"/>
      <c r="Y90" s="419"/>
      <c r="Z90" s="418"/>
      <c r="AA90" s="70"/>
      <c r="AB90" s="419"/>
      <c r="AC90" s="418"/>
      <c r="AD90" s="70"/>
      <c r="AE90" s="70"/>
      <c r="AF90" s="418"/>
      <c r="AG90" s="70" t="s">
        <v>3976</v>
      </c>
      <c r="AH90" s="419" t="s">
        <v>9822</v>
      </c>
      <c r="AI90" s="418">
        <v>0.15</v>
      </c>
      <c r="AJ90" s="70">
        <v>1971</v>
      </c>
      <c r="AK90" s="419" t="s">
        <v>80</v>
      </c>
      <c r="AL90" s="36"/>
    </row>
    <row r="91" spans="1:38" ht="25.5" x14ac:dyDescent="0.25">
      <c r="A91" s="460">
        <v>86</v>
      </c>
      <c r="B91" s="420"/>
      <c r="C91" s="420"/>
      <c r="D91" s="70"/>
      <c r="E91" s="419"/>
      <c r="F91" s="418"/>
      <c r="G91" s="70"/>
      <c r="H91" s="419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418"/>
      <c r="Y91" s="419"/>
      <c r="Z91" s="418"/>
      <c r="AA91" s="70"/>
      <c r="AB91" s="419"/>
      <c r="AC91" s="418"/>
      <c r="AD91" s="70"/>
      <c r="AE91" s="70"/>
      <c r="AF91" s="418"/>
      <c r="AG91" s="70" t="s">
        <v>3976</v>
      </c>
      <c r="AH91" s="419" t="s">
        <v>9823</v>
      </c>
      <c r="AI91" s="418">
        <v>0.15</v>
      </c>
      <c r="AJ91" s="70">
        <v>1971</v>
      </c>
      <c r="AK91" s="419" t="s">
        <v>8329</v>
      </c>
      <c r="AL91" s="36"/>
    </row>
    <row r="92" spans="1:38" ht="25.5" x14ac:dyDescent="0.25">
      <c r="A92" s="460">
        <v>87</v>
      </c>
      <c r="B92" s="420"/>
      <c r="C92" s="420"/>
      <c r="D92" s="70"/>
      <c r="E92" s="419"/>
      <c r="F92" s="418"/>
      <c r="G92" s="70"/>
      <c r="H92" s="419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418"/>
      <c r="Y92" s="419"/>
      <c r="Z92" s="418"/>
      <c r="AA92" s="70"/>
      <c r="AB92" s="419"/>
      <c r="AC92" s="418"/>
      <c r="AD92" s="70"/>
      <c r="AE92" s="70"/>
      <c r="AF92" s="418"/>
      <c r="AG92" s="68" t="s">
        <v>9824</v>
      </c>
      <c r="AH92" s="419" t="s">
        <v>9825</v>
      </c>
      <c r="AI92" s="418">
        <v>0.11</v>
      </c>
      <c r="AJ92" s="70">
        <v>2019</v>
      </c>
      <c r="AK92" s="419" t="s">
        <v>7398</v>
      </c>
      <c r="AL92" s="36"/>
    </row>
    <row r="93" spans="1:38" ht="25.5" x14ac:dyDescent="0.25">
      <c r="A93" s="460">
        <v>88</v>
      </c>
      <c r="B93" s="420"/>
      <c r="C93" s="42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68"/>
      <c r="O93" s="70"/>
      <c r="P93" s="70"/>
      <c r="Q93" s="68"/>
      <c r="R93" s="70"/>
      <c r="S93" s="70"/>
      <c r="T93" s="70"/>
      <c r="U93" s="70"/>
      <c r="V93" s="70"/>
      <c r="W93" s="70"/>
      <c r="X93" s="418"/>
      <c r="Y93" s="419"/>
      <c r="Z93" s="418"/>
      <c r="AA93" s="70"/>
      <c r="AB93" s="419"/>
      <c r="AC93" s="418"/>
      <c r="AD93" s="70"/>
      <c r="AE93" s="70"/>
      <c r="AF93" s="418"/>
      <c r="AG93" s="70" t="s">
        <v>3976</v>
      </c>
      <c r="AH93" s="419" t="s">
        <v>9826</v>
      </c>
      <c r="AI93" s="418">
        <v>0.154</v>
      </c>
      <c r="AJ93" s="70">
        <v>2012</v>
      </c>
      <c r="AK93" s="419" t="s">
        <v>9827</v>
      </c>
      <c r="AL93" s="36"/>
    </row>
    <row r="94" spans="1:38" ht="25.5" x14ac:dyDescent="0.25">
      <c r="A94" s="460">
        <v>89</v>
      </c>
      <c r="B94" s="420"/>
      <c r="C94" s="42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418"/>
      <c r="Y94" s="419"/>
      <c r="Z94" s="418"/>
      <c r="AA94" s="70"/>
      <c r="AB94" s="419"/>
      <c r="AC94" s="418"/>
      <c r="AD94" s="70"/>
      <c r="AE94" s="70"/>
      <c r="AF94" s="418"/>
      <c r="AG94" s="70" t="s">
        <v>3976</v>
      </c>
      <c r="AH94" s="419" t="s">
        <v>9828</v>
      </c>
      <c r="AI94" s="418">
        <v>5.2999999999999999E-2</v>
      </c>
      <c r="AJ94" s="70">
        <v>2012</v>
      </c>
      <c r="AK94" s="419" t="s">
        <v>9827</v>
      </c>
      <c r="AL94" s="36"/>
    </row>
    <row r="95" spans="1:38" ht="25.5" x14ac:dyDescent="0.25">
      <c r="A95" s="460">
        <v>90</v>
      </c>
      <c r="B95" s="420"/>
      <c r="C95" s="420"/>
      <c r="D95" s="70"/>
      <c r="E95" s="419"/>
      <c r="F95" s="418"/>
      <c r="G95" s="70"/>
      <c r="H95" s="419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418"/>
      <c r="Y95" s="419"/>
      <c r="Z95" s="418"/>
      <c r="AA95" s="70"/>
      <c r="AB95" s="419"/>
      <c r="AC95" s="418"/>
      <c r="AD95" s="70"/>
      <c r="AE95" s="70"/>
      <c r="AF95" s="418"/>
      <c r="AG95" s="70" t="s">
        <v>3976</v>
      </c>
      <c r="AH95" s="419" t="s">
        <v>9829</v>
      </c>
      <c r="AI95" s="418">
        <v>0.39500000000000002</v>
      </c>
      <c r="AJ95" s="70">
        <v>1965</v>
      </c>
      <c r="AK95" s="419" t="s">
        <v>9830</v>
      </c>
      <c r="AL95" s="36"/>
    </row>
    <row r="96" spans="1:38" x14ac:dyDescent="0.25">
      <c r="A96" s="460">
        <v>91</v>
      </c>
      <c r="B96" s="420"/>
      <c r="C96" s="420"/>
      <c r="D96" s="70"/>
      <c r="E96" s="419"/>
      <c r="F96" s="418"/>
      <c r="G96" s="70"/>
      <c r="H96" s="419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418"/>
      <c r="Y96" s="419"/>
      <c r="Z96" s="418"/>
      <c r="AA96" s="70"/>
      <c r="AB96" s="419"/>
      <c r="AC96" s="418"/>
      <c r="AD96" s="70"/>
      <c r="AE96" s="70"/>
      <c r="AF96" s="418"/>
      <c r="AG96" s="70"/>
      <c r="AH96" s="419"/>
      <c r="AI96" s="418"/>
      <c r="AJ96" s="70"/>
      <c r="AK96" s="419"/>
      <c r="AL96" s="36"/>
    </row>
    <row r="97" spans="1:38" x14ac:dyDescent="0.25">
      <c r="A97" s="460">
        <v>92</v>
      </c>
      <c r="B97" s="420" t="s">
        <v>9831</v>
      </c>
      <c r="C97" s="420"/>
      <c r="D97" s="70"/>
      <c r="E97" s="70"/>
      <c r="F97" s="70"/>
      <c r="G97" s="70"/>
      <c r="H97" s="70"/>
      <c r="I97" s="70"/>
      <c r="J97" s="70"/>
      <c r="K97" s="70"/>
      <c r="L97" s="70"/>
      <c r="M97" s="70" t="s">
        <v>9798</v>
      </c>
      <c r="N97" s="70" t="s">
        <v>9832</v>
      </c>
      <c r="O97" s="70">
        <v>0.69</v>
      </c>
      <c r="P97" s="70">
        <v>1964</v>
      </c>
      <c r="Q97" s="70" t="s">
        <v>3711</v>
      </c>
      <c r="R97" s="70" t="s">
        <v>9833</v>
      </c>
      <c r="S97" s="70">
        <v>5</v>
      </c>
      <c r="T97" s="70">
        <v>1966</v>
      </c>
      <c r="U97" s="70" t="s">
        <v>9672</v>
      </c>
      <c r="V97" s="70" t="s">
        <v>28</v>
      </c>
      <c r="W97" s="70"/>
      <c r="X97" s="418"/>
      <c r="Y97" s="419"/>
      <c r="Z97" s="418"/>
      <c r="AA97" s="70"/>
      <c r="AB97" s="419"/>
      <c r="AC97" s="418"/>
      <c r="AD97" s="70"/>
      <c r="AE97" s="70"/>
      <c r="AF97" s="418"/>
      <c r="AG97" s="70" t="s">
        <v>3629</v>
      </c>
      <c r="AH97" s="68" t="s">
        <v>9834</v>
      </c>
      <c r="AI97" s="70">
        <v>0.16800000000000001</v>
      </c>
      <c r="AJ97" s="70">
        <v>1973</v>
      </c>
      <c r="AK97" s="419" t="s">
        <v>9835</v>
      </c>
      <c r="AL97" s="36"/>
    </row>
    <row r="98" spans="1:38" x14ac:dyDescent="0.25">
      <c r="A98" s="460">
        <v>93</v>
      </c>
      <c r="B98" s="420"/>
      <c r="C98" s="42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418"/>
      <c r="Y98" s="419"/>
      <c r="Z98" s="418"/>
      <c r="AA98" s="70"/>
      <c r="AB98" s="419"/>
      <c r="AC98" s="418"/>
      <c r="AD98" s="70"/>
      <c r="AE98" s="70"/>
      <c r="AF98" s="418"/>
      <c r="AG98" s="70" t="s">
        <v>3629</v>
      </c>
      <c r="AH98" s="68" t="s">
        <v>9836</v>
      </c>
      <c r="AI98" s="70">
        <v>0.16800000000000001</v>
      </c>
      <c r="AJ98" s="70">
        <v>1973</v>
      </c>
      <c r="AK98" s="419" t="s">
        <v>9835</v>
      </c>
      <c r="AL98" s="36"/>
    </row>
    <row r="99" spans="1:38" ht="25.5" x14ac:dyDescent="0.25">
      <c r="A99" s="460">
        <v>94</v>
      </c>
      <c r="B99" s="420"/>
      <c r="C99" s="42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418"/>
      <c r="Y99" s="419"/>
      <c r="Z99" s="418"/>
      <c r="AA99" s="70"/>
      <c r="AB99" s="419"/>
      <c r="AC99" s="418"/>
      <c r="AD99" s="70"/>
      <c r="AE99" s="70"/>
      <c r="AF99" s="418"/>
      <c r="AG99" s="70" t="s">
        <v>3629</v>
      </c>
      <c r="AH99" s="68" t="s">
        <v>9837</v>
      </c>
      <c r="AI99" s="70">
        <v>7.0000000000000007E-2</v>
      </c>
      <c r="AJ99" s="70">
        <v>1973</v>
      </c>
      <c r="AK99" s="419" t="s">
        <v>84</v>
      </c>
      <c r="AL99" s="36"/>
    </row>
    <row r="100" spans="1:38" ht="25.5" x14ac:dyDescent="0.25">
      <c r="A100" s="460">
        <v>95</v>
      </c>
      <c r="B100" s="420"/>
      <c r="C100" s="420"/>
      <c r="D100" s="70"/>
      <c r="E100" s="419"/>
      <c r="F100" s="418"/>
      <c r="G100" s="70"/>
      <c r="H100" s="419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418"/>
      <c r="Y100" s="419"/>
      <c r="Z100" s="418"/>
      <c r="AA100" s="70"/>
      <c r="AB100" s="419"/>
      <c r="AC100" s="418"/>
      <c r="AD100" s="70"/>
      <c r="AE100" s="70"/>
      <c r="AF100" s="418"/>
      <c r="AG100" s="70" t="s">
        <v>3629</v>
      </c>
      <c r="AH100" s="68" t="s">
        <v>9838</v>
      </c>
      <c r="AI100" s="70">
        <v>0.08</v>
      </c>
      <c r="AJ100" s="70">
        <v>1973</v>
      </c>
      <c r="AK100" s="419" t="s">
        <v>80</v>
      </c>
      <c r="AL100" s="36"/>
    </row>
    <row r="101" spans="1:38" x14ac:dyDescent="0.25">
      <c r="A101" s="460">
        <v>96</v>
      </c>
      <c r="B101" s="420"/>
      <c r="C101" s="42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418"/>
      <c r="Y101" s="419"/>
      <c r="Z101" s="418"/>
      <c r="AA101" s="70"/>
      <c r="AB101" s="419"/>
      <c r="AC101" s="418"/>
      <c r="AD101" s="70"/>
      <c r="AE101" s="70"/>
      <c r="AF101" s="418"/>
      <c r="AG101" s="70" t="s">
        <v>3629</v>
      </c>
      <c r="AH101" s="68" t="s">
        <v>9839</v>
      </c>
      <c r="AI101" s="70">
        <v>0.11</v>
      </c>
      <c r="AJ101" s="70">
        <v>2006</v>
      </c>
      <c r="AK101" s="419" t="s">
        <v>9840</v>
      </c>
      <c r="AL101" s="36"/>
    </row>
    <row r="102" spans="1:38" x14ac:dyDescent="0.25">
      <c r="A102" s="460">
        <v>97</v>
      </c>
      <c r="B102" s="420"/>
      <c r="C102" s="42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418"/>
      <c r="Y102" s="419"/>
      <c r="Z102" s="418"/>
      <c r="AA102" s="70"/>
      <c r="AB102" s="419"/>
      <c r="AC102" s="418"/>
      <c r="AD102" s="70"/>
      <c r="AE102" s="70"/>
      <c r="AF102" s="418"/>
      <c r="AG102" s="70" t="s">
        <v>3629</v>
      </c>
      <c r="AH102" s="68" t="s">
        <v>9841</v>
      </c>
      <c r="AI102" s="70">
        <v>8.6999999999999994E-2</v>
      </c>
      <c r="AJ102" s="70">
        <v>2006</v>
      </c>
      <c r="AK102" s="419" t="s">
        <v>77</v>
      </c>
      <c r="AL102" s="36"/>
    </row>
    <row r="103" spans="1:38" x14ac:dyDescent="0.25">
      <c r="A103" s="460">
        <v>98</v>
      </c>
      <c r="B103" s="420"/>
      <c r="C103" s="420"/>
      <c r="D103" s="70"/>
      <c r="E103" s="419"/>
      <c r="F103" s="418"/>
      <c r="G103" s="70"/>
      <c r="H103" s="419"/>
      <c r="I103" s="70"/>
      <c r="J103" s="70"/>
      <c r="K103" s="70"/>
      <c r="L103" s="70"/>
      <c r="M103" s="70"/>
      <c r="N103" s="68"/>
      <c r="O103" s="70"/>
      <c r="P103" s="70"/>
      <c r="Q103" s="70"/>
      <c r="R103" s="70"/>
      <c r="S103" s="70"/>
      <c r="T103" s="70"/>
      <c r="U103" s="70"/>
      <c r="V103" s="70"/>
      <c r="W103" s="70"/>
      <c r="X103" s="418"/>
      <c r="Y103" s="419"/>
      <c r="Z103" s="418"/>
      <c r="AA103" s="70"/>
      <c r="AB103" s="419"/>
      <c r="AC103" s="418"/>
      <c r="AD103" s="70"/>
      <c r="AE103" s="70"/>
      <c r="AF103" s="418"/>
      <c r="AG103" s="70" t="s">
        <v>3629</v>
      </c>
      <c r="AH103" s="68" t="s">
        <v>9842</v>
      </c>
      <c r="AI103" s="70">
        <v>5.1999999999999998E-2</v>
      </c>
      <c r="AJ103" s="70">
        <v>1967</v>
      </c>
      <c r="AK103" s="419" t="s">
        <v>8357</v>
      </c>
      <c r="AL103" s="36"/>
    </row>
    <row r="104" spans="1:38" ht="25.5" x14ac:dyDescent="0.25">
      <c r="A104" s="460">
        <v>99</v>
      </c>
      <c r="B104" s="420"/>
      <c r="C104" s="42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418"/>
      <c r="Y104" s="419"/>
      <c r="Z104" s="418"/>
      <c r="AA104" s="70"/>
      <c r="AB104" s="419"/>
      <c r="AC104" s="418"/>
      <c r="AD104" s="70"/>
      <c r="AE104" s="70"/>
      <c r="AF104" s="418"/>
      <c r="AG104" s="70" t="s">
        <v>3629</v>
      </c>
      <c r="AH104" s="68" t="s">
        <v>9838</v>
      </c>
      <c r="AI104" s="70">
        <v>6.6000000000000003E-2</v>
      </c>
      <c r="AJ104" s="70">
        <v>1991</v>
      </c>
      <c r="AK104" s="419" t="s">
        <v>605</v>
      </c>
      <c r="AL104" s="36"/>
    </row>
    <row r="105" spans="1:38" x14ac:dyDescent="0.25">
      <c r="A105" s="460">
        <v>100</v>
      </c>
      <c r="B105" s="420"/>
      <c r="C105" s="42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418"/>
      <c r="Y105" s="419"/>
      <c r="Z105" s="418"/>
      <c r="AA105" s="70"/>
      <c r="AB105" s="419"/>
      <c r="AC105" s="418"/>
      <c r="AD105" s="70"/>
      <c r="AE105" s="70"/>
      <c r="AF105" s="418"/>
      <c r="AG105" s="70" t="s">
        <v>3629</v>
      </c>
      <c r="AH105" s="68" t="s">
        <v>9843</v>
      </c>
      <c r="AI105" s="70">
        <v>0.12</v>
      </c>
      <c r="AJ105" s="70">
        <v>1967</v>
      </c>
      <c r="AK105" s="419" t="s">
        <v>9844</v>
      </c>
      <c r="AL105" s="36"/>
    </row>
    <row r="106" spans="1:38" ht="25.5" x14ac:dyDescent="0.25">
      <c r="A106" s="460">
        <v>101</v>
      </c>
      <c r="B106" s="420"/>
      <c r="C106" s="420"/>
      <c r="D106" s="70"/>
      <c r="E106" s="419"/>
      <c r="F106" s="418"/>
      <c r="G106" s="70"/>
      <c r="H106" s="419"/>
      <c r="I106" s="70"/>
      <c r="J106" s="70"/>
      <c r="K106" s="70"/>
      <c r="L106" s="70"/>
      <c r="M106" s="70"/>
      <c r="N106" s="68"/>
      <c r="O106" s="70"/>
      <c r="P106" s="70"/>
      <c r="Q106" s="68"/>
      <c r="R106" s="70"/>
      <c r="S106" s="70"/>
      <c r="T106" s="70"/>
      <c r="U106" s="70"/>
      <c r="V106" s="70"/>
      <c r="W106" s="70"/>
      <c r="X106" s="418"/>
      <c r="Y106" s="419"/>
      <c r="Z106" s="418"/>
      <c r="AA106" s="70"/>
      <c r="AB106" s="419"/>
      <c r="AC106" s="418"/>
      <c r="AD106" s="70"/>
      <c r="AE106" s="70"/>
      <c r="AF106" s="418"/>
      <c r="AG106" s="70" t="s">
        <v>3629</v>
      </c>
      <c r="AH106" s="68" t="s">
        <v>9845</v>
      </c>
      <c r="AI106" s="70">
        <v>0.04</v>
      </c>
      <c r="AJ106" s="70">
        <v>1967</v>
      </c>
      <c r="AK106" s="419" t="s">
        <v>9844</v>
      </c>
      <c r="AL106" s="36"/>
    </row>
    <row r="107" spans="1:38" ht="25.5" x14ac:dyDescent="0.25">
      <c r="A107" s="460">
        <v>102</v>
      </c>
      <c r="B107" s="420"/>
      <c r="C107" s="42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418"/>
      <c r="Y107" s="419"/>
      <c r="Z107" s="418"/>
      <c r="AA107" s="70"/>
      <c r="AB107" s="419"/>
      <c r="AC107" s="418"/>
      <c r="AD107" s="70"/>
      <c r="AE107" s="70"/>
      <c r="AF107" s="418"/>
      <c r="AG107" s="70" t="s">
        <v>3629</v>
      </c>
      <c r="AH107" s="68" t="s">
        <v>9846</v>
      </c>
      <c r="AI107" s="70">
        <v>8.7999999999999995E-2</v>
      </c>
      <c r="AJ107" s="70">
        <v>1967</v>
      </c>
      <c r="AK107" s="419" t="s">
        <v>9844</v>
      </c>
      <c r="AL107" s="36"/>
    </row>
    <row r="108" spans="1:38" x14ac:dyDescent="0.25">
      <c r="A108" s="460">
        <v>103</v>
      </c>
      <c r="B108" s="420"/>
      <c r="C108" s="42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418"/>
      <c r="Y108" s="419"/>
      <c r="Z108" s="418"/>
      <c r="AA108" s="70"/>
      <c r="AB108" s="419"/>
      <c r="AC108" s="418"/>
      <c r="AD108" s="70"/>
      <c r="AE108" s="70"/>
      <c r="AF108" s="418"/>
      <c r="AG108" s="70" t="s">
        <v>3629</v>
      </c>
      <c r="AH108" s="68" t="s">
        <v>9847</v>
      </c>
      <c r="AI108" s="70">
        <v>0.04</v>
      </c>
      <c r="AJ108" s="70">
        <v>1991</v>
      </c>
      <c r="AK108" s="419" t="s">
        <v>7584</v>
      </c>
      <c r="AL108" s="36"/>
    </row>
    <row r="109" spans="1:38" ht="25.5" x14ac:dyDescent="0.25">
      <c r="A109" s="460">
        <v>104</v>
      </c>
      <c r="B109" s="420"/>
      <c r="C109" s="420"/>
      <c r="D109" s="70"/>
      <c r="E109" s="419"/>
      <c r="F109" s="418"/>
      <c r="G109" s="70"/>
      <c r="H109" s="419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418"/>
      <c r="Y109" s="419"/>
      <c r="Z109" s="418"/>
      <c r="AA109" s="70"/>
      <c r="AB109" s="419"/>
      <c r="AC109" s="418"/>
      <c r="AD109" s="70"/>
      <c r="AE109" s="70"/>
      <c r="AF109" s="418"/>
      <c r="AG109" s="70" t="s">
        <v>3629</v>
      </c>
      <c r="AH109" s="68" t="s">
        <v>9848</v>
      </c>
      <c r="AI109" s="70">
        <v>9.2999999999999999E-2</v>
      </c>
      <c r="AJ109" s="70">
        <v>1967</v>
      </c>
      <c r="AK109" s="419" t="s">
        <v>7584</v>
      </c>
      <c r="AL109" s="36"/>
    </row>
    <row r="110" spans="1:38" ht="25.5" x14ac:dyDescent="0.25">
      <c r="A110" s="460">
        <v>105</v>
      </c>
      <c r="B110" s="420"/>
      <c r="C110" s="42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418"/>
      <c r="Y110" s="419"/>
      <c r="Z110" s="418"/>
      <c r="AA110" s="70"/>
      <c r="AB110" s="419"/>
      <c r="AC110" s="418"/>
      <c r="AD110" s="70"/>
      <c r="AE110" s="70"/>
      <c r="AF110" s="418"/>
      <c r="AG110" s="70" t="s">
        <v>3629</v>
      </c>
      <c r="AH110" s="68" t="s">
        <v>9849</v>
      </c>
      <c r="AI110" s="70">
        <v>0.04</v>
      </c>
      <c r="AJ110" s="70">
        <v>1967</v>
      </c>
      <c r="AK110" s="419" t="s">
        <v>7584</v>
      </c>
      <c r="AL110" s="36"/>
    </row>
    <row r="111" spans="1:38" ht="25.5" x14ac:dyDescent="0.25">
      <c r="A111" s="460">
        <v>106</v>
      </c>
      <c r="B111" s="420"/>
      <c r="C111" s="42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418"/>
      <c r="Y111" s="419"/>
      <c r="Z111" s="418"/>
      <c r="AA111" s="70"/>
      <c r="AB111" s="419"/>
      <c r="AC111" s="418"/>
      <c r="AD111" s="70"/>
      <c r="AE111" s="70"/>
      <c r="AF111" s="418"/>
      <c r="AG111" s="70" t="s">
        <v>3629</v>
      </c>
      <c r="AH111" s="68" t="s">
        <v>9850</v>
      </c>
      <c r="AI111" s="70">
        <v>9.2999999999999999E-2</v>
      </c>
      <c r="AJ111" s="70">
        <v>1967</v>
      </c>
      <c r="AK111" s="419" t="s">
        <v>9851</v>
      </c>
      <c r="AL111" s="36"/>
    </row>
    <row r="112" spans="1:38" ht="25.5" x14ac:dyDescent="0.25">
      <c r="A112" s="460">
        <v>107</v>
      </c>
      <c r="B112" s="420"/>
      <c r="C112" s="42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418"/>
      <c r="Y112" s="419"/>
      <c r="Z112" s="418"/>
      <c r="AA112" s="70"/>
      <c r="AB112" s="419"/>
      <c r="AC112" s="418"/>
      <c r="AD112" s="70"/>
      <c r="AE112" s="70"/>
      <c r="AF112" s="418"/>
      <c r="AG112" s="70" t="s">
        <v>3629</v>
      </c>
      <c r="AH112" s="68" t="s">
        <v>9852</v>
      </c>
      <c r="AI112" s="70">
        <v>9.2999999999999999E-2</v>
      </c>
      <c r="AJ112" s="70">
        <v>1967</v>
      </c>
      <c r="AK112" s="419" t="s">
        <v>9851</v>
      </c>
      <c r="AL112" s="36"/>
    </row>
    <row r="113" spans="1:38" x14ac:dyDescent="0.25">
      <c r="A113" s="460">
        <v>108</v>
      </c>
      <c r="B113" s="420"/>
      <c r="C113" s="420"/>
      <c r="D113" s="70"/>
      <c r="E113" s="419"/>
      <c r="F113" s="418"/>
      <c r="G113" s="70"/>
      <c r="H113" s="419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418"/>
      <c r="Y113" s="419"/>
      <c r="Z113" s="418"/>
      <c r="AA113" s="70"/>
      <c r="AB113" s="419"/>
      <c r="AC113" s="418"/>
      <c r="AD113" s="70"/>
      <c r="AE113" s="70"/>
      <c r="AF113" s="418"/>
      <c r="AG113" s="70" t="s">
        <v>3629</v>
      </c>
      <c r="AH113" s="70" t="s">
        <v>9853</v>
      </c>
      <c r="AI113" s="70">
        <v>0.12</v>
      </c>
      <c r="AJ113" s="70">
        <v>1973</v>
      </c>
      <c r="AK113" s="419" t="s">
        <v>9854</v>
      </c>
      <c r="AL113" s="36"/>
    </row>
    <row r="114" spans="1:38" ht="25.5" x14ac:dyDescent="0.25">
      <c r="A114" s="460">
        <v>109</v>
      </c>
      <c r="B114" s="420"/>
      <c r="C114" s="42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418"/>
      <c r="Y114" s="419"/>
      <c r="Z114" s="418"/>
      <c r="AA114" s="70"/>
      <c r="AB114" s="419"/>
      <c r="AC114" s="418"/>
      <c r="AD114" s="70"/>
      <c r="AE114" s="70"/>
      <c r="AF114" s="418"/>
      <c r="AG114" s="70" t="s">
        <v>3629</v>
      </c>
      <c r="AH114" s="68" t="s">
        <v>9855</v>
      </c>
      <c r="AI114" s="70">
        <v>0.12</v>
      </c>
      <c r="AJ114" s="70">
        <v>2015</v>
      </c>
      <c r="AK114" s="419" t="s">
        <v>9856</v>
      </c>
      <c r="AL114" s="36"/>
    </row>
    <row r="115" spans="1:38" x14ac:dyDescent="0.25">
      <c r="A115" s="460">
        <v>110</v>
      </c>
      <c r="B115" s="420"/>
      <c r="C115" s="42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418"/>
      <c r="Y115" s="419"/>
      <c r="Z115" s="418"/>
      <c r="AA115" s="70"/>
      <c r="AB115" s="419"/>
      <c r="AC115" s="418"/>
      <c r="AD115" s="70"/>
      <c r="AE115" s="70"/>
      <c r="AF115" s="418"/>
      <c r="AG115" s="70"/>
      <c r="AH115" s="68"/>
      <c r="AI115" s="70"/>
      <c r="AJ115" s="70"/>
      <c r="AK115" s="419"/>
      <c r="AL115" s="36"/>
    </row>
    <row r="116" spans="1:38" ht="25.5" x14ac:dyDescent="0.25">
      <c r="A116" s="460">
        <v>111</v>
      </c>
      <c r="B116" s="420" t="s">
        <v>9857</v>
      </c>
      <c r="C116" s="420"/>
      <c r="D116" s="70"/>
      <c r="E116" s="70"/>
      <c r="F116" s="70"/>
      <c r="G116" s="70"/>
      <c r="H116" s="70"/>
      <c r="I116" s="70"/>
      <c r="J116" s="70"/>
      <c r="K116" s="70"/>
      <c r="L116" s="70"/>
      <c r="M116" s="70" t="s">
        <v>9858</v>
      </c>
      <c r="N116" s="70" t="s">
        <v>9859</v>
      </c>
      <c r="O116" s="70">
        <v>0.25</v>
      </c>
      <c r="P116" s="70">
        <v>1977</v>
      </c>
      <c r="Q116" s="70" t="s">
        <v>4383</v>
      </c>
      <c r="R116" s="68" t="s">
        <v>9860</v>
      </c>
      <c r="S116" s="70">
        <v>6</v>
      </c>
      <c r="T116" s="70">
        <v>1968</v>
      </c>
      <c r="U116" s="70" t="s">
        <v>9861</v>
      </c>
      <c r="V116" s="70" t="s">
        <v>28</v>
      </c>
      <c r="W116" s="70"/>
      <c r="X116" s="418"/>
      <c r="Y116" s="419"/>
      <c r="Z116" s="418"/>
      <c r="AA116" s="70"/>
      <c r="AB116" s="419"/>
      <c r="AC116" s="418"/>
      <c r="AD116" s="70"/>
      <c r="AE116" s="70"/>
      <c r="AF116" s="418"/>
      <c r="AG116" s="70" t="s">
        <v>3596</v>
      </c>
      <c r="AH116" s="68" t="s">
        <v>9862</v>
      </c>
      <c r="AI116" s="418">
        <v>0.18099999999999999</v>
      </c>
      <c r="AJ116" s="70">
        <v>1967</v>
      </c>
      <c r="AK116" s="419" t="s">
        <v>9863</v>
      </c>
      <c r="AL116" s="36"/>
    </row>
    <row r="117" spans="1:38" x14ac:dyDescent="0.25">
      <c r="A117" s="460">
        <v>112</v>
      </c>
      <c r="B117" s="420"/>
      <c r="C117" s="420"/>
      <c r="D117" s="70"/>
      <c r="E117" s="419"/>
      <c r="F117" s="418"/>
      <c r="G117" s="70"/>
      <c r="H117" s="419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418"/>
      <c r="Y117" s="419"/>
      <c r="Z117" s="418"/>
      <c r="AA117" s="70"/>
      <c r="AB117" s="419"/>
      <c r="AC117" s="418"/>
      <c r="AD117" s="70"/>
      <c r="AE117" s="70"/>
      <c r="AF117" s="418"/>
      <c r="AG117" s="70" t="s">
        <v>3596</v>
      </c>
      <c r="AH117" s="68" t="s">
        <v>9864</v>
      </c>
      <c r="AI117" s="418">
        <v>5.0999999999999997E-2</v>
      </c>
      <c r="AJ117" s="70">
        <v>1968</v>
      </c>
      <c r="AK117" s="419" t="s">
        <v>9863</v>
      </c>
      <c r="AL117" s="36"/>
    </row>
    <row r="118" spans="1:38" x14ac:dyDescent="0.25">
      <c r="A118" s="460">
        <v>113</v>
      </c>
      <c r="B118" s="420"/>
      <c r="C118" s="420"/>
      <c r="D118" s="70"/>
      <c r="E118" s="419"/>
      <c r="F118" s="418"/>
      <c r="G118" s="70"/>
      <c r="H118" s="419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418"/>
      <c r="Y118" s="419"/>
      <c r="Z118" s="418"/>
      <c r="AA118" s="70"/>
      <c r="AB118" s="419"/>
      <c r="AC118" s="418"/>
      <c r="AD118" s="70"/>
      <c r="AE118" s="70"/>
      <c r="AF118" s="418"/>
      <c r="AG118" s="70" t="s">
        <v>3596</v>
      </c>
      <c r="AH118" s="68" t="s">
        <v>9865</v>
      </c>
      <c r="AI118" s="418">
        <v>5.0999999999999997E-2</v>
      </c>
      <c r="AJ118" s="70">
        <v>1968</v>
      </c>
      <c r="AK118" s="419" t="s">
        <v>84</v>
      </c>
      <c r="AL118" s="36"/>
    </row>
    <row r="119" spans="1:38" ht="25.5" x14ac:dyDescent="0.25">
      <c r="A119" s="460">
        <v>114</v>
      </c>
      <c r="B119" s="420"/>
      <c r="C119" s="42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418"/>
      <c r="Y119" s="419"/>
      <c r="Z119" s="418"/>
      <c r="AA119" s="70"/>
      <c r="AB119" s="419"/>
      <c r="AC119" s="418"/>
      <c r="AD119" s="70"/>
      <c r="AE119" s="70"/>
      <c r="AF119" s="418"/>
      <c r="AG119" s="70" t="s">
        <v>3596</v>
      </c>
      <c r="AH119" s="68" t="s">
        <v>9866</v>
      </c>
      <c r="AI119" s="418">
        <v>7.1999999999999995E-2</v>
      </c>
      <c r="AJ119" s="70">
        <v>2015</v>
      </c>
      <c r="AK119" s="419" t="s">
        <v>9867</v>
      </c>
      <c r="AL119" s="36"/>
    </row>
    <row r="120" spans="1:38" ht="25.5" x14ac:dyDescent="0.25">
      <c r="A120" s="460">
        <v>115</v>
      </c>
      <c r="B120" s="420"/>
      <c r="C120" s="42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68"/>
      <c r="O120" s="70"/>
      <c r="P120" s="70"/>
      <c r="Q120" s="68"/>
      <c r="R120" s="70"/>
      <c r="S120" s="70"/>
      <c r="T120" s="70"/>
      <c r="U120" s="70"/>
      <c r="V120" s="70"/>
      <c r="W120" s="70"/>
      <c r="X120" s="418"/>
      <c r="Y120" s="419"/>
      <c r="Z120" s="418"/>
      <c r="AA120" s="70"/>
      <c r="AB120" s="419"/>
      <c r="AC120" s="418"/>
      <c r="AD120" s="70"/>
      <c r="AE120" s="70"/>
      <c r="AF120" s="418"/>
      <c r="AG120" s="70" t="s">
        <v>3596</v>
      </c>
      <c r="AH120" s="68" t="s">
        <v>9868</v>
      </c>
      <c r="AI120" s="418">
        <v>0.14399999999999999</v>
      </c>
      <c r="AJ120" s="70">
        <v>1968</v>
      </c>
      <c r="AK120" s="419" t="s">
        <v>9869</v>
      </c>
      <c r="AL120" s="36"/>
    </row>
    <row r="121" spans="1:38" ht="25.5" x14ac:dyDescent="0.25">
      <c r="A121" s="460">
        <v>116</v>
      </c>
      <c r="B121" s="420"/>
      <c r="C121" s="420"/>
      <c r="D121" s="70"/>
      <c r="E121" s="419"/>
      <c r="F121" s="418"/>
      <c r="G121" s="70"/>
      <c r="H121" s="419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418"/>
      <c r="Y121" s="419"/>
      <c r="Z121" s="418"/>
      <c r="AA121" s="70"/>
      <c r="AB121" s="419"/>
      <c r="AC121" s="418"/>
      <c r="AD121" s="70"/>
      <c r="AE121" s="70"/>
      <c r="AF121" s="418"/>
      <c r="AG121" s="70" t="s">
        <v>3596</v>
      </c>
      <c r="AH121" s="68" t="s">
        <v>9870</v>
      </c>
      <c r="AI121" s="418">
        <v>3.9E-2</v>
      </c>
      <c r="AJ121" s="70">
        <v>1968</v>
      </c>
      <c r="AK121" s="419" t="s">
        <v>9871</v>
      </c>
      <c r="AL121" s="36"/>
    </row>
    <row r="122" spans="1:38" x14ac:dyDescent="0.25">
      <c r="A122" s="460">
        <v>117</v>
      </c>
      <c r="B122" s="420"/>
      <c r="C122" s="42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418"/>
      <c r="Y122" s="419"/>
      <c r="Z122" s="418"/>
      <c r="AA122" s="70"/>
      <c r="AB122" s="419"/>
      <c r="AC122" s="418"/>
      <c r="AD122" s="70"/>
      <c r="AE122" s="70"/>
      <c r="AF122" s="418"/>
      <c r="AG122" s="70" t="s">
        <v>3596</v>
      </c>
      <c r="AH122" s="68" t="s">
        <v>9872</v>
      </c>
      <c r="AI122" s="418">
        <v>0.19</v>
      </c>
      <c r="AJ122" s="70">
        <v>1968</v>
      </c>
      <c r="AK122" s="419" t="s">
        <v>9873</v>
      </c>
      <c r="AL122" s="36"/>
    </row>
    <row r="123" spans="1:38" x14ac:dyDescent="0.25">
      <c r="A123" s="460">
        <v>118</v>
      </c>
      <c r="B123" s="420"/>
      <c r="C123" s="42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418"/>
      <c r="Y123" s="419"/>
      <c r="Z123" s="418"/>
      <c r="AA123" s="70"/>
      <c r="AB123" s="419"/>
      <c r="AC123" s="418"/>
      <c r="AD123" s="70"/>
      <c r="AE123" s="70"/>
      <c r="AF123" s="418"/>
      <c r="AG123" s="70" t="s">
        <v>3596</v>
      </c>
      <c r="AH123" s="68" t="s">
        <v>9874</v>
      </c>
      <c r="AI123" s="418">
        <v>0.24</v>
      </c>
      <c r="AJ123" s="70">
        <v>1974</v>
      </c>
      <c r="AK123" s="419" t="s">
        <v>9875</v>
      </c>
      <c r="AL123" s="36"/>
    </row>
    <row r="124" spans="1:38" x14ac:dyDescent="0.25">
      <c r="A124" s="460">
        <v>119</v>
      </c>
      <c r="B124" s="420"/>
      <c r="C124" s="42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418"/>
      <c r="Y124" s="419"/>
      <c r="Z124" s="418"/>
      <c r="AA124" s="70"/>
      <c r="AB124" s="419"/>
      <c r="AC124" s="418"/>
      <c r="AD124" s="70"/>
      <c r="AE124" s="70"/>
      <c r="AF124" s="418"/>
      <c r="AG124" s="70" t="s">
        <v>3596</v>
      </c>
      <c r="AH124" s="68" t="s">
        <v>9876</v>
      </c>
      <c r="AI124" s="418">
        <v>0.24</v>
      </c>
      <c r="AJ124" s="70">
        <v>1974</v>
      </c>
      <c r="AK124" s="419" t="s">
        <v>9875</v>
      </c>
      <c r="AL124" s="36"/>
    </row>
    <row r="125" spans="1:38" ht="25.5" x14ac:dyDescent="0.25">
      <c r="A125" s="460">
        <v>120</v>
      </c>
      <c r="B125" s="420"/>
      <c r="C125" s="420"/>
      <c r="D125" s="70"/>
      <c r="E125" s="419"/>
      <c r="F125" s="418"/>
      <c r="G125" s="70"/>
      <c r="H125" s="419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418"/>
      <c r="Y125" s="419"/>
      <c r="Z125" s="418"/>
      <c r="AA125" s="70"/>
      <c r="AB125" s="419"/>
      <c r="AC125" s="418"/>
      <c r="AD125" s="70"/>
      <c r="AE125" s="70"/>
      <c r="AF125" s="418"/>
      <c r="AG125" s="70" t="s">
        <v>3596</v>
      </c>
      <c r="AH125" s="68" t="s">
        <v>9877</v>
      </c>
      <c r="AI125" s="418">
        <v>0.32</v>
      </c>
      <c r="AJ125" s="70">
        <v>1989</v>
      </c>
      <c r="AK125" s="419" t="s">
        <v>168</v>
      </c>
      <c r="AL125" s="36"/>
    </row>
    <row r="126" spans="1:38" ht="25.5" x14ac:dyDescent="0.25">
      <c r="A126" s="460">
        <v>121</v>
      </c>
      <c r="B126" s="420"/>
      <c r="C126" s="420"/>
      <c r="D126" s="70"/>
      <c r="E126" s="419"/>
      <c r="F126" s="418"/>
      <c r="G126" s="70"/>
      <c r="H126" s="419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418"/>
      <c r="Y126" s="419"/>
      <c r="Z126" s="418"/>
      <c r="AA126" s="70"/>
      <c r="AB126" s="419"/>
      <c r="AC126" s="418"/>
      <c r="AD126" s="70"/>
      <c r="AE126" s="70"/>
      <c r="AF126" s="418"/>
      <c r="AG126" s="70" t="s">
        <v>3596</v>
      </c>
      <c r="AH126" s="68" t="s">
        <v>9878</v>
      </c>
      <c r="AI126" s="418">
        <v>0.1</v>
      </c>
      <c r="AJ126" s="70">
        <v>1969</v>
      </c>
      <c r="AK126" s="419" t="s">
        <v>9844</v>
      </c>
      <c r="AL126" s="36"/>
    </row>
    <row r="127" spans="1:38" ht="25.5" x14ac:dyDescent="0.25">
      <c r="A127" s="460">
        <v>122</v>
      </c>
      <c r="B127" s="420"/>
      <c r="C127" s="42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418"/>
      <c r="Y127" s="419"/>
      <c r="Z127" s="418"/>
      <c r="AA127" s="70"/>
      <c r="AB127" s="419"/>
      <c r="AC127" s="418"/>
      <c r="AD127" s="70"/>
      <c r="AE127" s="70"/>
      <c r="AF127" s="418"/>
      <c r="AG127" s="70" t="s">
        <v>3596</v>
      </c>
      <c r="AH127" s="68" t="s">
        <v>9879</v>
      </c>
      <c r="AI127" s="418">
        <v>0.1</v>
      </c>
      <c r="AJ127" s="70">
        <v>1969</v>
      </c>
      <c r="AK127" s="419" t="s">
        <v>9844</v>
      </c>
      <c r="AL127" s="36"/>
    </row>
    <row r="128" spans="1:38" x14ac:dyDescent="0.25">
      <c r="A128" s="460">
        <v>123</v>
      </c>
      <c r="B128" s="420"/>
      <c r="C128" s="42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418"/>
      <c r="Y128" s="419"/>
      <c r="Z128" s="418"/>
      <c r="AA128" s="70"/>
      <c r="AB128" s="419"/>
      <c r="AC128" s="418"/>
      <c r="AD128" s="70"/>
      <c r="AE128" s="70"/>
      <c r="AF128" s="418"/>
      <c r="AG128" s="70" t="s">
        <v>3596</v>
      </c>
      <c r="AH128" s="68" t="s">
        <v>9880</v>
      </c>
      <c r="AI128" s="418">
        <v>7.6999999999999999E-2</v>
      </c>
      <c r="AJ128" s="70">
        <v>2003</v>
      </c>
      <c r="AK128" s="419" t="s">
        <v>9881</v>
      </c>
      <c r="AL128" s="36"/>
    </row>
    <row r="129" spans="1:38" x14ac:dyDescent="0.25">
      <c r="A129" s="460">
        <v>124</v>
      </c>
      <c r="B129" s="420"/>
      <c r="C129" s="42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418"/>
      <c r="Y129" s="419"/>
      <c r="Z129" s="418"/>
      <c r="AA129" s="70"/>
      <c r="AB129" s="419"/>
      <c r="AC129" s="418"/>
      <c r="AD129" s="70"/>
      <c r="AE129" s="70"/>
      <c r="AF129" s="418"/>
      <c r="AG129" s="70"/>
      <c r="AH129" s="68"/>
      <c r="AI129" s="418"/>
      <c r="AJ129" s="70"/>
      <c r="AK129" s="419"/>
      <c r="AL129" s="36"/>
    </row>
    <row r="130" spans="1:38" ht="25.5" x14ac:dyDescent="0.25">
      <c r="A130" s="460">
        <v>125</v>
      </c>
      <c r="B130" s="420" t="s">
        <v>9882</v>
      </c>
      <c r="C130" s="420"/>
      <c r="D130" s="70"/>
      <c r="E130" s="419"/>
      <c r="F130" s="418"/>
      <c r="G130" s="70"/>
      <c r="H130" s="419"/>
      <c r="I130" s="70"/>
      <c r="J130" s="70"/>
      <c r="K130" s="70"/>
      <c r="L130" s="70"/>
      <c r="M130" s="70" t="s">
        <v>9883</v>
      </c>
      <c r="N130" s="70" t="s">
        <v>9884</v>
      </c>
      <c r="O130" s="70">
        <v>0.56499999999999995</v>
      </c>
      <c r="P130" s="70">
        <v>1977</v>
      </c>
      <c r="Q130" s="70" t="s">
        <v>1612</v>
      </c>
      <c r="R130" s="70" t="s">
        <v>5556</v>
      </c>
      <c r="S130" s="70">
        <v>7</v>
      </c>
      <c r="T130" s="70">
        <v>1968</v>
      </c>
      <c r="U130" s="70" t="s">
        <v>9672</v>
      </c>
      <c r="V130" s="70" t="s">
        <v>253</v>
      </c>
      <c r="W130" s="70"/>
      <c r="X130" s="418"/>
      <c r="Y130" s="419"/>
      <c r="Z130" s="418"/>
      <c r="AA130" s="70"/>
      <c r="AB130" s="419"/>
      <c r="AC130" s="418"/>
      <c r="AD130" s="70"/>
      <c r="AE130" s="70"/>
      <c r="AF130" s="418"/>
      <c r="AG130" s="70" t="s">
        <v>3483</v>
      </c>
      <c r="AH130" s="68" t="s">
        <v>9885</v>
      </c>
      <c r="AI130" s="418">
        <v>7.4999999999999997E-2</v>
      </c>
      <c r="AJ130" s="70">
        <v>1973</v>
      </c>
      <c r="AK130" s="419" t="s">
        <v>9886</v>
      </c>
      <c r="AL130" s="36"/>
    </row>
    <row r="131" spans="1:38" ht="25.5" x14ac:dyDescent="0.25">
      <c r="A131" s="460">
        <v>126</v>
      </c>
      <c r="B131" s="420"/>
      <c r="C131" s="420"/>
      <c r="D131" s="70"/>
      <c r="E131" s="70"/>
      <c r="F131" s="70"/>
      <c r="G131" s="70"/>
      <c r="H131" s="70"/>
      <c r="I131" s="70"/>
      <c r="J131" s="70"/>
      <c r="K131" s="70"/>
      <c r="L131" s="70"/>
      <c r="M131" s="70" t="s">
        <v>9887</v>
      </c>
      <c r="N131" s="70" t="s">
        <v>9888</v>
      </c>
      <c r="O131" s="70">
        <v>0.42</v>
      </c>
      <c r="P131" s="70">
        <v>1984</v>
      </c>
      <c r="Q131" s="68" t="s">
        <v>9889</v>
      </c>
      <c r="R131" s="70"/>
      <c r="S131" s="70"/>
      <c r="T131" s="70"/>
      <c r="U131" s="70"/>
      <c r="V131" s="70"/>
      <c r="W131" s="70"/>
      <c r="X131" s="418"/>
      <c r="Y131" s="419"/>
      <c r="Z131" s="418"/>
      <c r="AA131" s="70"/>
      <c r="AB131" s="419"/>
      <c r="AC131" s="418"/>
      <c r="AD131" s="70"/>
      <c r="AE131" s="70"/>
      <c r="AF131" s="418"/>
      <c r="AG131" s="70" t="s">
        <v>3483</v>
      </c>
      <c r="AH131" s="68" t="s">
        <v>9890</v>
      </c>
      <c r="AI131" s="418">
        <v>4.2999999999999997E-2</v>
      </c>
      <c r="AJ131" s="70">
        <v>1969</v>
      </c>
      <c r="AK131" s="419" t="s">
        <v>9873</v>
      </c>
      <c r="AL131" s="36"/>
    </row>
    <row r="132" spans="1:38" ht="25.5" x14ac:dyDescent="0.25">
      <c r="A132" s="460">
        <v>127</v>
      </c>
      <c r="B132" s="420"/>
      <c r="C132" s="42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418"/>
      <c r="Y132" s="419"/>
      <c r="Z132" s="418"/>
      <c r="AA132" s="70"/>
      <c r="AB132" s="419"/>
      <c r="AC132" s="418"/>
      <c r="AD132" s="70"/>
      <c r="AE132" s="70"/>
      <c r="AF132" s="418"/>
      <c r="AG132" s="70" t="s">
        <v>3483</v>
      </c>
      <c r="AH132" s="68" t="s">
        <v>9891</v>
      </c>
      <c r="AI132" s="418">
        <v>6.0999999999999999E-2</v>
      </c>
      <c r="AJ132" s="70">
        <v>1969</v>
      </c>
      <c r="AK132" s="419" t="s">
        <v>9873</v>
      </c>
      <c r="AL132" s="36"/>
    </row>
    <row r="133" spans="1:38" ht="25.5" x14ac:dyDescent="0.25">
      <c r="A133" s="460">
        <v>128</v>
      </c>
      <c r="B133" s="420"/>
      <c r="C133" s="420"/>
      <c r="D133" s="70"/>
      <c r="E133" s="419"/>
      <c r="F133" s="418"/>
      <c r="G133" s="70"/>
      <c r="H133" s="419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418"/>
      <c r="Y133" s="419"/>
      <c r="Z133" s="418"/>
      <c r="AA133" s="70"/>
      <c r="AB133" s="419"/>
      <c r="AC133" s="418"/>
      <c r="AD133" s="70"/>
      <c r="AE133" s="70"/>
      <c r="AF133" s="418"/>
      <c r="AG133" s="70" t="s">
        <v>3483</v>
      </c>
      <c r="AH133" s="68" t="s">
        <v>9892</v>
      </c>
      <c r="AI133" s="418">
        <v>4.2999999999999997E-2</v>
      </c>
      <c r="AJ133" s="70">
        <v>1969</v>
      </c>
      <c r="AK133" s="419" t="s">
        <v>9873</v>
      </c>
      <c r="AL133" s="36"/>
    </row>
    <row r="134" spans="1:38" x14ac:dyDescent="0.25">
      <c r="A134" s="460">
        <v>129</v>
      </c>
      <c r="B134" s="420"/>
      <c r="C134" s="42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68"/>
      <c r="O134" s="70"/>
      <c r="P134" s="70"/>
      <c r="Q134" s="68"/>
      <c r="R134" s="70"/>
      <c r="S134" s="70"/>
      <c r="T134" s="70"/>
      <c r="U134" s="70"/>
      <c r="V134" s="70"/>
      <c r="W134" s="70"/>
      <c r="X134" s="418"/>
      <c r="Y134" s="419"/>
      <c r="Z134" s="418"/>
      <c r="AA134" s="70"/>
      <c r="AB134" s="419"/>
      <c r="AC134" s="418"/>
      <c r="AD134" s="70"/>
      <c r="AE134" s="70"/>
      <c r="AF134" s="418"/>
      <c r="AG134" s="70" t="s">
        <v>3483</v>
      </c>
      <c r="AH134" s="68" t="s">
        <v>9893</v>
      </c>
      <c r="AI134" s="418">
        <v>2.7E-2</v>
      </c>
      <c r="AJ134" s="70">
        <v>1968</v>
      </c>
      <c r="AK134" s="419" t="s">
        <v>9894</v>
      </c>
      <c r="AL134" s="36"/>
    </row>
    <row r="135" spans="1:38" ht="25.5" x14ac:dyDescent="0.25">
      <c r="A135" s="460">
        <v>130</v>
      </c>
      <c r="B135" s="420"/>
      <c r="C135" s="42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418"/>
      <c r="Y135" s="419"/>
      <c r="Z135" s="418"/>
      <c r="AA135" s="70"/>
      <c r="AB135" s="419"/>
      <c r="AC135" s="418"/>
      <c r="AD135" s="70"/>
      <c r="AE135" s="70"/>
      <c r="AF135" s="418"/>
      <c r="AG135" s="70" t="s">
        <v>3483</v>
      </c>
      <c r="AH135" s="68" t="s">
        <v>9895</v>
      </c>
      <c r="AI135" s="418">
        <v>6.5000000000000002E-2</v>
      </c>
      <c r="AJ135" s="70">
        <v>1968</v>
      </c>
      <c r="AK135" s="419" t="s">
        <v>9894</v>
      </c>
      <c r="AL135" s="36"/>
    </row>
    <row r="136" spans="1:38" ht="25.5" x14ac:dyDescent="0.25">
      <c r="A136" s="460">
        <v>131</v>
      </c>
      <c r="B136" s="420"/>
      <c r="C136" s="420"/>
      <c r="D136" s="70"/>
      <c r="E136" s="419"/>
      <c r="F136" s="418"/>
      <c r="G136" s="70"/>
      <c r="H136" s="419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418"/>
      <c r="Y136" s="419"/>
      <c r="Z136" s="418"/>
      <c r="AA136" s="70"/>
      <c r="AB136" s="419"/>
      <c r="AC136" s="418"/>
      <c r="AD136" s="70"/>
      <c r="AE136" s="70"/>
      <c r="AF136" s="418"/>
      <c r="AG136" s="70" t="s">
        <v>3483</v>
      </c>
      <c r="AH136" s="68" t="s">
        <v>9896</v>
      </c>
      <c r="AI136" s="418">
        <v>0.104</v>
      </c>
      <c r="AJ136" s="70">
        <v>1968</v>
      </c>
      <c r="AK136" s="419" t="s">
        <v>9894</v>
      </c>
      <c r="AL136" s="36"/>
    </row>
    <row r="137" spans="1:38" ht="25.5" x14ac:dyDescent="0.25">
      <c r="A137" s="460">
        <v>132</v>
      </c>
      <c r="B137" s="420"/>
      <c r="C137" s="42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418"/>
      <c r="Y137" s="419"/>
      <c r="Z137" s="418"/>
      <c r="AA137" s="70"/>
      <c r="AB137" s="419"/>
      <c r="AC137" s="418"/>
      <c r="AD137" s="70"/>
      <c r="AE137" s="70"/>
      <c r="AF137" s="418"/>
      <c r="AG137" s="70" t="s">
        <v>3483</v>
      </c>
      <c r="AH137" s="68" t="s">
        <v>9897</v>
      </c>
      <c r="AI137" s="418">
        <v>8.3000000000000004E-2</v>
      </c>
      <c r="AJ137" s="70">
        <v>1968</v>
      </c>
      <c r="AK137" s="419" t="s">
        <v>7978</v>
      </c>
      <c r="AL137" s="36"/>
    </row>
    <row r="138" spans="1:38" ht="25.5" x14ac:dyDescent="0.25">
      <c r="A138" s="460">
        <v>133</v>
      </c>
      <c r="B138" s="420"/>
      <c r="C138" s="42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418"/>
      <c r="Y138" s="419"/>
      <c r="Z138" s="418"/>
      <c r="AA138" s="70"/>
      <c r="AB138" s="419"/>
      <c r="AC138" s="418"/>
      <c r="AD138" s="70"/>
      <c r="AE138" s="70"/>
      <c r="AF138" s="418"/>
      <c r="AG138" s="70" t="s">
        <v>3483</v>
      </c>
      <c r="AH138" s="68" t="s">
        <v>9897</v>
      </c>
      <c r="AI138" s="418">
        <v>1.4E-2</v>
      </c>
      <c r="AJ138" s="70">
        <v>1968</v>
      </c>
      <c r="AK138" s="419" t="s">
        <v>9898</v>
      </c>
      <c r="AL138" s="36"/>
    </row>
    <row r="139" spans="1:38" ht="25.5" x14ac:dyDescent="0.25">
      <c r="A139" s="460">
        <v>134</v>
      </c>
      <c r="B139" s="420"/>
      <c r="C139" s="420"/>
      <c r="D139" s="70"/>
      <c r="E139" s="419"/>
      <c r="F139" s="418"/>
      <c r="G139" s="70"/>
      <c r="H139" s="419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418"/>
      <c r="Y139" s="419"/>
      <c r="Z139" s="418"/>
      <c r="AA139" s="70"/>
      <c r="AB139" s="419"/>
      <c r="AC139" s="418"/>
      <c r="AD139" s="70"/>
      <c r="AE139" s="70"/>
      <c r="AF139" s="418"/>
      <c r="AG139" s="70" t="s">
        <v>3483</v>
      </c>
      <c r="AH139" s="68" t="s">
        <v>9899</v>
      </c>
      <c r="AI139" s="418" t="s">
        <v>9900</v>
      </c>
      <c r="AJ139" s="70">
        <v>1977</v>
      </c>
      <c r="AK139" s="419" t="s">
        <v>9253</v>
      </c>
      <c r="AL139" s="36"/>
    </row>
    <row r="140" spans="1:38" x14ac:dyDescent="0.25">
      <c r="A140" s="460">
        <v>135</v>
      </c>
      <c r="B140" s="420"/>
      <c r="C140" s="42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418"/>
      <c r="Y140" s="419"/>
      <c r="Z140" s="418"/>
      <c r="AA140" s="70"/>
      <c r="AB140" s="419"/>
      <c r="AC140" s="418"/>
      <c r="AD140" s="70"/>
      <c r="AE140" s="70"/>
      <c r="AF140" s="418"/>
      <c r="AG140" s="70" t="s">
        <v>3483</v>
      </c>
      <c r="AH140" s="68" t="s">
        <v>9901</v>
      </c>
      <c r="AI140" s="418">
        <v>0.12</v>
      </c>
      <c r="AJ140" s="70">
        <v>1977</v>
      </c>
      <c r="AK140" s="419" t="s">
        <v>84</v>
      </c>
      <c r="AL140" s="36"/>
    </row>
    <row r="141" spans="1:38" x14ac:dyDescent="0.25">
      <c r="A141" s="460">
        <v>136</v>
      </c>
      <c r="B141" s="420"/>
      <c r="C141" s="42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418"/>
      <c r="Y141" s="419"/>
      <c r="Z141" s="418"/>
      <c r="AA141" s="70"/>
      <c r="AB141" s="419"/>
      <c r="AC141" s="418"/>
      <c r="AD141" s="70"/>
      <c r="AE141" s="70"/>
      <c r="AF141" s="418"/>
      <c r="AG141" s="70" t="s">
        <v>3483</v>
      </c>
      <c r="AH141" s="68" t="s">
        <v>9902</v>
      </c>
      <c r="AI141" s="418">
        <v>0.183</v>
      </c>
      <c r="AJ141" s="70">
        <v>2012</v>
      </c>
      <c r="AK141" s="419" t="s">
        <v>9827</v>
      </c>
      <c r="AL141" s="36"/>
    </row>
    <row r="142" spans="1:38" ht="25.5" x14ac:dyDescent="0.25">
      <c r="A142" s="460">
        <v>137</v>
      </c>
      <c r="B142" s="420"/>
      <c r="C142" s="420"/>
      <c r="D142" s="70"/>
      <c r="E142" s="419"/>
      <c r="F142" s="418"/>
      <c r="G142" s="70"/>
      <c r="H142" s="419"/>
      <c r="I142" s="70"/>
      <c r="J142" s="70"/>
      <c r="K142" s="70"/>
      <c r="L142" s="70"/>
      <c r="M142" s="70"/>
      <c r="N142" s="68"/>
      <c r="O142" s="70"/>
      <c r="P142" s="70"/>
      <c r="Q142" s="70"/>
      <c r="R142" s="70"/>
      <c r="S142" s="70"/>
      <c r="T142" s="70"/>
      <c r="U142" s="70"/>
      <c r="V142" s="70"/>
      <c r="W142" s="70"/>
      <c r="X142" s="418"/>
      <c r="Y142" s="419"/>
      <c r="Z142" s="418"/>
      <c r="AA142" s="70"/>
      <c r="AB142" s="419"/>
      <c r="AC142" s="418"/>
      <c r="AD142" s="70"/>
      <c r="AE142" s="70"/>
      <c r="AF142" s="418"/>
      <c r="AG142" s="70" t="s">
        <v>3483</v>
      </c>
      <c r="AH142" s="68" t="s">
        <v>9903</v>
      </c>
      <c r="AI142" s="418">
        <v>0.15</v>
      </c>
      <c r="AJ142" s="70">
        <v>1977</v>
      </c>
      <c r="AK142" s="419" t="s">
        <v>84</v>
      </c>
      <c r="AL142" s="36"/>
    </row>
    <row r="143" spans="1:38" ht="38.25" x14ac:dyDescent="0.25">
      <c r="A143" s="460">
        <v>138</v>
      </c>
      <c r="B143" s="420"/>
      <c r="C143" s="42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418"/>
      <c r="Y143" s="419"/>
      <c r="Z143" s="418"/>
      <c r="AA143" s="70"/>
      <c r="AB143" s="419"/>
      <c r="AC143" s="418"/>
      <c r="AD143" s="70"/>
      <c r="AE143" s="70"/>
      <c r="AF143" s="418"/>
      <c r="AG143" s="70" t="s">
        <v>3483</v>
      </c>
      <c r="AH143" s="68" t="s">
        <v>9904</v>
      </c>
      <c r="AI143" s="418">
        <v>0.12</v>
      </c>
      <c r="AJ143" s="70">
        <v>1969</v>
      </c>
      <c r="AK143" s="419" t="s">
        <v>84</v>
      </c>
      <c r="AL143" s="36"/>
    </row>
    <row r="144" spans="1:38" ht="38.25" x14ac:dyDescent="0.25">
      <c r="A144" s="460">
        <v>139</v>
      </c>
      <c r="B144" s="420"/>
      <c r="C144" s="42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418"/>
      <c r="Y144" s="419"/>
      <c r="Z144" s="418"/>
      <c r="AA144" s="70"/>
      <c r="AB144" s="419"/>
      <c r="AC144" s="418"/>
      <c r="AD144" s="70"/>
      <c r="AE144" s="70"/>
      <c r="AF144" s="418"/>
      <c r="AG144" s="70" t="s">
        <v>3483</v>
      </c>
      <c r="AH144" s="68" t="s">
        <v>9905</v>
      </c>
      <c r="AI144" s="418">
        <v>0.12</v>
      </c>
      <c r="AJ144" s="70">
        <v>1969</v>
      </c>
      <c r="AK144" s="419" t="s">
        <v>84</v>
      </c>
      <c r="AL144" s="36"/>
    </row>
    <row r="145" spans="1:38" ht="25.5" x14ac:dyDescent="0.25">
      <c r="A145" s="460">
        <v>140</v>
      </c>
      <c r="B145" s="420" t="s">
        <v>9906</v>
      </c>
      <c r="C145" s="466" t="s">
        <v>9907</v>
      </c>
      <c r="D145" s="70"/>
      <c r="E145" s="70"/>
      <c r="F145" s="70"/>
      <c r="G145" s="70"/>
      <c r="H145" s="70"/>
      <c r="I145" s="70"/>
      <c r="J145" s="70"/>
      <c r="K145" s="70"/>
      <c r="L145" s="70"/>
      <c r="M145" s="70" t="s">
        <v>9908</v>
      </c>
      <c r="N145" s="68" t="s">
        <v>9909</v>
      </c>
      <c r="O145" s="70">
        <v>2.7</v>
      </c>
      <c r="P145" s="70">
        <v>1985</v>
      </c>
      <c r="Q145" s="68" t="s">
        <v>9910</v>
      </c>
      <c r="R145" s="70" t="s">
        <v>9911</v>
      </c>
      <c r="S145" s="70">
        <v>105</v>
      </c>
      <c r="T145" s="70">
        <v>1994</v>
      </c>
      <c r="U145" s="70" t="s">
        <v>9672</v>
      </c>
      <c r="V145" s="70" t="s">
        <v>28</v>
      </c>
      <c r="W145" s="70"/>
      <c r="X145" s="418"/>
      <c r="Y145" s="419"/>
      <c r="Z145" s="418"/>
      <c r="AA145" s="70"/>
      <c r="AB145" s="419"/>
      <c r="AC145" s="418"/>
      <c r="AD145" s="70"/>
      <c r="AE145" s="70"/>
      <c r="AF145" s="418"/>
      <c r="AG145" s="70"/>
      <c r="AH145" s="68"/>
      <c r="AI145" s="418"/>
      <c r="AJ145" s="70"/>
      <c r="AK145" s="419"/>
      <c r="AL145" s="36"/>
    </row>
    <row r="146" spans="1:38" ht="25.5" x14ac:dyDescent="0.25">
      <c r="A146" s="460">
        <v>141</v>
      </c>
      <c r="B146" s="420" t="s">
        <v>9912</v>
      </c>
      <c r="C146" s="420"/>
      <c r="D146" s="70"/>
      <c r="E146" s="419"/>
      <c r="F146" s="418"/>
      <c r="G146" s="70"/>
      <c r="H146" s="419"/>
      <c r="I146" s="70"/>
      <c r="J146" s="70"/>
      <c r="K146" s="70"/>
      <c r="L146" s="70"/>
      <c r="M146" s="70" t="s">
        <v>9908</v>
      </c>
      <c r="N146" s="68" t="s">
        <v>9913</v>
      </c>
      <c r="O146" s="70">
        <v>2.7</v>
      </c>
      <c r="P146" s="70">
        <v>1985</v>
      </c>
      <c r="Q146" s="68" t="s">
        <v>9910</v>
      </c>
      <c r="R146" s="70"/>
      <c r="S146" s="70"/>
      <c r="T146" s="70"/>
      <c r="U146" s="70"/>
      <c r="V146" s="70"/>
      <c r="W146" s="70"/>
      <c r="X146" s="418"/>
      <c r="Y146" s="419"/>
      <c r="Z146" s="418"/>
      <c r="AA146" s="70"/>
      <c r="AB146" s="419"/>
      <c r="AC146" s="418"/>
      <c r="AD146" s="70"/>
      <c r="AE146" s="70"/>
      <c r="AF146" s="418"/>
      <c r="AG146" s="70"/>
      <c r="AH146" s="68"/>
      <c r="AI146" s="418"/>
      <c r="AJ146" s="70"/>
      <c r="AK146" s="419"/>
      <c r="AL146" s="36"/>
    </row>
    <row r="147" spans="1:38" x14ac:dyDescent="0.25">
      <c r="A147" s="460">
        <v>142</v>
      </c>
      <c r="B147" s="420"/>
      <c r="C147" s="420"/>
      <c r="D147" s="70"/>
      <c r="E147" s="419"/>
      <c r="F147" s="418"/>
      <c r="G147" s="70"/>
      <c r="H147" s="419"/>
      <c r="I147" s="70"/>
      <c r="J147" s="70"/>
      <c r="K147" s="70"/>
      <c r="L147" s="70"/>
      <c r="M147" s="70"/>
      <c r="N147" s="68"/>
      <c r="O147" s="70"/>
      <c r="P147" s="70"/>
      <c r="Q147" s="68"/>
      <c r="R147" s="70"/>
      <c r="S147" s="70"/>
      <c r="T147" s="70"/>
      <c r="U147" s="70"/>
      <c r="V147" s="70"/>
      <c r="W147" s="70"/>
      <c r="X147" s="418"/>
      <c r="Y147" s="419"/>
      <c r="Z147" s="418"/>
      <c r="AA147" s="70"/>
      <c r="AB147" s="419"/>
      <c r="AC147" s="418"/>
      <c r="AD147" s="70"/>
      <c r="AE147" s="70"/>
      <c r="AF147" s="418"/>
      <c r="AG147" s="70"/>
      <c r="AH147" s="68"/>
      <c r="AI147" s="418"/>
      <c r="AJ147" s="70"/>
      <c r="AK147" s="419"/>
      <c r="AL147" s="36"/>
    </row>
    <row r="148" spans="1:38" ht="38.25" x14ac:dyDescent="0.25">
      <c r="A148" s="460">
        <v>143</v>
      </c>
      <c r="B148" s="420" t="s">
        <v>9914</v>
      </c>
      <c r="C148" s="420"/>
      <c r="D148" s="70"/>
      <c r="E148" s="70"/>
      <c r="F148" s="70"/>
      <c r="G148" s="70"/>
      <c r="H148" s="70"/>
      <c r="I148" s="70"/>
      <c r="J148" s="70"/>
      <c r="K148" s="70"/>
      <c r="L148" s="70"/>
      <c r="M148" s="68" t="s">
        <v>9915</v>
      </c>
      <c r="N148" s="68" t="s">
        <v>9916</v>
      </c>
      <c r="O148" s="70">
        <v>5.8999999999999997E-2</v>
      </c>
      <c r="P148" s="70">
        <v>2021</v>
      </c>
      <c r="Q148" s="68" t="s">
        <v>9917</v>
      </c>
      <c r="R148" s="70" t="s">
        <v>9918</v>
      </c>
      <c r="S148" s="70">
        <v>126</v>
      </c>
      <c r="T148" s="70">
        <v>2021</v>
      </c>
      <c r="U148" s="70" t="s">
        <v>9861</v>
      </c>
      <c r="V148" s="70" t="s">
        <v>253</v>
      </c>
      <c r="W148" s="70"/>
      <c r="X148" s="418"/>
      <c r="Y148" s="419"/>
      <c r="Z148" s="418"/>
      <c r="AA148" s="70"/>
      <c r="AB148" s="419"/>
      <c r="AC148" s="418"/>
      <c r="AD148" s="70"/>
      <c r="AE148" s="70"/>
      <c r="AF148" s="418"/>
      <c r="AG148" s="70" t="s">
        <v>9919</v>
      </c>
      <c r="AH148" s="68" t="s">
        <v>9920</v>
      </c>
      <c r="AI148" s="418">
        <v>0.28399999999999997</v>
      </c>
      <c r="AJ148" s="70">
        <v>2021</v>
      </c>
      <c r="AK148" s="419" t="s">
        <v>9921</v>
      </c>
      <c r="AL148" s="36"/>
    </row>
    <row r="149" spans="1:38" ht="38.25" x14ac:dyDescent="0.25">
      <c r="A149" s="460">
        <v>144</v>
      </c>
      <c r="B149" s="420" t="s">
        <v>9922</v>
      </c>
      <c r="C149" s="420"/>
      <c r="D149" s="70"/>
      <c r="E149" s="70"/>
      <c r="F149" s="70"/>
      <c r="G149" s="70"/>
      <c r="H149" s="70"/>
      <c r="I149" s="70"/>
      <c r="J149" s="70"/>
      <c r="K149" s="70"/>
      <c r="L149" s="70"/>
      <c r="M149" s="68" t="s">
        <v>9915</v>
      </c>
      <c r="N149" s="68" t="s">
        <v>9923</v>
      </c>
      <c r="O149" s="70">
        <v>0.06</v>
      </c>
      <c r="P149" s="70">
        <v>2021</v>
      </c>
      <c r="Q149" s="68" t="s">
        <v>9917</v>
      </c>
      <c r="R149" s="70"/>
      <c r="S149" s="70"/>
      <c r="T149" s="70"/>
      <c r="U149" s="70"/>
      <c r="V149" s="70"/>
      <c r="W149" s="70"/>
      <c r="X149" s="418"/>
      <c r="Y149" s="419"/>
      <c r="Z149" s="418"/>
      <c r="AA149" s="70"/>
      <c r="AB149" s="419"/>
      <c r="AC149" s="418"/>
      <c r="AD149" s="70"/>
      <c r="AE149" s="70"/>
      <c r="AF149" s="418"/>
      <c r="AG149" s="70" t="s">
        <v>9919</v>
      </c>
      <c r="AH149" s="68" t="s">
        <v>9924</v>
      </c>
      <c r="AI149" s="418">
        <v>0.28399999999999997</v>
      </c>
      <c r="AJ149" s="70">
        <v>2021</v>
      </c>
      <c r="AK149" s="419" t="s">
        <v>9925</v>
      </c>
      <c r="AL149" s="36"/>
    </row>
    <row r="150" spans="1:38" ht="25.5" x14ac:dyDescent="0.25">
      <c r="A150" s="460">
        <v>145</v>
      </c>
      <c r="B150" s="420"/>
      <c r="C150" s="420"/>
      <c r="D150" s="70"/>
      <c r="E150" s="419"/>
      <c r="F150" s="418"/>
      <c r="G150" s="70"/>
      <c r="H150" s="419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418"/>
      <c r="Y150" s="419"/>
      <c r="Z150" s="418"/>
      <c r="AA150" s="70"/>
      <c r="AB150" s="419"/>
      <c r="AC150" s="418"/>
      <c r="AD150" s="70"/>
      <c r="AE150" s="70"/>
      <c r="AF150" s="418"/>
      <c r="AG150" s="70" t="s">
        <v>9926</v>
      </c>
      <c r="AH150" s="68" t="s">
        <v>9927</v>
      </c>
      <c r="AI150" s="418">
        <v>0.20399999999999999</v>
      </c>
      <c r="AJ150" s="70">
        <v>2021</v>
      </c>
      <c r="AK150" s="419" t="s">
        <v>3641</v>
      </c>
      <c r="AL150" s="36"/>
    </row>
    <row r="151" spans="1:38" ht="25.5" x14ac:dyDescent="0.25">
      <c r="A151" s="460">
        <v>146</v>
      </c>
      <c r="B151" s="420"/>
      <c r="C151" s="42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418"/>
      <c r="Y151" s="419"/>
      <c r="Z151" s="418"/>
      <c r="AA151" s="70"/>
      <c r="AB151" s="419"/>
      <c r="AC151" s="418"/>
      <c r="AD151" s="70"/>
      <c r="AE151" s="70"/>
      <c r="AF151" s="418"/>
      <c r="AG151" s="70" t="s">
        <v>9928</v>
      </c>
      <c r="AH151" s="68" t="s">
        <v>9929</v>
      </c>
      <c r="AI151" s="418">
        <v>0.20699999999999999</v>
      </c>
      <c r="AJ151" s="70">
        <v>2021</v>
      </c>
      <c r="AK151" s="419" t="s">
        <v>3641</v>
      </c>
      <c r="AL151" s="36"/>
    </row>
    <row r="152" spans="1:38" x14ac:dyDescent="0.25">
      <c r="A152" s="460">
        <v>147</v>
      </c>
      <c r="B152" s="420"/>
      <c r="C152" s="42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418"/>
      <c r="Y152" s="419"/>
      <c r="Z152" s="418"/>
      <c r="AA152" s="70"/>
      <c r="AB152" s="419"/>
      <c r="AC152" s="418"/>
      <c r="AD152" s="70"/>
      <c r="AE152" s="70"/>
      <c r="AF152" s="418"/>
      <c r="AG152" s="70" t="s">
        <v>9930</v>
      </c>
      <c r="AH152" s="68" t="s">
        <v>9931</v>
      </c>
      <c r="AI152" s="418">
        <v>0.126</v>
      </c>
      <c r="AJ152" s="70">
        <v>2021</v>
      </c>
      <c r="AK152" s="419" t="s">
        <v>3681</v>
      </c>
      <c r="AL152" s="36"/>
    </row>
    <row r="153" spans="1:38" x14ac:dyDescent="0.25">
      <c r="A153" s="460">
        <v>148</v>
      </c>
      <c r="B153" s="420"/>
      <c r="C153" s="420"/>
      <c r="D153" s="70"/>
      <c r="E153" s="419"/>
      <c r="F153" s="418"/>
      <c r="G153" s="70"/>
      <c r="H153" s="419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418"/>
      <c r="Y153" s="419"/>
      <c r="Z153" s="418"/>
      <c r="AA153" s="70"/>
      <c r="AB153" s="419"/>
      <c r="AC153" s="418"/>
      <c r="AD153" s="70"/>
      <c r="AE153" s="70"/>
      <c r="AF153" s="418"/>
      <c r="AG153" s="70"/>
      <c r="AH153" s="68"/>
      <c r="AI153" s="418"/>
      <c r="AJ153" s="70"/>
      <c r="AK153" s="419"/>
      <c r="AL153" s="36"/>
    </row>
    <row r="154" spans="1:38" ht="25.5" x14ac:dyDescent="0.25">
      <c r="A154" s="460">
        <v>149</v>
      </c>
      <c r="B154" s="420" t="s">
        <v>9932</v>
      </c>
      <c r="C154" s="420" t="s">
        <v>9933</v>
      </c>
      <c r="D154" s="70"/>
      <c r="E154" s="70"/>
      <c r="F154" s="70"/>
      <c r="G154" s="70"/>
      <c r="H154" s="70"/>
      <c r="I154" s="70"/>
      <c r="J154" s="70"/>
      <c r="K154" s="70"/>
      <c r="L154" s="70"/>
      <c r="M154" s="70" t="s">
        <v>9934</v>
      </c>
      <c r="N154" s="70" t="s">
        <v>9935</v>
      </c>
      <c r="O154" s="70">
        <v>0.93700000000000006</v>
      </c>
      <c r="P154" s="70">
        <v>1972</v>
      </c>
      <c r="Q154" s="68" t="s">
        <v>9936</v>
      </c>
      <c r="R154" s="70" t="s">
        <v>5700</v>
      </c>
      <c r="S154" s="70">
        <v>14</v>
      </c>
      <c r="T154" s="70">
        <v>1996</v>
      </c>
      <c r="U154" s="68" t="s">
        <v>9937</v>
      </c>
      <c r="V154" s="70" t="s">
        <v>357</v>
      </c>
      <c r="W154" s="70"/>
      <c r="X154" s="418"/>
      <c r="Y154" s="419"/>
      <c r="Z154" s="418"/>
      <c r="AA154" s="70"/>
      <c r="AB154" s="419"/>
      <c r="AC154" s="418"/>
      <c r="AD154" s="70"/>
      <c r="AE154" s="70"/>
      <c r="AF154" s="418"/>
      <c r="AG154" s="70" t="s">
        <v>3505</v>
      </c>
      <c r="AH154" s="68" t="s">
        <v>9938</v>
      </c>
      <c r="AI154" s="418">
        <v>0.32</v>
      </c>
      <c r="AJ154" s="70">
        <v>1968</v>
      </c>
      <c r="AK154" s="419" t="s">
        <v>44</v>
      </c>
      <c r="AL154" s="36"/>
    </row>
    <row r="155" spans="1:38" ht="25.5" x14ac:dyDescent="0.25">
      <c r="A155" s="460">
        <v>150</v>
      </c>
      <c r="B155" s="420"/>
      <c r="C155" s="42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68"/>
      <c r="O155" s="70"/>
      <c r="P155" s="70"/>
      <c r="Q155" s="70"/>
      <c r="R155" s="70"/>
      <c r="S155" s="70"/>
      <c r="T155" s="70"/>
      <c r="U155" s="70"/>
      <c r="V155" s="70"/>
      <c r="W155" s="70"/>
      <c r="X155" s="418"/>
      <c r="Y155" s="419"/>
      <c r="Z155" s="418"/>
      <c r="AA155" s="70"/>
      <c r="AB155" s="419"/>
      <c r="AC155" s="418"/>
      <c r="AD155" s="70"/>
      <c r="AE155" s="70"/>
      <c r="AF155" s="418"/>
      <c r="AG155" s="70" t="s">
        <v>3505</v>
      </c>
      <c r="AH155" s="68" t="s">
        <v>9939</v>
      </c>
      <c r="AI155" s="418">
        <v>0.32</v>
      </c>
      <c r="AJ155" s="70">
        <v>1968</v>
      </c>
      <c r="AK155" s="419" t="s">
        <v>44</v>
      </c>
      <c r="AL155" s="36"/>
    </row>
    <row r="156" spans="1:38" x14ac:dyDescent="0.25">
      <c r="A156" s="460">
        <v>151</v>
      </c>
      <c r="B156" s="420"/>
      <c r="C156" s="42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68"/>
      <c r="O156" s="70"/>
      <c r="P156" s="70"/>
      <c r="Q156" s="70"/>
      <c r="R156" s="70"/>
      <c r="S156" s="70"/>
      <c r="T156" s="70"/>
      <c r="U156" s="70"/>
      <c r="V156" s="70"/>
      <c r="W156" s="70"/>
      <c r="X156" s="418"/>
      <c r="Y156" s="419"/>
      <c r="Z156" s="418"/>
      <c r="AA156" s="70"/>
      <c r="AB156" s="419"/>
      <c r="AC156" s="418"/>
      <c r="AD156" s="70"/>
      <c r="AE156" s="70"/>
      <c r="AF156" s="418"/>
      <c r="AG156" s="70"/>
      <c r="AH156" s="68"/>
      <c r="AI156" s="418"/>
      <c r="AJ156" s="70"/>
      <c r="AK156" s="419"/>
      <c r="AL156" s="36"/>
    </row>
    <row r="157" spans="1:38" ht="25.5" x14ac:dyDescent="0.25">
      <c r="A157" s="460">
        <v>152</v>
      </c>
      <c r="B157" s="420" t="s">
        <v>9940</v>
      </c>
      <c r="C157" s="420"/>
      <c r="D157" s="70"/>
      <c r="E157" s="419"/>
      <c r="F157" s="418"/>
      <c r="G157" s="70"/>
      <c r="H157" s="419"/>
      <c r="I157" s="70"/>
      <c r="J157" s="70"/>
      <c r="K157" s="70"/>
      <c r="L157" s="70"/>
      <c r="M157" s="70" t="s">
        <v>9934</v>
      </c>
      <c r="N157" s="70" t="s">
        <v>9941</v>
      </c>
      <c r="O157" s="70">
        <v>0.21</v>
      </c>
      <c r="P157" s="70">
        <v>1977</v>
      </c>
      <c r="Q157" s="70" t="s">
        <v>3567</v>
      </c>
      <c r="R157" s="70" t="s">
        <v>9942</v>
      </c>
      <c r="S157" s="70">
        <v>15</v>
      </c>
      <c r="T157" s="70">
        <v>1972</v>
      </c>
      <c r="U157" s="70" t="s">
        <v>9672</v>
      </c>
      <c r="V157" s="68" t="s">
        <v>9943</v>
      </c>
      <c r="W157" s="70"/>
      <c r="X157" s="418"/>
      <c r="Y157" s="419"/>
      <c r="Z157" s="418"/>
      <c r="AA157" s="70"/>
      <c r="AB157" s="419"/>
      <c r="AC157" s="418"/>
      <c r="AD157" s="70"/>
      <c r="AE157" s="70"/>
      <c r="AF157" s="418"/>
      <c r="AG157" s="70" t="s">
        <v>8782</v>
      </c>
      <c r="AH157" s="68" t="s">
        <v>9944</v>
      </c>
      <c r="AI157" s="418">
        <v>1969</v>
      </c>
      <c r="AJ157" s="70">
        <v>0.11</v>
      </c>
      <c r="AK157" s="419" t="s">
        <v>7978</v>
      </c>
      <c r="AL157" s="36"/>
    </row>
    <row r="158" spans="1:38" ht="25.5" x14ac:dyDescent="0.25">
      <c r="A158" s="460">
        <v>153</v>
      </c>
      <c r="B158" s="420"/>
      <c r="C158" s="420"/>
      <c r="D158" s="70"/>
      <c r="E158" s="419"/>
      <c r="F158" s="418"/>
      <c r="G158" s="70"/>
      <c r="H158" s="419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68"/>
      <c r="W158" s="70"/>
      <c r="X158" s="418"/>
      <c r="Y158" s="419"/>
      <c r="Z158" s="418"/>
      <c r="AA158" s="70"/>
      <c r="AB158" s="419"/>
      <c r="AC158" s="418"/>
      <c r="AD158" s="70"/>
      <c r="AE158" s="70"/>
      <c r="AF158" s="418"/>
      <c r="AG158" s="70" t="s">
        <v>8782</v>
      </c>
      <c r="AH158" s="68" t="s">
        <v>9945</v>
      </c>
      <c r="AI158" s="418">
        <v>1969</v>
      </c>
      <c r="AJ158" s="70">
        <v>0.11</v>
      </c>
      <c r="AK158" s="419" t="s">
        <v>7978</v>
      </c>
      <c r="AL158" s="36"/>
    </row>
    <row r="159" spans="1:38" ht="25.5" x14ac:dyDescent="0.25">
      <c r="A159" s="460">
        <v>154</v>
      </c>
      <c r="B159" s="420"/>
      <c r="C159" s="42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418"/>
      <c r="Y159" s="419"/>
      <c r="Z159" s="418"/>
      <c r="AA159" s="70"/>
      <c r="AB159" s="419"/>
      <c r="AC159" s="418"/>
      <c r="AD159" s="70"/>
      <c r="AE159" s="70"/>
      <c r="AF159" s="418"/>
      <c r="AG159" s="70" t="s">
        <v>8782</v>
      </c>
      <c r="AH159" s="68" t="s">
        <v>9946</v>
      </c>
      <c r="AI159" s="418">
        <v>1970</v>
      </c>
      <c r="AJ159" s="70">
        <v>0.1</v>
      </c>
      <c r="AK159" s="419" t="s">
        <v>8329</v>
      </c>
      <c r="AL159" s="36"/>
    </row>
    <row r="160" spans="1:38" ht="25.5" x14ac:dyDescent="0.25">
      <c r="A160" s="460">
        <v>155</v>
      </c>
      <c r="B160" s="420"/>
      <c r="C160" s="42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418"/>
      <c r="Y160" s="419"/>
      <c r="Z160" s="418"/>
      <c r="AA160" s="70"/>
      <c r="AB160" s="419"/>
      <c r="AC160" s="418"/>
      <c r="AD160" s="70"/>
      <c r="AE160" s="70"/>
      <c r="AF160" s="418"/>
      <c r="AG160" s="70" t="s">
        <v>8782</v>
      </c>
      <c r="AH160" s="68" t="s">
        <v>9947</v>
      </c>
      <c r="AI160" s="418">
        <v>1970</v>
      </c>
      <c r="AJ160" s="70">
        <v>0.1</v>
      </c>
      <c r="AK160" s="419" t="s">
        <v>8329</v>
      </c>
      <c r="AL160" s="36"/>
    </row>
    <row r="161" spans="1:38" ht="25.5" x14ac:dyDescent="0.25">
      <c r="A161" s="460">
        <v>156</v>
      </c>
      <c r="B161" s="420"/>
      <c r="C161" s="42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68"/>
      <c r="O161" s="70"/>
      <c r="P161" s="70"/>
      <c r="Q161" s="68"/>
      <c r="R161" s="70"/>
      <c r="S161" s="70"/>
      <c r="T161" s="70"/>
      <c r="U161" s="70"/>
      <c r="V161" s="70"/>
      <c r="W161" s="70"/>
      <c r="X161" s="418"/>
      <c r="Y161" s="419"/>
      <c r="Z161" s="418"/>
      <c r="AA161" s="70"/>
      <c r="AB161" s="419"/>
      <c r="AC161" s="418"/>
      <c r="AD161" s="70"/>
      <c r="AE161" s="70"/>
      <c r="AF161" s="418"/>
      <c r="AG161" s="70" t="s">
        <v>8782</v>
      </c>
      <c r="AH161" s="68" t="s">
        <v>9948</v>
      </c>
      <c r="AI161" s="418">
        <v>1970</v>
      </c>
      <c r="AJ161" s="70">
        <v>0.1</v>
      </c>
      <c r="AK161" s="419" t="s">
        <v>7978</v>
      </c>
      <c r="AL161" s="36"/>
    </row>
    <row r="162" spans="1:38" ht="25.5" x14ac:dyDescent="0.25">
      <c r="A162" s="460">
        <v>157</v>
      </c>
      <c r="B162" s="420"/>
      <c r="C162" s="42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68"/>
      <c r="O162" s="70"/>
      <c r="P162" s="70"/>
      <c r="Q162" s="68"/>
      <c r="R162" s="70"/>
      <c r="S162" s="70"/>
      <c r="T162" s="70"/>
      <c r="U162" s="70"/>
      <c r="V162" s="70"/>
      <c r="W162" s="70"/>
      <c r="X162" s="418"/>
      <c r="Y162" s="419"/>
      <c r="Z162" s="418"/>
      <c r="AA162" s="70"/>
      <c r="AB162" s="419"/>
      <c r="AC162" s="418"/>
      <c r="AD162" s="70"/>
      <c r="AE162" s="70"/>
      <c r="AF162" s="418"/>
      <c r="AG162" s="70" t="s">
        <v>8782</v>
      </c>
      <c r="AH162" s="68" t="s">
        <v>9949</v>
      </c>
      <c r="AI162" s="418">
        <v>1970</v>
      </c>
      <c r="AJ162" s="70">
        <v>0.1</v>
      </c>
      <c r="AK162" s="419" t="s">
        <v>7978</v>
      </c>
      <c r="AL162" s="36"/>
    </row>
    <row r="163" spans="1:38" ht="25.5" x14ac:dyDescent="0.25">
      <c r="A163" s="460">
        <v>158</v>
      </c>
      <c r="B163" s="420"/>
      <c r="C163" s="420"/>
      <c r="D163" s="70"/>
      <c r="E163" s="419"/>
      <c r="F163" s="418"/>
      <c r="G163" s="70"/>
      <c r="H163" s="419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418"/>
      <c r="Y163" s="419"/>
      <c r="Z163" s="418"/>
      <c r="AA163" s="70"/>
      <c r="AB163" s="419"/>
      <c r="AC163" s="418"/>
      <c r="AD163" s="70"/>
      <c r="AE163" s="70"/>
      <c r="AF163" s="418"/>
      <c r="AG163" s="70" t="s">
        <v>8782</v>
      </c>
      <c r="AH163" s="68" t="s">
        <v>9950</v>
      </c>
      <c r="AI163" s="418">
        <v>1972</v>
      </c>
      <c r="AJ163" s="70">
        <v>0.114</v>
      </c>
      <c r="AK163" s="419" t="s">
        <v>6931</v>
      </c>
      <c r="AL163" s="36"/>
    </row>
    <row r="164" spans="1:38" ht="25.5" x14ac:dyDescent="0.25">
      <c r="A164" s="460">
        <v>159</v>
      </c>
      <c r="B164" s="420"/>
      <c r="C164" s="42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418"/>
      <c r="Y164" s="419"/>
      <c r="Z164" s="418"/>
      <c r="AA164" s="70"/>
      <c r="AB164" s="419"/>
      <c r="AC164" s="418"/>
      <c r="AD164" s="70"/>
      <c r="AE164" s="70"/>
      <c r="AF164" s="418"/>
      <c r="AG164" s="70" t="s">
        <v>8782</v>
      </c>
      <c r="AH164" s="68" t="s">
        <v>9951</v>
      </c>
      <c r="AI164" s="418">
        <v>1972</v>
      </c>
      <c r="AJ164" s="70">
        <v>0.17399999999999999</v>
      </c>
      <c r="AK164" s="419" t="s">
        <v>8281</v>
      </c>
      <c r="AL164" s="36"/>
    </row>
    <row r="165" spans="1:38" ht="25.5" x14ac:dyDescent="0.25">
      <c r="A165" s="460">
        <v>160</v>
      </c>
      <c r="B165" s="420"/>
      <c r="C165" s="42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418"/>
      <c r="Y165" s="419"/>
      <c r="Z165" s="418"/>
      <c r="AA165" s="70"/>
      <c r="AB165" s="419"/>
      <c r="AC165" s="418"/>
      <c r="AD165" s="70"/>
      <c r="AE165" s="70"/>
      <c r="AF165" s="418"/>
      <c r="AG165" s="70" t="s">
        <v>8782</v>
      </c>
      <c r="AH165" s="68" t="s">
        <v>9952</v>
      </c>
      <c r="AI165" s="418">
        <v>1971</v>
      </c>
      <c r="AJ165" s="70">
        <v>7.4999999999999997E-2</v>
      </c>
      <c r="AK165" s="419" t="s">
        <v>8281</v>
      </c>
      <c r="AL165" s="36"/>
    </row>
    <row r="166" spans="1:38" ht="25.5" x14ac:dyDescent="0.25">
      <c r="A166" s="460">
        <v>161</v>
      </c>
      <c r="B166" s="420"/>
      <c r="C166" s="420"/>
      <c r="D166" s="70"/>
      <c r="E166" s="419"/>
      <c r="F166" s="418"/>
      <c r="G166" s="70"/>
      <c r="H166" s="419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418"/>
      <c r="Y166" s="419"/>
      <c r="Z166" s="418"/>
      <c r="AA166" s="70"/>
      <c r="AB166" s="419"/>
      <c r="AC166" s="418"/>
      <c r="AD166" s="70"/>
      <c r="AE166" s="70"/>
      <c r="AF166" s="418"/>
      <c r="AG166" s="70" t="s">
        <v>8782</v>
      </c>
      <c r="AH166" s="68" t="s">
        <v>9953</v>
      </c>
      <c r="AI166" s="418">
        <v>1970</v>
      </c>
      <c r="AJ166" s="70">
        <v>0.129</v>
      </c>
      <c r="AK166" s="419" t="s">
        <v>7569</v>
      </c>
      <c r="AL166" s="36"/>
    </row>
    <row r="167" spans="1:38" ht="25.5" x14ac:dyDescent="0.25">
      <c r="A167" s="460">
        <v>162</v>
      </c>
      <c r="B167" s="420"/>
      <c r="C167" s="42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418"/>
      <c r="Y167" s="419"/>
      <c r="Z167" s="418"/>
      <c r="AA167" s="70"/>
      <c r="AB167" s="419"/>
      <c r="AC167" s="418"/>
      <c r="AD167" s="70"/>
      <c r="AE167" s="70"/>
      <c r="AF167" s="418"/>
      <c r="AG167" s="70" t="s">
        <v>8782</v>
      </c>
      <c r="AH167" s="68" t="s">
        <v>9954</v>
      </c>
      <c r="AI167" s="418">
        <v>1970</v>
      </c>
      <c r="AJ167" s="70">
        <v>0.17499999999999999</v>
      </c>
      <c r="AK167" s="419" t="s">
        <v>9806</v>
      </c>
      <c r="AL167" s="36"/>
    </row>
    <row r="168" spans="1:38" ht="25.5" x14ac:dyDescent="0.25">
      <c r="A168" s="460">
        <v>163</v>
      </c>
      <c r="B168" s="420"/>
      <c r="C168" s="42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418"/>
      <c r="Y168" s="419"/>
      <c r="Z168" s="418"/>
      <c r="AA168" s="70"/>
      <c r="AB168" s="419"/>
      <c r="AC168" s="418"/>
      <c r="AD168" s="70"/>
      <c r="AE168" s="70"/>
      <c r="AF168" s="418"/>
      <c r="AG168" s="70" t="s">
        <v>8782</v>
      </c>
      <c r="AH168" s="68" t="s">
        <v>9955</v>
      </c>
      <c r="AI168" s="418">
        <v>1970</v>
      </c>
      <c r="AJ168" s="70">
        <v>4.4999999999999998E-2</v>
      </c>
      <c r="AK168" s="419" t="s">
        <v>7569</v>
      </c>
      <c r="AL168" s="36"/>
    </row>
    <row r="169" spans="1:38" ht="25.5" x14ac:dyDescent="0.25">
      <c r="A169" s="460">
        <v>164</v>
      </c>
      <c r="B169" s="420"/>
      <c r="C169" s="420"/>
      <c r="D169" s="70"/>
      <c r="E169" s="419"/>
      <c r="F169" s="418"/>
      <c r="G169" s="70"/>
      <c r="H169" s="419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418"/>
      <c r="Y169" s="419"/>
      <c r="Z169" s="418"/>
      <c r="AA169" s="70"/>
      <c r="AB169" s="419"/>
      <c r="AC169" s="418"/>
      <c r="AD169" s="70"/>
      <c r="AE169" s="70"/>
      <c r="AF169" s="418"/>
      <c r="AG169" s="70" t="s">
        <v>8782</v>
      </c>
      <c r="AH169" s="68" t="s">
        <v>9956</v>
      </c>
      <c r="AI169" s="418">
        <v>1989</v>
      </c>
      <c r="AJ169" s="70">
        <v>0.11</v>
      </c>
      <c r="AK169" s="419" t="s">
        <v>6980</v>
      </c>
      <c r="AL169" s="36"/>
    </row>
    <row r="170" spans="1:38" ht="25.5" x14ac:dyDescent="0.25">
      <c r="A170" s="460">
        <v>165</v>
      </c>
      <c r="B170" s="420"/>
      <c r="C170" s="420"/>
      <c r="D170" s="70"/>
      <c r="E170" s="419"/>
      <c r="F170" s="418"/>
      <c r="G170" s="70"/>
      <c r="H170" s="419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418"/>
      <c r="Y170" s="419"/>
      <c r="Z170" s="418"/>
      <c r="AA170" s="70"/>
      <c r="AB170" s="419"/>
      <c r="AC170" s="418"/>
      <c r="AD170" s="70"/>
      <c r="AE170" s="70"/>
      <c r="AF170" s="418"/>
      <c r="AG170" s="70" t="s">
        <v>8782</v>
      </c>
      <c r="AH170" s="68" t="s">
        <v>9957</v>
      </c>
      <c r="AI170" s="418">
        <v>1989</v>
      </c>
      <c r="AJ170" s="70">
        <v>0.11</v>
      </c>
      <c r="AK170" s="419" t="s">
        <v>6980</v>
      </c>
      <c r="AL170" s="36"/>
    </row>
    <row r="171" spans="1:38" x14ac:dyDescent="0.25">
      <c r="A171" s="460">
        <v>166</v>
      </c>
      <c r="B171" s="420"/>
      <c r="C171" s="420"/>
      <c r="D171" s="70"/>
      <c r="E171" s="419"/>
      <c r="F171" s="418"/>
      <c r="G171" s="70"/>
      <c r="H171" s="419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418"/>
      <c r="Y171" s="419"/>
      <c r="Z171" s="418"/>
      <c r="AA171" s="70"/>
      <c r="AB171" s="419"/>
      <c r="AC171" s="418"/>
      <c r="AD171" s="70"/>
      <c r="AE171" s="70"/>
      <c r="AF171" s="418"/>
      <c r="AG171" s="70"/>
      <c r="AH171" s="68"/>
      <c r="AI171" s="418"/>
      <c r="AJ171" s="70"/>
      <c r="AK171" s="419"/>
      <c r="AL171" s="36"/>
    </row>
    <row r="172" spans="1:38" ht="25.5" x14ac:dyDescent="0.25">
      <c r="A172" s="460">
        <v>167</v>
      </c>
      <c r="B172" s="420" t="s">
        <v>9958</v>
      </c>
      <c r="C172" s="420"/>
      <c r="D172" s="70"/>
      <c r="E172" s="70"/>
      <c r="F172" s="70"/>
      <c r="G172" s="70"/>
      <c r="H172" s="70"/>
      <c r="I172" s="70"/>
      <c r="J172" s="70"/>
      <c r="K172" s="70"/>
      <c r="L172" s="70"/>
      <c r="M172" s="70" t="s">
        <v>9959</v>
      </c>
      <c r="N172" s="68" t="s">
        <v>9960</v>
      </c>
      <c r="O172" s="70">
        <v>0.2</v>
      </c>
      <c r="P172" s="70">
        <v>1977</v>
      </c>
      <c r="Q172" s="70" t="s">
        <v>3701</v>
      </c>
      <c r="R172" s="70" t="s">
        <v>5748</v>
      </c>
      <c r="S172" s="70">
        <v>16</v>
      </c>
      <c r="T172" s="70">
        <v>1991</v>
      </c>
      <c r="U172" s="70" t="s">
        <v>9672</v>
      </c>
      <c r="V172" s="70" t="s">
        <v>28</v>
      </c>
      <c r="W172" s="70"/>
      <c r="X172" s="418"/>
      <c r="Y172" s="419"/>
      <c r="Z172" s="418"/>
      <c r="AA172" s="70"/>
      <c r="AB172" s="419"/>
      <c r="AC172" s="418"/>
      <c r="AD172" s="70"/>
      <c r="AE172" s="70"/>
      <c r="AF172" s="418"/>
      <c r="AG172" s="70" t="s">
        <v>4089</v>
      </c>
      <c r="AH172" s="68" t="s">
        <v>9961</v>
      </c>
      <c r="AI172" s="68">
        <v>1973</v>
      </c>
      <c r="AJ172" s="68">
        <v>0.5</v>
      </c>
      <c r="AK172" s="419" t="s">
        <v>8389</v>
      </c>
      <c r="AL172" s="36"/>
    </row>
    <row r="173" spans="1:38" ht="25.5" x14ac:dyDescent="0.25">
      <c r="A173" s="460">
        <v>168</v>
      </c>
      <c r="B173" s="420"/>
      <c r="C173" s="420"/>
      <c r="D173" s="70"/>
      <c r="E173" s="70"/>
      <c r="F173" s="70"/>
      <c r="G173" s="70"/>
      <c r="H173" s="70"/>
      <c r="I173" s="70"/>
      <c r="J173" s="70"/>
      <c r="K173" s="70"/>
      <c r="L173" s="70"/>
      <c r="M173" s="70" t="s">
        <v>8981</v>
      </c>
      <c r="N173" s="70" t="s">
        <v>9962</v>
      </c>
      <c r="O173" s="70">
        <v>0.43</v>
      </c>
      <c r="P173" s="70">
        <v>1973</v>
      </c>
      <c r="Q173" s="70" t="s">
        <v>3701</v>
      </c>
      <c r="R173" s="70"/>
      <c r="S173" s="70"/>
      <c r="T173" s="70"/>
      <c r="U173" s="70"/>
      <c r="V173" s="70"/>
      <c r="W173" s="70"/>
      <c r="X173" s="418"/>
      <c r="Y173" s="419"/>
      <c r="Z173" s="418"/>
      <c r="AA173" s="70"/>
      <c r="AB173" s="419"/>
      <c r="AC173" s="418"/>
      <c r="AD173" s="70"/>
      <c r="AE173" s="70"/>
      <c r="AF173" s="418"/>
      <c r="AG173" s="70" t="s">
        <v>4089</v>
      </c>
      <c r="AH173" s="68" t="s">
        <v>9963</v>
      </c>
      <c r="AI173" s="68">
        <v>1973</v>
      </c>
      <c r="AJ173" s="68">
        <v>0.5</v>
      </c>
      <c r="AK173" s="419" t="s">
        <v>8389</v>
      </c>
      <c r="AL173" s="36"/>
    </row>
    <row r="174" spans="1:38" ht="25.5" x14ac:dyDescent="0.25">
      <c r="A174" s="460">
        <v>169</v>
      </c>
      <c r="B174" s="420"/>
      <c r="C174" s="420"/>
      <c r="D174" s="70"/>
      <c r="E174" s="419"/>
      <c r="F174" s="418"/>
      <c r="G174" s="70"/>
      <c r="H174" s="419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418"/>
      <c r="Y174" s="419"/>
      <c r="Z174" s="418"/>
      <c r="AA174" s="70"/>
      <c r="AB174" s="419"/>
      <c r="AC174" s="418"/>
      <c r="AD174" s="70"/>
      <c r="AE174" s="70"/>
      <c r="AF174" s="418"/>
      <c r="AG174" s="70" t="s">
        <v>4089</v>
      </c>
      <c r="AH174" s="68" t="s">
        <v>9964</v>
      </c>
      <c r="AI174" s="70">
        <v>1976</v>
      </c>
      <c r="AJ174" s="70">
        <v>0.18</v>
      </c>
      <c r="AK174" s="419" t="s">
        <v>48</v>
      </c>
      <c r="AL174" s="36"/>
    </row>
    <row r="175" spans="1:38" ht="25.5" x14ac:dyDescent="0.25">
      <c r="A175" s="460">
        <v>170</v>
      </c>
      <c r="B175" s="420"/>
      <c r="C175" s="420"/>
      <c r="D175" s="70"/>
      <c r="E175" s="419"/>
      <c r="F175" s="418"/>
      <c r="G175" s="70"/>
      <c r="H175" s="419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418"/>
      <c r="Y175" s="419"/>
      <c r="Z175" s="418"/>
      <c r="AA175" s="70"/>
      <c r="AB175" s="419"/>
      <c r="AC175" s="418"/>
      <c r="AD175" s="70"/>
      <c r="AE175" s="70"/>
      <c r="AF175" s="418"/>
      <c r="AG175" s="70" t="s">
        <v>4089</v>
      </c>
      <c r="AH175" s="68" t="s">
        <v>9965</v>
      </c>
      <c r="AI175" s="70">
        <v>1976</v>
      </c>
      <c r="AJ175" s="70">
        <v>0.18</v>
      </c>
      <c r="AK175" s="419" t="s">
        <v>48</v>
      </c>
      <c r="AL175" s="36"/>
    </row>
    <row r="176" spans="1:38" ht="25.5" x14ac:dyDescent="0.25">
      <c r="A176" s="460">
        <v>171</v>
      </c>
      <c r="B176" s="420"/>
      <c r="C176" s="42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68"/>
      <c r="O176" s="70"/>
      <c r="P176" s="70"/>
      <c r="Q176" s="68"/>
      <c r="R176" s="70"/>
      <c r="S176" s="70"/>
      <c r="T176" s="70"/>
      <c r="U176" s="70"/>
      <c r="V176" s="70"/>
      <c r="W176" s="70"/>
      <c r="X176" s="418"/>
      <c r="Y176" s="419"/>
      <c r="Z176" s="418"/>
      <c r="AA176" s="70"/>
      <c r="AB176" s="419"/>
      <c r="AC176" s="418"/>
      <c r="AD176" s="70"/>
      <c r="AE176" s="70"/>
      <c r="AF176" s="418"/>
      <c r="AG176" s="70" t="s">
        <v>4089</v>
      </c>
      <c r="AH176" s="68" t="s">
        <v>9966</v>
      </c>
      <c r="AI176" s="70">
        <v>1976</v>
      </c>
      <c r="AJ176" s="70">
        <v>9.1999999999999998E-2</v>
      </c>
      <c r="AK176" s="419" t="s">
        <v>6931</v>
      </c>
      <c r="AL176" s="36"/>
    </row>
    <row r="177" spans="1:38" ht="25.5" x14ac:dyDescent="0.25">
      <c r="A177" s="460">
        <v>172</v>
      </c>
      <c r="B177" s="420"/>
      <c r="C177" s="42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418"/>
      <c r="Y177" s="419"/>
      <c r="Z177" s="418"/>
      <c r="AA177" s="70"/>
      <c r="AB177" s="419"/>
      <c r="AC177" s="418"/>
      <c r="AD177" s="70"/>
      <c r="AE177" s="70"/>
      <c r="AF177" s="418"/>
      <c r="AG177" s="70" t="s">
        <v>4089</v>
      </c>
      <c r="AH177" s="68" t="s">
        <v>9967</v>
      </c>
      <c r="AI177" s="70">
        <v>1976</v>
      </c>
      <c r="AJ177" s="70">
        <v>8.4000000000000005E-2</v>
      </c>
      <c r="AK177" s="419" t="s">
        <v>126</v>
      </c>
      <c r="AL177" s="36"/>
    </row>
    <row r="178" spans="1:38" ht="25.5" x14ac:dyDescent="0.25">
      <c r="A178" s="460">
        <v>173</v>
      </c>
      <c r="B178" s="420"/>
      <c r="C178" s="420"/>
      <c r="D178" s="70"/>
      <c r="E178" s="419"/>
      <c r="F178" s="418"/>
      <c r="G178" s="70"/>
      <c r="H178" s="419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418"/>
      <c r="Y178" s="419"/>
      <c r="Z178" s="418"/>
      <c r="AA178" s="70"/>
      <c r="AB178" s="419"/>
      <c r="AC178" s="418"/>
      <c r="AD178" s="70"/>
      <c r="AE178" s="70"/>
      <c r="AF178" s="418"/>
      <c r="AG178" s="70" t="s">
        <v>4089</v>
      </c>
      <c r="AH178" s="68" t="s">
        <v>9968</v>
      </c>
      <c r="AI178" s="68">
        <v>1972</v>
      </c>
      <c r="AJ178" s="70">
        <v>0.17</v>
      </c>
      <c r="AK178" s="419" t="s">
        <v>140</v>
      </c>
      <c r="AL178" s="36"/>
    </row>
    <row r="179" spans="1:38" ht="25.5" x14ac:dyDescent="0.25">
      <c r="A179" s="460">
        <v>174</v>
      </c>
      <c r="B179" s="420"/>
      <c r="C179" s="420"/>
      <c r="D179" s="70"/>
      <c r="E179" s="419"/>
      <c r="F179" s="418"/>
      <c r="G179" s="70"/>
      <c r="H179" s="419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418"/>
      <c r="Y179" s="419"/>
      <c r="Z179" s="418"/>
      <c r="AA179" s="70"/>
      <c r="AB179" s="419"/>
      <c r="AC179" s="418"/>
      <c r="AD179" s="70"/>
      <c r="AE179" s="70"/>
      <c r="AF179" s="418"/>
      <c r="AG179" s="70" t="s">
        <v>4089</v>
      </c>
      <c r="AH179" s="68" t="s">
        <v>9969</v>
      </c>
      <c r="AI179" s="68">
        <v>1972</v>
      </c>
      <c r="AJ179" s="70">
        <v>0.17</v>
      </c>
      <c r="AK179" s="419" t="s">
        <v>140</v>
      </c>
      <c r="AL179" s="36"/>
    </row>
    <row r="180" spans="1:38" ht="25.5" x14ac:dyDescent="0.25">
      <c r="A180" s="460">
        <v>175</v>
      </c>
      <c r="B180" s="420"/>
      <c r="C180" s="42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418"/>
      <c r="Y180" s="419"/>
      <c r="Z180" s="418"/>
      <c r="AA180" s="70"/>
      <c r="AB180" s="419"/>
      <c r="AC180" s="418"/>
      <c r="AD180" s="70"/>
      <c r="AE180" s="70"/>
      <c r="AF180" s="418"/>
      <c r="AG180" s="70" t="s">
        <v>4089</v>
      </c>
      <c r="AH180" s="68" t="s">
        <v>9970</v>
      </c>
      <c r="AI180" s="68">
        <v>1975</v>
      </c>
      <c r="AJ180" s="70">
        <v>7.2999999999999995E-2</v>
      </c>
      <c r="AK180" s="419" t="s">
        <v>9971</v>
      </c>
      <c r="AL180" s="36"/>
    </row>
    <row r="181" spans="1:38" ht="25.5" x14ac:dyDescent="0.25">
      <c r="A181" s="460">
        <v>176</v>
      </c>
      <c r="B181" s="420"/>
      <c r="C181" s="42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418"/>
      <c r="Y181" s="419"/>
      <c r="Z181" s="418"/>
      <c r="AA181" s="70"/>
      <c r="AB181" s="419"/>
      <c r="AC181" s="418"/>
      <c r="AD181" s="70"/>
      <c r="AE181" s="70"/>
      <c r="AF181" s="418"/>
      <c r="AG181" s="70" t="s">
        <v>4089</v>
      </c>
      <c r="AH181" s="68" t="s">
        <v>9972</v>
      </c>
      <c r="AI181" s="68">
        <v>1975</v>
      </c>
      <c r="AJ181" s="70">
        <v>7.2999999999999995E-2</v>
      </c>
      <c r="AK181" s="419" t="s">
        <v>9971</v>
      </c>
      <c r="AL181" s="36"/>
    </row>
    <row r="182" spans="1:38" ht="25.5" x14ac:dyDescent="0.25">
      <c r="A182" s="460">
        <v>177</v>
      </c>
      <c r="B182" s="420"/>
      <c r="C182" s="42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418"/>
      <c r="Y182" s="419"/>
      <c r="Z182" s="418"/>
      <c r="AA182" s="70"/>
      <c r="AB182" s="419"/>
      <c r="AC182" s="418"/>
      <c r="AD182" s="70"/>
      <c r="AE182" s="70"/>
      <c r="AF182" s="418"/>
      <c r="AG182" s="70" t="s">
        <v>4089</v>
      </c>
      <c r="AH182" s="68" t="s">
        <v>9973</v>
      </c>
      <c r="AI182" s="68">
        <v>1991</v>
      </c>
      <c r="AJ182" s="70">
        <v>0.15</v>
      </c>
      <c r="AK182" s="419" t="s">
        <v>9974</v>
      </c>
      <c r="AL182" s="36"/>
    </row>
    <row r="183" spans="1:38" ht="25.5" x14ac:dyDescent="0.25">
      <c r="A183" s="460">
        <v>178</v>
      </c>
      <c r="B183" s="420"/>
      <c r="C183" s="42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418"/>
      <c r="Y183" s="419"/>
      <c r="Z183" s="418"/>
      <c r="AA183" s="70"/>
      <c r="AB183" s="419"/>
      <c r="AC183" s="418"/>
      <c r="AD183" s="70"/>
      <c r="AE183" s="70"/>
      <c r="AF183" s="418"/>
      <c r="AG183" s="70" t="s">
        <v>4089</v>
      </c>
      <c r="AH183" s="68" t="s">
        <v>9975</v>
      </c>
      <c r="AI183" s="68">
        <v>1991</v>
      </c>
      <c r="AJ183" s="70">
        <v>0.15</v>
      </c>
      <c r="AK183" s="419" t="s">
        <v>9974</v>
      </c>
      <c r="AL183" s="36"/>
    </row>
    <row r="184" spans="1:38" x14ac:dyDescent="0.25">
      <c r="A184" s="460">
        <v>179</v>
      </c>
      <c r="B184" s="420"/>
      <c r="C184" s="42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418"/>
      <c r="Y184" s="419"/>
      <c r="Z184" s="418"/>
      <c r="AA184" s="70"/>
      <c r="AB184" s="419"/>
      <c r="AC184" s="418"/>
      <c r="AD184" s="70"/>
      <c r="AE184" s="70"/>
      <c r="AF184" s="418"/>
      <c r="AG184" s="70"/>
      <c r="AH184" s="68"/>
      <c r="AI184" s="68"/>
      <c r="AJ184" s="70"/>
      <c r="AK184" s="419"/>
      <c r="AL184" s="36"/>
    </row>
    <row r="185" spans="1:38" ht="25.5" x14ac:dyDescent="0.25">
      <c r="A185" s="460">
        <v>180</v>
      </c>
      <c r="B185" s="420" t="s">
        <v>9976</v>
      </c>
      <c r="C185" s="420" t="s">
        <v>9977</v>
      </c>
      <c r="D185" s="70"/>
      <c r="E185" s="419"/>
      <c r="F185" s="418"/>
      <c r="G185" s="70"/>
      <c r="H185" s="419"/>
      <c r="I185" s="70"/>
      <c r="J185" s="70"/>
      <c r="K185" s="70"/>
      <c r="L185" s="70"/>
      <c r="M185" s="70" t="s">
        <v>9978</v>
      </c>
      <c r="N185" s="68" t="s">
        <v>9979</v>
      </c>
      <c r="O185" s="70">
        <v>0.35</v>
      </c>
      <c r="P185" s="70">
        <v>1977</v>
      </c>
      <c r="Q185" s="68" t="s">
        <v>9980</v>
      </c>
      <c r="R185" s="70" t="s">
        <v>9981</v>
      </c>
      <c r="S185" s="70">
        <v>46</v>
      </c>
      <c r="T185" s="70">
        <v>1974</v>
      </c>
      <c r="U185" s="70" t="s">
        <v>9982</v>
      </c>
      <c r="V185" s="70" t="s">
        <v>357</v>
      </c>
      <c r="W185" s="70"/>
      <c r="X185" s="418"/>
      <c r="Y185" s="419"/>
      <c r="Z185" s="418"/>
      <c r="AA185" s="70"/>
      <c r="AB185" s="419"/>
      <c r="AC185" s="418"/>
      <c r="AD185" s="70"/>
      <c r="AE185" s="70"/>
      <c r="AF185" s="418"/>
      <c r="AG185" s="70" t="s">
        <v>4753</v>
      </c>
      <c r="AH185" s="70" t="s">
        <v>9983</v>
      </c>
      <c r="AI185" s="418">
        <v>1984</v>
      </c>
      <c r="AJ185" s="70">
        <v>0.04</v>
      </c>
      <c r="AK185" s="419" t="s">
        <v>9984</v>
      </c>
      <c r="AL185" s="36"/>
    </row>
    <row r="186" spans="1:38" ht="25.5" x14ac:dyDescent="0.25">
      <c r="A186" s="460">
        <v>181</v>
      </c>
      <c r="B186" s="420"/>
      <c r="C186" s="420"/>
      <c r="D186" s="70"/>
      <c r="E186" s="419"/>
      <c r="F186" s="418"/>
      <c r="G186" s="70"/>
      <c r="H186" s="419"/>
      <c r="I186" s="70"/>
      <c r="J186" s="70"/>
      <c r="K186" s="70"/>
      <c r="L186" s="70"/>
      <c r="M186" s="70" t="s">
        <v>9978</v>
      </c>
      <c r="N186" s="68" t="s">
        <v>9985</v>
      </c>
      <c r="O186" s="70">
        <v>0.15</v>
      </c>
      <c r="P186" s="70">
        <v>1976</v>
      </c>
      <c r="Q186" s="70" t="s">
        <v>8954</v>
      </c>
      <c r="R186" s="70"/>
      <c r="S186" s="70"/>
      <c r="T186" s="70"/>
      <c r="U186" s="70"/>
      <c r="V186" s="70"/>
      <c r="W186" s="70"/>
      <c r="X186" s="418"/>
      <c r="Y186" s="419"/>
      <c r="Z186" s="418"/>
      <c r="AA186" s="70"/>
      <c r="AB186" s="419"/>
      <c r="AC186" s="418"/>
      <c r="AD186" s="70"/>
      <c r="AE186" s="70"/>
      <c r="AF186" s="418"/>
      <c r="AG186" s="70" t="s">
        <v>4753</v>
      </c>
      <c r="AH186" s="70" t="s">
        <v>9986</v>
      </c>
      <c r="AI186" s="418">
        <v>1984</v>
      </c>
      <c r="AJ186" s="70">
        <v>0.04</v>
      </c>
      <c r="AK186" s="419" t="s">
        <v>9984</v>
      </c>
      <c r="AL186" s="36"/>
    </row>
    <row r="187" spans="1:38" ht="25.5" x14ac:dyDescent="0.25">
      <c r="A187" s="460">
        <v>182</v>
      </c>
      <c r="B187" s="420"/>
      <c r="C187" s="420"/>
      <c r="D187" s="70"/>
      <c r="E187" s="70"/>
      <c r="F187" s="70"/>
      <c r="G187" s="70"/>
      <c r="H187" s="70"/>
      <c r="I187" s="70"/>
      <c r="J187" s="70"/>
      <c r="K187" s="70"/>
      <c r="L187" s="70"/>
      <c r="M187" s="70" t="s">
        <v>9978</v>
      </c>
      <c r="N187" s="68" t="s">
        <v>9987</v>
      </c>
      <c r="O187" s="70">
        <v>0.15</v>
      </c>
      <c r="P187" s="70">
        <v>1976</v>
      </c>
      <c r="Q187" s="70" t="s">
        <v>8954</v>
      </c>
      <c r="R187" s="70"/>
      <c r="S187" s="70"/>
      <c r="T187" s="70"/>
      <c r="U187" s="70"/>
      <c r="V187" s="70"/>
      <c r="W187" s="70"/>
      <c r="X187" s="418"/>
      <c r="Y187" s="419"/>
      <c r="Z187" s="418"/>
      <c r="AA187" s="70"/>
      <c r="AB187" s="419"/>
      <c r="AC187" s="418"/>
      <c r="AD187" s="70"/>
      <c r="AE187" s="70"/>
      <c r="AF187" s="418"/>
      <c r="AG187" s="70" t="s">
        <v>4753</v>
      </c>
      <c r="AH187" s="68" t="s">
        <v>9988</v>
      </c>
      <c r="AI187" s="418">
        <v>1975</v>
      </c>
      <c r="AJ187" s="70">
        <v>0.125</v>
      </c>
      <c r="AK187" s="419" t="s">
        <v>9989</v>
      </c>
      <c r="AL187" s="36"/>
    </row>
    <row r="188" spans="1:38" x14ac:dyDescent="0.25">
      <c r="A188" s="460">
        <v>183</v>
      </c>
      <c r="B188" s="420"/>
      <c r="C188" s="42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418"/>
      <c r="Y188" s="419"/>
      <c r="Z188" s="418"/>
      <c r="AA188" s="70"/>
      <c r="AB188" s="419"/>
      <c r="AC188" s="418"/>
      <c r="AD188" s="70"/>
      <c r="AE188" s="70"/>
      <c r="AF188" s="418"/>
      <c r="AG188" s="70" t="s">
        <v>4753</v>
      </c>
      <c r="AH188" s="68" t="s">
        <v>9990</v>
      </c>
      <c r="AI188" s="418">
        <v>1975</v>
      </c>
      <c r="AJ188" s="70">
        <v>0.14599999999999999</v>
      </c>
      <c r="AK188" s="419" t="s">
        <v>9989</v>
      </c>
      <c r="AL188" s="36"/>
    </row>
    <row r="189" spans="1:38" ht="25.5" x14ac:dyDescent="0.25">
      <c r="A189" s="460">
        <v>184</v>
      </c>
      <c r="B189" s="420"/>
      <c r="C189" s="420"/>
      <c r="D189" s="70"/>
      <c r="E189" s="419"/>
      <c r="F189" s="418"/>
      <c r="G189" s="70"/>
      <c r="H189" s="419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418"/>
      <c r="Y189" s="419"/>
      <c r="Z189" s="418"/>
      <c r="AA189" s="70"/>
      <c r="AB189" s="419"/>
      <c r="AC189" s="418"/>
      <c r="AD189" s="70"/>
      <c r="AE189" s="70"/>
      <c r="AF189" s="418"/>
      <c r="AG189" s="70" t="s">
        <v>4753</v>
      </c>
      <c r="AH189" s="68" t="s">
        <v>9991</v>
      </c>
      <c r="AI189" s="418">
        <v>1975</v>
      </c>
      <c r="AJ189" s="70">
        <v>0.14199999999999999</v>
      </c>
      <c r="AK189" s="419" t="s">
        <v>9992</v>
      </c>
      <c r="AL189" s="36"/>
    </row>
    <row r="190" spans="1:38" x14ac:dyDescent="0.25">
      <c r="A190" s="460">
        <v>185</v>
      </c>
      <c r="B190" s="420"/>
      <c r="C190" s="420"/>
      <c r="D190" s="70"/>
      <c r="E190" s="419"/>
      <c r="F190" s="418"/>
      <c r="G190" s="70"/>
      <c r="H190" s="419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418"/>
      <c r="Y190" s="419"/>
      <c r="Z190" s="418"/>
      <c r="AA190" s="70"/>
      <c r="AB190" s="419"/>
      <c r="AC190" s="418"/>
      <c r="AD190" s="70"/>
      <c r="AE190" s="70"/>
      <c r="AF190" s="418"/>
      <c r="AG190" s="70"/>
      <c r="AH190" s="68"/>
      <c r="AI190" s="418"/>
      <c r="AJ190" s="70"/>
      <c r="AK190" s="419"/>
      <c r="AL190" s="36"/>
    </row>
    <row r="191" spans="1:38" x14ac:dyDescent="0.25">
      <c r="A191" s="460">
        <v>186</v>
      </c>
      <c r="B191" s="420" t="s">
        <v>9993</v>
      </c>
      <c r="C191" s="420"/>
      <c r="D191" s="70"/>
      <c r="E191" s="70"/>
      <c r="F191" s="70"/>
      <c r="G191" s="70"/>
      <c r="H191" s="70"/>
      <c r="I191" s="70"/>
      <c r="J191" s="70"/>
      <c r="K191" s="70"/>
      <c r="L191" s="70"/>
      <c r="M191" s="70" t="s">
        <v>9994</v>
      </c>
      <c r="N191" s="70" t="s">
        <v>9995</v>
      </c>
      <c r="O191" s="70">
        <v>0.9</v>
      </c>
      <c r="P191" s="70">
        <v>1977</v>
      </c>
      <c r="Q191" s="70" t="s">
        <v>1614</v>
      </c>
      <c r="R191" s="70" t="s">
        <v>9037</v>
      </c>
      <c r="S191" s="70">
        <v>41</v>
      </c>
      <c r="T191" s="70">
        <v>1973</v>
      </c>
      <c r="U191" s="70" t="s">
        <v>9672</v>
      </c>
      <c r="V191" s="70" t="s">
        <v>28</v>
      </c>
      <c r="W191" s="70"/>
      <c r="X191" s="418"/>
      <c r="Y191" s="419"/>
      <c r="Z191" s="418"/>
      <c r="AA191" s="70"/>
      <c r="AB191" s="419"/>
      <c r="AC191" s="418"/>
      <c r="AD191" s="70"/>
      <c r="AE191" s="70"/>
      <c r="AF191" s="418"/>
      <c r="AG191" s="70" t="s">
        <v>4161</v>
      </c>
      <c r="AH191" s="68" t="s">
        <v>9996</v>
      </c>
      <c r="AI191" s="418">
        <v>1978</v>
      </c>
      <c r="AJ191" s="68">
        <v>3.1E-2</v>
      </c>
      <c r="AK191" s="419" t="s">
        <v>364</v>
      </c>
      <c r="AL191" s="36"/>
    </row>
    <row r="192" spans="1:38" x14ac:dyDescent="0.25">
      <c r="A192" s="460">
        <v>187</v>
      </c>
      <c r="B192" s="420"/>
      <c r="C192" s="420"/>
      <c r="D192" s="7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418"/>
      <c r="Y192" s="419"/>
      <c r="Z192" s="418"/>
      <c r="AA192" s="70"/>
      <c r="AB192" s="419"/>
      <c r="AC192" s="418"/>
      <c r="AD192" s="70"/>
      <c r="AE192" s="70"/>
      <c r="AF192" s="418"/>
      <c r="AG192" s="70" t="s">
        <v>4161</v>
      </c>
      <c r="AH192" s="68" t="s">
        <v>9997</v>
      </c>
      <c r="AI192" s="418">
        <v>1984</v>
      </c>
      <c r="AJ192" s="70">
        <v>0.11</v>
      </c>
      <c r="AK192" s="419" t="s">
        <v>9998</v>
      </c>
      <c r="AL192" s="36"/>
    </row>
    <row r="193" spans="1:38" x14ac:dyDescent="0.25">
      <c r="A193" s="460">
        <v>188</v>
      </c>
      <c r="B193" s="420"/>
      <c r="C193" s="420"/>
      <c r="D193" s="70"/>
      <c r="E193" s="70"/>
      <c r="F193" s="70"/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418"/>
      <c r="Y193" s="419"/>
      <c r="Z193" s="418"/>
      <c r="AA193" s="70"/>
      <c r="AB193" s="419"/>
      <c r="AC193" s="418"/>
      <c r="AD193" s="70"/>
      <c r="AE193" s="70"/>
      <c r="AF193" s="418"/>
      <c r="AG193" s="70" t="s">
        <v>4161</v>
      </c>
      <c r="AH193" s="68" t="s">
        <v>9999</v>
      </c>
      <c r="AI193" s="418">
        <v>1984</v>
      </c>
      <c r="AJ193" s="70">
        <v>0.11</v>
      </c>
      <c r="AK193" s="419" t="s">
        <v>9998</v>
      </c>
      <c r="AL193" s="36"/>
    </row>
    <row r="194" spans="1:38" x14ac:dyDescent="0.25">
      <c r="A194" s="460">
        <v>189</v>
      </c>
      <c r="B194" s="420"/>
      <c r="C194" s="420"/>
      <c r="D194" s="70"/>
      <c r="E194" s="419"/>
      <c r="F194" s="418"/>
      <c r="G194" s="70"/>
      <c r="H194" s="419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418"/>
      <c r="Y194" s="419"/>
      <c r="Z194" s="418"/>
      <c r="AA194" s="70"/>
      <c r="AB194" s="419"/>
      <c r="AC194" s="418"/>
      <c r="AD194" s="70"/>
      <c r="AE194" s="70"/>
      <c r="AF194" s="418"/>
      <c r="AG194" s="70" t="s">
        <v>4161</v>
      </c>
      <c r="AH194" s="68" t="s">
        <v>10000</v>
      </c>
      <c r="AI194" s="418">
        <v>1972</v>
      </c>
      <c r="AJ194" s="70">
        <v>0.09</v>
      </c>
      <c r="AK194" s="419" t="s">
        <v>7978</v>
      </c>
      <c r="AL194" s="36"/>
    </row>
    <row r="195" spans="1:38" ht="25.5" x14ac:dyDescent="0.25">
      <c r="A195" s="460">
        <v>190</v>
      </c>
      <c r="B195" s="420"/>
      <c r="C195" s="420"/>
      <c r="D195" s="70"/>
      <c r="E195" s="70"/>
      <c r="F195" s="70"/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418"/>
      <c r="Y195" s="419"/>
      <c r="Z195" s="418"/>
      <c r="AA195" s="70"/>
      <c r="AB195" s="419"/>
      <c r="AC195" s="418"/>
      <c r="AD195" s="70"/>
      <c r="AE195" s="70"/>
      <c r="AF195" s="418"/>
      <c r="AG195" s="70" t="s">
        <v>4161</v>
      </c>
      <c r="AH195" s="68" t="s">
        <v>10001</v>
      </c>
      <c r="AI195" s="418">
        <v>1972</v>
      </c>
      <c r="AJ195" s="70">
        <v>0.08</v>
      </c>
      <c r="AK195" s="419" t="s">
        <v>7508</v>
      </c>
      <c r="AL195" s="36"/>
    </row>
    <row r="196" spans="1:38" ht="25.5" x14ac:dyDescent="0.25">
      <c r="A196" s="460">
        <v>191</v>
      </c>
      <c r="B196" s="420"/>
      <c r="C196" s="420"/>
      <c r="D196" s="70"/>
      <c r="E196" s="70"/>
      <c r="F196" s="70"/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418"/>
      <c r="Y196" s="419"/>
      <c r="Z196" s="418"/>
      <c r="AA196" s="70"/>
      <c r="AB196" s="419"/>
      <c r="AC196" s="418"/>
      <c r="AD196" s="70"/>
      <c r="AE196" s="70"/>
      <c r="AF196" s="418"/>
      <c r="AG196" s="70" t="s">
        <v>4161</v>
      </c>
      <c r="AH196" s="68" t="s">
        <v>10002</v>
      </c>
      <c r="AI196" s="418">
        <v>1972</v>
      </c>
      <c r="AJ196" s="70">
        <v>5.2999999999999999E-2</v>
      </c>
      <c r="AK196" s="419" t="s">
        <v>7508</v>
      </c>
      <c r="AL196" s="36"/>
    </row>
    <row r="197" spans="1:38" ht="25.5" x14ac:dyDescent="0.25">
      <c r="A197" s="460">
        <v>192</v>
      </c>
      <c r="B197" s="420"/>
      <c r="C197" s="420"/>
      <c r="D197" s="70"/>
      <c r="E197" s="419"/>
      <c r="F197" s="418"/>
      <c r="G197" s="70"/>
      <c r="H197" s="419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418"/>
      <c r="Y197" s="419"/>
      <c r="Z197" s="418"/>
      <c r="AA197" s="70"/>
      <c r="AB197" s="419"/>
      <c r="AC197" s="418"/>
      <c r="AD197" s="70"/>
      <c r="AE197" s="70"/>
      <c r="AF197" s="418"/>
      <c r="AG197" s="70" t="s">
        <v>4161</v>
      </c>
      <c r="AH197" s="68" t="s">
        <v>10003</v>
      </c>
      <c r="AI197" s="418">
        <v>1972</v>
      </c>
      <c r="AJ197" s="70">
        <v>7.4999999999999997E-2</v>
      </c>
      <c r="AK197" s="419" t="s">
        <v>7119</v>
      </c>
      <c r="AL197" s="36"/>
    </row>
    <row r="198" spans="1:38" x14ac:dyDescent="0.25">
      <c r="A198" s="460">
        <v>193</v>
      </c>
      <c r="B198" s="420"/>
      <c r="C198" s="420"/>
      <c r="D198" s="70"/>
      <c r="E198" s="70"/>
      <c r="F198" s="70"/>
      <c r="G198" s="70"/>
      <c r="H198" s="70"/>
      <c r="I198" s="70"/>
      <c r="J198" s="70"/>
      <c r="K198" s="70"/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418"/>
      <c r="Y198" s="419"/>
      <c r="Z198" s="418"/>
      <c r="AA198" s="70"/>
      <c r="AB198" s="419"/>
      <c r="AC198" s="418"/>
      <c r="AD198" s="70"/>
      <c r="AE198" s="70"/>
      <c r="AF198" s="418"/>
      <c r="AG198" s="70" t="s">
        <v>4161</v>
      </c>
      <c r="AH198" s="68" t="s">
        <v>10004</v>
      </c>
      <c r="AI198" s="418">
        <v>1972</v>
      </c>
      <c r="AJ198" s="70">
        <v>0.05</v>
      </c>
      <c r="AK198" s="419" t="s">
        <v>7978</v>
      </c>
      <c r="AL198" s="36"/>
    </row>
    <row r="199" spans="1:38" ht="25.5" x14ac:dyDescent="0.25">
      <c r="A199" s="460">
        <v>194</v>
      </c>
      <c r="B199" s="420"/>
      <c r="C199" s="420"/>
      <c r="D199" s="70"/>
      <c r="E199" s="70"/>
      <c r="F199" s="70"/>
      <c r="G199" s="70"/>
      <c r="H199" s="70"/>
      <c r="I199" s="70"/>
      <c r="J199" s="70"/>
      <c r="K199" s="70"/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418"/>
      <c r="Y199" s="419"/>
      <c r="Z199" s="418"/>
      <c r="AA199" s="70"/>
      <c r="AB199" s="419"/>
      <c r="AC199" s="418"/>
      <c r="AD199" s="70"/>
      <c r="AE199" s="70"/>
      <c r="AF199" s="418"/>
      <c r="AG199" s="70" t="s">
        <v>4161</v>
      </c>
      <c r="AH199" s="68" t="s">
        <v>10005</v>
      </c>
      <c r="AI199" s="418">
        <v>1972</v>
      </c>
      <c r="AJ199" s="70">
        <v>5.6000000000000001E-2</v>
      </c>
      <c r="AK199" s="419" t="s">
        <v>7256</v>
      </c>
      <c r="AL199" s="36"/>
    </row>
    <row r="200" spans="1:38" ht="25.5" x14ac:dyDescent="0.25">
      <c r="A200" s="460">
        <v>195</v>
      </c>
      <c r="B200" s="420"/>
      <c r="C200" s="420"/>
      <c r="D200" s="70"/>
      <c r="E200" s="419"/>
      <c r="F200" s="418"/>
      <c r="G200" s="70"/>
      <c r="H200" s="419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418"/>
      <c r="Y200" s="419"/>
      <c r="Z200" s="418"/>
      <c r="AA200" s="70"/>
      <c r="AB200" s="419"/>
      <c r="AC200" s="418"/>
      <c r="AD200" s="70"/>
      <c r="AE200" s="70"/>
      <c r="AF200" s="418"/>
      <c r="AG200" s="70" t="s">
        <v>4161</v>
      </c>
      <c r="AH200" s="68" t="s">
        <v>10006</v>
      </c>
      <c r="AI200" s="418">
        <v>1972</v>
      </c>
      <c r="AJ200" s="70">
        <v>8.1000000000000003E-2</v>
      </c>
      <c r="AK200" s="419" t="s">
        <v>7119</v>
      </c>
      <c r="AL200" s="36"/>
    </row>
    <row r="201" spans="1:38" ht="25.5" x14ac:dyDescent="0.25">
      <c r="A201" s="460">
        <v>196</v>
      </c>
      <c r="B201" s="420"/>
      <c r="C201" s="420"/>
      <c r="D201" s="70"/>
      <c r="E201" s="70"/>
      <c r="F201" s="70"/>
      <c r="G201" s="70"/>
      <c r="H201" s="70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418"/>
      <c r="Y201" s="419"/>
      <c r="Z201" s="418"/>
      <c r="AA201" s="70"/>
      <c r="AB201" s="419"/>
      <c r="AC201" s="418"/>
      <c r="AD201" s="70"/>
      <c r="AE201" s="70"/>
      <c r="AF201" s="418"/>
      <c r="AG201" s="70" t="s">
        <v>4161</v>
      </c>
      <c r="AH201" s="68" t="s">
        <v>10007</v>
      </c>
      <c r="AI201" s="418">
        <v>1972</v>
      </c>
      <c r="AJ201" s="70">
        <v>0.2</v>
      </c>
      <c r="AK201" s="419" t="s">
        <v>77</v>
      </c>
      <c r="AL201" s="36"/>
    </row>
    <row r="202" spans="1:38" ht="25.5" x14ac:dyDescent="0.25">
      <c r="A202" s="460">
        <v>197</v>
      </c>
      <c r="B202" s="420"/>
      <c r="C202" s="420"/>
      <c r="D202" s="70"/>
      <c r="E202" s="70"/>
      <c r="F202" s="70"/>
      <c r="G202" s="70"/>
      <c r="H202" s="70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418"/>
      <c r="Y202" s="419"/>
      <c r="Z202" s="418"/>
      <c r="AA202" s="70"/>
      <c r="AB202" s="419"/>
      <c r="AC202" s="418"/>
      <c r="AD202" s="70"/>
      <c r="AE202" s="70"/>
      <c r="AF202" s="418"/>
      <c r="AG202" s="70" t="s">
        <v>4161</v>
      </c>
      <c r="AH202" s="68" t="s">
        <v>10008</v>
      </c>
      <c r="AI202" s="418">
        <v>1972</v>
      </c>
      <c r="AJ202" s="70">
        <v>0.06</v>
      </c>
      <c r="AK202" s="419" t="s">
        <v>7235</v>
      </c>
      <c r="AL202" s="36"/>
    </row>
    <row r="203" spans="1:38" x14ac:dyDescent="0.25">
      <c r="A203" s="460">
        <v>198</v>
      </c>
      <c r="B203" s="420"/>
      <c r="C203" s="420"/>
      <c r="D203" s="70"/>
      <c r="E203" s="70"/>
      <c r="F203" s="70"/>
      <c r="G203" s="70"/>
      <c r="H203" s="70"/>
      <c r="I203" s="70"/>
      <c r="J203" s="70"/>
      <c r="K203" s="70"/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418"/>
      <c r="Y203" s="419"/>
      <c r="Z203" s="418"/>
      <c r="AA203" s="70"/>
      <c r="AB203" s="419"/>
      <c r="AC203" s="418"/>
      <c r="AD203" s="70"/>
      <c r="AE203" s="70"/>
      <c r="AF203" s="418"/>
      <c r="AG203" s="70"/>
      <c r="AH203" s="68"/>
      <c r="AI203" s="418"/>
      <c r="AJ203" s="70"/>
      <c r="AK203" s="419"/>
      <c r="AL203" s="36"/>
    </row>
    <row r="204" spans="1:38" x14ac:dyDescent="0.25">
      <c r="A204" s="460">
        <v>199</v>
      </c>
      <c r="B204" s="420" t="s">
        <v>10009</v>
      </c>
      <c r="C204" s="420"/>
      <c r="D204" s="70"/>
      <c r="E204" s="419"/>
      <c r="F204" s="418"/>
      <c r="G204" s="70"/>
      <c r="H204" s="419"/>
      <c r="I204" s="70"/>
      <c r="J204" s="70"/>
      <c r="K204" s="70"/>
      <c r="L204" s="70"/>
      <c r="M204" s="70" t="s">
        <v>9994</v>
      </c>
      <c r="N204" s="70" t="s">
        <v>10010</v>
      </c>
      <c r="O204" s="70">
        <v>0.23</v>
      </c>
      <c r="P204" s="70">
        <v>1977</v>
      </c>
      <c r="Q204" s="70" t="s">
        <v>4383</v>
      </c>
      <c r="R204" s="70" t="s">
        <v>10011</v>
      </c>
      <c r="S204" s="70">
        <v>42</v>
      </c>
      <c r="T204" s="70">
        <v>1972</v>
      </c>
      <c r="U204" s="70" t="s">
        <v>9861</v>
      </c>
      <c r="V204" s="70" t="s">
        <v>28</v>
      </c>
      <c r="W204" s="70"/>
      <c r="X204" s="418"/>
      <c r="Y204" s="419"/>
      <c r="Z204" s="418"/>
      <c r="AA204" s="70"/>
      <c r="AB204" s="419"/>
      <c r="AC204" s="418"/>
      <c r="AD204" s="70"/>
      <c r="AE204" s="70"/>
      <c r="AF204" s="418"/>
      <c r="AG204" s="70" t="s">
        <v>5309</v>
      </c>
      <c r="AH204" s="68" t="s">
        <v>10012</v>
      </c>
      <c r="AI204" s="418">
        <v>1975</v>
      </c>
      <c r="AJ204" s="70">
        <v>0.13</v>
      </c>
      <c r="AK204" s="419" t="s">
        <v>9185</v>
      </c>
      <c r="AL204" s="36"/>
    </row>
    <row r="205" spans="1:38" x14ac:dyDescent="0.25">
      <c r="A205" s="460">
        <v>200</v>
      </c>
      <c r="B205" s="420"/>
      <c r="C205" s="420"/>
      <c r="D205" s="70"/>
      <c r="E205" s="419"/>
      <c r="F205" s="418"/>
      <c r="G205" s="70"/>
      <c r="H205" s="419"/>
      <c r="I205" s="70"/>
      <c r="J205" s="70"/>
      <c r="K205" s="70"/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418"/>
      <c r="Y205" s="419"/>
      <c r="Z205" s="418"/>
      <c r="AA205" s="70"/>
      <c r="AB205" s="419"/>
      <c r="AC205" s="418"/>
      <c r="AD205" s="70"/>
      <c r="AE205" s="70"/>
      <c r="AF205" s="418"/>
      <c r="AG205" s="70" t="s">
        <v>5309</v>
      </c>
      <c r="AH205" s="68" t="s">
        <v>10012</v>
      </c>
      <c r="AI205" s="418">
        <v>1975</v>
      </c>
      <c r="AJ205" s="70">
        <v>0.13</v>
      </c>
      <c r="AK205" s="419" t="s">
        <v>9185</v>
      </c>
      <c r="AL205" s="36"/>
    </row>
    <row r="206" spans="1:38" ht="25.5" x14ac:dyDescent="0.25">
      <c r="A206" s="460">
        <v>201</v>
      </c>
      <c r="B206" s="420"/>
      <c r="C206" s="420"/>
      <c r="D206" s="70"/>
      <c r="E206" s="70"/>
      <c r="F206" s="70"/>
      <c r="G206" s="70"/>
      <c r="H206" s="70"/>
      <c r="I206" s="70"/>
      <c r="J206" s="70"/>
      <c r="K206" s="70"/>
      <c r="L206" s="70"/>
      <c r="M206" s="70" t="s">
        <v>10013</v>
      </c>
      <c r="N206" s="70" t="s">
        <v>10014</v>
      </c>
      <c r="O206" s="70">
        <v>0.28000000000000003</v>
      </c>
      <c r="P206" s="70">
        <v>1977</v>
      </c>
      <c r="Q206" s="70" t="s">
        <v>3701</v>
      </c>
      <c r="R206" s="70"/>
      <c r="S206" s="70"/>
      <c r="T206" s="70"/>
      <c r="U206" s="70"/>
      <c r="V206" s="70"/>
      <c r="W206" s="70"/>
      <c r="X206" s="418"/>
      <c r="Y206" s="419"/>
      <c r="Z206" s="418"/>
      <c r="AA206" s="70"/>
      <c r="AB206" s="419"/>
      <c r="AC206" s="418"/>
      <c r="AD206" s="70"/>
      <c r="AE206" s="70"/>
      <c r="AF206" s="418"/>
      <c r="AG206" s="70" t="s">
        <v>5309</v>
      </c>
      <c r="AH206" s="68" t="s">
        <v>10015</v>
      </c>
      <c r="AI206" s="418">
        <v>1975</v>
      </c>
      <c r="AJ206" s="70">
        <v>7.0000000000000007E-2</v>
      </c>
      <c r="AK206" s="419" t="s">
        <v>10016</v>
      </c>
      <c r="AL206" s="36"/>
    </row>
    <row r="207" spans="1:38" ht="25.5" x14ac:dyDescent="0.25">
      <c r="A207" s="460">
        <v>202</v>
      </c>
      <c r="B207" s="420"/>
      <c r="C207" s="420"/>
      <c r="D207" s="70"/>
      <c r="E207" s="70"/>
      <c r="F207" s="70"/>
      <c r="G207" s="70"/>
      <c r="H207" s="70"/>
      <c r="I207" s="70"/>
      <c r="J207" s="70"/>
      <c r="K207" s="70"/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418"/>
      <c r="Y207" s="419"/>
      <c r="Z207" s="418"/>
      <c r="AA207" s="70"/>
      <c r="AB207" s="419"/>
      <c r="AC207" s="418"/>
      <c r="AD207" s="70"/>
      <c r="AE207" s="70"/>
      <c r="AF207" s="418"/>
      <c r="AG207" s="70" t="s">
        <v>5309</v>
      </c>
      <c r="AH207" s="68" t="s">
        <v>10017</v>
      </c>
      <c r="AI207" s="418">
        <v>1975</v>
      </c>
      <c r="AJ207" s="70">
        <v>7.0000000000000007E-2</v>
      </c>
      <c r="AK207" s="419" t="s">
        <v>10016</v>
      </c>
      <c r="AL207" s="36"/>
    </row>
    <row r="208" spans="1:38" x14ac:dyDescent="0.25">
      <c r="A208" s="460">
        <v>203</v>
      </c>
      <c r="B208" s="420"/>
      <c r="C208" s="420"/>
      <c r="D208" s="70"/>
      <c r="E208" s="70"/>
      <c r="F208" s="70"/>
      <c r="G208" s="70"/>
      <c r="H208" s="70"/>
      <c r="I208" s="70"/>
      <c r="J208" s="70"/>
      <c r="K208" s="70"/>
      <c r="L208" s="70"/>
      <c r="M208" s="70"/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418"/>
      <c r="Y208" s="419"/>
      <c r="Z208" s="418"/>
      <c r="AA208" s="70"/>
      <c r="AB208" s="419"/>
      <c r="AC208" s="418"/>
      <c r="AD208" s="70"/>
      <c r="AE208" s="70"/>
      <c r="AF208" s="418"/>
      <c r="AG208" s="70" t="s">
        <v>5309</v>
      </c>
      <c r="AH208" s="68" t="s">
        <v>10018</v>
      </c>
      <c r="AI208" s="418">
        <v>1970</v>
      </c>
      <c r="AJ208" s="70">
        <v>7.4999999999999997E-2</v>
      </c>
      <c r="AK208" s="419" t="s">
        <v>419</v>
      </c>
      <c r="AL208" s="36"/>
    </row>
    <row r="209" spans="1:38" x14ac:dyDescent="0.25">
      <c r="A209" s="460">
        <v>204</v>
      </c>
      <c r="B209" s="420"/>
      <c r="C209" s="420"/>
      <c r="D209" s="70"/>
      <c r="E209" s="70"/>
      <c r="F209" s="70"/>
      <c r="G209" s="70"/>
      <c r="H209" s="70"/>
      <c r="I209" s="70"/>
      <c r="J209" s="70"/>
      <c r="K209" s="70"/>
      <c r="L209" s="70"/>
      <c r="M209" s="70"/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418"/>
      <c r="Y209" s="419"/>
      <c r="Z209" s="418"/>
      <c r="AA209" s="70"/>
      <c r="AB209" s="419"/>
      <c r="AC209" s="418"/>
      <c r="AD209" s="70"/>
      <c r="AE209" s="70"/>
      <c r="AF209" s="418"/>
      <c r="AG209" s="70" t="s">
        <v>5309</v>
      </c>
      <c r="AH209" s="68" t="s">
        <v>10019</v>
      </c>
      <c r="AI209" s="418">
        <v>1970</v>
      </c>
      <c r="AJ209" s="70">
        <v>7.4999999999999997E-2</v>
      </c>
      <c r="AK209" s="419" t="s">
        <v>419</v>
      </c>
      <c r="AL209" s="36"/>
    </row>
    <row r="210" spans="1:38" x14ac:dyDescent="0.25">
      <c r="A210" s="460">
        <v>205</v>
      </c>
      <c r="B210" s="420"/>
      <c r="C210" s="420"/>
      <c r="D210" s="70"/>
      <c r="E210" s="419"/>
      <c r="F210" s="418"/>
      <c r="G210" s="70"/>
      <c r="H210" s="419"/>
      <c r="I210" s="70"/>
      <c r="J210" s="70"/>
      <c r="K210" s="70"/>
      <c r="L210" s="70"/>
      <c r="M210" s="70"/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418"/>
      <c r="Y210" s="419"/>
      <c r="Z210" s="418"/>
      <c r="AA210" s="70"/>
      <c r="AB210" s="419"/>
      <c r="AC210" s="418"/>
      <c r="AD210" s="70"/>
      <c r="AE210" s="70"/>
      <c r="AF210" s="418"/>
      <c r="AG210" s="70" t="s">
        <v>5309</v>
      </c>
      <c r="AH210" s="68" t="s">
        <v>10020</v>
      </c>
      <c r="AI210" s="418">
        <v>1985</v>
      </c>
      <c r="AJ210" s="70">
        <v>0.125</v>
      </c>
      <c r="AK210" s="419" t="s">
        <v>9806</v>
      </c>
      <c r="AL210" s="36"/>
    </row>
    <row r="211" spans="1:38" x14ac:dyDescent="0.25">
      <c r="A211" s="460">
        <v>206</v>
      </c>
      <c r="B211" s="420"/>
      <c r="C211" s="420"/>
      <c r="D211" s="70"/>
      <c r="E211" s="70"/>
      <c r="F211" s="70"/>
      <c r="G211" s="70"/>
      <c r="H211" s="70"/>
      <c r="I211" s="70"/>
      <c r="J211" s="70"/>
      <c r="K211" s="70"/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418"/>
      <c r="Y211" s="419"/>
      <c r="Z211" s="418"/>
      <c r="AA211" s="70"/>
      <c r="AB211" s="419"/>
      <c r="AC211" s="418"/>
      <c r="AD211" s="70"/>
      <c r="AE211" s="70"/>
      <c r="AF211" s="418"/>
      <c r="AG211" s="70" t="s">
        <v>5309</v>
      </c>
      <c r="AH211" s="68" t="s">
        <v>10021</v>
      </c>
      <c r="AI211" s="418">
        <v>1985</v>
      </c>
      <c r="AJ211" s="70">
        <v>0.06</v>
      </c>
      <c r="AK211" s="419" t="s">
        <v>9806</v>
      </c>
      <c r="AL211" s="36"/>
    </row>
    <row r="212" spans="1:38" ht="25.5" x14ac:dyDescent="0.25">
      <c r="A212" s="460">
        <v>207</v>
      </c>
      <c r="B212" s="420"/>
      <c r="C212" s="420"/>
      <c r="D212" s="70"/>
      <c r="E212" s="70"/>
      <c r="F212" s="70"/>
      <c r="G212" s="70"/>
      <c r="H212" s="70"/>
      <c r="I212" s="70"/>
      <c r="J212" s="70"/>
      <c r="K212" s="70"/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418"/>
      <c r="Y212" s="419"/>
      <c r="Z212" s="418"/>
      <c r="AA212" s="70"/>
      <c r="AB212" s="419"/>
      <c r="AC212" s="418"/>
      <c r="AD212" s="70"/>
      <c r="AE212" s="70"/>
      <c r="AF212" s="418"/>
      <c r="AG212" s="70" t="s">
        <v>5309</v>
      </c>
      <c r="AH212" s="68" t="s">
        <v>10022</v>
      </c>
      <c r="AI212" s="418">
        <v>1985</v>
      </c>
      <c r="AJ212" s="70">
        <v>7.8E-2</v>
      </c>
      <c r="AK212" s="419" t="s">
        <v>9806</v>
      </c>
      <c r="AL212" s="36"/>
    </row>
    <row r="213" spans="1:38" x14ac:dyDescent="0.25">
      <c r="A213" s="460">
        <v>208</v>
      </c>
      <c r="B213" s="420"/>
      <c r="C213" s="420"/>
      <c r="D213" s="70"/>
      <c r="E213" s="419"/>
      <c r="F213" s="418"/>
      <c r="G213" s="70"/>
      <c r="H213" s="419"/>
      <c r="I213" s="70"/>
      <c r="J213" s="70"/>
      <c r="K213" s="70"/>
      <c r="L213" s="70"/>
      <c r="M213" s="70"/>
      <c r="N213" s="70"/>
      <c r="O213" s="70"/>
      <c r="P213" s="70"/>
      <c r="Q213" s="70"/>
      <c r="R213" s="70"/>
      <c r="S213" s="70"/>
      <c r="T213" s="70"/>
      <c r="U213" s="70"/>
      <c r="V213" s="70"/>
      <c r="W213" s="70"/>
      <c r="X213" s="418"/>
      <c r="Y213" s="419"/>
      <c r="Z213" s="418"/>
      <c r="AA213" s="70"/>
      <c r="AB213" s="419"/>
      <c r="AC213" s="418"/>
      <c r="AD213" s="70"/>
      <c r="AE213" s="70"/>
      <c r="AF213" s="418"/>
      <c r="AG213" s="70" t="s">
        <v>5309</v>
      </c>
      <c r="AH213" s="68" t="s">
        <v>10023</v>
      </c>
      <c r="AI213" s="418">
        <v>1985</v>
      </c>
      <c r="AJ213" s="70">
        <v>6.3E-2</v>
      </c>
      <c r="AK213" s="419" t="s">
        <v>9806</v>
      </c>
      <c r="AL213" s="36"/>
    </row>
    <row r="214" spans="1:38" x14ac:dyDescent="0.25">
      <c r="A214" s="460">
        <v>209</v>
      </c>
      <c r="B214" s="420"/>
      <c r="C214" s="420"/>
      <c r="D214" s="70"/>
      <c r="E214" s="70"/>
      <c r="F214" s="70"/>
      <c r="G214" s="70"/>
      <c r="H214" s="70"/>
      <c r="I214" s="70"/>
      <c r="J214" s="70"/>
      <c r="K214" s="70"/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418"/>
      <c r="Y214" s="419"/>
      <c r="Z214" s="418"/>
      <c r="AA214" s="70"/>
      <c r="AB214" s="419"/>
      <c r="AC214" s="418"/>
      <c r="AD214" s="70"/>
      <c r="AE214" s="70"/>
      <c r="AF214" s="418"/>
      <c r="AG214" s="70" t="s">
        <v>5309</v>
      </c>
      <c r="AH214" s="68" t="s">
        <v>10024</v>
      </c>
      <c r="AI214" s="418">
        <v>1980</v>
      </c>
      <c r="AJ214" s="70">
        <v>0.17</v>
      </c>
      <c r="AK214" s="419" t="s">
        <v>62</v>
      </c>
      <c r="AL214" s="36"/>
    </row>
    <row r="215" spans="1:38" x14ac:dyDescent="0.25">
      <c r="A215" s="460">
        <v>210</v>
      </c>
      <c r="B215" s="420"/>
      <c r="C215" s="420"/>
      <c r="D215" s="70"/>
      <c r="E215" s="70"/>
      <c r="F215" s="70"/>
      <c r="G215" s="70"/>
      <c r="H215" s="70"/>
      <c r="I215" s="70"/>
      <c r="J215" s="70"/>
      <c r="K215" s="70"/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418"/>
      <c r="Y215" s="419"/>
      <c r="Z215" s="418"/>
      <c r="AA215" s="70"/>
      <c r="AB215" s="419"/>
      <c r="AC215" s="418"/>
      <c r="AD215" s="70"/>
      <c r="AE215" s="70"/>
      <c r="AF215" s="418"/>
      <c r="AG215" s="70" t="s">
        <v>5309</v>
      </c>
      <c r="AH215" s="68" t="s">
        <v>10025</v>
      </c>
      <c r="AI215" s="418">
        <v>1980</v>
      </c>
      <c r="AJ215" s="70">
        <v>0.2</v>
      </c>
      <c r="AK215" s="419" t="s">
        <v>867</v>
      </c>
      <c r="AL215" s="36"/>
    </row>
    <row r="216" spans="1:38" ht="38.25" x14ac:dyDescent="0.25">
      <c r="A216" s="460">
        <v>211</v>
      </c>
      <c r="B216" s="420"/>
      <c r="C216" s="420"/>
      <c r="D216" s="70"/>
      <c r="E216" s="419"/>
      <c r="F216" s="418"/>
      <c r="G216" s="70"/>
      <c r="H216" s="419"/>
      <c r="I216" s="70"/>
      <c r="J216" s="70"/>
      <c r="K216" s="70"/>
      <c r="L216" s="70"/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418"/>
      <c r="Y216" s="419"/>
      <c r="Z216" s="418"/>
      <c r="AA216" s="70"/>
      <c r="AB216" s="419"/>
      <c r="AC216" s="418"/>
      <c r="AD216" s="70"/>
      <c r="AE216" s="70"/>
      <c r="AF216" s="418"/>
      <c r="AG216" s="70" t="s">
        <v>5309</v>
      </c>
      <c r="AH216" s="68" t="s">
        <v>10026</v>
      </c>
      <c r="AI216" s="418">
        <v>1980</v>
      </c>
      <c r="AJ216" s="70">
        <v>0.23499999999999999</v>
      </c>
      <c r="AK216" s="419" t="s">
        <v>834</v>
      </c>
      <c r="AL216" s="36"/>
    </row>
    <row r="217" spans="1:38" ht="38.25" x14ac:dyDescent="0.25">
      <c r="A217" s="460">
        <v>212</v>
      </c>
      <c r="B217" s="420"/>
      <c r="C217" s="420"/>
      <c r="D217" s="70"/>
      <c r="E217" s="419"/>
      <c r="F217" s="418"/>
      <c r="G217" s="70"/>
      <c r="H217" s="419"/>
      <c r="I217" s="70"/>
      <c r="J217" s="70"/>
      <c r="K217" s="70"/>
      <c r="L217" s="70"/>
      <c r="M217" s="70"/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418"/>
      <c r="Y217" s="419"/>
      <c r="Z217" s="418"/>
      <c r="AA217" s="70"/>
      <c r="AB217" s="419"/>
      <c r="AC217" s="418"/>
      <c r="AD217" s="70"/>
      <c r="AE217" s="70"/>
      <c r="AF217" s="418"/>
      <c r="AG217" s="70" t="s">
        <v>5309</v>
      </c>
      <c r="AH217" s="68" t="s">
        <v>10027</v>
      </c>
      <c r="AI217" s="418">
        <v>1980</v>
      </c>
      <c r="AJ217" s="70">
        <v>0.23499999999999999</v>
      </c>
      <c r="AK217" s="419" t="s">
        <v>834</v>
      </c>
      <c r="AL217" s="36"/>
    </row>
    <row r="218" spans="1:38" x14ac:dyDescent="0.25">
      <c r="A218" s="460">
        <v>213</v>
      </c>
      <c r="B218" s="420"/>
      <c r="C218" s="420"/>
      <c r="D218" s="70"/>
      <c r="E218" s="70"/>
      <c r="F218" s="70"/>
      <c r="G218" s="70"/>
      <c r="H218" s="70"/>
      <c r="I218" s="70"/>
      <c r="J218" s="70"/>
      <c r="K218" s="70"/>
      <c r="L218" s="70"/>
      <c r="M218" s="70"/>
      <c r="N218" s="70"/>
      <c r="O218" s="70"/>
      <c r="P218" s="70"/>
      <c r="Q218" s="70"/>
      <c r="R218" s="70"/>
      <c r="S218" s="70"/>
      <c r="T218" s="70"/>
      <c r="U218" s="70"/>
      <c r="V218" s="70"/>
      <c r="W218" s="70"/>
      <c r="X218" s="418"/>
      <c r="Y218" s="419"/>
      <c r="Z218" s="418"/>
      <c r="AA218" s="70"/>
      <c r="AB218" s="419"/>
      <c r="AC218" s="418"/>
      <c r="AD218" s="70"/>
      <c r="AE218" s="70"/>
      <c r="AF218" s="418"/>
      <c r="AG218" s="70" t="s">
        <v>5309</v>
      </c>
      <c r="AH218" s="68" t="s">
        <v>10028</v>
      </c>
      <c r="AI218" s="418">
        <v>1972</v>
      </c>
      <c r="AJ218" s="70">
        <v>7.4999999999999997E-2</v>
      </c>
      <c r="AK218" s="419" t="s">
        <v>82</v>
      </c>
      <c r="AL218" s="36"/>
    </row>
    <row r="219" spans="1:38" x14ac:dyDescent="0.25">
      <c r="A219" s="460">
        <v>214</v>
      </c>
      <c r="B219" s="420"/>
      <c r="C219" s="420"/>
      <c r="D219" s="70"/>
      <c r="E219" s="70"/>
      <c r="F219" s="70"/>
      <c r="G219" s="70"/>
      <c r="H219" s="70"/>
      <c r="I219" s="70"/>
      <c r="J219" s="70"/>
      <c r="K219" s="70"/>
      <c r="L219" s="70"/>
      <c r="M219" s="70"/>
      <c r="N219" s="70"/>
      <c r="O219" s="70"/>
      <c r="P219" s="70"/>
      <c r="Q219" s="70"/>
      <c r="R219" s="70"/>
      <c r="S219" s="70"/>
      <c r="T219" s="70"/>
      <c r="U219" s="70"/>
      <c r="V219" s="70"/>
      <c r="W219" s="70"/>
      <c r="X219" s="418"/>
      <c r="Y219" s="419"/>
      <c r="Z219" s="418"/>
      <c r="AA219" s="70"/>
      <c r="AB219" s="419"/>
      <c r="AC219" s="418"/>
      <c r="AD219" s="70"/>
      <c r="AE219" s="70"/>
      <c r="AF219" s="418"/>
      <c r="AG219" s="70" t="s">
        <v>5309</v>
      </c>
      <c r="AH219" s="68" t="s">
        <v>10029</v>
      </c>
      <c r="AI219" s="418">
        <v>1973</v>
      </c>
      <c r="AJ219" s="70">
        <v>0.06</v>
      </c>
      <c r="AK219" s="419" t="s">
        <v>84</v>
      </c>
      <c r="AL219" s="36"/>
    </row>
    <row r="220" spans="1:38" x14ac:dyDescent="0.25">
      <c r="A220" s="460">
        <v>215</v>
      </c>
      <c r="B220" s="420"/>
      <c r="C220" s="420"/>
      <c r="D220" s="70"/>
      <c r="E220" s="419"/>
      <c r="F220" s="418"/>
      <c r="G220" s="70"/>
      <c r="H220" s="419"/>
      <c r="I220" s="70"/>
      <c r="J220" s="70"/>
      <c r="K220" s="70"/>
      <c r="L220" s="70"/>
      <c r="M220" s="70"/>
      <c r="N220" s="70"/>
      <c r="O220" s="70"/>
      <c r="P220" s="70"/>
      <c r="Q220" s="70"/>
      <c r="R220" s="70"/>
      <c r="S220" s="70"/>
      <c r="T220" s="70"/>
      <c r="U220" s="70"/>
      <c r="V220" s="70"/>
      <c r="W220" s="70"/>
      <c r="X220" s="418"/>
      <c r="Y220" s="419"/>
      <c r="Z220" s="418"/>
      <c r="AA220" s="70"/>
      <c r="AB220" s="419"/>
      <c r="AC220" s="418"/>
      <c r="AD220" s="70"/>
      <c r="AE220" s="70"/>
      <c r="AF220" s="418"/>
      <c r="AG220" s="70" t="s">
        <v>5309</v>
      </c>
      <c r="AH220" s="68" t="s">
        <v>10030</v>
      </c>
      <c r="AI220" s="418">
        <v>1973</v>
      </c>
      <c r="AJ220" s="70">
        <v>9.5000000000000001E-2</v>
      </c>
      <c r="AK220" s="419" t="s">
        <v>34</v>
      </c>
      <c r="AL220" s="36"/>
    </row>
    <row r="221" spans="1:38" ht="25.5" x14ac:dyDescent="0.25">
      <c r="A221" s="460">
        <v>216</v>
      </c>
      <c r="B221" s="420"/>
      <c r="C221" s="420"/>
      <c r="D221" s="70"/>
      <c r="E221" s="70"/>
      <c r="F221" s="70"/>
      <c r="G221" s="70"/>
      <c r="H221" s="70"/>
      <c r="I221" s="70"/>
      <c r="J221" s="70"/>
      <c r="K221" s="70"/>
      <c r="L221" s="70"/>
      <c r="M221" s="70"/>
      <c r="N221" s="70"/>
      <c r="O221" s="70"/>
      <c r="P221" s="70"/>
      <c r="Q221" s="70"/>
      <c r="R221" s="70"/>
      <c r="S221" s="70"/>
      <c r="T221" s="70"/>
      <c r="U221" s="70"/>
      <c r="V221" s="70"/>
      <c r="W221" s="70"/>
      <c r="X221" s="418"/>
      <c r="Y221" s="419"/>
      <c r="Z221" s="418"/>
      <c r="AA221" s="70"/>
      <c r="AB221" s="419"/>
      <c r="AC221" s="418"/>
      <c r="AD221" s="70"/>
      <c r="AE221" s="70"/>
      <c r="AF221" s="418"/>
      <c r="AG221" s="70" t="s">
        <v>5309</v>
      </c>
      <c r="AH221" s="68" t="s">
        <v>10031</v>
      </c>
      <c r="AI221" s="418">
        <v>2013</v>
      </c>
      <c r="AJ221" s="70">
        <v>5.0000000000000001E-3</v>
      </c>
      <c r="AK221" s="419" t="s">
        <v>164</v>
      </c>
      <c r="AL221" s="36"/>
    </row>
    <row r="222" spans="1:38" ht="25.5" x14ac:dyDescent="0.25">
      <c r="A222" s="460">
        <v>217</v>
      </c>
      <c r="B222" s="420"/>
      <c r="C222" s="420"/>
      <c r="D222" s="70"/>
      <c r="E222" s="70"/>
      <c r="F222" s="70"/>
      <c r="G222" s="70"/>
      <c r="H222" s="70"/>
      <c r="I222" s="70"/>
      <c r="J222" s="70"/>
      <c r="K222" s="70"/>
      <c r="L222" s="70"/>
      <c r="M222" s="70"/>
      <c r="N222" s="70"/>
      <c r="O222" s="70"/>
      <c r="P222" s="70"/>
      <c r="Q222" s="70"/>
      <c r="R222" s="70"/>
      <c r="S222" s="70"/>
      <c r="T222" s="70"/>
      <c r="U222" s="70"/>
      <c r="V222" s="70"/>
      <c r="W222" s="70"/>
      <c r="X222" s="418"/>
      <c r="Y222" s="419"/>
      <c r="Z222" s="418"/>
      <c r="AA222" s="70"/>
      <c r="AB222" s="419"/>
      <c r="AC222" s="418"/>
      <c r="AD222" s="70"/>
      <c r="AE222" s="70"/>
      <c r="AF222" s="418"/>
      <c r="AG222" s="70" t="s">
        <v>5309</v>
      </c>
      <c r="AH222" s="68" t="s">
        <v>10032</v>
      </c>
      <c r="AI222" s="418">
        <v>2013</v>
      </c>
      <c r="AJ222" s="70">
        <v>5.0000000000000001E-3</v>
      </c>
      <c r="AK222" s="419" t="s">
        <v>164</v>
      </c>
      <c r="AL222" s="36"/>
    </row>
    <row r="223" spans="1:38" x14ac:dyDescent="0.25">
      <c r="A223" s="460">
        <v>218</v>
      </c>
      <c r="B223" s="420"/>
      <c r="C223" s="42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418"/>
      <c r="Y223" s="419"/>
      <c r="Z223" s="418"/>
      <c r="AA223" s="70"/>
      <c r="AB223" s="419"/>
      <c r="AC223" s="418"/>
      <c r="AD223" s="70"/>
      <c r="AE223" s="70"/>
      <c r="AF223" s="418"/>
      <c r="AG223" s="70" t="s">
        <v>5309</v>
      </c>
      <c r="AH223" s="70" t="s">
        <v>10033</v>
      </c>
      <c r="AI223" s="418">
        <v>1985</v>
      </c>
      <c r="AJ223" s="70">
        <v>0.09</v>
      </c>
      <c r="AK223" s="419" t="s">
        <v>9157</v>
      </c>
      <c r="AL223" s="36"/>
    </row>
    <row r="224" spans="1:38" ht="25.5" x14ac:dyDescent="0.25">
      <c r="A224" s="460">
        <v>219</v>
      </c>
      <c r="B224" s="420"/>
      <c r="C224" s="420"/>
      <c r="D224" s="70"/>
      <c r="E224" s="419"/>
      <c r="F224" s="418"/>
      <c r="G224" s="70"/>
      <c r="H224" s="419"/>
      <c r="I224" s="70"/>
      <c r="J224" s="70"/>
      <c r="K224" s="70"/>
      <c r="L224" s="70"/>
      <c r="M224" s="70"/>
      <c r="N224" s="70"/>
      <c r="O224" s="70"/>
      <c r="P224" s="70"/>
      <c r="Q224" s="70"/>
      <c r="R224" s="70"/>
      <c r="S224" s="70"/>
      <c r="T224" s="70"/>
      <c r="U224" s="70"/>
      <c r="V224" s="70"/>
      <c r="W224" s="70"/>
      <c r="X224" s="418"/>
      <c r="Y224" s="419"/>
      <c r="Z224" s="418"/>
      <c r="AA224" s="70"/>
      <c r="AB224" s="419"/>
      <c r="AC224" s="418"/>
      <c r="AD224" s="70"/>
      <c r="AE224" s="70"/>
      <c r="AF224" s="418"/>
      <c r="AG224" s="68" t="s">
        <v>10034</v>
      </c>
      <c r="AH224" s="68" t="s">
        <v>10035</v>
      </c>
      <c r="AI224" s="418">
        <v>2022</v>
      </c>
      <c r="AJ224" s="70">
        <v>0.36799999999999999</v>
      </c>
      <c r="AK224" s="419" t="s">
        <v>2541</v>
      </c>
      <c r="AL224" s="36"/>
    </row>
    <row r="225" spans="1:38" x14ac:dyDescent="0.25">
      <c r="A225" s="460">
        <v>220</v>
      </c>
      <c r="B225" s="420"/>
      <c r="C225" s="420"/>
      <c r="D225" s="70"/>
      <c r="E225" s="419"/>
      <c r="F225" s="418"/>
      <c r="G225" s="70"/>
      <c r="H225" s="419"/>
      <c r="I225" s="70"/>
      <c r="J225" s="70"/>
      <c r="K225" s="70"/>
      <c r="L225" s="70"/>
      <c r="M225" s="70"/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418"/>
      <c r="Y225" s="419"/>
      <c r="Z225" s="418"/>
      <c r="AA225" s="70"/>
      <c r="AB225" s="419"/>
      <c r="AC225" s="418"/>
      <c r="AD225" s="70"/>
      <c r="AE225" s="70"/>
      <c r="AF225" s="418"/>
      <c r="AG225" s="68"/>
      <c r="AH225" s="68"/>
      <c r="AI225" s="418"/>
      <c r="AJ225" s="70"/>
      <c r="AK225" s="419"/>
      <c r="AL225" s="36"/>
    </row>
    <row r="226" spans="1:38" ht="25.5" x14ac:dyDescent="0.25">
      <c r="A226" s="460">
        <v>221</v>
      </c>
      <c r="B226" s="420" t="s">
        <v>10036</v>
      </c>
      <c r="C226" s="420"/>
      <c r="D226" s="70"/>
      <c r="E226" s="70"/>
      <c r="F226" s="70"/>
      <c r="G226" s="70"/>
      <c r="H226" s="70"/>
      <c r="I226" s="70"/>
      <c r="J226" s="70"/>
      <c r="K226" s="70"/>
      <c r="L226" s="70"/>
      <c r="M226" s="70" t="s">
        <v>10013</v>
      </c>
      <c r="N226" s="70" t="s">
        <v>10037</v>
      </c>
      <c r="O226" s="70">
        <v>0.49299999999999999</v>
      </c>
      <c r="P226" s="70">
        <v>1980</v>
      </c>
      <c r="Q226" s="70" t="s">
        <v>10038</v>
      </c>
      <c r="R226" s="70" t="s">
        <v>8385</v>
      </c>
      <c r="S226" s="70">
        <v>86</v>
      </c>
      <c r="T226" s="70">
        <v>1980</v>
      </c>
      <c r="U226" s="70" t="s">
        <v>9672</v>
      </c>
      <c r="V226" s="70" t="s">
        <v>1661</v>
      </c>
      <c r="W226" s="70"/>
      <c r="X226" s="418"/>
      <c r="Y226" s="419"/>
      <c r="Z226" s="418"/>
      <c r="AA226" s="70"/>
      <c r="AB226" s="419"/>
      <c r="AC226" s="418"/>
      <c r="AD226" s="70"/>
      <c r="AE226" s="70"/>
      <c r="AF226" s="418"/>
      <c r="AG226" s="70" t="s">
        <v>4935</v>
      </c>
      <c r="AH226" s="68" t="s">
        <v>10039</v>
      </c>
      <c r="AI226" s="418">
        <v>1979</v>
      </c>
      <c r="AJ226" s="70">
        <v>0.08</v>
      </c>
      <c r="AK226" s="419" t="s">
        <v>10040</v>
      </c>
      <c r="AL226" s="36"/>
    </row>
    <row r="227" spans="1:38" x14ac:dyDescent="0.25">
      <c r="A227" s="460">
        <v>222</v>
      </c>
      <c r="B227" s="420"/>
      <c r="C227" s="420"/>
      <c r="D227" s="70"/>
      <c r="E227" s="70"/>
      <c r="F227" s="70"/>
      <c r="G227" s="70"/>
      <c r="H227" s="70"/>
      <c r="I227" s="70"/>
      <c r="J227" s="70"/>
      <c r="K227" s="70"/>
      <c r="L227" s="70"/>
      <c r="M227" s="70" t="s">
        <v>10041</v>
      </c>
      <c r="N227" s="70" t="s">
        <v>10042</v>
      </c>
      <c r="O227" s="70">
        <v>0.37</v>
      </c>
      <c r="P227" s="70">
        <v>1982</v>
      </c>
      <c r="Q227" s="70" t="s">
        <v>9276</v>
      </c>
      <c r="R227" s="70"/>
      <c r="S227" s="70"/>
      <c r="T227" s="70"/>
      <c r="U227" s="70"/>
      <c r="V227" s="70"/>
      <c r="W227" s="70"/>
      <c r="X227" s="418"/>
      <c r="Y227" s="419"/>
      <c r="Z227" s="418"/>
      <c r="AA227" s="70"/>
      <c r="AB227" s="419"/>
      <c r="AC227" s="418"/>
      <c r="AD227" s="70"/>
      <c r="AE227" s="70"/>
      <c r="AF227" s="418"/>
      <c r="AG227" s="70" t="s">
        <v>4935</v>
      </c>
      <c r="AH227" s="68" t="s">
        <v>10043</v>
      </c>
      <c r="AI227" s="418">
        <v>1991</v>
      </c>
      <c r="AJ227" s="70">
        <v>0.16</v>
      </c>
      <c r="AK227" s="419" t="s">
        <v>10044</v>
      </c>
      <c r="AL227" s="36"/>
    </row>
    <row r="228" spans="1:38" ht="25.5" x14ac:dyDescent="0.25">
      <c r="A228" s="460">
        <v>223</v>
      </c>
      <c r="B228" s="420"/>
      <c r="C228" s="420"/>
      <c r="D228" s="70"/>
      <c r="E228" s="419"/>
      <c r="F228" s="418"/>
      <c r="G228" s="70"/>
      <c r="H228" s="419"/>
      <c r="I228" s="70"/>
      <c r="J228" s="70"/>
      <c r="K228" s="70"/>
      <c r="L228" s="70"/>
      <c r="M228" s="70"/>
      <c r="N228" s="70"/>
      <c r="O228" s="70"/>
      <c r="P228" s="70"/>
      <c r="Q228" s="70"/>
      <c r="R228" s="70"/>
      <c r="S228" s="70"/>
      <c r="T228" s="70"/>
      <c r="U228" s="70"/>
      <c r="V228" s="70"/>
      <c r="W228" s="70"/>
      <c r="X228" s="418"/>
      <c r="Y228" s="419"/>
      <c r="Z228" s="418"/>
      <c r="AA228" s="70"/>
      <c r="AB228" s="419"/>
      <c r="AC228" s="418"/>
      <c r="AD228" s="70"/>
      <c r="AE228" s="70"/>
      <c r="AF228" s="418"/>
      <c r="AG228" s="70" t="s">
        <v>4935</v>
      </c>
      <c r="AH228" s="68" t="s">
        <v>10045</v>
      </c>
      <c r="AI228" s="418">
        <v>1987</v>
      </c>
      <c r="AJ228" s="70">
        <v>5.5E-2</v>
      </c>
      <c r="AK228" s="419" t="s">
        <v>7256</v>
      </c>
      <c r="AL228" s="36"/>
    </row>
    <row r="229" spans="1:38" ht="25.5" x14ac:dyDescent="0.25">
      <c r="A229" s="460">
        <v>224</v>
      </c>
      <c r="B229" s="420"/>
      <c r="C229" s="420"/>
      <c r="D229" s="70"/>
      <c r="E229" s="70"/>
      <c r="F229" s="70"/>
      <c r="G229" s="70"/>
      <c r="H229" s="70"/>
      <c r="I229" s="70"/>
      <c r="J229" s="70"/>
      <c r="K229" s="70"/>
      <c r="L229" s="70"/>
      <c r="M229" s="70"/>
      <c r="N229" s="70"/>
      <c r="O229" s="70"/>
      <c r="P229" s="70"/>
      <c r="Q229" s="70"/>
      <c r="R229" s="70"/>
      <c r="S229" s="70"/>
      <c r="T229" s="70"/>
      <c r="U229" s="70"/>
      <c r="V229" s="70"/>
      <c r="W229" s="70"/>
      <c r="X229" s="418"/>
      <c r="Y229" s="419"/>
      <c r="Z229" s="418"/>
      <c r="AA229" s="70"/>
      <c r="AB229" s="419"/>
      <c r="AC229" s="418"/>
      <c r="AD229" s="70"/>
      <c r="AE229" s="70"/>
      <c r="AF229" s="418"/>
      <c r="AG229" s="70" t="s">
        <v>4935</v>
      </c>
      <c r="AH229" s="68" t="s">
        <v>10046</v>
      </c>
      <c r="AI229" s="418">
        <v>1987</v>
      </c>
      <c r="AJ229" s="70">
        <v>0.08</v>
      </c>
      <c r="AK229" s="419" t="s">
        <v>9253</v>
      </c>
      <c r="AL229" s="36"/>
    </row>
    <row r="230" spans="1:38" ht="25.5" x14ac:dyDescent="0.25">
      <c r="A230" s="460">
        <v>225</v>
      </c>
      <c r="B230" s="420"/>
      <c r="C230" s="420"/>
      <c r="D230" s="70"/>
      <c r="E230" s="70"/>
      <c r="F230" s="70"/>
      <c r="G230" s="70"/>
      <c r="H230" s="70"/>
      <c r="I230" s="70"/>
      <c r="J230" s="70"/>
      <c r="K230" s="70"/>
      <c r="L230" s="70"/>
      <c r="M230" s="70"/>
      <c r="N230" s="70"/>
      <c r="O230" s="70"/>
      <c r="P230" s="70"/>
      <c r="Q230" s="70"/>
      <c r="R230" s="70"/>
      <c r="S230" s="70"/>
      <c r="T230" s="70"/>
      <c r="U230" s="70"/>
      <c r="V230" s="70"/>
      <c r="W230" s="70"/>
      <c r="X230" s="418"/>
      <c r="Y230" s="419"/>
      <c r="Z230" s="418"/>
      <c r="AA230" s="70"/>
      <c r="AB230" s="419"/>
      <c r="AC230" s="418"/>
      <c r="AD230" s="70"/>
      <c r="AE230" s="70"/>
      <c r="AF230" s="418"/>
      <c r="AG230" s="70" t="s">
        <v>4935</v>
      </c>
      <c r="AH230" s="68" t="s">
        <v>10047</v>
      </c>
      <c r="AI230" s="418">
        <v>1987</v>
      </c>
      <c r="AJ230" s="70">
        <v>0.1</v>
      </c>
      <c r="AK230" s="419" t="s">
        <v>9806</v>
      </c>
      <c r="AL230" s="36"/>
    </row>
    <row r="231" spans="1:38" ht="25.5" x14ac:dyDescent="0.25">
      <c r="A231" s="460">
        <v>226</v>
      </c>
      <c r="B231" s="420"/>
      <c r="C231" s="420"/>
      <c r="D231" s="70"/>
      <c r="E231" s="419"/>
      <c r="F231" s="418"/>
      <c r="G231" s="70"/>
      <c r="H231" s="419"/>
      <c r="I231" s="70"/>
      <c r="J231" s="70"/>
      <c r="K231" s="70"/>
      <c r="L231" s="70"/>
      <c r="M231" s="70"/>
      <c r="N231" s="70"/>
      <c r="O231" s="70"/>
      <c r="P231" s="70"/>
      <c r="Q231" s="70"/>
      <c r="R231" s="70"/>
      <c r="S231" s="70"/>
      <c r="T231" s="70"/>
      <c r="U231" s="70"/>
      <c r="V231" s="70"/>
      <c r="W231" s="70"/>
      <c r="X231" s="418"/>
      <c r="Y231" s="419"/>
      <c r="Z231" s="418"/>
      <c r="AA231" s="70"/>
      <c r="AB231" s="419"/>
      <c r="AC231" s="418"/>
      <c r="AD231" s="70"/>
      <c r="AE231" s="70"/>
      <c r="AF231" s="418"/>
      <c r="AG231" s="70" t="s">
        <v>4935</v>
      </c>
      <c r="AH231" s="68" t="s">
        <v>10048</v>
      </c>
      <c r="AI231" s="418">
        <v>1981</v>
      </c>
      <c r="AJ231" s="70">
        <v>0.112</v>
      </c>
      <c r="AK231" s="419" t="s">
        <v>48</v>
      </c>
      <c r="AL231" s="36"/>
    </row>
    <row r="232" spans="1:38" ht="25.5" x14ac:dyDescent="0.25">
      <c r="A232" s="460">
        <v>227</v>
      </c>
      <c r="B232" s="420"/>
      <c r="C232" s="420"/>
      <c r="D232" s="70"/>
      <c r="E232" s="70"/>
      <c r="F232" s="70"/>
      <c r="G232" s="70"/>
      <c r="H232" s="70"/>
      <c r="I232" s="70"/>
      <c r="J232" s="70"/>
      <c r="K232" s="70"/>
      <c r="L232" s="70"/>
      <c r="M232" s="70"/>
      <c r="N232" s="70"/>
      <c r="O232" s="70"/>
      <c r="P232" s="70"/>
      <c r="Q232" s="70"/>
      <c r="R232" s="70"/>
      <c r="S232" s="70"/>
      <c r="T232" s="70"/>
      <c r="U232" s="70"/>
      <c r="V232" s="70"/>
      <c r="W232" s="70"/>
      <c r="X232" s="418"/>
      <c r="Y232" s="419"/>
      <c r="Z232" s="418"/>
      <c r="AA232" s="70"/>
      <c r="AB232" s="419"/>
      <c r="AC232" s="418"/>
      <c r="AD232" s="70"/>
      <c r="AE232" s="70"/>
      <c r="AF232" s="418"/>
      <c r="AG232" s="70" t="s">
        <v>4935</v>
      </c>
      <c r="AH232" s="68" t="s">
        <v>10049</v>
      </c>
      <c r="AI232" s="418">
        <v>1985</v>
      </c>
      <c r="AJ232" s="70">
        <v>0.15</v>
      </c>
      <c r="AK232" s="419" t="s">
        <v>62</v>
      </c>
      <c r="AL232" s="36"/>
    </row>
    <row r="233" spans="1:38" ht="25.5" x14ac:dyDescent="0.25">
      <c r="A233" s="460">
        <v>228</v>
      </c>
      <c r="B233" s="420"/>
      <c r="C233" s="420"/>
      <c r="D233" s="70"/>
      <c r="E233" s="70"/>
      <c r="F233" s="70"/>
      <c r="G233" s="70"/>
      <c r="H233" s="70"/>
      <c r="I233" s="70"/>
      <c r="J233" s="70"/>
      <c r="K233" s="70"/>
      <c r="L233" s="70"/>
      <c r="M233" s="70"/>
      <c r="N233" s="70"/>
      <c r="O233" s="70"/>
      <c r="P233" s="70"/>
      <c r="Q233" s="70"/>
      <c r="R233" s="70"/>
      <c r="S233" s="70"/>
      <c r="T233" s="70"/>
      <c r="U233" s="70"/>
      <c r="V233" s="70"/>
      <c r="W233" s="70"/>
      <c r="X233" s="418"/>
      <c r="Y233" s="419"/>
      <c r="Z233" s="418"/>
      <c r="AA233" s="70"/>
      <c r="AB233" s="419"/>
      <c r="AC233" s="418"/>
      <c r="AD233" s="70"/>
      <c r="AE233" s="70"/>
      <c r="AF233" s="418"/>
      <c r="AG233" s="70" t="s">
        <v>4935</v>
      </c>
      <c r="AH233" s="68" t="s">
        <v>10050</v>
      </c>
      <c r="AI233" s="418">
        <v>1985</v>
      </c>
      <c r="AJ233" s="70">
        <v>0.15</v>
      </c>
      <c r="AK233" s="419" t="s">
        <v>48</v>
      </c>
      <c r="AL233" s="36"/>
    </row>
    <row r="234" spans="1:38" ht="25.5" x14ac:dyDescent="0.25">
      <c r="A234" s="460">
        <v>229</v>
      </c>
      <c r="B234" s="420"/>
      <c r="C234" s="420"/>
      <c r="D234" s="70"/>
      <c r="E234" s="70"/>
      <c r="F234" s="70"/>
      <c r="G234" s="70"/>
      <c r="H234" s="70"/>
      <c r="I234" s="70"/>
      <c r="J234" s="70"/>
      <c r="K234" s="70"/>
      <c r="L234" s="70"/>
      <c r="M234" s="70"/>
      <c r="N234" s="70"/>
      <c r="O234" s="70"/>
      <c r="P234" s="70"/>
      <c r="Q234" s="70"/>
      <c r="R234" s="70"/>
      <c r="S234" s="70"/>
      <c r="T234" s="70"/>
      <c r="U234" s="70"/>
      <c r="V234" s="70"/>
      <c r="W234" s="70"/>
      <c r="X234" s="418"/>
      <c r="Y234" s="419"/>
      <c r="Z234" s="418"/>
      <c r="AA234" s="70"/>
      <c r="AB234" s="419"/>
      <c r="AC234" s="418"/>
      <c r="AD234" s="70"/>
      <c r="AE234" s="70"/>
      <c r="AF234" s="418"/>
      <c r="AG234" s="70" t="s">
        <v>4935</v>
      </c>
      <c r="AH234" s="68" t="s">
        <v>10051</v>
      </c>
      <c r="AI234" s="418">
        <v>1985</v>
      </c>
      <c r="AJ234" s="70">
        <v>0.27</v>
      </c>
      <c r="AK234" s="419" t="s">
        <v>10052</v>
      </c>
      <c r="AL234" s="36"/>
    </row>
    <row r="235" spans="1:38" ht="25.5" x14ac:dyDescent="0.25">
      <c r="A235" s="460">
        <v>230</v>
      </c>
      <c r="B235" s="420"/>
      <c r="C235" s="420"/>
      <c r="D235" s="70"/>
      <c r="E235" s="70"/>
      <c r="F235" s="70"/>
      <c r="G235" s="70"/>
      <c r="H235" s="70"/>
      <c r="I235" s="70"/>
      <c r="J235" s="70"/>
      <c r="K235" s="70"/>
      <c r="L235" s="70"/>
      <c r="M235" s="70"/>
      <c r="N235" s="70"/>
      <c r="O235" s="70"/>
      <c r="P235" s="70"/>
      <c r="Q235" s="70"/>
      <c r="R235" s="70"/>
      <c r="S235" s="70"/>
      <c r="T235" s="70"/>
      <c r="U235" s="70"/>
      <c r="V235" s="70"/>
      <c r="W235" s="70"/>
      <c r="X235" s="418"/>
      <c r="Y235" s="419"/>
      <c r="Z235" s="418"/>
      <c r="AA235" s="70"/>
      <c r="AB235" s="419"/>
      <c r="AC235" s="418"/>
      <c r="AD235" s="70"/>
      <c r="AE235" s="70"/>
      <c r="AF235" s="418"/>
      <c r="AG235" s="70" t="s">
        <v>4935</v>
      </c>
      <c r="AH235" s="68" t="s">
        <v>10053</v>
      </c>
      <c r="AI235" s="418">
        <v>1985</v>
      </c>
      <c r="AJ235" s="70">
        <v>0.27</v>
      </c>
      <c r="AK235" s="419" t="s">
        <v>10052</v>
      </c>
      <c r="AL235" s="36"/>
    </row>
    <row r="236" spans="1:38" ht="25.5" x14ac:dyDescent="0.25">
      <c r="A236" s="460">
        <v>231</v>
      </c>
      <c r="B236" s="420"/>
      <c r="C236" s="420"/>
      <c r="D236" s="70"/>
      <c r="E236" s="419"/>
      <c r="F236" s="418"/>
      <c r="G236" s="70"/>
      <c r="H236" s="419"/>
      <c r="I236" s="70"/>
      <c r="J236" s="70"/>
      <c r="K236" s="70"/>
      <c r="L236" s="70"/>
      <c r="M236" s="70"/>
      <c r="N236" s="70"/>
      <c r="O236" s="70"/>
      <c r="P236" s="70"/>
      <c r="Q236" s="70"/>
      <c r="R236" s="70"/>
      <c r="S236" s="70"/>
      <c r="T236" s="70"/>
      <c r="U236" s="70"/>
      <c r="V236" s="70"/>
      <c r="W236" s="70"/>
      <c r="X236" s="418"/>
      <c r="Y236" s="419"/>
      <c r="Z236" s="418"/>
      <c r="AA236" s="70"/>
      <c r="AB236" s="419"/>
      <c r="AC236" s="418"/>
      <c r="AD236" s="70"/>
      <c r="AE236" s="70"/>
      <c r="AF236" s="70"/>
      <c r="AG236" s="70" t="s">
        <v>4935</v>
      </c>
      <c r="AH236" s="68" t="s">
        <v>10054</v>
      </c>
      <c r="AI236" s="418">
        <v>1986</v>
      </c>
      <c r="AJ236" s="70">
        <v>0.14000000000000001</v>
      </c>
      <c r="AK236" s="419" t="s">
        <v>8650</v>
      </c>
      <c r="AL236" s="36"/>
    </row>
    <row r="237" spans="1:38" ht="25.5" x14ac:dyDescent="0.25">
      <c r="A237" s="460">
        <v>232</v>
      </c>
      <c r="B237" s="420"/>
      <c r="C237" s="420"/>
      <c r="D237" s="70"/>
      <c r="E237" s="419"/>
      <c r="F237" s="418"/>
      <c r="G237" s="70"/>
      <c r="H237" s="419"/>
      <c r="I237" s="70"/>
      <c r="J237" s="70"/>
      <c r="K237" s="70"/>
      <c r="L237" s="70"/>
      <c r="M237" s="70"/>
      <c r="N237" s="70"/>
      <c r="O237" s="70"/>
      <c r="P237" s="70"/>
      <c r="Q237" s="70"/>
      <c r="R237" s="70"/>
      <c r="S237" s="70"/>
      <c r="T237" s="70"/>
      <c r="U237" s="70"/>
      <c r="V237" s="70"/>
      <c r="W237" s="70"/>
      <c r="X237" s="418"/>
      <c r="Y237" s="419"/>
      <c r="Z237" s="418"/>
      <c r="AA237" s="70"/>
      <c r="AB237" s="419"/>
      <c r="AC237" s="418"/>
      <c r="AD237" s="70"/>
      <c r="AE237" s="70"/>
      <c r="AF237" s="70"/>
      <c r="AG237" s="70" t="s">
        <v>4935</v>
      </c>
      <c r="AH237" s="68" t="s">
        <v>10055</v>
      </c>
      <c r="AI237" s="418">
        <v>1986</v>
      </c>
      <c r="AJ237" s="70">
        <v>0.14000000000000001</v>
      </c>
      <c r="AK237" s="419" t="s">
        <v>8650</v>
      </c>
      <c r="AL237" s="36"/>
    </row>
    <row r="238" spans="1:38" x14ac:dyDescent="0.25">
      <c r="A238" s="460">
        <v>233</v>
      </c>
      <c r="B238" s="420"/>
      <c r="C238" s="420"/>
      <c r="D238" s="70"/>
      <c r="E238" s="419"/>
      <c r="F238" s="418"/>
      <c r="G238" s="70"/>
      <c r="H238" s="419"/>
      <c r="I238" s="70"/>
      <c r="J238" s="70"/>
      <c r="K238" s="70"/>
      <c r="L238" s="70"/>
      <c r="M238" s="70"/>
      <c r="N238" s="70"/>
      <c r="O238" s="70"/>
      <c r="P238" s="70"/>
      <c r="Q238" s="70"/>
      <c r="R238" s="70"/>
      <c r="S238" s="70"/>
      <c r="T238" s="70"/>
      <c r="U238" s="70"/>
      <c r="V238" s="70"/>
      <c r="W238" s="70"/>
      <c r="X238" s="418"/>
      <c r="Y238" s="419"/>
      <c r="Z238" s="418"/>
      <c r="AA238" s="70"/>
      <c r="AB238" s="419"/>
      <c r="AC238" s="418"/>
      <c r="AD238" s="70"/>
      <c r="AE238" s="70"/>
      <c r="AF238" s="70"/>
      <c r="AG238" s="70"/>
      <c r="AH238" s="68"/>
      <c r="AI238" s="418"/>
      <c r="AJ238" s="70"/>
      <c r="AK238" s="419"/>
      <c r="AL238" s="36"/>
    </row>
    <row r="239" spans="1:38" ht="25.5" x14ac:dyDescent="0.25">
      <c r="A239" s="460">
        <v>234</v>
      </c>
      <c r="B239" s="420" t="s">
        <v>10056</v>
      </c>
      <c r="C239" s="420" t="s">
        <v>10057</v>
      </c>
      <c r="D239" s="70"/>
      <c r="E239" s="70"/>
      <c r="F239" s="70"/>
      <c r="G239" s="70"/>
      <c r="H239" s="70"/>
      <c r="I239" s="70"/>
      <c r="J239" s="70"/>
      <c r="K239" s="70"/>
      <c r="L239" s="70"/>
      <c r="M239" s="70" t="s">
        <v>10058</v>
      </c>
      <c r="N239" s="70" t="s">
        <v>10059</v>
      </c>
      <c r="O239" s="70">
        <v>0.18</v>
      </c>
      <c r="P239" s="70">
        <v>1977</v>
      </c>
      <c r="Q239" s="70" t="s">
        <v>3521</v>
      </c>
      <c r="R239" s="70" t="s">
        <v>5568</v>
      </c>
      <c r="S239" s="70">
        <v>8</v>
      </c>
      <c r="T239" s="70">
        <v>1968</v>
      </c>
      <c r="U239" s="70" t="s">
        <v>9672</v>
      </c>
      <c r="V239" s="70" t="s">
        <v>28</v>
      </c>
      <c r="W239" s="68" t="s">
        <v>10060</v>
      </c>
      <c r="X239" s="418">
        <v>0.246</v>
      </c>
      <c r="Y239" s="419" t="s">
        <v>10061</v>
      </c>
      <c r="Z239" s="418">
        <v>0.246</v>
      </c>
      <c r="AA239" s="70">
        <v>2020</v>
      </c>
      <c r="AB239" s="419" t="s">
        <v>198</v>
      </c>
      <c r="AC239" s="418">
        <v>10</v>
      </c>
      <c r="AD239" s="70"/>
      <c r="AE239" s="70"/>
      <c r="AF239" s="418">
        <v>10</v>
      </c>
      <c r="AG239" s="70" t="s">
        <v>10062</v>
      </c>
      <c r="AH239" s="70" t="s">
        <v>10063</v>
      </c>
      <c r="AI239" s="68">
        <v>1988</v>
      </c>
      <c r="AJ239" s="70">
        <v>0.155</v>
      </c>
      <c r="AK239" s="419" t="s">
        <v>10064</v>
      </c>
      <c r="AL239" s="36"/>
    </row>
    <row r="240" spans="1:38" ht="25.5" x14ac:dyDescent="0.25">
      <c r="A240" s="460">
        <v>235</v>
      </c>
      <c r="B240" s="420"/>
      <c r="C240" s="420"/>
      <c r="D240" s="70"/>
      <c r="E240" s="70"/>
      <c r="F240" s="70"/>
      <c r="G240" s="70"/>
      <c r="H240" s="70"/>
      <c r="I240" s="70"/>
      <c r="J240" s="70"/>
      <c r="K240" s="70"/>
      <c r="L240" s="70"/>
      <c r="M240" s="70"/>
      <c r="N240" s="70"/>
      <c r="O240" s="70"/>
      <c r="P240" s="70"/>
      <c r="Q240" s="70"/>
      <c r="R240" s="70"/>
      <c r="S240" s="70"/>
      <c r="T240" s="70"/>
      <c r="U240" s="70"/>
      <c r="V240" s="70"/>
      <c r="W240" s="68"/>
      <c r="X240" s="418"/>
      <c r="Y240" s="419"/>
      <c r="Z240" s="418"/>
      <c r="AA240" s="70"/>
      <c r="AB240" s="419"/>
      <c r="AC240" s="418"/>
      <c r="AD240" s="70"/>
      <c r="AE240" s="70"/>
      <c r="AF240" s="418"/>
      <c r="AG240" s="70" t="s">
        <v>10062</v>
      </c>
      <c r="AH240" s="68" t="s">
        <v>10065</v>
      </c>
      <c r="AI240" s="68">
        <v>1988</v>
      </c>
      <c r="AJ240" s="70">
        <v>0.03</v>
      </c>
      <c r="AK240" s="419" t="s">
        <v>1598</v>
      </c>
      <c r="AL240" s="36"/>
    </row>
    <row r="241" spans="1:38" x14ac:dyDescent="0.25">
      <c r="A241" s="460">
        <v>236</v>
      </c>
      <c r="B241" s="420"/>
      <c r="C241" s="420"/>
      <c r="D241" s="70"/>
      <c r="E241" s="419"/>
      <c r="F241" s="418"/>
      <c r="G241" s="70"/>
      <c r="H241" s="419"/>
      <c r="I241" s="70"/>
      <c r="J241" s="70"/>
      <c r="K241" s="70"/>
      <c r="L241" s="70"/>
      <c r="M241" s="70"/>
      <c r="N241" s="70"/>
      <c r="O241" s="70"/>
      <c r="P241" s="70"/>
      <c r="Q241" s="70"/>
      <c r="R241" s="70"/>
      <c r="S241" s="70"/>
      <c r="T241" s="70"/>
      <c r="U241" s="70"/>
      <c r="V241" s="70"/>
      <c r="W241" s="68"/>
      <c r="X241" s="418"/>
      <c r="Y241" s="419"/>
      <c r="Z241" s="418"/>
      <c r="AA241" s="70"/>
      <c r="AB241" s="419"/>
      <c r="AC241" s="418"/>
      <c r="AD241" s="70"/>
      <c r="AE241" s="70"/>
      <c r="AF241" s="418"/>
      <c r="AG241" s="70" t="s">
        <v>10062</v>
      </c>
      <c r="AH241" s="70" t="s">
        <v>10066</v>
      </c>
      <c r="AI241" s="68">
        <v>1988</v>
      </c>
      <c r="AJ241" s="70">
        <v>0.125</v>
      </c>
      <c r="AK241" s="419" t="s">
        <v>10067</v>
      </c>
      <c r="AL241" s="36"/>
    </row>
    <row r="242" spans="1:38" ht="38.25" x14ac:dyDescent="0.25">
      <c r="A242" s="460">
        <v>237</v>
      </c>
      <c r="B242" s="420"/>
      <c r="C242" s="420"/>
      <c r="D242" s="70"/>
      <c r="E242" s="70"/>
      <c r="F242" s="70"/>
      <c r="G242" s="70"/>
      <c r="H242" s="70"/>
      <c r="I242" s="70"/>
      <c r="J242" s="70"/>
      <c r="K242" s="70"/>
      <c r="L242" s="70"/>
      <c r="M242" s="70"/>
      <c r="N242" s="70"/>
      <c r="O242" s="70"/>
      <c r="P242" s="70"/>
      <c r="Q242" s="70"/>
      <c r="R242" s="70"/>
      <c r="S242" s="70"/>
      <c r="T242" s="70"/>
      <c r="U242" s="70"/>
      <c r="V242" s="70"/>
      <c r="W242" s="68"/>
      <c r="X242" s="418"/>
      <c r="Y242" s="419"/>
      <c r="Z242" s="418"/>
      <c r="AA242" s="70"/>
      <c r="AB242" s="419"/>
      <c r="AC242" s="418"/>
      <c r="AD242" s="70"/>
      <c r="AE242" s="70"/>
      <c r="AF242" s="418"/>
      <c r="AG242" s="70" t="s">
        <v>10062</v>
      </c>
      <c r="AH242" s="68" t="s">
        <v>10068</v>
      </c>
      <c r="AI242" s="68">
        <v>1986</v>
      </c>
      <c r="AJ242" s="70">
        <v>0.09</v>
      </c>
      <c r="AK242" s="419" t="s">
        <v>3403</v>
      </c>
      <c r="AL242" s="36"/>
    </row>
    <row r="243" spans="1:38" ht="38.25" x14ac:dyDescent="0.25">
      <c r="A243" s="460">
        <v>238</v>
      </c>
      <c r="B243" s="420"/>
      <c r="C243" s="420"/>
      <c r="D243" s="70"/>
      <c r="E243" s="70"/>
      <c r="F243" s="70"/>
      <c r="G243" s="70"/>
      <c r="H243" s="70"/>
      <c r="I243" s="70"/>
      <c r="J243" s="70"/>
      <c r="K243" s="70"/>
      <c r="L243" s="70"/>
      <c r="M243" s="70"/>
      <c r="N243" s="70"/>
      <c r="O243" s="70"/>
      <c r="P243" s="70"/>
      <c r="Q243" s="70"/>
      <c r="R243" s="70"/>
      <c r="S243" s="70"/>
      <c r="T243" s="70"/>
      <c r="U243" s="70"/>
      <c r="V243" s="70"/>
      <c r="W243" s="68"/>
      <c r="X243" s="418"/>
      <c r="Y243" s="419"/>
      <c r="Z243" s="418"/>
      <c r="AA243" s="70"/>
      <c r="AB243" s="419"/>
      <c r="AC243" s="418"/>
      <c r="AD243" s="70"/>
      <c r="AE243" s="70"/>
      <c r="AF243" s="418"/>
      <c r="AG243" s="70" t="s">
        <v>10062</v>
      </c>
      <c r="AH243" s="68" t="s">
        <v>10069</v>
      </c>
      <c r="AI243" s="68">
        <v>1986</v>
      </c>
      <c r="AJ243" s="70">
        <v>0.09</v>
      </c>
      <c r="AK243" s="419" t="s">
        <v>3403</v>
      </c>
      <c r="AL243" s="36"/>
    </row>
    <row r="244" spans="1:38" x14ac:dyDescent="0.25">
      <c r="A244" s="460">
        <v>239</v>
      </c>
      <c r="B244" s="420"/>
      <c r="C244" s="420"/>
      <c r="D244" s="70"/>
      <c r="E244" s="70"/>
      <c r="F244" s="70"/>
      <c r="G244" s="70"/>
      <c r="H244" s="70"/>
      <c r="I244" s="70"/>
      <c r="J244" s="70"/>
      <c r="K244" s="70"/>
      <c r="L244" s="70"/>
      <c r="M244" s="70"/>
      <c r="N244" s="70"/>
      <c r="O244" s="70"/>
      <c r="P244" s="70"/>
      <c r="Q244" s="70"/>
      <c r="R244" s="70"/>
      <c r="S244" s="70"/>
      <c r="T244" s="70"/>
      <c r="U244" s="70"/>
      <c r="V244" s="70"/>
      <c r="W244" s="68"/>
      <c r="X244" s="418"/>
      <c r="Y244" s="419"/>
      <c r="Z244" s="418"/>
      <c r="AA244" s="70"/>
      <c r="AB244" s="419"/>
      <c r="AC244" s="418"/>
      <c r="AD244" s="70"/>
      <c r="AE244" s="70"/>
      <c r="AF244" s="418"/>
      <c r="AG244" s="70" t="s">
        <v>10070</v>
      </c>
      <c r="AH244" s="68" t="s">
        <v>10071</v>
      </c>
      <c r="AI244" s="418">
        <v>2020</v>
      </c>
      <c r="AJ244" s="70">
        <v>5.7000000000000002E-2</v>
      </c>
      <c r="AK244" s="419" t="s">
        <v>385</v>
      </c>
      <c r="AL244" s="36"/>
    </row>
    <row r="245" spans="1:38" ht="25.5" x14ac:dyDescent="0.25">
      <c r="A245" s="460">
        <v>240</v>
      </c>
      <c r="B245" s="420"/>
      <c r="C245" s="420"/>
      <c r="D245" s="70"/>
      <c r="E245" s="419"/>
      <c r="F245" s="418"/>
      <c r="G245" s="70"/>
      <c r="H245" s="419"/>
      <c r="I245" s="70"/>
      <c r="J245" s="70"/>
      <c r="K245" s="70"/>
      <c r="L245" s="70"/>
      <c r="M245" s="70"/>
      <c r="N245" s="70"/>
      <c r="O245" s="70"/>
      <c r="P245" s="70"/>
      <c r="Q245" s="70"/>
      <c r="R245" s="70"/>
      <c r="S245" s="70"/>
      <c r="T245" s="70"/>
      <c r="U245" s="70"/>
      <c r="V245" s="70"/>
      <c r="W245" s="68"/>
      <c r="X245" s="418"/>
      <c r="Y245" s="419"/>
      <c r="Z245" s="418"/>
      <c r="AA245" s="70"/>
      <c r="AB245" s="419"/>
      <c r="AC245" s="418"/>
      <c r="AD245" s="70"/>
      <c r="AE245" s="70"/>
      <c r="AF245" s="418"/>
      <c r="AG245" s="70" t="s">
        <v>10072</v>
      </c>
      <c r="AH245" s="68" t="s">
        <v>10073</v>
      </c>
      <c r="AI245" s="418">
        <v>2020</v>
      </c>
      <c r="AJ245" s="70">
        <v>2.3E-2</v>
      </c>
      <c r="AK245" s="419" t="s">
        <v>385</v>
      </c>
      <c r="AL245" s="36"/>
    </row>
    <row r="246" spans="1:38" x14ac:dyDescent="0.25">
      <c r="A246" s="460">
        <v>241</v>
      </c>
      <c r="B246" s="420"/>
      <c r="C246" s="420"/>
      <c r="D246" s="70"/>
      <c r="E246" s="419"/>
      <c r="F246" s="418"/>
      <c r="G246" s="70"/>
      <c r="H246" s="419"/>
      <c r="I246" s="70"/>
      <c r="J246" s="70"/>
      <c r="K246" s="70"/>
      <c r="L246" s="70"/>
      <c r="M246" s="70"/>
      <c r="N246" s="70"/>
      <c r="O246" s="70"/>
      <c r="P246" s="70"/>
      <c r="Q246" s="70"/>
      <c r="R246" s="70"/>
      <c r="S246" s="70"/>
      <c r="T246" s="70"/>
      <c r="U246" s="70"/>
      <c r="V246" s="70"/>
      <c r="W246" s="68"/>
      <c r="X246" s="418"/>
      <c r="Y246" s="419"/>
      <c r="Z246" s="418"/>
      <c r="AA246" s="70"/>
      <c r="AB246" s="419"/>
      <c r="AC246" s="418"/>
      <c r="AD246" s="70"/>
      <c r="AE246" s="70"/>
      <c r="AF246" s="418"/>
      <c r="AG246" s="70"/>
      <c r="AH246" s="68"/>
      <c r="AI246" s="418"/>
      <c r="AJ246" s="70"/>
      <c r="AK246" s="419"/>
      <c r="AL246" s="36"/>
    </row>
    <row r="247" spans="1:38" ht="25.5" x14ac:dyDescent="0.25">
      <c r="A247" s="460">
        <v>242</v>
      </c>
      <c r="B247" s="420" t="s">
        <v>10074</v>
      </c>
      <c r="C247" s="420"/>
      <c r="D247" s="70"/>
      <c r="E247" s="70"/>
      <c r="F247" s="70"/>
      <c r="G247" s="70"/>
      <c r="H247" s="70"/>
      <c r="I247" s="70"/>
      <c r="J247" s="70"/>
      <c r="K247" s="70"/>
      <c r="L247" s="70"/>
      <c r="M247" s="70" t="s">
        <v>10058</v>
      </c>
      <c r="N247" s="70" t="s">
        <v>10075</v>
      </c>
      <c r="O247" s="70">
        <v>0.20100000000000001</v>
      </c>
      <c r="P247" s="70">
        <v>2014</v>
      </c>
      <c r="Q247" s="70" t="s">
        <v>3662</v>
      </c>
      <c r="R247" s="68" t="s">
        <v>10076</v>
      </c>
      <c r="S247" s="70">
        <v>112</v>
      </c>
      <c r="T247" s="70">
        <v>2014</v>
      </c>
      <c r="U247" s="68" t="s">
        <v>10077</v>
      </c>
      <c r="V247" s="70" t="s">
        <v>1801</v>
      </c>
      <c r="W247" s="70"/>
      <c r="X247" s="418"/>
      <c r="Y247" s="419"/>
      <c r="Z247" s="418"/>
      <c r="AA247" s="70"/>
      <c r="AB247" s="419"/>
      <c r="AC247" s="418"/>
      <c r="AD247" s="70"/>
      <c r="AE247" s="70"/>
      <c r="AF247" s="418"/>
      <c r="AG247" s="68" t="s">
        <v>10078</v>
      </c>
      <c r="AH247" s="68" t="s">
        <v>10079</v>
      </c>
      <c r="AI247" s="418">
        <v>2021</v>
      </c>
      <c r="AJ247" s="70" t="s">
        <v>10080</v>
      </c>
      <c r="AK247" s="419" t="s">
        <v>296</v>
      </c>
      <c r="AL247" s="36"/>
    </row>
    <row r="248" spans="1:38" x14ac:dyDescent="0.25">
      <c r="A248" s="460">
        <v>243</v>
      </c>
      <c r="B248" s="420"/>
      <c r="C248" s="420"/>
      <c r="D248" s="70"/>
      <c r="E248" s="70"/>
      <c r="F248" s="70"/>
      <c r="G248" s="70"/>
      <c r="H248" s="70"/>
      <c r="I248" s="70"/>
      <c r="J248" s="70"/>
      <c r="K248" s="70"/>
      <c r="L248" s="70"/>
      <c r="M248" s="70"/>
      <c r="N248" s="70"/>
      <c r="O248" s="70"/>
      <c r="P248" s="70"/>
      <c r="Q248" s="70"/>
      <c r="R248" s="68"/>
      <c r="S248" s="70"/>
      <c r="T248" s="70"/>
      <c r="U248" s="68"/>
      <c r="V248" s="70"/>
      <c r="W248" s="70"/>
      <c r="X248" s="418"/>
      <c r="Y248" s="419"/>
      <c r="Z248" s="418"/>
      <c r="AA248" s="70"/>
      <c r="AB248" s="419"/>
      <c r="AC248" s="418"/>
      <c r="AD248" s="70"/>
      <c r="AE248" s="70"/>
      <c r="AF248" s="418"/>
      <c r="AG248" s="68"/>
      <c r="AH248" s="68"/>
      <c r="AI248" s="418"/>
      <c r="AJ248" s="70"/>
      <c r="AK248" s="419"/>
      <c r="AL248" s="36"/>
    </row>
    <row r="249" spans="1:38" ht="25.5" x14ac:dyDescent="0.25">
      <c r="A249" s="460">
        <v>244</v>
      </c>
      <c r="B249" s="420" t="s">
        <v>10081</v>
      </c>
      <c r="C249" s="420"/>
      <c r="D249" s="70"/>
      <c r="E249" s="70"/>
      <c r="F249" s="70"/>
      <c r="G249" s="70"/>
      <c r="H249" s="70"/>
      <c r="I249" s="70"/>
      <c r="J249" s="70"/>
      <c r="K249" s="70"/>
      <c r="L249" s="70"/>
      <c r="M249" s="70" t="s">
        <v>10082</v>
      </c>
      <c r="N249" s="70" t="s">
        <v>10083</v>
      </c>
      <c r="O249" s="70">
        <v>0.217</v>
      </c>
      <c r="P249" s="70">
        <v>1977</v>
      </c>
      <c r="Q249" s="70" t="s">
        <v>3662</v>
      </c>
      <c r="R249" s="70" t="s">
        <v>10084</v>
      </c>
      <c r="S249" s="70">
        <v>10</v>
      </c>
      <c r="T249" s="70">
        <v>2018</v>
      </c>
      <c r="U249" s="68" t="s">
        <v>10085</v>
      </c>
      <c r="V249" s="70" t="s">
        <v>357</v>
      </c>
      <c r="W249" s="70"/>
      <c r="X249" s="418"/>
      <c r="Y249" s="419"/>
      <c r="Z249" s="418"/>
      <c r="AA249" s="70"/>
      <c r="AB249" s="419"/>
      <c r="AC249" s="418"/>
      <c r="AD249" s="70"/>
      <c r="AE249" s="70"/>
      <c r="AF249" s="418"/>
      <c r="AG249" s="70" t="s">
        <v>3467</v>
      </c>
      <c r="AH249" s="68" t="s">
        <v>10086</v>
      </c>
      <c r="AI249" s="418">
        <v>1976</v>
      </c>
      <c r="AJ249" s="70">
        <v>5.6000000000000001E-2</v>
      </c>
      <c r="AK249" s="419" t="s">
        <v>10087</v>
      </c>
      <c r="AL249" s="36"/>
    </row>
    <row r="250" spans="1:38" ht="25.5" x14ac:dyDescent="0.25">
      <c r="A250" s="460">
        <v>245</v>
      </c>
      <c r="B250" s="420"/>
      <c r="C250" s="420"/>
      <c r="D250" s="70"/>
      <c r="E250" s="419"/>
      <c r="F250" s="418"/>
      <c r="G250" s="70"/>
      <c r="H250" s="419"/>
      <c r="I250" s="70"/>
      <c r="J250" s="70"/>
      <c r="K250" s="70"/>
      <c r="L250" s="70"/>
      <c r="M250" s="68" t="s">
        <v>10088</v>
      </c>
      <c r="N250" s="70" t="s">
        <v>10089</v>
      </c>
      <c r="O250" s="70">
        <v>0.39700000000000002</v>
      </c>
      <c r="P250" s="70">
        <v>2021</v>
      </c>
      <c r="Q250" s="70" t="s">
        <v>10090</v>
      </c>
      <c r="R250" s="70"/>
      <c r="S250" s="70"/>
      <c r="T250" s="70"/>
      <c r="U250" s="70"/>
      <c r="V250" s="70"/>
      <c r="W250" s="70"/>
      <c r="X250" s="418"/>
      <c r="Y250" s="419"/>
      <c r="Z250" s="418"/>
      <c r="AA250" s="70"/>
      <c r="AB250" s="419"/>
      <c r="AC250" s="418"/>
      <c r="AD250" s="70"/>
      <c r="AE250" s="70"/>
      <c r="AF250" s="418"/>
      <c r="AG250" s="70" t="s">
        <v>3467</v>
      </c>
      <c r="AH250" s="68" t="s">
        <v>10091</v>
      </c>
      <c r="AI250" s="418">
        <v>1976</v>
      </c>
      <c r="AJ250" s="70">
        <v>0.05</v>
      </c>
      <c r="AK250" s="419" t="s">
        <v>10092</v>
      </c>
      <c r="AL250" s="36"/>
    </row>
    <row r="251" spans="1:38" ht="25.5" x14ac:dyDescent="0.25">
      <c r="A251" s="460">
        <v>246</v>
      </c>
      <c r="B251" s="420"/>
      <c r="C251" s="420"/>
      <c r="D251" s="70"/>
      <c r="E251" s="70"/>
      <c r="F251" s="70"/>
      <c r="G251" s="70"/>
      <c r="H251" s="70"/>
      <c r="I251" s="70"/>
      <c r="J251" s="70"/>
      <c r="K251" s="70"/>
      <c r="L251" s="70"/>
      <c r="M251" s="70" t="s">
        <v>10093</v>
      </c>
      <c r="N251" s="70"/>
      <c r="O251" s="70"/>
      <c r="P251" s="70"/>
      <c r="Q251" s="70"/>
      <c r="R251" s="70"/>
      <c r="S251" s="70"/>
      <c r="T251" s="70"/>
      <c r="U251" s="70"/>
      <c r="V251" s="70"/>
      <c r="W251" s="70"/>
      <c r="X251" s="418"/>
      <c r="Y251" s="419"/>
      <c r="Z251" s="418"/>
      <c r="AA251" s="70"/>
      <c r="AB251" s="419"/>
      <c r="AC251" s="418"/>
      <c r="AD251" s="70"/>
      <c r="AE251" s="70"/>
      <c r="AF251" s="418"/>
      <c r="AG251" s="70" t="s">
        <v>3467</v>
      </c>
      <c r="AH251" s="68" t="s">
        <v>10094</v>
      </c>
      <c r="AI251" s="418">
        <v>1976</v>
      </c>
      <c r="AJ251" s="70">
        <v>0.03</v>
      </c>
      <c r="AK251" s="419" t="s">
        <v>10092</v>
      </c>
      <c r="AL251" s="36"/>
    </row>
    <row r="252" spans="1:38" ht="25.5" x14ac:dyDescent="0.25">
      <c r="A252" s="460">
        <v>247</v>
      </c>
      <c r="B252" s="420"/>
      <c r="C252" s="420"/>
      <c r="D252" s="70"/>
      <c r="E252" s="70"/>
      <c r="F252" s="70"/>
      <c r="G252" s="70"/>
      <c r="H252" s="70"/>
      <c r="I252" s="70"/>
      <c r="J252" s="70"/>
      <c r="K252" s="70"/>
      <c r="L252" s="70"/>
      <c r="M252" s="70"/>
      <c r="N252" s="70"/>
      <c r="O252" s="70"/>
      <c r="P252" s="70"/>
      <c r="Q252" s="70"/>
      <c r="R252" s="70"/>
      <c r="S252" s="70"/>
      <c r="T252" s="70"/>
      <c r="U252" s="70"/>
      <c r="V252" s="70"/>
      <c r="W252" s="70"/>
      <c r="X252" s="418"/>
      <c r="Y252" s="419"/>
      <c r="Z252" s="418"/>
      <c r="AA252" s="70"/>
      <c r="AB252" s="419"/>
      <c r="AC252" s="418"/>
      <c r="AD252" s="70"/>
      <c r="AE252" s="70"/>
      <c r="AF252" s="418"/>
      <c r="AG252" s="70" t="s">
        <v>3467</v>
      </c>
      <c r="AH252" s="68" t="s">
        <v>10095</v>
      </c>
      <c r="AI252" s="418">
        <v>1975</v>
      </c>
      <c r="AJ252" s="70">
        <v>7.0000000000000007E-2</v>
      </c>
      <c r="AK252" s="419" t="s">
        <v>44</v>
      </c>
      <c r="AL252" s="36"/>
    </row>
    <row r="253" spans="1:38" ht="25.5" x14ac:dyDescent="0.25">
      <c r="A253" s="460">
        <v>248</v>
      </c>
      <c r="B253" s="420"/>
      <c r="C253" s="420"/>
      <c r="D253" s="70"/>
      <c r="E253" s="419"/>
      <c r="F253" s="418"/>
      <c r="G253" s="70"/>
      <c r="H253" s="419"/>
      <c r="I253" s="70"/>
      <c r="J253" s="70"/>
      <c r="K253" s="70"/>
      <c r="L253" s="70"/>
      <c r="M253" s="70"/>
      <c r="N253" s="70"/>
      <c r="O253" s="70"/>
      <c r="P253" s="70"/>
      <c r="Q253" s="70"/>
      <c r="R253" s="70"/>
      <c r="S253" s="70"/>
      <c r="T253" s="70"/>
      <c r="U253" s="70"/>
      <c r="V253" s="70"/>
      <c r="W253" s="70"/>
      <c r="X253" s="418"/>
      <c r="Y253" s="419"/>
      <c r="Z253" s="418"/>
      <c r="AA253" s="70"/>
      <c r="AB253" s="419"/>
      <c r="AC253" s="418"/>
      <c r="AD253" s="70"/>
      <c r="AE253" s="70"/>
      <c r="AF253" s="418"/>
      <c r="AG253" s="70" t="s">
        <v>3467</v>
      </c>
      <c r="AH253" s="68" t="s">
        <v>10096</v>
      </c>
      <c r="AI253" s="418">
        <v>1975</v>
      </c>
      <c r="AJ253" s="70">
        <v>0.08</v>
      </c>
      <c r="AK253" s="419" t="s">
        <v>44</v>
      </c>
      <c r="AL253" s="36"/>
    </row>
    <row r="254" spans="1:38" ht="25.5" x14ac:dyDescent="0.25">
      <c r="A254" s="460">
        <v>249</v>
      </c>
      <c r="B254" s="420"/>
      <c r="C254" s="420"/>
      <c r="D254" s="70"/>
      <c r="E254" s="70"/>
      <c r="F254" s="70"/>
      <c r="G254" s="70"/>
      <c r="H254" s="70"/>
      <c r="I254" s="70"/>
      <c r="J254" s="70"/>
      <c r="K254" s="70"/>
      <c r="L254" s="70"/>
      <c r="M254" s="70"/>
      <c r="N254" s="70"/>
      <c r="O254" s="70"/>
      <c r="P254" s="70"/>
      <c r="Q254" s="70"/>
      <c r="R254" s="70"/>
      <c r="S254" s="70"/>
      <c r="T254" s="70"/>
      <c r="U254" s="70"/>
      <c r="V254" s="70"/>
      <c r="W254" s="70"/>
      <c r="X254" s="418"/>
      <c r="Y254" s="419"/>
      <c r="Z254" s="418"/>
      <c r="AA254" s="70"/>
      <c r="AB254" s="419"/>
      <c r="AC254" s="418"/>
      <c r="AD254" s="70"/>
      <c r="AE254" s="70"/>
      <c r="AF254" s="418"/>
      <c r="AG254" s="70" t="s">
        <v>3467</v>
      </c>
      <c r="AH254" s="68" t="s">
        <v>10097</v>
      </c>
      <c r="AI254" s="418">
        <v>1975</v>
      </c>
      <c r="AJ254" s="70">
        <v>8.3000000000000004E-2</v>
      </c>
      <c r="AK254" s="419" t="s">
        <v>7256</v>
      </c>
      <c r="AL254" s="36"/>
    </row>
    <row r="255" spans="1:38" ht="25.5" x14ac:dyDescent="0.25">
      <c r="A255" s="460">
        <v>250</v>
      </c>
      <c r="B255" s="420"/>
      <c r="C255" s="420"/>
      <c r="D255" s="70"/>
      <c r="E255" s="70"/>
      <c r="F255" s="70"/>
      <c r="G255" s="70"/>
      <c r="H255" s="70"/>
      <c r="I255" s="70"/>
      <c r="J255" s="70"/>
      <c r="K255" s="70"/>
      <c r="L255" s="70"/>
      <c r="M255" s="70"/>
      <c r="N255" s="70"/>
      <c r="O255" s="70"/>
      <c r="P255" s="70"/>
      <c r="Q255" s="70"/>
      <c r="R255" s="70"/>
      <c r="S255" s="70"/>
      <c r="T255" s="70"/>
      <c r="U255" s="70"/>
      <c r="V255" s="70"/>
      <c r="W255" s="70"/>
      <c r="X255" s="418"/>
      <c r="Y255" s="419"/>
      <c r="Z255" s="418"/>
      <c r="AA255" s="70"/>
      <c r="AB255" s="419"/>
      <c r="AC255" s="418"/>
      <c r="AD255" s="70"/>
      <c r="AE255" s="70"/>
      <c r="AF255" s="418"/>
      <c r="AG255" s="70" t="s">
        <v>3467</v>
      </c>
      <c r="AH255" s="68" t="s">
        <v>10098</v>
      </c>
      <c r="AI255" s="418">
        <v>1984</v>
      </c>
      <c r="AJ255" s="70">
        <v>0.125</v>
      </c>
      <c r="AK255" s="419" t="s">
        <v>48</v>
      </c>
      <c r="AL255" s="36"/>
    </row>
    <row r="256" spans="1:38" ht="25.5" x14ac:dyDescent="0.25">
      <c r="A256" s="460">
        <v>251</v>
      </c>
      <c r="B256" s="420"/>
      <c r="C256" s="420"/>
      <c r="D256" s="70"/>
      <c r="E256" s="419"/>
      <c r="F256" s="418"/>
      <c r="G256" s="70"/>
      <c r="H256" s="419"/>
      <c r="I256" s="70"/>
      <c r="J256" s="70"/>
      <c r="K256" s="70"/>
      <c r="L256" s="70"/>
      <c r="M256" s="70"/>
      <c r="N256" s="70"/>
      <c r="O256" s="70"/>
      <c r="P256" s="70"/>
      <c r="Q256" s="70"/>
      <c r="R256" s="70"/>
      <c r="S256" s="70"/>
      <c r="T256" s="70"/>
      <c r="U256" s="70"/>
      <c r="V256" s="70"/>
      <c r="W256" s="70"/>
      <c r="X256" s="418"/>
      <c r="Y256" s="419"/>
      <c r="Z256" s="418"/>
      <c r="AA256" s="70"/>
      <c r="AB256" s="419"/>
      <c r="AC256" s="418"/>
      <c r="AD256" s="70"/>
      <c r="AE256" s="70"/>
      <c r="AF256" s="418"/>
      <c r="AG256" s="70" t="s">
        <v>3467</v>
      </c>
      <c r="AH256" s="68" t="s">
        <v>10099</v>
      </c>
      <c r="AI256" s="418">
        <v>1973</v>
      </c>
      <c r="AJ256" s="70">
        <v>0.22</v>
      </c>
      <c r="AK256" s="419" t="s">
        <v>6931</v>
      </c>
      <c r="AL256" s="36"/>
    </row>
    <row r="257" spans="1:38" ht="25.5" x14ac:dyDescent="0.25">
      <c r="A257" s="460">
        <v>252</v>
      </c>
      <c r="B257" s="420"/>
      <c r="C257" s="420"/>
      <c r="D257" s="70"/>
      <c r="E257" s="70"/>
      <c r="F257" s="70"/>
      <c r="G257" s="70"/>
      <c r="H257" s="70"/>
      <c r="I257" s="70"/>
      <c r="J257" s="70"/>
      <c r="K257" s="70"/>
      <c r="L257" s="70"/>
      <c r="M257" s="70"/>
      <c r="N257" s="70"/>
      <c r="O257" s="70"/>
      <c r="P257" s="70"/>
      <c r="Q257" s="70"/>
      <c r="R257" s="70"/>
      <c r="S257" s="70"/>
      <c r="T257" s="70"/>
      <c r="U257" s="70"/>
      <c r="V257" s="70"/>
      <c r="W257" s="70"/>
      <c r="X257" s="418"/>
      <c r="Y257" s="419"/>
      <c r="Z257" s="418"/>
      <c r="AA257" s="70"/>
      <c r="AB257" s="419"/>
      <c r="AC257" s="418"/>
      <c r="AD257" s="70"/>
      <c r="AE257" s="70"/>
      <c r="AF257" s="418"/>
      <c r="AG257" s="70" t="s">
        <v>3467</v>
      </c>
      <c r="AH257" s="68" t="s">
        <v>10100</v>
      </c>
      <c r="AI257" s="418">
        <v>2014</v>
      </c>
      <c r="AJ257" s="70">
        <v>0.15</v>
      </c>
      <c r="AK257" s="419" t="s">
        <v>10101</v>
      </c>
      <c r="AL257" s="36"/>
    </row>
    <row r="258" spans="1:38" ht="25.5" x14ac:dyDescent="0.25">
      <c r="A258" s="460">
        <v>253</v>
      </c>
      <c r="B258" s="420"/>
      <c r="C258" s="420"/>
      <c r="D258" s="70"/>
      <c r="E258" s="70"/>
      <c r="F258" s="70"/>
      <c r="G258" s="70"/>
      <c r="H258" s="70"/>
      <c r="I258" s="70"/>
      <c r="J258" s="70"/>
      <c r="K258" s="70"/>
      <c r="L258" s="70"/>
      <c r="M258" s="70"/>
      <c r="N258" s="70"/>
      <c r="O258" s="70"/>
      <c r="P258" s="70"/>
      <c r="Q258" s="70"/>
      <c r="R258" s="70"/>
      <c r="S258" s="70"/>
      <c r="T258" s="70"/>
      <c r="U258" s="70"/>
      <c r="V258" s="70"/>
      <c r="W258" s="70"/>
      <c r="X258" s="418"/>
      <c r="Y258" s="419"/>
      <c r="Z258" s="418"/>
      <c r="AA258" s="70"/>
      <c r="AB258" s="419"/>
      <c r="AC258" s="418"/>
      <c r="AD258" s="70"/>
      <c r="AE258" s="70"/>
      <c r="AF258" s="418"/>
      <c r="AG258" s="70" t="s">
        <v>3467</v>
      </c>
      <c r="AH258" s="68" t="s">
        <v>10102</v>
      </c>
      <c r="AI258" s="418">
        <v>1976</v>
      </c>
      <c r="AJ258" s="70">
        <v>0.27</v>
      </c>
      <c r="AK258" s="419" t="s">
        <v>458</v>
      </c>
      <c r="AL258" s="36"/>
    </row>
    <row r="259" spans="1:38" x14ac:dyDescent="0.25">
      <c r="A259" s="460">
        <v>254</v>
      </c>
      <c r="B259" s="420"/>
      <c r="C259" s="420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418"/>
      <c r="Y259" s="419"/>
      <c r="Z259" s="418"/>
      <c r="AA259" s="70"/>
      <c r="AB259" s="419"/>
      <c r="AC259" s="418"/>
      <c r="AD259" s="70"/>
      <c r="AE259" s="70"/>
      <c r="AF259" s="418"/>
      <c r="AG259" s="70"/>
      <c r="AH259" s="68"/>
      <c r="AI259" s="418"/>
      <c r="AJ259" s="70"/>
      <c r="AK259" s="419"/>
      <c r="AL259" s="36"/>
    </row>
    <row r="260" spans="1:38" ht="25.5" x14ac:dyDescent="0.25">
      <c r="A260" s="460">
        <v>255</v>
      </c>
      <c r="B260" s="420" t="s">
        <v>10103</v>
      </c>
      <c r="C260" s="420"/>
      <c r="D260" s="70"/>
      <c r="E260" s="70"/>
      <c r="F260" s="70"/>
      <c r="G260" s="70"/>
      <c r="H260" s="70"/>
      <c r="I260" s="70"/>
      <c r="J260" s="70"/>
      <c r="K260" s="70"/>
      <c r="L260" s="70"/>
      <c r="M260" s="70" t="s">
        <v>10104</v>
      </c>
      <c r="N260" s="70" t="s">
        <v>10105</v>
      </c>
      <c r="O260" s="70">
        <v>0.4</v>
      </c>
      <c r="P260" s="70">
        <v>1974</v>
      </c>
      <c r="Q260" s="70" t="s">
        <v>3701</v>
      </c>
      <c r="R260" s="70" t="s">
        <v>10106</v>
      </c>
      <c r="S260" s="70">
        <v>12</v>
      </c>
      <c r="T260" s="70">
        <v>1973</v>
      </c>
      <c r="U260" s="68" t="s">
        <v>9937</v>
      </c>
      <c r="V260" s="70" t="s">
        <v>28</v>
      </c>
      <c r="W260" s="70"/>
      <c r="X260" s="418"/>
      <c r="Y260" s="419"/>
      <c r="Z260" s="418"/>
      <c r="AA260" s="70"/>
      <c r="AB260" s="419"/>
      <c r="AC260" s="418"/>
      <c r="AD260" s="70"/>
      <c r="AE260" s="70"/>
      <c r="AF260" s="418"/>
      <c r="AG260" s="70" t="s">
        <v>3808</v>
      </c>
      <c r="AH260" s="68" t="s">
        <v>10107</v>
      </c>
      <c r="AI260" s="418">
        <v>1973</v>
      </c>
      <c r="AJ260" s="70">
        <v>3.3000000000000002E-2</v>
      </c>
      <c r="AK260" s="419" t="s">
        <v>7978</v>
      </c>
      <c r="AL260" s="36"/>
    </row>
    <row r="261" spans="1:38" ht="25.5" x14ac:dyDescent="0.25">
      <c r="A261" s="460">
        <v>256</v>
      </c>
      <c r="B261" s="420"/>
      <c r="C261" s="420"/>
      <c r="D261" s="70"/>
      <c r="E261" s="70"/>
      <c r="F261" s="70"/>
      <c r="G261" s="70"/>
      <c r="H261" s="70"/>
      <c r="I261" s="70"/>
      <c r="J261" s="70"/>
      <c r="K261" s="70"/>
      <c r="L261" s="70"/>
      <c r="M261" s="70"/>
      <c r="N261" s="70"/>
      <c r="O261" s="70"/>
      <c r="P261" s="70"/>
      <c r="Q261" s="70"/>
      <c r="R261" s="70"/>
      <c r="S261" s="70"/>
      <c r="T261" s="70"/>
      <c r="U261" s="70"/>
      <c r="V261" s="70"/>
      <c r="W261" s="70"/>
      <c r="X261" s="418"/>
      <c r="Y261" s="419"/>
      <c r="Z261" s="418"/>
      <c r="AA261" s="70"/>
      <c r="AB261" s="419"/>
      <c r="AC261" s="418"/>
      <c r="AD261" s="70"/>
      <c r="AE261" s="70"/>
      <c r="AF261" s="418"/>
      <c r="AG261" s="70" t="s">
        <v>3808</v>
      </c>
      <c r="AH261" s="68" t="s">
        <v>10108</v>
      </c>
      <c r="AI261" s="418">
        <v>1973</v>
      </c>
      <c r="AJ261" s="70">
        <v>4.3999999999999997E-2</v>
      </c>
      <c r="AK261" s="419" t="s">
        <v>10109</v>
      </c>
      <c r="AL261" s="36"/>
    </row>
    <row r="262" spans="1:38" x14ac:dyDescent="0.25">
      <c r="A262" s="460">
        <v>257</v>
      </c>
      <c r="B262" s="420"/>
      <c r="C262" s="420"/>
      <c r="D262" s="70"/>
      <c r="E262" s="70"/>
      <c r="F262" s="70"/>
      <c r="G262" s="70"/>
      <c r="H262" s="70"/>
      <c r="I262" s="70"/>
      <c r="J262" s="70"/>
      <c r="K262" s="70"/>
      <c r="L262" s="70"/>
      <c r="M262" s="70"/>
      <c r="N262" s="70"/>
      <c r="O262" s="70"/>
      <c r="P262" s="70"/>
      <c r="Q262" s="70"/>
      <c r="R262" s="70"/>
      <c r="S262" s="70"/>
      <c r="T262" s="70"/>
      <c r="U262" s="70"/>
      <c r="V262" s="70"/>
      <c r="W262" s="70"/>
      <c r="X262" s="418"/>
      <c r="Y262" s="419"/>
      <c r="Z262" s="418"/>
      <c r="AA262" s="70"/>
      <c r="AB262" s="419"/>
      <c r="AC262" s="418"/>
      <c r="AD262" s="70"/>
      <c r="AE262" s="70"/>
      <c r="AF262" s="418"/>
      <c r="AG262" s="70" t="s">
        <v>3808</v>
      </c>
      <c r="AH262" s="70" t="s">
        <v>10110</v>
      </c>
      <c r="AI262" s="418">
        <v>1973</v>
      </c>
      <c r="AJ262" s="70">
        <v>7.0000000000000007E-2</v>
      </c>
      <c r="AK262" s="419" t="s">
        <v>7170</v>
      </c>
      <c r="AL262" s="36"/>
    </row>
    <row r="263" spans="1:38" ht="25.5" x14ac:dyDescent="0.25">
      <c r="A263" s="460">
        <v>258</v>
      </c>
      <c r="B263" s="420"/>
      <c r="C263" s="420"/>
      <c r="D263" s="70"/>
      <c r="E263" s="419"/>
      <c r="F263" s="418"/>
      <c r="G263" s="70"/>
      <c r="H263" s="419"/>
      <c r="I263" s="70"/>
      <c r="J263" s="70"/>
      <c r="K263" s="70"/>
      <c r="L263" s="70"/>
      <c r="M263" s="70"/>
      <c r="N263" s="70"/>
      <c r="O263" s="70"/>
      <c r="P263" s="70"/>
      <c r="Q263" s="70"/>
      <c r="R263" s="70"/>
      <c r="S263" s="70"/>
      <c r="T263" s="70"/>
      <c r="U263" s="70"/>
      <c r="V263" s="70"/>
      <c r="W263" s="70"/>
      <c r="X263" s="418"/>
      <c r="Y263" s="419"/>
      <c r="Z263" s="418"/>
      <c r="AA263" s="70"/>
      <c r="AB263" s="419"/>
      <c r="AC263" s="418"/>
      <c r="AD263" s="70"/>
      <c r="AE263" s="70"/>
      <c r="AF263" s="418"/>
      <c r="AG263" s="70" t="s">
        <v>3808</v>
      </c>
      <c r="AH263" s="68" t="s">
        <v>10111</v>
      </c>
      <c r="AI263" s="418">
        <v>1973</v>
      </c>
      <c r="AJ263" s="70">
        <v>6.8000000000000005E-2</v>
      </c>
      <c r="AK263" s="419" t="s">
        <v>6931</v>
      </c>
      <c r="AL263" s="36"/>
    </row>
    <row r="264" spans="1:38" x14ac:dyDescent="0.25">
      <c r="A264" s="460">
        <v>259</v>
      </c>
      <c r="B264" s="420"/>
      <c r="C264" s="420"/>
      <c r="D264" s="70"/>
      <c r="E264" s="70"/>
      <c r="F264" s="70"/>
      <c r="G264" s="70"/>
      <c r="H264" s="70"/>
      <c r="I264" s="70"/>
      <c r="J264" s="70"/>
      <c r="K264" s="70"/>
      <c r="L264" s="70"/>
      <c r="M264" s="70"/>
      <c r="N264" s="70"/>
      <c r="O264" s="70"/>
      <c r="P264" s="70"/>
      <c r="Q264" s="70"/>
      <c r="R264" s="70"/>
      <c r="S264" s="70"/>
      <c r="T264" s="70"/>
      <c r="U264" s="70"/>
      <c r="V264" s="70"/>
      <c r="W264" s="70"/>
      <c r="X264" s="418"/>
      <c r="Y264" s="419"/>
      <c r="Z264" s="418"/>
      <c r="AA264" s="70"/>
      <c r="AB264" s="419"/>
      <c r="AC264" s="418"/>
      <c r="AD264" s="70"/>
      <c r="AE264" s="70"/>
      <c r="AF264" s="418"/>
      <c r="AG264" s="70" t="s">
        <v>3808</v>
      </c>
      <c r="AH264" s="70" t="s">
        <v>10112</v>
      </c>
      <c r="AI264" s="418">
        <v>1974</v>
      </c>
      <c r="AJ264" s="70">
        <v>9.5000000000000001E-2</v>
      </c>
      <c r="AK264" s="419" t="s">
        <v>7256</v>
      </c>
      <c r="AL264" s="36"/>
    </row>
    <row r="265" spans="1:38" ht="25.5" x14ac:dyDescent="0.25">
      <c r="A265" s="460">
        <v>260</v>
      </c>
      <c r="B265" s="420"/>
      <c r="C265" s="420"/>
      <c r="D265" s="70"/>
      <c r="E265" s="70"/>
      <c r="F265" s="70"/>
      <c r="G265" s="70"/>
      <c r="H265" s="70"/>
      <c r="I265" s="70"/>
      <c r="J265" s="70"/>
      <c r="K265" s="70"/>
      <c r="L265" s="70"/>
      <c r="M265" s="70"/>
      <c r="N265" s="70"/>
      <c r="O265" s="70"/>
      <c r="P265" s="70"/>
      <c r="Q265" s="70"/>
      <c r="R265" s="70"/>
      <c r="S265" s="70"/>
      <c r="T265" s="70"/>
      <c r="U265" s="70"/>
      <c r="V265" s="70"/>
      <c r="W265" s="70"/>
      <c r="X265" s="418"/>
      <c r="Y265" s="419"/>
      <c r="Z265" s="418"/>
      <c r="AA265" s="70"/>
      <c r="AB265" s="419"/>
      <c r="AC265" s="418"/>
      <c r="AD265" s="70"/>
      <c r="AE265" s="70"/>
      <c r="AF265" s="418"/>
      <c r="AG265" s="70" t="s">
        <v>3808</v>
      </c>
      <c r="AH265" s="68" t="s">
        <v>10113</v>
      </c>
      <c r="AI265" s="418">
        <v>1974</v>
      </c>
      <c r="AJ265" s="70">
        <v>4.3999999999999997E-2</v>
      </c>
      <c r="AK265" s="419" t="s">
        <v>7256</v>
      </c>
      <c r="AL265" s="36"/>
    </row>
    <row r="266" spans="1:38" ht="25.5" x14ac:dyDescent="0.25">
      <c r="A266" s="460">
        <v>261</v>
      </c>
      <c r="B266" s="420"/>
      <c r="C266" s="420"/>
      <c r="D266" s="70"/>
      <c r="E266" s="419"/>
      <c r="F266" s="418"/>
      <c r="G266" s="70"/>
      <c r="H266" s="419"/>
      <c r="I266" s="70"/>
      <c r="J266" s="70"/>
      <c r="K266" s="70"/>
      <c r="L266" s="70"/>
      <c r="M266" s="70"/>
      <c r="N266" s="70"/>
      <c r="O266" s="70"/>
      <c r="P266" s="70"/>
      <c r="Q266" s="70"/>
      <c r="R266" s="70"/>
      <c r="S266" s="70"/>
      <c r="T266" s="70"/>
      <c r="U266" s="70"/>
      <c r="V266" s="70"/>
      <c r="W266" s="70"/>
      <c r="X266" s="418"/>
      <c r="Y266" s="419"/>
      <c r="Z266" s="418"/>
      <c r="AA266" s="70"/>
      <c r="AB266" s="419"/>
      <c r="AC266" s="418"/>
      <c r="AD266" s="70"/>
      <c r="AE266" s="70"/>
      <c r="AF266" s="418"/>
      <c r="AG266" s="70" t="s">
        <v>3808</v>
      </c>
      <c r="AH266" s="68" t="s">
        <v>10114</v>
      </c>
      <c r="AI266" s="418">
        <v>1975</v>
      </c>
      <c r="AJ266" s="70">
        <v>0.19800000000000001</v>
      </c>
      <c r="AK266" s="419" t="s">
        <v>8357</v>
      </c>
      <c r="AL266" s="36"/>
    </row>
    <row r="267" spans="1:38" ht="25.5" x14ac:dyDescent="0.25">
      <c r="A267" s="460">
        <v>262</v>
      </c>
      <c r="B267" s="420"/>
      <c r="C267" s="420"/>
      <c r="D267" s="70"/>
      <c r="E267" s="70"/>
      <c r="F267" s="70"/>
      <c r="G267" s="70"/>
      <c r="H267" s="70"/>
      <c r="I267" s="70"/>
      <c r="J267" s="70"/>
      <c r="K267" s="70"/>
      <c r="L267" s="70"/>
      <c r="M267" s="70"/>
      <c r="N267" s="70"/>
      <c r="O267" s="70"/>
      <c r="P267" s="70"/>
      <c r="Q267" s="70"/>
      <c r="R267" s="70"/>
      <c r="S267" s="70"/>
      <c r="T267" s="70"/>
      <c r="U267" s="70"/>
      <c r="V267" s="70"/>
      <c r="W267" s="70"/>
      <c r="X267" s="418"/>
      <c r="Y267" s="419"/>
      <c r="Z267" s="418"/>
      <c r="AA267" s="70"/>
      <c r="AB267" s="419"/>
      <c r="AC267" s="418"/>
      <c r="AD267" s="70"/>
      <c r="AE267" s="70"/>
      <c r="AF267" s="418"/>
      <c r="AG267" s="70" t="s">
        <v>3808</v>
      </c>
      <c r="AH267" s="68" t="s">
        <v>10115</v>
      </c>
      <c r="AI267" s="418">
        <v>1975</v>
      </c>
      <c r="AJ267" s="70">
        <v>4.2999999999999997E-2</v>
      </c>
      <c r="AK267" s="419" t="s">
        <v>9821</v>
      </c>
      <c r="AL267" s="36"/>
    </row>
    <row r="268" spans="1:38" x14ac:dyDescent="0.25">
      <c r="A268" s="460">
        <v>263</v>
      </c>
      <c r="B268" s="420"/>
      <c r="C268" s="420"/>
      <c r="D268" s="70"/>
      <c r="E268" s="419"/>
      <c r="F268" s="418"/>
      <c r="G268" s="70"/>
      <c r="H268" s="419"/>
      <c r="I268" s="70"/>
      <c r="J268" s="70"/>
      <c r="K268" s="70"/>
      <c r="L268" s="70"/>
      <c r="M268" s="70"/>
      <c r="N268" s="70"/>
      <c r="O268" s="70"/>
      <c r="P268" s="70"/>
      <c r="Q268" s="70"/>
      <c r="R268" s="70"/>
      <c r="S268" s="70"/>
      <c r="T268" s="70"/>
      <c r="U268" s="70"/>
      <c r="V268" s="70"/>
      <c r="W268" s="70"/>
      <c r="X268" s="418"/>
      <c r="Y268" s="419"/>
      <c r="Z268" s="418"/>
      <c r="AA268" s="70"/>
      <c r="AB268" s="419"/>
      <c r="AC268" s="418"/>
      <c r="AD268" s="70"/>
      <c r="AE268" s="70"/>
      <c r="AF268" s="418"/>
      <c r="AG268" s="70" t="s">
        <v>3808</v>
      </c>
      <c r="AH268" s="70" t="s">
        <v>10116</v>
      </c>
      <c r="AI268" s="418">
        <v>1987</v>
      </c>
      <c r="AJ268" s="70">
        <v>0.13</v>
      </c>
      <c r="AK268" s="419" t="s">
        <v>168</v>
      </c>
      <c r="AL268" s="36"/>
    </row>
    <row r="269" spans="1:38" x14ac:dyDescent="0.25">
      <c r="A269" s="460">
        <v>264</v>
      </c>
      <c r="B269" s="420"/>
      <c r="C269" s="420"/>
      <c r="D269" s="70"/>
      <c r="E269" s="419"/>
      <c r="F269" s="418"/>
      <c r="G269" s="70"/>
      <c r="H269" s="419"/>
      <c r="I269" s="70"/>
      <c r="J269" s="70"/>
      <c r="K269" s="70"/>
      <c r="L269" s="70"/>
      <c r="M269" s="70"/>
      <c r="N269" s="70"/>
      <c r="O269" s="70"/>
      <c r="P269" s="70"/>
      <c r="Q269" s="70"/>
      <c r="R269" s="70"/>
      <c r="S269" s="70"/>
      <c r="T269" s="70"/>
      <c r="U269" s="70"/>
      <c r="V269" s="70"/>
      <c r="W269" s="70"/>
      <c r="X269" s="418"/>
      <c r="Y269" s="419"/>
      <c r="Z269" s="418"/>
      <c r="AA269" s="70"/>
      <c r="AB269" s="419"/>
      <c r="AC269" s="418"/>
      <c r="AD269" s="70"/>
      <c r="AE269" s="70"/>
      <c r="AF269" s="418"/>
      <c r="AG269" s="70"/>
      <c r="AH269" s="70"/>
      <c r="AI269" s="418"/>
      <c r="AJ269" s="70"/>
      <c r="AK269" s="419"/>
      <c r="AL269" s="36"/>
    </row>
    <row r="270" spans="1:38" ht="25.5" x14ac:dyDescent="0.25">
      <c r="A270" s="460">
        <v>265</v>
      </c>
      <c r="B270" s="420" t="s">
        <v>10117</v>
      </c>
      <c r="C270" s="420"/>
      <c r="D270" s="70"/>
      <c r="E270" s="70"/>
      <c r="F270" s="70"/>
      <c r="G270" s="70"/>
      <c r="H270" s="70"/>
      <c r="I270" s="70"/>
      <c r="J270" s="70"/>
      <c r="K270" s="70"/>
      <c r="L270" s="70"/>
      <c r="M270" s="70" t="s">
        <v>10118</v>
      </c>
      <c r="N270" s="70" t="s">
        <v>10119</v>
      </c>
      <c r="O270" s="70">
        <v>0.37</v>
      </c>
      <c r="P270" s="70">
        <v>1978</v>
      </c>
      <c r="Q270" s="70" t="s">
        <v>8954</v>
      </c>
      <c r="R270" s="70" t="s">
        <v>10120</v>
      </c>
      <c r="S270" s="70">
        <v>13</v>
      </c>
      <c r="T270" s="70">
        <v>1973</v>
      </c>
      <c r="U270" s="70" t="s">
        <v>9672</v>
      </c>
      <c r="V270" s="70" t="s">
        <v>1661</v>
      </c>
      <c r="W270" s="70"/>
      <c r="X270" s="418"/>
      <c r="Y270" s="419"/>
      <c r="Z270" s="418"/>
      <c r="AA270" s="70"/>
      <c r="AB270" s="419"/>
      <c r="AC270" s="418"/>
      <c r="AD270" s="70"/>
      <c r="AE270" s="70"/>
      <c r="AF270" s="418"/>
      <c r="AG270" s="70" t="s">
        <v>3818</v>
      </c>
      <c r="AH270" s="68" t="s">
        <v>10121</v>
      </c>
      <c r="AI270" s="418">
        <v>1975</v>
      </c>
      <c r="AJ270" s="70">
        <v>0.185</v>
      </c>
      <c r="AK270" s="419" t="s">
        <v>6931</v>
      </c>
      <c r="AL270" s="36"/>
    </row>
    <row r="271" spans="1:38" ht="25.5" x14ac:dyDescent="0.25">
      <c r="A271" s="460">
        <v>266</v>
      </c>
      <c r="B271" s="420"/>
      <c r="C271" s="420"/>
      <c r="D271" s="70"/>
      <c r="E271" s="70"/>
      <c r="F271" s="70"/>
      <c r="G271" s="70"/>
      <c r="H271" s="70"/>
      <c r="I271" s="70"/>
      <c r="J271" s="70"/>
      <c r="K271" s="70"/>
      <c r="L271" s="70"/>
      <c r="M271" s="70"/>
      <c r="N271" s="70"/>
      <c r="O271" s="70"/>
      <c r="P271" s="70"/>
      <c r="Q271" s="70"/>
      <c r="R271" s="70"/>
      <c r="S271" s="70"/>
      <c r="T271" s="70"/>
      <c r="U271" s="70"/>
      <c r="V271" s="70"/>
      <c r="W271" s="70"/>
      <c r="X271" s="418"/>
      <c r="Y271" s="419"/>
      <c r="Z271" s="418"/>
      <c r="AA271" s="70"/>
      <c r="AB271" s="419"/>
      <c r="AC271" s="418"/>
      <c r="AD271" s="70"/>
      <c r="AE271" s="70"/>
      <c r="AF271" s="418"/>
      <c r="AG271" s="70" t="s">
        <v>3818</v>
      </c>
      <c r="AH271" s="68" t="s">
        <v>10122</v>
      </c>
      <c r="AI271" s="418">
        <v>1975</v>
      </c>
      <c r="AJ271" s="70">
        <v>0.185</v>
      </c>
      <c r="AK271" s="419" t="s">
        <v>6931</v>
      </c>
      <c r="AL271" s="36"/>
    </row>
    <row r="272" spans="1:38" ht="25.5" x14ac:dyDescent="0.25">
      <c r="A272" s="460">
        <v>267</v>
      </c>
      <c r="B272" s="420"/>
      <c r="C272" s="420"/>
      <c r="D272" s="70"/>
      <c r="E272" s="70"/>
      <c r="F272" s="70"/>
      <c r="G272" s="70"/>
      <c r="H272" s="70"/>
      <c r="I272" s="70"/>
      <c r="J272" s="70"/>
      <c r="K272" s="70"/>
      <c r="L272" s="70"/>
      <c r="M272" s="70"/>
      <c r="N272" s="70"/>
      <c r="O272" s="70"/>
      <c r="P272" s="70"/>
      <c r="Q272" s="70"/>
      <c r="R272" s="70"/>
      <c r="S272" s="70"/>
      <c r="T272" s="70"/>
      <c r="U272" s="70"/>
      <c r="V272" s="70"/>
      <c r="W272" s="70"/>
      <c r="X272" s="418"/>
      <c r="Y272" s="419"/>
      <c r="Z272" s="418"/>
      <c r="AA272" s="70"/>
      <c r="AB272" s="419"/>
      <c r="AC272" s="418"/>
      <c r="AD272" s="70"/>
      <c r="AE272" s="70"/>
      <c r="AF272" s="418"/>
      <c r="AG272" s="70" t="s">
        <v>3818</v>
      </c>
      <c r="AH272" s="68" t="s">
        <v>10123</v>
      </c>
      <c r="AI272" s="418">
        <v>2011</v>
      </c>
      <c r="AJ272" s="70">
        <v>7.4999999999999997E-2</v>
      </c>
      <c r="AK272" s="419" t="s">
        <v>10124</v>
      </c>
      <c r="AL272" s="36"/>
    </row>
    <row r="273" spans="1:38" ht="25.5" x14ac:dyDescent="0.25">
      <c r="A273" s="460">
        <v>268</v>
      </c>
      <c r="B273" s="420"/>
      <c r="C273" s="420"/>
      <c r="D273" s="70"/>
      <c r="E273" s="70"/>
      <c r="F273" s="70"/>
      <c r="G273" s="70"/>
      <c r="H273" s="70"/>
      <c r="I273" s="70"/>
      <c r="J273" s="70"/>
      <c r="K273" s="70"/>
      <c r="L273" s="70"/>
      <c r="M273" s="70"/>
      <c r="N273" s="70"/>
      <c r="O273" s="70"/>
      <c r="P273" s="70"/>
      <c r="Q273" s="70"/>
      <c r="R273" s="70"/>
      <c r="S273" s="70"/>
      <c r="T273" s="70"/>
      <c r="U273" s="70"/>
      <c r="V273" s="70"/>
      <c r="W273" s="70"/>
      <c r="X273" s="418"/>
      <c r="Y273" s="419"/>
      <c r="Z273" s="418"/>
      <c r="AA273" s="70"/>
      <c r="AB273" s="419"/>
      <c r="AC273" s="418"/>
      <c r="AD273" s="70"/>
      <c r="AE273" s="70"/>
      <c r="AF273" s="418"/>
      <c r="AG273" s="70" t="s">
        <v>3818</v>
      </c>
      <c r="AH273" s="68" t="s">
        <v>10123</v>
      </c>
      <c r="AI273" s="418">
        <v>2011</v>
      </c>
      <c r="AJ273" s="70">
        <v>7.4999999999999997E-2</v>
      </c>
      <c r="AK273" s="419" t="s">
        <v>10124</v>
      </c>
      <c r="AL273" s="36"/>
    </row>
    <row r="274" spans="1:38" ht="25.5" x14ac:dyDescent="0.25">
      <c r="A274" s="460">
        <v>269</v>
      </c>
      <c r="B274" s="420"/>
      <c r="C274" s="420"/>
      <c r="D274" s="70"/>
      <c r="E274" s="419"/>
      <c r="F274" s="418"/>
      <c r="G274" s="70"/>
      <c r="H274" s="419"/>
      <c r="I274" s="70"/>
      <c r="J274" s="70"/>
      <c r="K274" s="70"/>
      <c r="L274" s="70"/>
      <c r="M274" s="70"/>
      <c r="N274" s="70"/>
      <c r="O274" s="70"/>
      <c r="P274" s="70"/>
      <c r="Q274" s="70"/>
      <c r="R274" s="70"/>
      <c r="S274" s="70"/>
      <c r="T274" s="70"/>
      <c r="U274" s="70"/>
      <c r="V274" s="70"/>
      <c r="W274" s="70"/>
      <c r="X274" s="418"/>
      <c r="Y274" s="419"/>
      <c r="Z274" s="418"/>
      <c r="AA274" s="70"/>
      <c r="AB274" s="419"/>
      <c r="AC274" s="418"/>
      <c r="AD274" s="70"/>
      <c r="AE274" s="70"/>
      <c r="AF274" s="418"/>
      <c r="AG274" s="70" t="s">
        <v>3818</v>
      </c>
      <c r="AH274" s="68" t="s">
        <v>10125</v>
      </c>
      <c r="AI274" s="418">
        <v>1975</v>
      </c>
      <c r="AJ274" s="70">
        <v>0.1</v>
      </c>
      <c r="AK274" s="419" t="s">
        <v>7978</v>
      </c>
      <c r="AL274" s="36"/>
    </row>
    <row r="275" spans="1:38" ht="38.25" x14ac:dyDescent="0.25">
      <c r="A275" s="460">
        <v>270</v>
      </c>
      <c r="B275" s="420"/>
      <c r="C275" s="420"/>
      <c r="D275" s="70"/>
      <c r="E275" s="419"/>
      <c r="F275" s="418"/>
      <c r="G275" s="70"/>
      <c r="H275" s="419"/>
      <c r="I275" s="70"/>
      <c r="J275" s="70"/>
      <c r="K275" s="70"/>
      <c r="L275" s="70"/>
      <c r="M275" s="70"/>
      <c r="N275" s="70"/>
      <c r="O275" s="70"/>
      <c r="P275" s="70"/>
      <c r="Q275" s="70"/>
      <c r="R275" s="70"/>
      <c r="S275" s="70"/>
      <c r="T275" s="70"/>
      <c r="U275" s="70"/>
      <c r="V275" s="70"/>
      <c r="W275" s="70"/>
      <c r="X275" s="418"/>
      <c r="Y275" s="419"/>
      <c r="Z275" s="418"/>
      <c r="AA275" s="70"/>
      <c r="AB275" s="419"/>
      <c r="AC275" s="418"/>
      <c r="AD275" s="70"/>
      <c r="AE275" s="70"/>
      <c r="AF275" s="418"/>
      <c r="AG275" s="68" t="s">
        <v>3818</v>
      </c>
      <c r="AH275" s="68" t="s">
        <v>10126</v>
      </c>
      <c r="AI275" s="418">
        <v>1975</v>
      </c>
      <c r="AJ275" s="68">
        <v>0.1</v>
      </c>
      <c r="AK275" s="419" t="s">
        <v>7978</v>
      </c>
      <c r="AL275" s="36"/>
    </row>
    <row r="276" spans="1:38" ht="38.25" x14ac:dyDescent="0.25">
      <c r="A276" s="460">
        <v>271</v>
      </c>
      <c r="B276" s="420"/>
      <c r="C276" s="420"/>
      <c r="D276" s="70"/>
      <c r="E276" s="419"/>
      <c r="F276" s="418"/>
      <c r="G276" s="70"/>
      <c r="H276" s="419"/>
      <c r="I276" s="70"/>
      <c r="J276" s="70"/>
      <c r="K276" s="70"/>
      <c r="L276" s="70"/>
      <c r="M276" s="70"/>
      <c r="N276" s="70"/>
      <c r="O276" s="70"/>
      <c r="P276" s="70"/>
      <c r="Q276" s="70"/>
      <c r="R276" s="70"/>
      <c r="S276" s="70"/>
      <c r="T276" s="70"/>
      <c r="U276" s="70"/>
      <c r="V276" s="70"/>
      <c r="W276" s="70"/>
      <c r="X276" s="418"/>
      <c r="Y276" s="419"/>
      <c r="Z276" s="418"/>
      <c r="AA276" s="70"/>
      <c r="AB276" s="419"/>
      <c r="AC276" s="418"/>
      <c r="AD276" s="70"/>
      <c r="AE276" s="70"/>
      <c r="AF276" s="418"/>
      <c r="AG276" s="68" t="s">
        <v>3818</v>
      </c>
      <c r="AH276" s="68" t="s">
        <v>10127</v>
      </c>
      <c r="AI276" s="418">
        <v>1975</v>
      </c>
      <c r="AJ276" s="68">
        <v>0.1</v>
      </c>
      <c r="AK276" s="419" t="s">
        <v>7978</v>
      </c>
      <c r="AL276" s="36"/>
    </row>
    <row r="277" spans="1:38" ht="38.25" x14ac:dyDescent="0.25">
      <c r="A277" s="460">
        <v>272</v>
      </c>
      <c r="B277" s="420"/>
      <c r="C277" s="420"/>
      <c r="D277" s="70"/>
      <c r="E277" s="70"/>
      <c r="F277" s="70"/>
      <c r="G277" s="70"/>
      <c r="H277" s="70"/>
      <c r="I277" s="70"/>
      <c r="J277" s="70"/>
      <c r="K277" s="70"/>
      <c r="L277" s="70"/>
      <c r="M277" s="70"/>
      <c r="N277" s="70"/>
      <c r="O277" s="70"/>
      <c r="P277" s="70"/>
      <c r="Q277" s="70"/>
      <c r="R277" s="70"/>
      <c r="S277" s="70"/>
      <c r="T277" s="70"/>
      <c r="U277" s="70"/>
      <c r="V277" s="70"/>
      <c r="W277" s="70"/>
      <c r="X277" s="418"/>
      <c r="Y277" s="419"/>
      <c r="Z277" s="418"/>
      <c r="AA277" s="70"/>
      <c r="AB277" s="419"/>
      <c r="AC277" s="418"/>
      <c r="AD277" s="70"/>
      <c r="AE277" s="70"/>
      <c r="AF277" s="418"/>
      <c r="AG277" s="70" t="s">
        <v>3818</v>
      </c>
      <c r="AH277" s="68" t="s">
        <v>10128</v>
      </c>
      <c r="AI277" s="418">
        <v>1975</v>
      </c>
      <c r="AJ277" s="70">
        <v>0.13500000000000001</v>
      </c>
      <c r="AK277" s="419" t="s">
        <v>10129</v>
      </c>
      <c r="AL277" s="36"/>
    </row>
    <row r="278" spans="1:38" ht="38.25" x14ac:dyDescent="0.25">
      <c r="A278" s="460">
        <v>273</v>
      </c>
      <c r="B278" s="420"/>
      <c r="C278" s="420"/>
      <c r="D278" s="70"/>
      <c r="E278" s="70"/>
      <c r="F278" s="70"/>
      <c r="G278" s="70"/>
      <c r="H278" s="70"/>
      <c r="I278" s="70"/>
      <c r="J278" s="70"/>
      <c r="K278" s="70"/>
      <c r="L278" s="70"/>
      <c r="M278" s="70"/>
      <c r="N278" s="70"/>
      <c r="O278" s="70"/>
      <c r="P278" s="70"/>
      <c r="Q278" s="70"/>
      <c r="R278" s="70"/>
      <c r="S278" s="70"/>
      <c r="T278" s="70"/>
      <c r="U278" s="70"/>
      <c r="V278" s="70"/>
      <c r="W278" s="70"/>
      <c r="X278" s="418"/>
      <c r="Y278" s="419"/>
      <c r="Z278" s="418"/>
      <c r="AA278" s="70"/>
      <c r="AB278" s="419"/>
      <c r="AC278" s="418"/>
      <c r="AD278" s="70"/>
      <c r="AE278" s="70"/>
      <c r="AF278" s="418"/>
      <c r="AG278" s="70" t="s">
        <v>3818</v>
      </c>
      <c r="AH278" s="68" t="s">
        <v>10130</v>
      </c>
      <c r="AI278" s="418">
        <v>1975</v>
      </c>
      <c r="AJ278" s="70">
        <v>0.13500000000000001</v>
      </c>
      <c r="AK278" s="419" t="s">
        <v>10129</v>
      </c>
      <c r="AL278" s="36"/>
    </row>
    <row r="279" spans="1:38" ht="25.5" x14ac:dyDescent="0.25">
      <c r="A279" s="460">
        <v>274</v>
      </c>
      <c r="B279" s="420"/>
      <c r="C279" s="420"/>
      <c r="D279" s="70"/>
      <c r="E279" s="70"/>
      <c r="F279" s="70"/>
      <c r="G279" s="70"/>
      <c r="H279" s="70"/>
      <c r="I279" s="70"/>
      <c r="J279" s="70"/>
      <c r="K279" s="70"/>
      <c r="L279" s="70"/>
      <c r="M279" s="70"/>
      <c r="N279" s="70"/>
      <c r="O279" s="70"/>
      <c r="P279" s="70"/>
      <c r="Q279" s="70"/>
      <c r="R279" s="70"/>
      <c r="S279" s="70"/>
      <c r="T279" s="70"/>
      <c r="U279" s="70"/>
      <c r="V279" s="70"/>
      <c r="W279" s="70"/>
      <c r="X279" s="418"/>
      <c r="Y279" s="419"/>
      <c r="Z279" s="418"/>
      <c r="AA279" s="70"/>
      <c r="AB279" s="419"/>
      <c r="AC279" s="418"/>
      <c r="AD279" s="70"/>
      <c r="AE279" s="70"/>
      <c r="AF279" s="418"/>
      <c r="AG279" s="70" t="s">
        <v>3818</v>
      </c>
      <c r="AH279" s="68" t="s">
        <v>10131</v>
      </c>
      <c r="AI279" s="418">
        <v>1974</v>
      </c>
      <c r="AJ279" s="70">
        <v>7.0999999999999994E-2</v>
      </c>
      <c r="AK279" s="419" t="s">
        <v>8281</v>
      </c>
      <c r="AL279" s="36"/>
    </row>
    <row r="280" spans="1:38" ht="25.5" x14ac:dyDescent="0.25">
      <c r="A280" s="460">
        <v>275</v>
      </c>
      <c r="B280" s="420"/>
      <c r="C280" s="420"/>
      <c r="D280" s="70"/>
      <c r="E280" s="70"/>
      <c r="F280" s="70"/>
      <c r="G280" s="70"/>
      <c r="H280" s="70"/>
      <c r="I280" s="70"/>
      <c r="J280" s="70"/>
      <c r="K280" s="70"/>
      <c r="L280" s="70"/>
      <c r="M280" s="70"/>
      <c r="N280" s="70"/>
      <c r="O280" s="70"/>
      <c r="P280" s="70"/>
      <c r="Q280" s="70"/>
      <c r="R280" s="70"/>
      <c r="S280" s="70"/>
      <c r="T280" s="70"/>
      <c r="U280" s="70"/>
      <c r="V280" s="70"/>
      <c r="W280" s="70"/>
      <c r="X280" s="418"/>
      <c r="Y280" s="419"/>
      <c r="Z280" s="418"/>
      <c r="AA280" s="70"/>
      <c r="AB280" s="419"/>
      <c r="AC280" s="418"/>
      <c r="AD280" s="70"/>
      <c r="AE280" s="70"/>
      <c r="AF280" s="418"/>
      <c r="AG280" s="70" t="s">
        <v>3818</v>
      </c>
      <c r="AH280" s="68" t="s">
        <v>10132</v>
      </c>
      <c r="AI280" s="418">
        <v>1974</v>
      </c>
      <c r="AJ280" s="70">
        <v>7.0999999999999994E-2</v>
      </c>
      <c r="AK280" s="419" t="s">
        <v>8281</v>
      </c>
      <c r="AL280" s="36"/>
    </row>
    <row r="281" spans="1:38" ht="38.25" x14ac:dyDescent="0.25">
      <c r="A281" s="460">
        <v>276</v>
      </c>
      <c r="B281" s="420"/>
      <c r="C281" s="420"/>
      <c r="D281" s="70"/>
      <c r="E281" s="419"/>
      <c r="F281" s="418"/>
      <c r="G281" s="70"/>
      <c r="H281" s="419"/>
      <c r="I281" s="70"/>
      <c r="J281" s="70"/>
      <c r="K281" s="70"/>
      <c r="L281" s="70"/>
      <c r="M281" s="70"/>
      <c r="N281" s="70"/>
      <c r="O281" s="70"/>
      <c r="P281" s="70"/>
      <c r="Q281" s="70"/>
      <c r="R281" s="70"/>
      <c r="S281" s="70"/>
      <c r="T281" s="70"/>
      <c r="U281" s="70"/>
      <c r="V281" s="70"/>
      <c r="W281" s="70"/>
      <c r="X281" s="418"/>
      <c r="Y281" s="419"/>
      <c r="Z281" s="418"/>
      <c r="AA281" s="70"/>
      <c r="AB281" s="419"/>
      <c r="AC281" s="418"/>
      <c r="AD281" s="70"/>
      <c r="AE281" s="70"/>
      <c r="AF281" s="418"/>
      <c r="AG281" s="70" t="s">
        <v>3818</v>
      </c>
      <c r="AH281" s="68" t="s">
        <v>10133</v>
      </c>
      <c r="AI281" s="418">
        <v>1974</v>
      </c>
      <c r="AJ281" s="70">
        <v>7.0999999999999994E-2</v>
      </c>
      <c r="AK281" s="419" t="s">
        <v>8281</v>
      </c>
      <c r="AL281" s="36"/>
    </row>
    <row r="282" spans="1:38" ht="38.25" x14ac:dyDescent="0.25">
      <c r="A282" s="460">
        <v>277</v>
      </c>
      <c r="B282" s="420"/>
      <c r="C282" s="420"/>
      <c r="D282" s="70"/>
      <c r="E282" s="419"/>
      <c r="F282" s="418"/>
      <c r="G282" s="70"/>
      <c r="H282" s="419"/>
      <c r="I282" s="70"/>
      <c r="J282" s="70"/>
      <c r="K282" s="70"/>
      <c r="L282" s="70"/>
      <c r="M282" s="70"/>
      <c r="N282" s="70"/>
      <c r="O282" s="70"/>
      <c r="P282" s="70"/>
      <c r="Q282" s="70"/>
      <c r="R282" s="70"/>
      <c r="S282" s="70"/>
      <c r="T282" s="70"/>
      <c r="U282" s="70"/>
      <c r="V282" s="70"/>
      <c r="W282" s="70"/>
      <c r="X282" s="418"/>
      <c r="Y282" s="419"/>
      <c r="Z282" s="418"/>
      <c r="AA282" s="70"/>
      <c r="AB282" s="419"/>
      <c r="AC282" s="418"/>
      <c r="AD282" s="70"/>
      <c r="AE282" s="70"/>
      <c r="AF282" s="418"/>
      <c r="AG282" s="70" t="s">
        <v>3818</v>
      </c>
      <c r="AH282" s="68" t="s">
        <v>10134</v>
      </c>
      <c r="AI282" s="418">
        <v>1974</v>
      </c>
      <c r="AJ282" s="70">
        <v>7.0999999999999994E-2</v>
      </c>
      <c r="AK282" s="419" t="s">
        <v>8281</v>
      </c>
      <c r="AL282" s="36"/>
    </row>
    <row r="283" spans="1:38" ht="25.5" x14ac:dyDescent="0.25">
      <c r="A283" s="460">
        <v>278</v>
      </c>
      <c r="B283" s="420"/>
      <c r="C283" s="420"/>
      <c r="D283" s="70"/>
      <c r="E283" s="419"/>
      <c r="F283" s="418"/>
      <c r="G283" s="70"/>
      <c r="H283" s="419"/>
      <c r="I283" s="70"/>
      <c r="J283" s="70"/>
      <c r="K283" s="70"/>
      <c r="L283" s="70"/>
      <c r="M283" s="70"/>
      <c r="N283" s="70"/>
      <c r="O283" s="70"/>
      <c r="P283" s="70"/>
      <c r="Q283" s="70"/>
      <c r="R283" s="70"/>
      <c r="S283" s="70"/>
      <c r="T283" s="70"/>
      <c r="U283" s="70"/>
      <c r="V283" s="70"/>
      <c r="W283" s="70"/>
      <c r="X283" s="418"/>
      <c r="Y283" s="419"/>
      <c r="Z283" s="418"/>
      <c r="AA283" s="70"/>
      <c r="AB283" s="419"/>
      <c r="AC283" s="418"/>
      <c r="AD283" s="70"/>
      <c r="AE283" s="70"/>
      <c r="AF283" s="418"/>
      <c r="AG283" s="70" t="s">
        <v>3818</v>
      </c>
      <c r="AH283" s="68" t="s">
        <v>10135</v>
      </c>
      <c r="AI283" s="418">
        <v>1974</v>
      </c>
      <c r="AJ283" s="70">
        <v>1.7000000000000001E-2</v>
      </c>
      <c r="AK283" s="419" t="s">
        <v>10136</v>
      </c>
      <c r="AL283" s="36"/>
    </row>
    <row r="284" spans="1:38" ht="25.5" x14ac:dyDescent="0.25">
      <c r="A284" s="460">
        <v>279</v>
      </c>
      <c r="B284" s="420"/>
      <c r="C284" s="420"/>
      <c r="D284" s="70"/>
      <c r="E284" s="419"/>
      <c r="F284" s="418"/>
      <c r="G284" s="70"/>
      <c r="H284" s="419"/>
      <c r="I284" s="70"/>
      <c r="J284" s="70"/>
      <c r="K284" s="70"/>
      <c r="L284" s="70"/>
      <c r="M284" s="70"/>
      <c r="N284" s="70"/>
      <c r="O284" s="70"/>
      <c r="P284" s="70"/>
      <c r="Q284" s="70"/>
      <c r="R284" s="70"/>
      <c r="S284" s="70"/>
      <c r="T284" s="70"/>
      <c r="U284" s="70"/>
      <c r="V284" s="70"/>
      <c r="W284" s="70"/>
      <c r="X284" s="418"/>
      <c r="Y284" s="419"/>
      <c r="Z284" s="418"/>
      <c r="AA284" s="70"/>
      <c r="AB284" s="419"/>
      <c r="AC284" s="418"/>
      <c r="AD284" s="70"/>
      <c r="AE284" s="70"/>
      <c r="AF284" s="418"/>
      <c r="AG284" s="70" t="s">
        <v>3818</v>
      </c>
      <c r="AH284" s="68" t="s">
        <v>10137</v>
      </c>
      <c r="AI284" s="418">
        <v>1974</v>
      </c>
      <c r="AJ284" s="70">
        <v>1.7999999999999999E-2</v>
      </c>
      <c r="AK284" s="419" t="s">
        <v>10136</v>
      </c>
      <c r="AL284" s="36"/>
    </row>
    <row r="285" spans="1:38" x14ac:dyDescent="0.25">
      <c r="A285" s="460">
        <v>280</v>
      </c>
      <c r="B285" s="420"/>
      <c r="C285" s="420"/>
      <c r="D285" s="70"/>
      <c r="E285" s="419"/>
      <c r="F285" s="418"/>
      <c r="G285" s="70"/>
      <c r="H285" s="419"/>
      <c r="I285" s="70"/>
      <c r="J285" s="70"/>
      <c r="K285" s="70"/>
      <c r="L285" s="70"/>
      <c r="M285" s="70"/>
      <c r="N285" s="70"/>
      <c r="O285" s="70"/>
      <c r="P285" s="70"/>
      <c r="Q285" s="70"/>
      <c r="R285" s="70"/>
      <c r="S285" s="70"/>
      <c r="T285" s="70"/>
      <c r="U285" s="70"/>
      <c r="V285" s="70"/>
      <c r="W285" s="70"/>
      <c r="X285" s="418"/>
      <c r="Y285" s="419"/>
      <c r="Z285" s="418"/>
      <c r="AA285" s="70"/>
      <c r="AB285" s="419"/>
      <c r="AC285" s="418"/>
      <c r="AD285" s="70"/>
      <c r="AE285" s="70"/>
      <c r="AF285" s="418"/>
      <c r="AG285" s="70"/>
      <c r="AH285" s="68"/>
      <c r="AI285" s="418"/>
      <c r="AJ285" s="70"/>
      <c r="AK285" s="419"/>
      <c r="AL285" s="36"/>
    </row>
    <row r="286" spans="1:38" x14ac:dyDescent="0.25">
      <c r="A286" s="460">
        <v>281</v>
      </c>
      <c r="B286" s="420" t="s">
        <v>10138</v>
      </c>
      <c r="C286" s="420"/>
      <c r="D286" s="70"/>
      <c r="E286" s="70"/>
      <c r="F286" s="70"/>
      <c r="G286" s="70"/>
      <c r="H286" s="70"/>
      <c r="I286" s="70"/>
      <c r="J286" s="70"/>
      <c r="K286" s="70"/>
      <c r="L286" s="70"/>
      <c r="M286" s="70" t="s">
        <v>10118</v>
      </c>
      <c r="N286" s="70" t="s">
        <v>10139</v>
      </c>
      <c r="O286" s="70">
        <v>0.3</v>
      </c>
      <c r="P286" s="70">
        <v>1978</v>
      </c>
      <c r="Q286" s="70" t="s">
        <v>8954</v>
      </c>
      <c r="R286" s="70" t="s">
        <v>5606</v>
      </c>
      <c r="S286" s="70">
        <v>9</v>
      </c>
      <c r="T286" s="70">
        <v>1968</v>
      </c>
      <c r="U286" s="70" t="s">
        <v>9672</v>
      </c>
      <c r="V286" s="70" t="s">
        <v>253</v>
      </c>
      <c r="W286" s="70"/>
      <c r="X286" s="418"/>
      <c r="Y286" s="419"/>
      <c r="Z286" s="418"/>
      <c r="AA286" s="70"/>
      <c r="AB286" s="419"/>
      <c r="AC286" s="418"/>
      <c r="AD286" s="70"/>
      <c r="AE286" s="70"/>
      <c r="AF286" s="418"/>
      <c r="AG286" s="70" t="s">
        <v>3613</v>
      </c>
      <c r="AH286" s="68" t="s">
        <v>10140</v>
      </c>
      <c r="AI286" s="418">
        <v>1970</v>
      </c>
      <c r="AJ286" s="70">
        <v>6.0999999999999999E-2</v>
      </c>
      <c r="AK286" s="419" t="s">
        <v>80</v>
      </c>
      <c r="AL286" s="36"/>
    </row>
    <row r="287" spans="1:38" x14ac:dyDescent="0.25">
      <c r="A287" s="460">
        <v>282</v>
      </c>
      <c r="B287" s="420"/>
      <c r="C287" s="420"/>
      <c r="D287" s="70"/>
      <c r="E287" s="70"/>
      <c r="F287" s="70"/>
      <c r="G287" s="70"/>
      <c r="H287" s="70"/>
      <c r="I287" s="70"/>
      <c r="J287" s="70"/>
      <c r="K287" s="70"/>
      <c r="L287" s="70"/>
      <c r="M287" s="70"/>
      <c r="N287" s="70"/>
      <c r="O287" s="70"/>
      <c r="P287" s="70"/>
      <c r="Q287" s="70"/>
      <c r="R287" s="70"/>
      <c r="S287" s="70"/>
      <c r="T287" s="70"/>
      <c r="U287" s="70"/>
      <c r="V287" s="70"/>
      <c r="W287" s="70"/>
      <c r="X287" s="418"/>
      <c r="Y287" s="419"/>
      <c r="Z287" s="418"/>
      <c r="AA287" s="70"/>
      <c r="AB287" s="419"/>
      <c r="AC287" s="418"/>
      <c r="AD287" s="70"/>
      <c r="AE287" s="70"/>
      <c r="AF287" s="418"/>
      <c r="AG287" s="70" t="s">
        <v>3613</v>
      </c>
      <c r="AH287" s="68" t="s">
        <v>10141</v>
      </c>
      <c r="AI287" s="418">
        <v>1971</v>
      </c>
      <c r="AJ287" s="70">
        <v>0.16300000000000001</v>
      </c>
      <c r="AK287" s="419" t="s">
        <v>10142</v>
      </c>
      <c r="AL287" s="36"/>
    </row>
    <row r="288" spans="1:38" x14ac:dyDescent="0.25">
      <c r="A288" s="460">
        <v>283</v>
      </c>
      <c r="B288" s="420"/>
      <c r="C288" s="420"/>
      <c r="D288" s="70"/>
      <c r="E288" s="70"/>
      <c r="F288" s="70"/>
      <c r="G288" s="70"/>
      <c r="H288" s="70"/>
      <c r="I288" s="70"/>
      <c r="J288" s="70"/>
      <c r="K288" s="70"/>
      <c r="L288" s="70"/>
      <c r="M288" s="70"/>
      <c r="N288" s="70"/>
      <c r="O288" s="70"/>
      <c r="P288" s="70"/>
      <c r="Q288" s="70"/>
      <c r="R288" s="70"/>
      <c r="S288" s="70"/>
      <c r="T288" s="70"/>
      <c r="U288" s="70"/>
      <c r="V288" s="70"/>
      <c r="W288" s="70"/>
      <c r="X288" s="418"/>
      <c r="Y288" s="419"/>
      <c r="Z288" s="418"/>
      <c r="AA288" s="70"/>
      <c r="AB288" s="419"/>
      <c r="AC288" s="418"/>
      <c r="AD288" s="70"/>
      <c r="AE288" s="70"/>
      <c r="AF288" s="418"/>
      <c r="AG288" s="70" t="s">
        <v>3613</v>
      </c>
      <c r="AH288" s="68" t="s">
        <v>10143</v>
      </c>
      <c r="AI288" s="418">
        <v>2014</v>
      </c>
      <c r="AJ288" s="70">
        <v>0.18</v>
      </c>
      <c r="AK288" s="419" t="s">
        <v>80</v>
      </c>
      <c r="AL288" s="36"/>
    </row>
    <row r="289" spans="1:38" ht="38.25" x14ac:dyDescent="0.25">
      <c r="A289" s="460">
        <v>284</v>
      </c>
      <c r="B289" s="420"/>
      <c r="C289" s="420"/>
      <c r="D289" s="70"/>
      <c r="E289" s="419"/>
      <c r="F289" s="418"/>
      <c r="G289" s="70"/>
      <c r="H289" s="419"/>
      <c r="I289" s="70"/>
      <c r="J289" s="70"/>
      <c r="K289" s="70"/>
      <c r="L289" s="70"/>
      <c r="M289" s="70"/>
      <c r="N289" s="70"/>
      <c r="O289" s="70"/>
      <c r="P289" s="70"/>
      <c r="Q289" s="70"/>
      <c r="R289" s="70"/>
      <c r="S289" s="70"/>
      <c r="T289" s="70"/>
      <c r="U289" s="70"/>
      <c r="V289" s="70"/>
      <c r="W289" s="70"/>
      <c r="X289" s="418"/>
      <c r="Y289" s="419"/>
      <c r="Z289" s="418"/>
      <c r="AA289" s="70"/>
      <c r="AB289" s="419"/>
      <c r="AC289" s="418"/>
      <c r="AD289" s="70"/>
      <c r="AE289" s="70"/>
      <c r="AF289" s="418"/>
      <c r="AG289" s="70" t="s">
        <v>3613</v>
      </c>
      <c r="AH289" s="68" t="s">
        <v>10144</v>
      </c>
      <c r="AI289" s="418">
        <v>1974</v>
      </c>
      <c r="AJ289" s="70">
        <v>0.16</v>
      </c>
      <c r="AK289" s="419" t="s">
        <v>62</v>
      </c>
      <c r="AL289" s="36"/>
    </row>
    <row r="290" spans="1:38" ht="38.25" x14ac:dyDescent="0.25">
      <c r="A290" s="460">
        <v>285</v>
      </c>
      <c r="B290" s="420"/>
      <c r="C290" s="420"/>
      <c r="D290" s="70"/>
      <c r="E290" s="419"/>
      <c r="F290" s="418"/>
      <c r="G290" s="70"/>
      <c r="H290" s="419"/>
      <c r="I290" s="70"/>
      <c r="J290" s="70"/>
      <c r="K290" s="70"/>
      <c r="L290" s="70"/>
      <c r="M290" s="70"/>
      <c r="N290" s="70"/>
      <c r="O290" s="70"/>
      <c r="P290" s="70"/>
      <c r="Q290" s="70"/>
      <c r="R290" s="70"/>
      <c r="S290" s="70"/>
      <c r="T290" s="70"/>
      <c r="U290" s="70"/>
      <c r="V290" s="70"/>
      <c r="W290" s="70"/>
      <c r="X290" s="418"/>
      <c r="Y290" s="419"/>
      <c r="Z290" s="418"/>
      <c r="AA290" s="70"/>
      <c r="AB290" s="419"/>
      <c r="AC290" s="418"/>
      <c r="AD290" s="70"/>
      <c r="AE290" s="70"/>
      <c r="AF290" s="418"/>
      <c r="AG290" s="70" t="s">
        <v>3613</v>
      </c>
      <c r="AH290" s="68" t="s">
        <v>10145</v>
      </c>
      <c r="AI290" s="418">
        <v>1974</v>
      </c>
      <c r="AJ290" s="70">
        <v>0.16</v>
      </c>
      <c r="AK290" s="419" t="s">
        <v>62</v>
      </c>
      <c r="AL290" s="36"/>
    </row>
    <row r="291" spans="1:38" ht="25.5" x14ac:dyDescent="0.25">
      <c r="A291" s="460">
        <v>286</v>
      </c>
      <c r="B291" s="420"/>
      <c r="C291" s="420"/>
      <c r="D291" s="70"/>
      <c r="E291" s="70"/>
      <c r="F291" s="70"/>
      <c r="G291" s="70"/>
      <c r="H291" s="70"/>
      <c r="I291" s="70"/>
      <c r="J291" s="70"/>
      <c r="K291" s="70"/>
      <c r="L291" s="70"/>
      <c r="M291" s="70"/>
      <c r="N291" s="70"/>
      <c r="O291" s="70"/>
      <c r="P291" s="70"/>
      <c r="Q291" s="70"/>
      <c r="R291" s="70"/>
      <c r="S291" s="70"/>
      <c r="T291" s="70"/>
      <c r="U291" s="70"/>
      <c r="V291" s="70"/>
      <c r="W291" s="70"/>
      <c r="X291" s="418"/>
      <c r="Y291" s="419"/>
      <c r="Z291" s="418"/>
      <c r="AA291" s="70"/>
      <c r="AB291" s="419"/>
      <c r="AC291" s="418"/>
      <c r="AD291" s="70"/>
      <c r="AE291" s="70"/>
      <c r="AF291" s="418"/>
      <c r="AG291" s="68" t="s">
        <v>10146</v>
      </c>
      <c r="AH291" s="68" t="s">
        <v>10147</v>
      </c>
      <c r="AI291" s="418">
        <v>2021</v>
      </c>
      <c r="AJ291" s="70">
        <v>9.5000000000000001E-2</v>
      </c>
      <c r="AK291" s="419" t="s">
        <v>9338</v>
      </c>
      <c r="AL291" s="36"/>
    </row>
    <row r="292" spans="1:38" x14ac:dyDescent="0.25">
      <c r="A292" s="460">
        <v>287</v>
      </c>
      <c r="B292" s="420"/>
      <c r="C292" s="420"/>
      <c r="D292" s="70"/>
      <c r="E292" s="70"/>
      <c r="F292" s="70"/>
      <c r="G292" s="70"/>
      <c r="H292" s="70"/>
      <c r="I292" s="70"/>
      <c r="J292" s="70"/>
      <c r="K292" s="70"/>
      <c r="L292" s="70"/>
      <c r="M292" s="70"/>
      <c r="N292" s="70"/>
      <c r="O292" s="70"/>
      <c r="P292" s="70"/>
      <c r="Q292" s="70"/>
      <c r="R292" s="70"/>
      <c r="S292" s="70"/>
      <c r="T292" s="70"/>
      <c r="U292" s="70"/>
      <c r="V292" s="70"/>
      <c r="W292" s="70"/>
      <c r="X292" s="418"/>
      <c r="Y292" s="419"/>
      <c r="Z292" s="418"/>
      <c r="AA292" s="70"/>
      <c r="AB292" s="419"/>
      <c r="AC292" s="418"/>
      <c r="AD292" s="70"/>
      <c r="AE292" s="70"/>
      <c r="AF292" s="418"/>
      <c r="AG292" s="68"/>
      <c r="AH292" s="68"/>
      <c r="AI292" s="418"/>
      <c r="AJ292" s="70"/>
      <c r="AK292" s="419"/>
      <c r="AL292" s="36"/>
    </row>
    <row r="293" spans="1:38" ht="25.5" x14ac:dyDescent="0.25">
      <c r="A293" s="460">
        <v>288</v>
      </c>
      <c r="B293" s="420" t="s">
        <v>10148</v>
      </c>
      <c r="C293" s="420" t="s">
        <v>10149</v>
      </c>
      <c r="D293" s="70"/>
      <c r="E293" s="70"/>
      <c r="F293" s="70"/>
      <c r="G293" s="70"/>
      <c r="H293" s="70"/>
      <c r="I293" s="70"/>
      <c r="J293" s="70"/>
      <c r="K293" s="70"/>
      <c r="L293" s="70"/>
      <c r="M293" s="70" t="s">
        <v>10150</v>
      </c>
      <c r="N293" s="70" t="s">
        <v>10151</v>
      </c>
      <c r="O293" s="70">
        <v>0.85</v>
      </c>
      <c r="P293" s="70">
        <v>1977</v>
      </c>
      <c r="Q293" s="70" t="s">
        <v>10152</v>
      </c>
      <c r="R293" s="70" t="s">
        <v>10153</v>
      </c>
      <c r="S293" s="70">
        <v>18</v>
      </c>
      <c r="T293" s="70">
        <v>1973</v>
      </c>
      <c r="U293" s="70" t="s">
        <v>9672</v>
      </c>
      <c r="V293" s="70" t="s">
        <v>28</v>
      </c>
      <c r="W293" s="70"/>
      <c r="X293" s="418"/>
      <c r="Y293" s="419"/>
      <c r="Z293" s="418"/>
      <c r="AA293" s="70"/>
      <c r="AB293" s="419"/>
      <c r="AC293" s="418"/>
      <c r="AD293" s="70"/>
      <c r="AE293" s="70"/>
      <c r="AF293" s="418"/>
      <c r="AG293" s="70" t="s">
        <v>3391</v>
      </c>
      <c r="AH293" s="68" t="s">
        <v>10154</v>
      </c>
      <c r="AI293" s="418">
        <v>2014</v>
      </c>
      <c r="AJ293" s="70">
        <v>7.0000000000000007E-2</v>
      </c>
      <c r="AK293" s="419" t="s">
        <v>77</v>
      </c>
      <c r="AL293" s="36"/>
    </row>
    <row r="294" spans="1:38" ht="25.5" x14ac:dyDescent="0.25">
      <c r="A294" s="460">
        <v>289</v>
      </c>
      <c r="B294" s="420"/>
      <c r="C294" s="420"/>
      <c r="D294" s="70"/>
      <c r="E294" s="70"/>
      <c r="F294" s="70"/>
      <c r="G294" s="70"/>
      <c r="H294" s="70"/>
      <c r="I294" s="70"/>
      <c r="J294" s="70"/>
      <c r="K294" s="70"/>
      <c r="L294" s="70"/>
      <c r="M294" s="70"/>
      <c r="N294" s="70"/>
      <c r="O294" s="70"/>
      <c r="P294" s="70"/>
      <c r="Q294" s="70"/>
      <c r="R294" s="70"/>
      <c r="S294" s="70"/>
      <c r="T294" s="70"/>
      <c r="U294" s="70"/>
      <c r="V294" s="70"/>
      <c r="W294" s="70"/>
      <c r="X294" s="418"/>
      <c r="Y294" s="419"/>
      <c r="Z294" s="418"/>
      <c r="AA294" s="70"/>
      <c r="AB294" s="419"/>
      <c r="AC294" s="418"/>
      <c r="AD294" s="70"/>
      <c r="AE294" s="70"/>
      <c r="AF294" s="418"/>
      <c r="AG294" s="70" t="s">
        <v>3391</v>
      </c>
      <c r="AH294" s="68" t="s">
        <v>10155</v>
      </c>
      <c r="AI294" s="418">
        <v>2014</v>
      </c>
      <c r="AJ294" s="70">
        <v>7.0000000000000007E-2</v>
      </c>
      <c r="AK294" s="419" t="s">
        <v>77</v>
      </c>
      <c r="AL294" s="36"/>
    </row>
    <row r="295" spans="1:38" ht="25.5" x14ac:dyDescent="0.25">
      <c r="A295" s="460">
        <v>290</v>
      </c>
      <c r="B295" s="420"/>
      <c r="C295" s="420"/>
      <c r="D295" s="70"/>
      <c r="E295" s="419"/>
      <c r="F295" s="418"/>
      <c r="G295" s="70"/>
      <c r="H295" s="419"/>
      <c r="I295" s="70"/>
      <c r="J295" s="70"/>
      <c r="K295" s="70"/>
      <c r="L295" s="70"/>
      <c r="M295" s="70" t="s">
        <v>10150</v>
      </c>
      <c r="N295" s="70" t="s">
        <v>10156</v>
      </c>
      <c r="O295" s="70">
        <v>0.36</v>
      </c>
      <c r="P295" s="70">
        <v>2006</v>
      </c>
      <c r="Q295" s="70" t="s">
        <v>3701</v>
      </c>
      <c r="R295" s="70"/>
      <c r="S295" s="70"/>
      <c r="T295" s="70"/>
      <c r="U295" s="70"/>
      <c r="V295" s="70"/>
      <c r="W295" s="70"/>
      <c r="X295" s="418"/>
      <c r="Y295" s="419"/>
      <c r="Z295" s="418"/>
      <c r="AA295" s="70"/>
      <c r="AB295" s="419"/>
      <c r="AC295" s="418"/>
      <c r="AD295" s="70"/>
      <c r="AE295" s="70"/>
      <c r="AF295" s="418"/>
      <c r="AG295" s="70" t="s">
        <v>3391</v>
      </c>
      <c r="AH295" s="68" t="s">
        <v>10157</v>
      </c>
      <c r="AI295" s="418">
        <v>1971</v>
      </c>
      <c r="AJ295" s="70">
        <v>0.13900000000000001</v>
      </c>
      <c r="AK295" s="419" t="s">
        <v>34</v>
      </c>
      <c r="AL295" s="36"/>
    </row>
    <row r="296" spans="1:38" ht="25.5" x14ac:dyDescent="0.25">
      <c r="A296" s="460">
        <v>291</v>
      </c>
      <c r="B296" s="420"/>
      <c r="C296" s="420"/>
      <c r="D296" s="70"/>
      <c r="E296" s="419"/>
      <c r="F296" s="418"/>
      <c r="G296" s="70"/>
      <c r="H296" s="419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418"/>
      <c r="Y296" s="419"/>
      <c r="Z296" s="418"/>
      <c r="AA296" s="70"/>
      <c r="AB296" s="419"/>
      <c r="AC296" s="418"/>
      <c r="AD296" s="70"/>
      <c r="AE296" s="70"/>
      <c r="AF296" s="418"/>
      <c r="AG296" s="70" t="s">
        <v>3391</v>
      </c>
      <c r="AH296" s="68" t="s">
        <v>10158</v>
      </c>
      <c r="AI296" s="418">
        <v>1971</v>
      </c>
      <c r="AJ296" s="70">
        <v>0.13900000000000001</v>
      </c>
      <c r="AK296" s="419" t="s">
        <v>34</v>
      </c>
      <c r="AL296" s="36"/>
    </row>
    <row r="297" spans="1:38" ht="25.5" x14ac:dyDescent="0.25">
      <c r="A297" s="460">
        <v>292</v>
      </c>
      <c r="B297" s="420"/>
      <c r="C297" s="420"/>
      <c r="D297" s="70"/>
      <c r="E297" s="70"/>
      <c r="F297" s="70"/>
      <c r="G297" s="70"/>
      <c r="H297" s="70"/>
      <c r="I297" s="70"/>
      <c r="J297" s="70"/>
      <c r="K297" s="70"/>
      <c r="L297" s="70"/>
      <c r="M297" s="70"/>
      <c r="N297" s="70"/>
      <c r="O297" s="70"/>
      <c r="P297" s="70"/>
      <c r="Q297" s="70"/>
      <c r="R297" s="70"/>
      <c r="S297" s="70"/>
      <c r="T297" s="70"/>
      <c r="U297" s="70"/>
      <c r="V297" s="70"/>
      <c r="W297" s="70"/>
      <c r="X297" s="418"/>
      <c r="Y297" s="419"/>
      <c r="Z297" s="418"/>
      <c r="AA297" s="70"/>
      <c r="AB297" s="419"/>
      <c r="AC297" s="418"/>
      <c r="AD297" s="70"/>
      <c r="AE297" s="70"/>
      <c r="AF297" s="418"/>
      <c r="AG297" s="70" t="s">
        <v>3391</v>
      </c>
      <c r="AH297" s="68" t="s">
        <v>10159</v>
      </c>
      <c r="AI297" s="418">
        <v>1972</v>
      </c>
      <c r="AJ297" s="70">
        <v>0.19</v>
      </c>
      <c r="AK297" s="419" t="s">
        <v>7119</v>
      </c>
      <c r="AL297" s="36"/>
    </row>
    <row r="298" spans="1:38" ht="25.5" x14ac:dyDescent="0.25">
      <c r="A298" s="460">
        <v>293</v>
      </c>
      <c r="B298" s="420"/>
      <c r="C298" s="420"/>
      <c r="D298" s="70"/>
      <c r="E298" s="70"/>
      <c r="F298" s="70"/>
      <c r="G298" s="70"/>
      <c r="H298" s="70"/>
      <c r="I298" s="70"/>
      <c r="J298" s="70"/>
      <c r="K298" s="70"/>
      <c r="L298" s="70"/>
      <c r="M298" s="70"/>
      <c r="N298" s="70"/>
      <c r="O298" s="70"/>
      <c r="P298" s="70"/>
      <c r="Q298" s="70"/>
      <c r="R298" s="70"/>
      <c r="S298" s="70"/>
      <c r="T298" s="70"/>
      <c r="U298" s="70"/>
      <c r="V298" s="70"/>
      <c r="W298" s="70"/>
      <c r="X298" s="418"/>
      <c r="Y298" s="419"/>
      <c r="Z298" s="418"/>
      <c r="AA298" s="70"/>
      <c r="AB298" s="419"/>
      <c r="AC298" s="418"/>
      <c r="AD298" s="70"/>
      <c r="AE298" s="70"/>
      <c r="AF298" s="418"/>
      <c r="AG298" s="70" t="s">
        <v>3391</v>
      </c>
      <c r="AH298" s="68" t="s">
        <v>10160</v>
      </c>
      <c r="AI298" s="418">
        <v>1972</v>
      </c>
      <c r="AJ298" s="70">
        <v>0.19</v>
      </c>
      <c r="AK298" s="419" t="s">
        <v>7119</v>
      </c>
      <c r="AL298" s="36"/>
    </row>
    <row r="299" spans="1:38" x14ac:dyDescent="0.25">
      <c r="A299" s="460">
        <v>294</v>
      </c>
      <c r="B299" s="420"/>
      <c r="C299" s="420"/>
      <c r="D299" s="70"/>
      <c r="E299" s="70"/>
      <c r="F299" s="70"/>
      <c r="G299" s="70"/>
      <c r="H299" s="70"/>
      <c r="I299" s="70"/>
      <c r="J299" s="70"/>
      <c r="K299" s="70"/>
      <c r="L299" s="70"/>
      <c r="M299" s="70"/>
      <c r="N299" s="70"/>
      <c r="O299" s="70"/>
      <c r="P299" s="70"/>
      <c r="Q299" s="70"/>
      <c r="R299" s="70"/>
      <c r="S299" s="70"/>
      <c r="T299" s="70"/>
      <c r="U299" s="70"/>
      <c r="V299" s="70"/>
      <c r="W299" s="70"/>
      <c r="X299" s="418"/>
      <c r="Y299" s="419"/>
      <c r="Z299" s="418"/>
      <c r="AA299" s="70"/>
      <c r="AB299" s="419"/>
      <c r="AC299" s="418"/>
      <c r="AD299" s="70"/>
      <c r="AE299" s="70"/>
      <c r="AF299" s="418"/>
      <c r="AG299" s="70" t="s">
        <v>3391</v>
      </c>
      <c r="AH299" s="68" t="s">
        <v>10161</v>
      </c>
      <c r="AI299" s="418">
        <v>1973</v>
      </c>
      <c r="AJ299" s="70">
        <v>0.15</v>
      </c>
      <c r="AK299" s="419" t="s">
        <v>7119</v>
      </c>
      <c r="AL299" s="36"/>
    </row>
    <row r="300" spans="1:38" ht="25.5" x14ac:dyDescent="0.25">
      <c r="A300" s="460">
        <v>295</v>
      </c>
      <c r="B300" s="420"/>
      <c r="C300" s="420"/>
      <c r="D300" s="70"/>
      <c r="E300" s="419"/>
      <c r="F300" s="418"/>
      <c r="G300" s="70"/>
      <c r="H300" s="419"/>
      <c r="I300" s="70"/>
      <c r="J300" s="70"/>
      <c r="K300" s="70"/>
      <c r="L300" s="70"/>
      <c r="M300" s="70"/>
      <c r="N300" s="70"/>
      <c r="O300" s="70"/>
      <c r="P300" s="70"/>
      <c r="Q300" s="70"/>
      <c r="R300" s="70"/>
      <c r="S300" s="70"/>
      <c r="T300" s="70"/>
      <c r="U300" s="70"/>
      <c r="V300" s="70"/>
      <c r="W300" s="70"/>
      <c r="X300" s="418"/>
      <c r="Y300" s="419"/>
      <c r="Z300" s="418"/>
      <c r="AA300" s="70"/>
      <c r="AB300" s="419"/>
      <c r="AC300" s="418"/>
      <c r="AD300" s="70"/>
      <c r="AE300" s="70"/>
      <c r="AF300" s="418"/>
      <c r="AG300" s="70" t="s">
        <v>3391</v>
      </c>
      <c r="AH300" s="68" t="s">
        <v>10162</v>
      </c>
      <c r="AI300" s="418">
        <v>1973</v>
      </c>
      <c r="AJ300" s="70">
        <v>0.11</v>
      </c>
      <c r="AK300" s="419" t="s">
        <v>7119</v>
      </c>
      <c r="AL300" s="36"/>
    </row>
    <row r="301" spans="1:38" x14ac:dyDescent="0.25">
      <c r="A301" s="460">
        <v>296</v>
      </c>
      <c r="B301" s="420"/>
      <c r="C301" s="420"/>
      <c r="D301" s="70"/>
      <c r="E301" s="70"/>
      <c r="F301" s="70"/>
      <c r="G301" s="70"/>
      <c r="H301" s="70"/>
      <c r="I301" s="70"/>
      <c r="J301" s="70"/>
      <c r="K301" s="70"/>
      <c r="L301" s="70"/>
      <c r="M301" s="70"/>
      <c r="N301" s="70"/>
      <c r="O301" s="70"/>
      <c r="P301" s="70"/>
      <c r="Q301" s="70"/>
      <c r="R301" s="70"/>
      <c r="S301" s="70"/>
      <c r="T301" s="70"/>
      <c r="U301" s="70"/>
      <c r="V301" s="70"/>
      <c r="W301" s="70"/>
      <c r="X301" s="418"/>
      <c r="Y301" s="419"/>
      <c r="Z301" s="418"/>
      <c r="AA301" s="70"/>
      <c r="AB301" s="419"/>
      <c r="AC301" s="418"/>
      <c r="AD301" s="70"/>
      <c r="AE301" s="70"/>
      <c r="AF301" s="418"/>
      <c r="AG301" s="70" t="s">
        <v>3391</v>
      </c>
      <c r="AH301" s="68" t="s">
        <v>10163</v>
      </c>
      <c r="AI301" s="418">
        <v>1973</v>
      </c>
      <c r="AJ301" s="70">
        <v>0.08</v>
      </c>
      <c r="AK301" s="419" t="s">
        <v>7119</v>
      </c>
      <c r="AL301" s="36"/>
    </row>
    <row r="302" spans="1:38" ht="25.5" x14ac:dyDescent="0.25">
      <c r="A302" s="460">
        <v>297</v>
      </c>
      <c r="B302" s="420"/>
      <c r="C302" s="420"/>
      <c r="D302" s="70"/>
      <c r="E302" s="70"/>
      <c r="F302" s="70"/>
      <c r="G302" s="70"/>
      <c r="H302" s="70"/>
      <c r="I302" s="70"/>
      <c r="J302" s="70"/>
      <c r="K302" s="70"/>
      <c r="L302" s="70"/>
      <c r="M302" s="70"/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418"/>
      <c r="Y302" s="419"/>
      <c r="Z302" s="418"/>
      <c r="AA302" s="70"/>
      <c r="AB302" s="419"/>
      <c r="AC302" s="418"/>
      <c r="AD302" s="70"/>
      <c r="AE302" s="70"/>
      <c r="AF302" s="418"/>
      <c r="AG302" s="70" t="s">
        <v>3391</v>
      </c>
      <c r="AH302" s="68" t="s">
        <v>10164</v>
      </c>
      <c r="AI302" s="418">
        <v>1973</v>
      </c>
      <c r="AJ302" s="70">
        <v>0.1</v>
      </c>
      <c r="AK302" s="419" t="s">
        <v>7256</v>
      </c>
      <c r="AL302" s="36"/>
    </row>
    <row r="303" spans="1:38" ht="25.5" x14ac:dyDescent="0.25">
      <c r="A303" s="460">
        <v>298</v>
      </c>
      <c r="B303" s="420"/>
      <c r="C303" s="420"/>
      <c r="D303" s="70"/>
      <c r="E303" s="70"/>
      <c r="F303" s="70"/>
      <c r="G303" s="70"/>
      <c r="H303" s="70"/>
      <c r="I303" s="70"/>
      <c r="J303" s="70"/>
      <c r="K303" s="70"/>
      <c r="L303" s="70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418"/>
      <c r="Y303" s="419"/>
      <c r="Z303" s="418"/>
      <c r="AA303" s="70"/>
      <c r="AB303" s="419"/>
      <c r="AC303" s="418"/>
      <c r="AD303" s="70"/>
      <c r="AE303" s="70"/>
      <c r="AF303" s="418"/>
      <c r="AG303" s="70" t="s">
        <v>3391</v>
      </c>
      <c r="AH303" s="68" t="s">
        <v>10165</v>
      </c>
      <c r="AI303" s="418">
        <v>1973</v>
      </c>
      <c r="AJ303" s="70">
        <v>0.1</v>
      </c>
      <c r="AK303" s="419" t="s">
        <v>7256</v>
      </c>
      <c r="AL303" s="36"/>
    </row>
    <row r="304" spans="1:38" ht="25.5" x14ac:dyDescent="0.25">
      <c r="A304" s="460">
        <v>299</v>
      </c>
      <c r="B304" s="420"/>
      <c r="C304" s="420"/>
      <c r="D304" s="70"/>
      <c r="E304" s="419"/>
      <c r="F304" s="418"/>
      <c r="G304" s="70"/>
      <c r="H304" s="419"/>
      <c r="I304" s="70"/>
      <c r="J304" s="70"/>
      <c r="K304" s="70"/>
      <c r="L304" s="70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418"/>
      <c r="Y304" s="419"/>
      <c r="Z304" s="418"/>
      <c r="AA304" s="70"/>
      <c r="AB304" s="419"/>
      <c r="AC304" s="418"/>
      <c r="AD304" s="70"/>
      <c r="AE304" s="70"/>
      <c r="AF304" s="418"/>
      <c r="AG304" s="70" t="s">
        <v>3391</v>
      </c>
      <c r="AH304" s="68" t="s">
        <v>10166</v>
      </c>
      <c r="AI304" s="418">
        <v>1974</v>
      </c>
      <c r="AJ304" s="70">
        <v>2.5000000000000001E-2</v>
      </c>
      <c r="AK304" s="419" t="s">
        <v>3535</v>
      </c>
      <c r="AL304" s="36"/>
    </row>
    <row r="305" spans="1:38" ht="25.5" x14ac:dyDescent="0.25">
      <c r="A305" s="460">
        <v>300</v>
      </c>
      <c r="B305" s="420"/>
      <c r="C305" s="420"/>
      <c r="D305" s="70"/>
      <c r="E305" s="419"/>
      <c r="F305" s="418"/>
      <c r="G305" s="70"/>
      <c r="H305" s="419"/>
      <c r="I305" s="70"/>
      <c r="J305" s="70"/>
      <c r="K305" s="70"/>
      <c r="L305" s="70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418"/>
      <c r="Y305" s="419"/>
      <c r="Z305" s="418"/>
      <c r="AA305" s="70"/>
      <c r="AB305" s="419"/>
      <c r="AC305" s="418"/>
      <c r="AD305" s="70"/>
      <c r="AE305" s="70"/>
      <c r="AF305" s="418"/>
      <c r="AG305" s="70" t="s">
        <v>3391</v>
      </c>
      <c r="AH305" s="68" t="s">
        <v>10167</v>
      </c>
      <c r="AI305" s="418">
        <v>1974</v>
      </c>
      <c r="AJ305" s="70">
        <v>2.5000000000000001E-2</v>
      </c>
      <c r="AK305" s="419" t="s">
        <v>3535</v>
      </c>
      <c r="AL305" s="36"/>
    </row>
    <row r="306" spans="1:38" ht="25.5" x14ac:dyDescent="0.25">
      <c r="A306" s="460">
        <v>301</v>
      </c>
      <c r="B306" s="420"/>
      <c r="C306" s="420"/>
      <c r="D306" s="70"/>
      <c r="E306" s="70"/>
      <c r="F306" s="70"/>
      <c r="G306" s="70"/>
      <c r="H306" s="70"/>
      <c r="I306" s="70"/>
      <c r="J306" s="70"/>
      <c r="K306" s="70"/>
      <c r="L306" s="70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418"/>
      <c r="Y306" s="419"/>
      <c r="Z306" s="418"/>
      <c r="AA306" s="70"/>
      <c r="AB306" s="419"/>
      <c r="AC306" s="418"/>
      <c r="AD306" s="70"/>
      <c r="AE306" s="70"/>
      <c r="AF306" s="418"/>
      <c r="AG306" s="70" t="s">
        <v>3391</v>
      </c>
      <c r="AH306" s="68" t="s">
        <v>10168</v>
      </c>
      <c r="AI306" s="418">
        <v>1974</v>
      </c>
      <c r="AJ306" s="70">
        <v>0.16</v>
      </c>
      <c r="AK306" s="419" t="s">
        <v>7256</v>
      </c>
      <c r="AL306" s="36"/>
    </row>
    <row r="307" spans="1:38" ht="25.5" x14ac:dyDescent="0.25">
      <c r="A307" s="460">
        <v>302</v>
      </c>
      <c r="B307" s="420"/>
      <c r="C307" s="420"/>
      <c r="D307" s="70"/>
      <c r="E307" s="70"/>
      <c r="F307" s="70"/>
      <c r="G307" s="70"/>
      <c r="H307" s="70"/>
      <c r="I307" s="70"/>
      <c r="J307" s="70"/>
      <c r="K307" s="70"/>
      <c r="L307" s="70"/>
      <c r="M307" s="70"/>
      <c r="N307" s="70"/>
      <c r="O307" s="70"/>
      <c r="P307" s="70"/>
      <c r="Q307" s="70"/>
      <c r="R307" s="70"/>
      <c r="S307" s="70"/>
      <c r="T307" s="70"/>
      <c r="U307" s="70"/>
      <c r="V307" s="70"/>
      <c r="W307" s="70"/>
      <c r="X307" s="418"/>
      <c r="Y307" s="419"/>
      <c r="Z307" s="418"/>
      <c r="AA307" s="70"/>
      <c r="AB307" s="419"/>
      <c r="AC307" s="418"/>
      <c r="AD307" s="70"/>
      <c r="AE307" s="70"/>
      <c r="AF307" s="418"/>
      <c r="AG307" s="70" t="s">
        <v>3391</v>
      </c>
      <c r="AH307" s="68" t="s">
        <v>10169</v>
      </c>
      <c r="AI307" s="418">
        <v>1974</v>
      </c>
      <c r="AJ307" s="70">
        <v>0.16</v>
      </c>
      <c r="AK307" s="419" t="s">
        <v>7256</v>
      </c>
      <c r="AL307" s="36"/>
    </row>
    <row r="308" spans="1:38" ht="25.5" x14ac:dyDescent="0.25">
      <c r="A308" s="460">
        <v>303</v>
      </c>
      <c r="B308" s="420"/>
      <c r="C308" s="420"/>
      <c r="D308" s="70"/>
      <c r="E308" s="70"/>
      <c r="F308" s="70"/>
      <c r="G308" s="70"/>
      <c r="H308" s="70"/>
      <c r="I308" s="70"/>
      <c r="J308" s="70"/>
      <c r="K308" s="70"/>
      <c r="L308" s="70"/>
      <c r="M308" s="70"/>
      <c r="N308" s="70"/>
      <c r="O308" s="70"/>
      <c r="P308" s="70"/>
      <c r="Q308" s="70"/>
      <c r="R308" s="70"/>
      <c r="S308" s="70"/>
      <c r="T308" s="70"/>
      <c r="U308" s="70"/>
      <c r="V308" s="70"/>
      <c r="W308" s="70"/>
      <c r="X308" s="418"/>
      <c r="Y308" s="419"/>
      <c r="Z308" s="418"/>
      <c r="AA308" s="70"/>
      <c r="AB308" s="419"/>
      <c r="AC308" s="418"/>
      <c r="AD308" s="70"/>
      <c r="AE308" s="70"/>
      <c r="AF308" s="418"/>
      <c r="AG308" s="70" t="s">
        <v>3391</v>
      </c>
      <c r="AH308" s="68" t="s">
        <v>10170</v>
      </c>
      <c r="AI308" s="418">
        <v>1971</v>
      </c>
      <c r="AJ308" s="70">
        <v>0.06</v>
      </c>
      <c r="AK308" s="419" t="s">
        <v>46</v>
      </c>
      <c r="AL308" s="36"/>
    </row>
    <row r="309" spans="1:38" ht="25.5" x14ac:dyDescent="0.25">
      <c r="A309" s="460">
        <v>304</v>
      </c>
      <c r="B309" s="420"/>
      <c r="C309" s="420"/>
      <c r="D309" s="70"/>
      <c r="E309" s="70"/>
      <c r="F309" s="70"/>
      <c r="G309" s="70"/>
      <c r="H309" s="70"/>
      <c r="I309" s="70"/>
      <c r="J309" s="70"/>
      <c r="K309" s="70"/>
      <c r="L309" s="70"/>
      <c r="M309" s="70"/>
      <c r="N309" s="70"/>
      <c r="O309" s="70"/>
      <c r="P309" s="70"/>
      <c r="Q309" s="70"/>
      <c r="R309" s="70"/>
      <c r="S309" s="70"/>
      <c r="T309" s="70"/>
      <c r="U309" s="70"/>
      <c r="V309" s="70"/>
      <c r="W309" s="70"/>
      <c r="X309" s="418"/>
      <c r="Y309" s="419"/>
      <c r="Z309" s="418"/>
      <c r="AA309" s="70"/>
      <c r="AB309" s="419"/>
      <c r="AC309" s="418"/>
      <c r="AD309" s="70"/>
      <c r="AE309" s="70"/>
      <c r="AF309" s="418"/>
      <c r="AG309" s="70" t="s">
        <v>3391</v>
      </c>
      <c r="AH309" s="68" t="s">
        <v>10171</v>
      </c>
      <c r="AI309" s="418">
        <v>1989</v>
      </c>
      <c r="AJ309" s="68">
        <v>0.08</v>
      </c>
      <c r="AK309" s="419" t="s">
        <v>7162</v>
      </c>
      <c r="AL309" s="36"/>
    </row>
    <row r="310" spans="1:38" ht="25.5" x14ac:dyDescent="0.25">
      <c r="A310" s="460">
        <v>305</v>
      </c>
      <c r="B310" s="420"/>
      <c r="C310" s="420"/>
      <c r="D310" s="70"/>
      <c r="E310" s="70"/>
      <c r="F310" s="70"/>
      <c r="G310" s="70"/>
      <c r="H310" s="70"/>
      <c r="I310" s="70"/>
      <c r="J310" s="70"/>
      <c r="K310" s="70"/>
      <c r="L310" s="70"/>
      <c r="M310" s="70"/>
      <c r="N310" s="70"/>
      <c r="O310" s="70"/>
      <c r="P310" s="70"/>
      <c r="Q310" s="70"/>
      <c r="R310" s="70"/>
      <c r="S310" s="70"/>
      <c r="T310" s="70"/>
      <c r="U310" s="70"/>
      <c r="V310" s="70"/>
      <c r="W310" s="70"/>
      <c r="X310" s="418"/>
      <c r="Y310" s="419"/>
      <c r="Z310" s="418"/>
      <c r="AA310" s="70"/>
      <c r="AB310" s="419"/>
      <c r="AC310" s="418"/>
      <c r="AD310" s="70"/>
      <c r="AE310" s="70"/>
      <c r="AF310" s="418"/>
      <c r="AG310" s="70" t="s">
        <v>3391</v>
      </c>
      <c r="AH310" s="68" t="s">
        <v>10172</v>
      </c>
      <c r="AI310" s="418">
        <v>1989</v>
      </c>
      <c r="AJ310" s="68">
        <v>0.08</v>
      </c>
      <c r="AK310" s="419" t="s">
        <v>7162</v>
      </c>
      <c r="AL310" s="36"/>
    </row>
    <row r="311" spans="1:38" x14ac:dyDescent="0.25">
      <c r="A311" s="460">
        <v>306</v>
      </c>
      <c r="B311" s="420"/>
      <c r="C311" s="420"/>
      <c r="D311" s="70"/>
      <c r="E311" s="70"/>
      <c r="F311" s="70"/>
      <c r="G311" s="70"/>
      <c r="H311" s="70"/>
      <c r="I311" s="70"/>
      <c r="J311" s="70"/>
      <c r="K311" s="70"/>
      <c r="L311" s="70"/>
      <c r="M311" s="70"/>
      <c r="N311" s="70"/>
      <c r="O311" s="70"/>
      <c r="P311" s="70"/>
      <c r="Q311" s="70"/>
      <c r="R311" s="70"/>
      <c r="S311" s="70"/>
      <c r="T311" s="70"/>
      <c r="U311" s="70"/>
      <c r="V311" s="70"/>
      <c r="W311" s="70"/>
      <c r="X311" s="418"/>
      <c r="Y311" s="419"/>
      <c r="Z311" s="418"/>
      <c r="AA311" s="70"/>
      <c r="AB311" s="419"/>
      <c r="AC311" s="418"/>
      <c r="AD311" s="70"/>
      <c r="AE311" s="70"/>
      <c r="AF311" s="418"/>
      <c r="AG311" s="70"/>
      <c r="AH311" s="68"/>
      <c r="AI311" s="418"/>
      <c r="AJ311" s="68"/>
      <c r="AK311" s="419"/>
      <c r="AL311" s="36"/>
    </row>
    <row r="312" spans="1:38" ht="25.5" x14ac:dyDescent="0.25">
      <c r="A312" s="460">
        <v>307</v>
      </c>
      <c r="B312" s="420" t="s">
        <v>10173</v>
      </c>
      <c r="C312" s="420"/>
      <c r="D312" s="70"/>
      <c r="E312" s="419"/>
      <c r="F312" s="418"/>
      <c r="G312" s="70"/>
      <c r="H312" s="419"/>
      <c r="I312" s="70"/>
      <c r="J312" s="70"/>
      <c r="K312" s="70"/>
      <c r="L312" s="70"/>
      <c r="M312" s="70" t="s">
        <v>10174</v>
      </c>
      <c r="N312" s="70" t="s">
        <v>10175</v>
      </c>
      <c r="O312" s="70">
        <v>0.27</v>
      </c>
      <c r="P312" s="70">
        <v>1977</v>
      </c>
      <c r="Q312" s="70" t="s">
        <v>10152</v>
      </c>
      <c r="R312" s="70" t="s">
        <v>10176</v>
      </c>
      <c r="S312" s="70">
        <v>19</v>
      </c>
      <c r="T312" s="70">
        <v>1972</v>
      </c>
      <c r="U312" s="70" t="s">
        <v>9672</v>
      </c>
      <c r="V312" s="70" t="s">
        <v>28</v>
      </c>
      <c r="W312" s="70"/>
      <c r="X312" s="418"/>
      <c r="Y312" s="419"/>
      <c r="Z312" s="418"/>
      <c r="AA312" s="70"/>
      <c r="AB312" s="419"/>
      <c r="AC312" s="418"/>
      <c r="AD312" s="70"/>
      <c r="AE312" s="70"/>
      <c r="AF312" s="418"/>
      <c r="AG312" s="70" t="s">
        <v>4366</v>
      </c>
      <c r="AH312" s="68" t="s">
        <v>10177</v>
      </c>
      <c r="AI312" s="68">
        <v>1971</v>
      </c>
      <c r="AJ312" s="68">
        <v>0.1</v>
      </c>
      <c r="AK312" s="68" t="s">
        <v>9164</v>
      </c>
      <c r="AL312" s="36"/>
    </row>
    <row r="313" spans="1:38" ht="25.5" x14ac:dyDescent="0.25">
      <c r="A313" s="460">
        <v>308</v>
      </c>
      <c r="B313" s="420"/>
      <c r="C313" s="420"/>
      <c r="D313" s="70"/>
      <c r="E313" s="70"/>
      <c r="F313" s="70"/>
      <c r="G313" s="70"/>
      <c r="H313" s="70"/>
      <c r="I313" s="70"/>
      <c r="J313" s="70"/>
      <c r="K313" s="70"/>
      <c r="L313" s="70"/>
      <c r="M313" s="70" t="s">
        <v>10174</v>
      </c>
      <c r="N313" s="70" t="s">
        <v>10178</v>
      </c>
      <c r="O313" s="70">
        <v>0.32</v>
      </c>
      <c r="P313" s="70">
        <v>1977</v>
      </c>
      <c r="Q313" s="70" t="s">
        <v>10152</v>
      </c>
      <c r="R313" s="70"/>
      <c r="S313" s="70"/>
      <c r="T313" s="70"/>
      <c r="U313" s="70"/>
      <c r="V313" s="70"/>
      <c r="W313" s="70"/>
      <c r="X313" s="418"/>
      <c r="Y313" s="419"/>
      <c r="Z313" s="418"/>
      <c r="AA313" s="70"/>
      <c r="AB313" s="419"/>
      <c r="AC313" s="418"/>
      <c r="AD313" s="70"/>
      <c r="AE313" s="70"/>
      <c r="AF313" s="418"/>
      <c r="AG313" s="70" t="s">
        <v>4366</v>
      </c>
      <c r="AH313" s="68" t="s">
        <v>10179</v>
      </c>
      <c r="AI313" s="68">
        <v>1974</v>
      </c>
      <c r="AJ313" s="68">
        <v>7.0000000000000007E-2</v>
      </c>
      <c r="AK313" s="68" t="s">
        <v>7978</v>
      </c>
      <c r="AL313" s="36"/>
    </row>
    <row r="314" spans="1:38" ht="25.5" x14ac:dyDescent="0.25">
      <c r="A314" s="460">
        <v>309</v>
      </c>
      <c r="B314" s="420"/>
      <c r="C314" s="420"/>
      <c r="D314" s="70"/>
      <c r="E314" s="70"/>
      <c r="F314" s="70"/>
      <c r="G314" s="70"/>
      <c r="H314" s="70"/>
      <c r="I314" s="70"/>
      <c r="J314" s="70"/>
      <c r="K314" s="70"/>
      <c r="L314" s="70"/>
      <c r="M314" s="70"/>
      <c r="N314" s="70"/>
      <c r="O314" s="70"/>
      <c r="P314" s="70"/>
      <c r="Q314" s="70"/>
      <c r="R314" s="70"/>
      <c r="S314" s="70"/>
      <c r="T314" s="70"/>
      <c r="U314" s="70"/>
      <c r="V314" s="70"/>
      <c r="W314" s="70"/>
      <c r="X314" s="418"/>
      <c r="Y314" s="419"/>
      <c r="Z314" s="418"/>
      <c r="AA314" s="70"/>
      <c r="AB314" s="419"/>
      <c r="AC314" s="418"/>
      <c r="AD314" s="70"/>
      <c r="AE314" s="70"/>
      <c r="AF314" s="418"/>
      <c r="AG314" s="70" t="s">
        <v>4366</v>
      </c>
      <c r="AH314" s="68" t="s">
        <v>10180</v>
      </c>
      <c r="AI314" s="68">
        <v>1974</v>
      </c>
      <c r="AJ314" s="68">
        <v>6.5000000000000002E-2</v>
      </c>
      <c r="AK314" s="68" t="s">
        <v>7978</v>
      </c>
      <c r="AL314" s="36"/>
    </row>
    <row r="315" spans="1:38" ht="25.5" x14ac:dyDescent="0.25">
      <c r="A315" s="460">
        <v>310</v>
      </c>
      <c r="B315" s="420"/>
      <c r="C315" s="420"/>
      <c r="D315" s="70"/>
      <c r="E315" s="419"/>
      <c r="F315" s="418"/>
      <c r="G315" s="70"/>
      <c r="H315" s="419"/>
      <c r="I315" s="70"/>
      <c r="J315" s="70"/>
      <c r="K315" s="70"/>
      <c r="L315" s="70"/>
      <c r="M315" s="70"/>
      <c r="N315" s="70"/>
      <c r="O315" s="70"/>
      <c r="P315" s="70"/>
      <c r="Q315" s="70"/>
      <c r="R315" s="70"/>
      <c r="S315" s="70"/>
      <c r="T315" s="70"/>
      <c r="U315" s="70"/>
      <c r="V315" s="70"/>
      <c r="W315" s="70"/>
      <c r="X315" s="418"/>
      <c r="Y315" s="419"/>
      <c r="Z315" s="418"/>
      <c r="AA315" s="70"/>
      <c r="AB315" s="419"/>
      <c r="AC315" s="418"/>
      <c r="AD315" s="70"/>
      <c r="AE315" s="70"/>
      <c r="AF315" s="418"/>
      <c r="AG315" s="70" t="s">
        <v>4366</v>
      </c>
      <c r="AH315" s="68" t="s">
        <v>10181</v>
      </c>
      <c r="AI315" s="68">
        <v>1974</v>
      </c>
      <c r="AJ315" s="68">
        <v>6.7000000000000004E-2</v>
      </c>
      <c r="AK315" s="68" t="s">
        <v>7978</v>
      </c>
      <c r="AL315" s="36"/>
    </row>
    <row r="316" spans="1:38" ht="25.5" x14ac:dyDescent="0.25">
      <c r="A316" s="460">
        <v>311</v>
      </c>
      <c r="B316" s="420"/>
      <c r="C316" s="420"/>
      <c r="D316" s="70"/>
      <c r="E316" s="70"/>
      <c r="F316" s="70"/>
      <c r="G316" s="70"/>
      <c r="H316" s="70"/>
      <c r="I316" s="70"/>
      <c r="J316" s="70"/>
      <c r="K316" s="70"/>
      <c r="L316" s="70"/>
      <c r="M316" s="70"/>
      <c r="N316" s="70"/>
      <c r="O316" s="70"/>
      <c r="P316" s="70"/>
      <c r="Q316" s="70"/>
      <c r="R316" s="70"/>
      <c r="S316" s="70"/>
      <c r="T316" s="70"/>
      <c r="U316" s="70"/>
      <c r="V316" s="70"/>
      <c r="W316" s="70"/>
      <c r="X316" s="418"/>
      <c r="Y316" s="419"/>
      <c r="Z316" s="418"/>
      <c r="AA316" s="70"/>
      <c r="AB316" s="419"/>
      <c r="AC316" s="418"/>
      <c r="AD316" s="70"/>
      <c r="AE316" s="70"/>
      <c r="AF316" s="418"/>
      <c r="AG316" s="70" t="s">
        <v>4366</v>
      </c>
      <c r="AH316" s="68" t="s">
        <v>10182</v>
      </c>
      <c r="AI316" s="68">
        <v>1971</v>
      </c>
      <c r="AJ316" s="68">
        <v>0.05</v>
      </c>
      <c r="AK316" s="68" t="s">
        <v>7978</v>
      </c>
      <c r="AL316" s="36"/>
    </row>
    <row r="317" spans="1:38" ht="25.5" x14ac:dyDescent="0.25">
      <c r="A317" s="460">
        <v>312</v>
      </c>
      <c r="B317" s="420"/>
      <c r="C317" s="420"/>
      <c r="D317" s="70"/>
      <c r="E317" s="70"/>
      <c r="F317" s="70"/>
      <c r="G317" s="70"/>
      <c r="H317" s="70"/>
      <c r="I317" s="70"/>
      <c r="J317" s="70"/>
      <c r="K317" s="70"/>
      <c r="L317" s="70"/>
      <c r="M317" s="70"/>
      <c r="N317" s="70"/>
      <c r="O317" s="70"/>
      <c r="P317" s="70"/>
      <c r="Q317" s="70"/>
      <c r="R317" s="70"/>
      <c r="S317" s="70"/>
      <c r="T317" s="70"/>
      <c r="U317" s="70"/>
      <c r="V317" s="70"/>
      <c r="W317" s="70"/>
      <c r="X317" s="418"/>
      <c r="Y317" s="419"/>
      <c r="Z317" s="418"/>
      <c r="AA317" s="70"/>
      <c r="AB317" s="419"/>
      <c r="AC317" s="418"/>
      <c r="AD317" s="70"/>
      <c r="AE317" s="70"/>
      <c r="AF317" s="418"/>
      <c r="AG317" s="70" t="s">
        <v>4366</v>
      </c>
      <c r="AH317" s="68" t="s">
        <v>10183</v>
      </c>
      <c r="AI317" s="68">
        <v>1971</v>
      </c>
      <c r="AJ317" s="68">
        <v>0.05</v>
      </c>
      <c r="AK317" s="68" t="s">
        <v>7978</v>
      </c>
      <c r="AL317" s="36"/>
    </row>
    <row r="318" spans="1:38" ht="25.5" x14ac:dyDescent="0.25">
      <c r="A318" s="460">
        <v>313</v>
      </c>
      <c r="B318" s="420"/>
      <c r="C318" s="420"/>
      <c r="D318" s="70"/>
      <c r="E318" s="70"/>
      <c r="F318" s="70"/>
      <c r="G318" s="70"/>
      <c r="H318" s="70"/>
      <c r="I318" s="70"/>
      <c r="J318" s="70"/>
      <c r="K318" s="70"/>
      <c r="L318" s="70"/>
      <c r="M318" s="70"/>
      <c r="N318" s="70"/>
      <c r="O318" s="70"/>
      <c r="P318" s="70"/>
      <c r="Q318" s="70"/>
      <c r="R318" s="70"/>
      <c r="S318" s="70"/>
      <c r="T318" s="70"/>
      <c r="U318" s="70"/>
      <c r="V318" s="70"/>
      <c r="W318" s="70"/>
      <c r="X318" s="418"/>
      <c r="Y318" s="419"/>
      <c r="Z318" s="418"/>
      <c r="AA318" s="70"/>
      <c r="AB318" s="419"/>
      <c r="AC318" s="418"/>
      <c r="AD318" s="70"/>
      <c r="AE318" s="70"/>
      <c r="AF318" s="418"/>
      <c r="AG318" s="70" t="s">
        <v>4366</v>
      </c>
      <c r="AH318" s="68" t="s">
        <v>10184</v>
      </c>
      <c r="AI318" s="68">
        <v>1971</v>
      </c>
      <c r="AJ318" s="68">
        <v>4.2999999999999997E-2</v>
      </c>
      <c r="AK318" s="68" t="s">
        <v>10185</v>
      </c>
      <c r="AL318" s="36"/>
    </row>
    <row r="319" spans="1:38" ht="25.5" x14ac:dyDescent="0.25">
      <c r="A319" s="460">
        <v>314</v>
      </c>
      <c r="B319" s="420"/>
      <c r="C319" s="420"/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418"/>
      <c r="Y319" s="419"/>
      <c r="Z319" s="418"/>
      <c r="AA319" s="70"/>
      <c r="AB319" s="419"/>
      <c r="AC319" s="418"/>
      <c r="AD319" s="70"/>
      <c r="AE319" s="70"/>
      <c r="AF319" s="418"/>
      <c r="AG319" s="70" t="s">
        <v>4366</v>
      </c>
      <c r="AH319" s="68" t="s">
        <v>10186</v>
      </c>
      <c r="AI319" s="68">
        <v>2004</v>
      </c>
      <c r="AJ319" s="68">
        <v>5.2999999999999999E-2</v>
      </c>
      <c r="AK319" s="68" t="s">
        <v>7119</v>
      </c>
      <c r="AL319" s="36"/>
    </row>
    <row r="320" spans="1:38" ht="25.5" x14ac:dyDescent="0.25">
      <c r="A320" s="460">
        <v>315</v>
      </c>
      <c r="B320" s="420"/>
      <c r="C320" s="420"/>
      <c r="D320" s="70"/>
      <c r="E320" s="419"/>
      <c r="F320" s="418"/>
      <c r="G320" s="70"/>
      <c r="H320" s="419"/>
      <c r="I320" s="70"/>
      <c r="J320" s="70"/>
      <c r="K320" s="70"/>
      <c r="L320" s="70"/>
      <c r="M320" s="70"/>
      <c r="N320" s="70"/>
      <c r="O320" s="70"/>
      <c r="P320" s="70"/>
      <c r="Q320" s="70"/>
      <c r="R320" s="70"/>
      <c r="S320" s="70"/>
      <c r="T320" s="70"/>
      <c r="U320" s="70"/>
      <c r="V320" s="70"/>
      <c r="W320" s="70"/>
      <c r="X320" s="418"/>
      <c r="Y320" s="419"/>
      <c r="Z320" s="418"/>
      <c r="AA320" s="70"/>
      <c r="AB320" s="419"/>
      <c r="AC320" s="418"/>
      <c r="AD320" s="70"/>
      <c r="AE320" s="70"/>
      <c r="AF320" s="418"/>
      <c r="AG320" s="70" t="s">
        <v>4366</v>
      </c>
      <c r="AH320" s="68" t="s">
        <v>10187</v>
      </c>
      <c r="AI320" s="68">
        <v>1971</v>
      </c>
      <c r="AJ320" s="68">
        <v>0.09</v>
      </c>
      <c r="AK320" s="68" t="s">
        <v>7119</v>
      </c>
      <c r="AL320" s="36"/>
    </row>
    <row r="321" spans="1:38" ht="25.5" x14ac:dyDescent="0.25">
      <c r="A321" s="460">
        <v>316</v>
      </c>
      <c r="B321" s="420"/>
      <c r="C321" s="420"/>
      <c r="D321" s="70"/>
      <c r="E321" s="70"/>
      <c r="F321" s="70"/>
      <c r="G321" s="70"/>
      <c r="H321" s="70"/>
      <c r="I321" s="70"/>
      <c r="J321" s="70"/>
      <c r="K321" s="70"/>
      <c r="L321" s="70"/>
      <c r="M321" s="70"/>
      <c r="N321" s="70"/>
      <c r="O321" s="70"/>
      <c r="P321" s="70"/>
      <c r="Q321" s="70"/>
      <c r="R321" s="70"/>
      <c r="S321" s="70"/>
      <c r="T321" s="70"/>
      <c r="U321" s="70"/>
      <c r="V321" s="70"/>
      <c r="W321" s="70"/>
      <c r="X321" s="418"/>
      <c r="Y321" s="419"/>
      <c r="Z321" s="418"/>
      <c r="AA321" s="70"/>
      <c r="AB321" s="419"/>
      <c r="AC321" s="418"/>
      <c r="AD321" s="70"/>
      <c r="AE321" s="70"/>
      <c r="AF321" s="418"/>
      <c r="AG321" s="70" t="s">
        <v>4366</v>
      </c>
      <c r="AH321" s="68" t="s">
        <v>10188</v>
      </c>
      <c r="AI321" s="68">
        <v>1971</v>
      </c>
      <c r="AJ321" s="68">
        <v>0.06</v>
      </c>
      <c r="AK321" s="68" t="s">
        <v>9253</v>
      </c>
      <c r="AL321" s="36"/>
    </row>
    <row r="322" spans="1:38" ht="25.5" x14ac:dyDescent="0.25">
      <c r="A322" s="460">
        <v>317</v>
      </c>
      <c r="B322" s="420"/>
      <c r="C322" s="420"/>
      <c r="D322" s="70"/>
      <c r="E322" s="70"/>
      <c r="F322" s="70"/>
      <c r="G322" s="70"/>
      <c r="H322" s="70"/>
      <c r="I322" s="70"/>
      <c r="J322" s="70"/>
      <c r="K322" s="70"/>
      <c r="L322" s="70"/>
      <c r="M322" s="70"/>
      <c r="N322" s="70"/>
      <c r="O322" s="70"/>
      <c r="P322" s="70"/>
      <c r="Q322" s="70"/>
      <c r="R322" s="70"/>
      <c r="S322" s="70"/>
      <c r="T322" s="70"/>
      <c r="U322" s="70"/>
      <c r="V322" s="70"/>
      <c r="W322" s="70"/>
      <c r="X322" s="418"/>
      <c r="Y322" s="419"/>
      <c r="Z322" s="418"/>
      <c r="AA322" s="70"/>
      <c r="AB322" s="419"/>
      <c r="AC322" s="418"/>
      <c r="AD322" s="70"/>
      <c r="AE322" s="70"/>
      <c r="AF322" s="418"/>
      <c r="AG322" s="70" t="s">
        <v>4366</v>
      </c>
      <c r="AH322" s="68" t="s">
        <v>10189</v>
      </c>
      <c r="AI322" s="68">
        <v>1971</v>
      </c>
      <c r="AJ322" s="68">
        <v>4.4999999999999998E-2</v>
      </c>
      <c r="AK322" s="68" t="s">
        <v>9253</v>
      </c>
      <c r="AL322" s="36"/>
    </row>
    <row r="323" spans="1:38" ht="25.5" x14ac:dyDescent="0.25">
      <c r="A323" s="460">
        <v>318</v>
      </c>
      <c r="B323" s="420"/>
      <c r="C323" s="420"/>
      <c r="D323" s="70"/>
      <c r="E323" s="419"/>
      <c r="F323" s="418"/>
      <c r="G323" s="70"/>
      <c r="H323" s="419"/>
      <c r="I323" s="70"/>
      <c r="J323" s="70"/>
      <c r="K323" s="70"/>
      <c r="L323" s="70"/>
      <c r="M323" s="70"/>
      <c r="N323" s="70"/>
      <c r="O323" s="70"/>
      <c r="P323" s="70"/>
      <c r="Q323" s="70"/>
      <c r="R323" s="70"/>
      <c r="S323" s="70"/>
      <c r="T323" s="70"/>
      <c r="U323" s="70"/>
      <c r="V323" s="70"/>
      <c r="W323" s="70"/>
      <c r="X323" s="418"/>
      <c r="Y323" s="419"/>
      <c r="Z323" s="418"/>
      <c r="AA323" s="70"/>
      <c r="AB323" s="419"/>
      <c r="AC323" s="418"/>
      <c r="AD323" s="70"/>
      <c r="AE323" s="70"/>
      <c r="AF323" s="418"/>
      <c r="AG323" s="70" t="s">
        <v>4366</v>
      </c>
      <c r="AH323" s="68" t="s">
        <v>10190</v>
      </c>
      <c r="AI323" s="68">
        <v>1971</v>
      </c>
      <c r="AJ323" s="68">
        <v>0.125</v>
      </c>
      <c r="AK323" s="68" t="s">
        <v>9253</v>
      </c>
      <c r="AL323" s="36"/>
    </row>
    <row r="324" spans="1:38" ht="25.5" x14ac:dyDescent="0.25">
      <c r="A324" s="460">
        <v>319</v>
      </c>
      <c r="B324" s="420"/>
      <c r="C324" s="420"/>
      <c r="D324" s="70"/>
      <c r="E324" s="70"/>
      <c r="F324" s="70"/>
      <c r="G324" s="70"/>
      <c r="H324" s="70"/>
      <c r="I324" s="70"/>
      <c r="J324" s="70"/>
      <c r="K324" s="70"/>
      <c r="L324" s="70"/>
      <c r="M324" s="70"/>
      <c r="N324" s="70"/>
      <c r="O324" s="70"/>
      <c r="P324" s="70"/>
      <c r="Q324" s="70"/>
      <c r="R324" s="70"/>
      <c r="S324" s="70"/>
      <c r="T324" s="70"/>
      <c r="U324" s="70"/>
      <c r="V324" s="70"/>
      <c r="W324" s="70"/>
      <c r="X324" s="418"/>
      <c r="Y324" s="419"/>
      <c r="Z324" s="418"/>
      <c r="AA324" s="70"/>
      <c r="AB324" s="419"/>
      <c r="AC324" s="418"/>
      <c r="AD324" s="70"/>
      <c r="AE324" s="70"/>
      <c r="AF324" s="418"/>
      <c r="AG324" s="70" t="s">
        <v>4366</v>
      </c>
      <c r="AH324" s="68" t="s">
        <v>10191</v>
      </c>
      <c r="AI324" s="68">
        <v>1971</v>
      </c>
      <c r="AJ324" s="68">
        <v>0.115</v>
      </c>
      <c r="AK324" s="68" t="s">
        <v>9253</v>
      </c>
      <c r="AL324" s="36"/>
    </row>
    <row r="325" spans="1:38" ht="25.5" x14ac:dyDescent="0.25">
      <c r="A325" s="460">
        <v>320</v>
      </c>
      <c r="B325" s="420"/>
      <c r="C325" s="420"/>
      <c r="D325" s="70"/>
      <c r="E325" s="70"/>
      <c r="F325" s="70"/>
      <c r="G325" s="70"/>
      <c r="H325" s="70"/>
      <c r="I325" s="70"/>
      <c r="J325" s="70"/>
      <c r="K325" s="70"/>
      <c r="L325" s="70"/>
      <c r="M325" s="70"/>
      <c r="N325" s="70"/>
      <c r="O325" s="70"/>
      <c r="P325" s="70"/>
      <c r="Q325" s="70"/>
      <c r="R325" s="70"/>
      <c r="S325" s="70"/>
      <c r="T325" s="70"/>
      <c r="U325" s="70"/>
      <c r="V325" s="70"/>
      <c r="W325" s="70"/>
      <c r="X325" s="418"/>
      <c r="Y325" s="419"/>
      <c r="Z325" s="418"/>
      <c r="AA325" s="70"/>
      <c r="AB325" s="419"/>
      <c r="AC325" s="418"/>
      <c r="AD325" s="70"/>
      <c r="AE325" s="70"/>
      <c r="AF325" s="418"/>
      <c r="AG325" s="70" t="s">
        <v>4366</v>
      </c>
      <c r="AH325" s="68" t="s">
        <v>10192</v>
      </c>
      <c r="AI325" s="68">
        <v>1977</v>
      </c>
      <c r="AJ325" s="68">
        <v>0.17</v>
      </c>
      <c r="AK325" s="68" t="s">
        <v>10193</v>
      </c>
      <c r="AL325" s="36"/>
    </row>
    <row r="326" spans="1:38" ht="25.5" x14ac:dyDescent="0.25">
      <c r="A326" s="460">
        <v>321</v>
      </c>
      <c r="B326" s="420"/>
      <c r="C326" s="420"/>
      <c r="D326" s="70"/>
      <c r="E326" s="70"/>
      <c r="F326" s="70"/>
      <c r="G326" s="70"/>
      <c r="H326" s="70"/>
      <c r="I326" s="70"/>
      <c r="J326" s="70"/>
      <c r="K326" s="70"/>
      <c r="L326" s="70"/>
      <c r="M326" s="70"/>
      <c r="N326" s="70"/>
      <c r="O326" s="70"/>
      <c r="P326" s="70"/>
      <c r="Q326" s="70"/>
      <c r="R326" s="70"/>
      <c r="S326" s="70"/>
      <c r="T326" s="70"/>
      <c r="U326" s="70"/>
      <c r="V326" s="70"/>
      <c r="W326" s="70"/>
      <c r="X326" s="418"/>
      <c r="Y326" s="419"/>
      <c r="Z326" s="418"/>
      <c r="AA326" s="70"/>
      <c r="AB326" s="419"/>
      <c r="AC326" s="418"/>
      <c r="AD326" s="70"/>
      <c r="AE326" s="70"/>
      <c r="AF326" s="418"/>
      <c r="AG326" s="70" t="s">
        <v>4366</v>
      </c>
      <c r="AH326" s="68" t="s">
        <v>10194</v>
      </c>
      <c r="AI326" s="68">
        <v>1977</v>
      </c>
      <c r="AJ326" s="68">
        <v>0.17</v>
      </c>
      <c r="AK326" s="68" t="s">
        <v>126</v>
      </c>
      <c r="AL326" s="36"/>
    </row>
    <row r="327" spans="1:38" ht="38.25" x14ac:dyDescent="0.25">
      <c r="A327" s="460">
        <v>322</v>
      </c>
      <c r="B327" s="420"/>
      <c r="C327" s="420"/>
      <c r="D327" s="70"/>
      <c r="E327" s="419"/>
      <c r="F327" s="418"/>
      <c r="G327" s="70"/>
      <c r="H327" s="419"/>
      <c r="I327" s="70"/>
      <c r="J327" s="70"/>
      <c r="K327" s="70"/>
      <c r="L327" s="70"/>
      <c r="M327" s="70"/>
      <c r="N327" s="70"/>
      <c r="O327" s="70"/>
      <c r="P327" s="70"/>
      <c r="Q327" s="70"/>
      <c r="R327" s="70"/>
      <c r="S327" s="70"/>
      <c r="T327" s="70"/>
      <c r="U327" s="70"/>
      <c r="V327" s="70"/>
      <c r="W327" s="70"/>
      <c r="X327" s="418"/>
      <c r="Y327" s="419"/>
      <c r="Z327" s="418"/>
      <c r="AA327" s="70"/>
      <c r="AB327" s="419"/>
      <c r="AC327" s="418"/>
      <c r="AD327" s="70"/>
      <c r="AE327" s="70"/>
      <c r="AF327" s="418"/>
      <c r="AG327" s="70" t="s">
        <v>4366</v>
      </c>
      <c r="AH327" s="68" t="s">
        <v>10195</v>
      </c>
      <c r="AI327" s="68">
        <v>1973</v>
      </c>
      <c r="AJ327" s="68">
        <v>0.21</v>
      </c>
      <c r="AK327" s="68" t="s">
        <v>9253</v>
      </c>
      <c r="AL327" s="36"/>
    </row>
    <row r="328" spans="1:38" ht="38.25" x14ac:dyDescent="0.25">
      <c r="A328" s="460">
        <v>323</v>
      </c>
      <c r="B328" s="420"/>
      <c r="C328" s="420"/>
      <c r="D328" s="70"/>
      <c r="E328" s="419"/>
      <c r="F328" s="418"/>
      <c r="G328" s="70"/>
      <c r="H328" s="419"/>
      <c r="I328" s="70"/>
      <c r="J328" s="70"/>
      <c r="K328" s="70"/>
      <c r="L328" s="70"/>
      <c r="M328" s="70"/>
      <c r="N328" s="70"/>
      <c r="O328" s="70"/>
      <c r="P328" s="70"/>
      <c r="Q328" s="70"/>
      <c r="R328" s="70"/>
      <c r="S328" s="70"/>
      <c r="T328" s="70"/>
      <c r="U328" s="70"/>
      <c r="V328" s="70"/>
      <c r="W328" s="70"/>
      <c r="X328" s="418"/>
      <c r="Y328" s="419"/>
      <c r="Z328" s="418"/>
      <c r="AA328" s="70"/>
      <c r="AB328" s="419"/>
      <c r="AC328" s="418"/>
      <c r="AD328" s="70"/>
      <c r="AE328" s="70"/>
      <c r="AF328" s="418"/>
      <c r="AG328" s="70" t="s">
        <v>4366</v>
      </c>
      <c r="AH328" s="68" t="s">
        <v>10196</v>
      </c>
      <c r="AI328" s="68">
        <v>1973</v>
      </c>
      <c r="AJ328" s="68">
        <v>0.21</v>
      </c>
      <c r="AK328" s="68" t="s">
        <v>9253</v>
      </c>
      <c r="AL328" s="36"/>
    </row>
    <row r="329" spans="1:38" x14ac:dyDescent="0.25">
      <c r="A329" s="460">
        <v>324</v>
      </c>
      <c r="B329" s="420"/>
      <c r="C329" s="420"/>
      <c r="D329" s="70"/>
      <c r="E329" s="419"/>
      <c r="F329" s="418"/>
      <c r="G329" s="70"/>
      <c r="H329" s="419"/>
      <c r="I329" s="70"/>
      <c r="J329" s="70"/>
      <c r="K329" s="70"/>
      <c r="L329" s="70"/>
      <c r="M329" s="70"/>
      <c r="N329" s="70"/>
      <c r="O329" s="70"/>
      <c r="P329" s="70"/>
      <c r="Q329" s="70"/>
      <c r="R329" s="70"/>
      <c r="S329" s="70"/>
      <c r="T329" s="70"/>
      <c r="U329" s="70"/>
      <c r="V329" s="70"/>
      <c r="W329" s="70"/>
      <c r="X329" s="418"/>
      <c r="Y329" s="419"/>
      <c r="Z329" s="418"/>
      <c r="AA329" s="70"/>
      <c r="AB329" s="419"/>
      <c r="AC329" s="418"/>
      <c r="AD329" s="70"/>
      <c r="AE329" s="70"/>
      <c r="AF329" s="418"/>
      <c r="AG329" s="70"/>
      <c r="AH329" s="68"/>
      <c r="AI329" s="68"/>
      <c r="AJ329" s="68"/>
      <c r="AK329" s="68"/>
      <c r="AL329" s="36"/>
    </row>
    <row r="330" spans="1:38" ht="25.5" x14ac:dyDescent="0.25">
      <c r="A330" s="460">
        <v>325</v>
      </c>
      <c r="B330" s="420" t="s">
        <v>10197</v>
      </c>
      <c r="C330" s="420"/>
      <c r="D330" s="70"/>
      <c r="E330" s="70"/>
      <c r="F330" s="70"/>
      <c r="G330" s="70"/>
      <c r="H330" s="70"/>
      <c r="I330" s="70"/>
      <c r="J330" s="70"/>
      <c r="K330" s="70"/>
      <c r="L330" s="70"/>
      <c r="M330" s="70" t="s">
        <v>10198</v>
      </c>
      <c r="N330" s="70" t="s">
        <v>10199</v>
      </c>
      <c r="O330" s="70">
        <v>0.37</v>
      </c>
      <c r="P330" s="70">
        <v>1977</v>
      </c>
      <c r="Q330" s="70" t="s">
        <v>3701</v>
      </c>
      <c r="R330" s="70" t="s">
        <v>5774</v>
      </c>
      <c r="S330" s="70">
        <v>17</v>
      </c>
      <c r="T330" s="70">
        <v>1972</v>
      </c>
      <c r="U330" s="70" t="s">
        <v>9672</v>
      </c>
      <c r="V330" s="70" t="s">
        <v>28</v>
      </c>
      <c r="W330" s="70"/>
      <c r="X330" s="418"/>
      <c r="Y330" s="419"/>
      <c r="Z330" s="418"/>
      <c r="AA330" s="70"/>
      <c r="AB330" s="419"/>
      <c r="AC330" s="418"/>
      <c r="AD330" s="70"/>
      <c r="AE330" s="70"/>
      <c r="AF330" s="418"/>
      <c r="AG330" s="70" t="s">
        <v>4348</v>
      </c>
      <c r="AH330" s="68" t="s">
        <v>10200</v>
      </c>
      <c r="AI330" s="418">
        <v>1975</v>
      </c>
      <c r="AJ330" s="70">
        <v>7.0000000000000007E-2</v>
      </c>
      <c r="AK330" s="419" t="s">
        <v>10201</v>
      </c>
      <c r="AL330" s="36"/>
    </row>
    <row r="331" spans="1:38" ht="25.5" x14ac:dyDescent="0.25">
      <c r="A331" s="460">
        <v>326</v>
      </c>
      <c r="B331" s="420"/>
      <c r="C331" s="420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418"/>
      <c r="Y331" s="419"/>
      <c r="Z331" s="418"/>
      <c r="AA331" s="70"/>
      <c r="AB331" s="419"/>
      <c r="AC331" s="418"/>
      <c r="AD331" s="70"/>
      <c r="AE331" s="70"/>
      <c r="AF331" s="418"/>
      <c r="AG331" s="70" t="s">
        <v>4348</v>
      </c>
      <c r="AH331" s="68" t="s">
        <v>10202</v>
      </c>
      <c r="AI331" s="418">
        <v>1975</v>
      </c>
      <c r="AJ331" s="70">
        <v>7.0000000000000007E-2</v>
      </c>
      <c r="AK331" s="419" t="s">
        <v>10201</v>
      </c>
      <c r="AL331" s="36"/>
    </row>
    <row r="332" spans="1:38" ht="25.5" x14ac:dyDescent="0.25">
      <c r="A332" s="460">
        <v>327</v>
      </c>
      <c r="B332" s="420"/>
      <c r="C332" s="42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418"/>
      <c r="Y332" s="419"/>
      <c r="Z332" s="418"/>
      <c r="AA332" s="70"/>
      <c r="AB332" s="419"/>
      <c r="AC332" s="418"/>
      <c r="AD332" s="70"/>
      <c r="AE332" s="70"/>
      <c r="AF332" s="418"/>
      <c r="AG332" s="70" t="s">
        <v>4348</v>
      </c>
      <c r="AH332" s="68" t="s">
        <v>10203</v>
      </c>
      <c r="AI332" s="418">
        <v>1975</v>
      </c>
      <c r="AJ332" s="70">
        <v>0.03</v>
      </c>
      <c r="AK332" s="419" t="s">
        <v>10201</v>
      </c>
      <c r="AL332" s="36"/>
    </row>
    <row r="333" spans="1:38" ht="25.5" x14ac:dyDescent="0.25">
      <c r="A333" s="460">
        <v>328</v>
      </c>
      <c r="B333" s="420"/>
      <c r="C333" s="420"/>
      <c r="D333" s="70"/>
      <c r="E333" s="70"/>
      <c r="F333" s="70"/>
      <c r="G333" s="70"/>
      <c r="H333" s="70"/>
      <c r="I333" s="70"/>
      <c r="J333" s="70"/>
      <c r="K333" s="70"/>
      <c r="L333" s="70"/>
      <c r="M333" s="70"/>
      <c r="N333" s="70"/>
      <c r="O333" s="70"/>
      <c r="P333" s="70"/>
      <c r="Q333" s="70"/>
      <c r="R333" s="70"/>
      <c r="S333" s="70"/>
      <c r="T333" s="70"/>
      <c r="U333" s="70"/>
      <c r="V333" s="70"/>
      <c r="W333" s="70"/>
      <c r="X333" s="418"/>
      <c r="Y333" s="419"/>
      <c r="Z333" s="418"/>
      <c r="AA333" s="70"/>
      <c r="AB333" s="419"/>
      <c r="AC333" s="418"/>
      <c r="AD333" s="70"/>
      <c r="AE333" s="70"/>
      <c r="AF333" s="418"/>
      <c r="AG333" s="70" t="s">
        <v>4348</v>
      </c>
      <c r="AH333" s="68" t="s">
        <v>10204</v>
      </c>
      <c r="AI333" s="418">
        <v>1975</v>
      </c>
      <c r="AJ333" s="70">
        <v>0.06</v>
      </c>
      <c r="AK333" s="419" t="s">
        <v>10201</v>
      </c>
      <c r="AL333" s="36"/>
    </row>
    <row r="334" spans="1:38" ht="25.5" x14ac:dyDescent="0.25">
      <c r="A334" s="460">
        <v>329</v>
      </c>
      <c r="B334" s="420"/>
      <c r="C334" s="420"/>
      <c r="D334" s="70"/>
      <c r="E334" s="70"/>
      <c r="F334" s="70"/>
      <c r="G334" s="70"/>
      <c r="H334" s="70"/>
      <c r="I334" s="70"/>
      <c r="J334" s="70"/>
      <c r="K334" s="70"/>
      <c r="L334" s="70"/>
      <c r="M334" s="70"/>
      <c r="N334" s="70"/>
      <c r="O334" s="70"/>
      <c r="P334" s="70"/>
      <c r="Q334" s="70"/>
      <c r="R334" s="70"/>
      <c r="S334" s="70"/>
      <c r="T334" s="70"/>
      <c r="U334" s="70"/>
      <c r="V334" s="70"/>
      <c r="W334" s="70"/>
      <c r="X334" s="418"/>
      <c r="Y334" s="419"/>
      <c r="Z334" s="418"/>
      <c r="AA334" s="70"/>
      <c r="AB334" s="419"/>
      <c r="AC334" s="418"/>
      <c r="AD334" s="70"/>
      <c r="AE334" s="70"/>
      <c r="AF334" s="418"/>
      <c r="AG334" s="70" t="s">
        <v>4348</v>
      </c>
      <c r="AH334" s="68" t="s">
        <v>10205</v>
      </c>
      <c r="AI334" s="418">
        <v>1977</v>
      </c>
      <c r="AJ334" s="70">
        <v>6.4000000000000001E-2</v>
      </c>
      <c r="AK334" s="419" t="s">
        <v>82</v>
      </c>
      <c r="AL334" s="36"/>
    </row>
    <row r="335" spans="1:38" ht="25.5" x14ac:dyDescent="0.25">
      <c r="A335" s="460">
        <v>330</v>
      </c>
      <c r="B335" s="420"/>
      <c r="C335" s="420"/>
      <c r="D335" s="70"/>
      <c r="E335" s="419"/>
      <c r="F335" s="418"/>
      <c r="G335" s="70"/>
      <c r="H335" s="419"/>
      <c r="I335" s="70"/>
      <c r="J335" s="70"/>
      <c r="K335" s="70"/>
      <c r="L335" s="70"/>
      <c r="M335" s="70"/>
      <c r="N335" s="70"/>
      <c r="O335" s="70"/>
      <c r="P335" s="70"/>
      <c r="Q335" s="70"/>
      <c r="R335" s="70"/>
      <c r="S335" s="70"/>
      <c r="T335" s="70"/>
      <c r="U335" s="70"/>
      <c r="V335" s="70"/>
      <c r="W335" s="70"/>
      <c r="X335" s="418"/>
      <c r="Y335" s="419"/>
      <c r="Z335" s="418"/>
      <c r="AA335" s="70"/>
      <c r="AB335" s="419"/>
      <c r="AC335" s="418"/>
      <c r="AD335" s="70"/>
      <c r="AE335" s="70"/>
      <c r="AF335" s="418"/>
      <c r="AG335" s="70" t="s">
        <v>4348</v>
      </c>
      <c r="AH335" s="68" t="s">
        <v>10206</v>
      </c>
      <c r="AI335" s="418">
        <v>1977</v>
      </c>
      <c r="AJ335" s="70">
        <v>0.10199999999999999</v>
      </c>
      <c r="AK335" s="419" t="s">
        <v>82</v>
      </c>
      <c r="AL335" s="36"/>
    </row>
    <row r="336" spans="1:38" ht="25.5" x14ac:dyDescent="0.25">
      <c r="A336" s="460">
        <v>331</v>
      </c>
      <c r="B336" s="420"/>
      <c r="C336" s="420"/>
      <c r="D336" s="70"/>
      <c r="E336" s="419"/>
      <c r="F336" s="418"/>
      <c r="G336" s="70"/>
      <c r="H336" s="419"/>
      <c r="I336" s="70"/>
      <c r="J336" s="70"/>
      <c r="K336" s="70"/>
      <c r="L336" s="70"/>
      <c r="M336" s="70"/>
      <c r="N336" s="70"/>
      <c r="O336" s="70"/>
      <c r="P336" s="70"/>
      <c r="Q336" s="70"/>
      <c r="R336" s="70"/>
      <c r="S336" s="70"/>
      <c r="T336" s="70"/>
      <c r="U336" s="70"/>
      <c r="V336" s="70"/>
      <c r="W336" s="70"/>
      <c r="X336" s="418"/>
      <c r="Y336" s="419"/>
      <c r="Z336" s="418"/>
      <c r="AA336" s="70"/>
      <c r="AB336" s="419"/>
      <c r="AC336" s="418"/>
      <c r="AD336" s="70"/>
      <c r="AE336" s="70"/>
      <c r="AF336" s="418"/>
      <c r="AG336" s="70" t="s">
        <v>4348</v>
      </c>
      <c r="AH336" s="68" t="s">
        <v>10207</v>
      </c>
      <c r="AI336" s="418">
        <v>1975</v>
      </c>
      <c r="AJ336" s="70">
        <v>0.06</v>
      </c>
      <c r="AK336" s="419" t="s">
        <v>10201</v>
      </c>
      <c r="AL336" s="36"/>
    </row>
    <row r="337" spans="1:38" ht="25.5" x14ac:dyDescent="0.25">
      <c r="A337" s="460">
        <v>332</v>
      </c>
      <c r="B337" s="420"/>
      <c r="C337" s="420"/>
      <c r="D337" s="70"/>
      <c r="E337" s="70"/>
      <c r="F337" s="70"/>
      <c r="G337" s="70"/>
      <c r="H337" s="70"/>
      <c r="I337" s="70"/>
      <c r="J337" s="70"/>
      <c r="K337" s="70"/>
      <c r="L337" s="70"/>
      <c r="M337" s="70"/>
      <c r="N337" s="70"/>
      <c r="O337" s="70"/>
      <c r="P337" s="70"/>
      <c r="Q337" s="70"/>
      <c r="R337" s="70"/>
      <c r="S337" s="70"/>
      <c r="T337" s="70"/>
      <c r="U337" s="70"/>
      <c r="V337" s="70"/>
      <c r="W337" s="70"/>
      <c r="X337" s="418"/>
      <c r="Y337" s="419"/>
      <c r="Z337" s="418"/>
      <c r="AA337" s="70"/>
      <c r="AB337" s="419"/>
      <c r="AC337" s="418"/>
      <c r="AD337" s="70"/>
      <c r="AE337" s="70"/>
      <c r="AF337" s="418"/>
      <c r="AG337" s="70" t="s">
        <v>4348</v>
      </c>
      <c r="AH337" s="68" t="s">
        <v>10208</v>
      </c>
      <c r="AI337" s="418">
        <v>1975</v>
      </c>
      <c r="AJ337" s="70">
        <v>5.7000000000000002E-2</v>
      </c>
      <c r="AK337" s="419" t="s">
        <v>84</v>
      </c>
      <c r="AL337" s="36"/>
    </row>
    <row r="338" spans="1:38" ht="25.5" x14ac:dyDescent="0.25">
      <c r="A338" s="460">
        <v>333</v>
      </c>
      <c r="B338" s="420"/>
      <c r="C338" s="420"/>
      <c r="D338" s="70"/>
      <c r="E338" s="70"/>
      <c r="F338" s="70"/>
      <c r="G338" s="70"/>
      <c r="H338" s="70"/>
      <c r="I338" s="70"/>
      <c r="J338" s="70"/>
      <c r="K338" s="70"/>
      <c r="L338" s="70"/>
      <c r="M338" s="70"/>
      <c r="N338" s="70"/>
      <c r="O338" s="70"/>
      <c r="P338" s="70"/>
      <c r="Q338" s="70"/>
      <c r="R338" s="70"/>
      <c r="S338" s="70"/>
      <c r="T338" s="70"/>
      <c r="U338" s="70"/>
      <c r="V338" s="70"/>
      <c r="W338" s="70"/>
      <c r="X338" s="418"/>
      <c r="Y338" s="419"/>
      <c r="Z338" s="418"/>
      <c r="AA338" s="70"/>
      <c r="AB338" s="419"/>
      <c r="AC338" s="418"/>
      <c r="AD338" s="70"/>
      <c r="AE338" s="70"/>
      <c r="AF338" s="418"/>
      <c r="AG338" s="70" t="s">
        <v>4348</v>
      </c>
      <c r="AH338" s="68" t="s">
        <v>10209</v>
      </c>
      <c r="AI338" s="418">
        <v>1975</v>
      </c>
      <c r="AJ338" s="70">
        <v>5.1999999999999998E-2</v>
      </c>
      <c r="AK338" s="419" t="s">
        <v>9253</v>
      </c>
      <c r="AL338" s="36"/>
    </row>
    <row r="339" spans="1:38" ht="25.5" x14ac:dyDescent="0.25">
      <c r="A339" s="460">
        <v>334</v>
      </c>
      <c r="B339" s="420"/>
      <c r="C339" s="420"/>
      <c r="D339" s="70"/>
      <c r="E339" s="419"/>
      <c r="F339" s="418"/>
      <c r="G339" s="70"/>
      <c r="H339" s="419"/>
      <c r="I339" s="70"/>
      <c r="J339" s="70"/>
      <c r="K339" s="70"/>
      <c r="L339" s="70"/>
      <c r="M339" s="70"/>
      <c r="N339" s="70"/>
      <c r="O339" s="70"/>
      <c r="P339" s="70"/>
      <c r="Q339" s="70"/>
      <c r="R339" s="70"/>
      <c r="S339" s="70"/>
      <c r="T339" s="70"/>
      <c r="U339" s="70"/>
      <c r="V339" s="70"/>
      <c r="W339" s="70"/>
      <c r="X339" s="418"/>
      <c r="Y339" s="419"/>
      <c r="Z339" s="418"/>
      <c r="AA339" s="70"/>
      <c r="AB339" s="419"/>
      <c r="AC339" s="418"/>
      <c r="AD339" s="70"/>
      <c r="AE339" s="70"/>
      <c r="AF339" s="418"/>
      <c r="AG339" s="70" t="s">
        <v>4348</v>
      </c>
      <c r="AH339" s="68" t="s">
        <v>10210</v>
      </c>
      <c r="AI339" s="418">
        <v>1975</v>
      </c>
      <c r="AJ339" s="70">
        <v>3.5000000000000003E-2</v>
      </c>
      <c r="AK339" s="419" t="s">
        <v>8357</v>
      </c>
      <c r="AL339" s="36"/>
    </row>
    <row r="340" spans="1:38" ht="25.5" x14ac:dyDescent="0.25">
      <c r="A340" s="460">
        <v>335</v>
      </c>
      <c r="B340" s="420"/>
      <c r="C340" s="420"/>
      <c r="D340" s="70"/>
      <c r="E340" s="70"/>
      <c r="F340" s="70"/>
      <c r="G340" s="70"/>
      <c r="H340" s="70"/>
      <c r="I340" s="70"/>
      <c r="J340" s="70"/>
      <c r="K340" s="70"/>
      <c r="L340" s="70"/>
      <c r="M340" s="70"/>
      <c r="N340" s="70"/>
      <c r="O340" s="70"/>
      <c r="P340" s="70"/>
      <c r="Q340" s="70"/>
      <c r="R340" s="70"/>
      <c r="S340" s="70"/>
      <c r="T340" s="70"/>
      <c r="U340" s="70"/>
      <c r="V340" s="70"/>
      <c r="W340" s="70"/>
      <c r="X340" s="418"/>
      <c r="Y340" s="419"/>
      <c r="Z340" s="418"/>
      <c r="AA340" s="70"/>
      <c r="AB340" s="419"/>
      <c r="AC340" s="418"/>
      <c r="AD340" s="70"/>
      <c r="AE340" s="70"/>
      <c r="AF340" s="418"/>
      <c r="AG340" s="70" t="s">
        <v>4348</v>
      </c>
      <c r="AH340" s="68" t="s">
        <v>10211</v>
      </c>
      <c r="AI340" s="418">
        <v>1975</v>
      </c>
      <c r="AJ340" s="70">
        <v>5.7000000000000002E-2</v>
      </c>
      <c r="AK340" s="419" t="s">
        <v>10212</v>
      </c>
      <c r="AL340" s="36"/>
    </row>
    <row r="341" spans="1:38" ht="25.5" x14ac:dyDescent="0.25">
      <c r="A341" s="460">
        <v>336</v>
      </c>
      <c r="B341" s="420"/>
      <c r="C341" s="420"/>
      <c r="D341" s="70"/>
      <c r="E341" s="70"/>
      <c r="F341" s="70"/>
      <c r="G341" s="70"/>
      <c r="H341" s="70"/>
      <c r="I341" s="70"/>
      <c r="J341" s="70"/>
      <c r="K341" s="70"/>
      <c r="L341" s="70"/>
      <c r="M341" s="70"/>
      <c r="N341" s="70"/>
      <c r="O341" s="70"/>
      <c r="P341" s="70"/>
      <c r="Q341" s="70"/>
      <c r="R341" s="70"/>
      <c r="S341" s="70"/>
      <c r="T341" s="70"/>
      <c r="U341" s="70"/>
      <c r="V341" s="70"/>
      <c r="W341" s="70"/>
      <c r="X341" s="418"/>
      <c r="Y341" s="419"/>
      <c r="Z341" s="418"/>
      <c r="AA341" s="70"/>
      <c r="AB341" s="419"/>
      <c r="AC341" s="418"/>
      <c r="AD341" s="70"/>
      <c r="AE341" s="70"/>
      <c r="AF341" s="418"/>
      <c r="AG341" s="70" t="s">
        <v>4348</v>
      </c>
      <c r="AH341" s="68" t="s">
        <v>10213</v>
      </c>
      <c r="AI341" s="418">
        <v>1975</v>
      </c>
      <c r="AJ341" s="70">
        <v>7.0999999999999994E-2</v>
      </c>
      <c r="AK341" s="419" t="s">
        <v>10212</v>
      </c>
      <c r="AL341" s="36"/>
    </row>
    <row r="342" spans="1:38" ht="25.5" x14ac:dyDescent="0.25">
      <c r="A342" s="460">
        <v>337</v>
      </c>
      <c r="B342" s="420"/>
      <c r="C342" s="420"/>
      <c r="D342" s="70"/>
      <c r="E342" s="419"/>
      <c r="F342" s="418"/>
      <c r="G342" s="70"/>
      <c r="H342" s="419"/>
      <c r="I342" s="70"/>
      <c r="J342" s="70"/>
      <c r="K342" s="70"/>
      <c r="L342" s="70"/>
      <c r="M342" s="70"/>
      <c r="N342" s="70"/>
      <c r="O342" s="70"/>
      <c r="P342" s="70"/>
      <c r="Q342" s="70"/>
      <c r="R342" s="70"/>
      <c r="S342" s="70"/>
      <c r="T342" s="70"/>
      <c r="U342" s="70"/>
      <c r="V342" s="70"/>
      <c r="W342" s="70"/>
      <c r="X342" s="418"/>
      <c r="Y342" s="419"/>
      <c r="Z342" s="418"/>
      <c r="AA342" s="70"/>
      <c r="AB342" s="419"/>
      <c r="AC342" s="418"/>
      <c r="AD342" s="70"/>
      <c r="AE342" s="70"/>
      <c r="AF342" s="418"/>
      <c r="AG342" s="70" t="s">
        <v>4348</v>
      </c>
      <c r="AH342" s="68" t="s">
        <v>10214</v>
      </c>
      <c r="AI342" s="418">
        <v>1972</v>
      </c>
      <c r="AJ342" s="70">
        <v>8.7999999999999995E-2</v>
      </c>
      <c r="AK342" s="419" t="s">
        <v>7119</v>
      </c>
      <c r="AL342" s="36"/>
    </row>
    <row r="343" spans="1:38" ht="25.5" x14ac:dyDescent="0.25">
      <c r="A343" s="460">
        <v>338</v>
      </c>
      <c r="B343" s="420"/>
      <c r="C343" s="420"/>
      <c r="D343" s="70"/>
      <c r="E343" s="419"/>
      <c r="F343" s="418"/>
      <c r="G343" s="70"/>
      <c r="H343" s="419"/>
      <c r="I343" s="70"/>
      <c r="J343" s="70"/>
      <c r="K343" s="70"/>
      <c r="L343" s="70"/>
      <c r="M343" s="70"/>
      <c r="N343" s="70"/>
      <c r="O343" s="70"/>
      <c r="P343" s="70"/>
      <c r="Q343" s="70"/>
      <c r="R343" s="70"/>
      <c r="S343" s="70"/>
      <c r="T343" s="70"/>
      <c r="U343" s="70"/>
      <c r="V343" s="70"/>
      <c r="W343" s="70"/>
      <c r="X343" s="418"/>
      <c r="Y343" s="419"/>
      <c r="Z343" s="418"/>
      <c r="AA343" s="70"/>
      <c r="AB343" s="419"/>
      <c r="AC343" s="418"/>
      <c r="AD343" s="70"/>
      <c r="AE343" s="70"/>
      <c r="AF343" s="418"/>
      <c r="AG343" s="70" t="s">
        <v>4348</v>
      </c>
      <c r="AH343" s="68" t="s">
        <v>10215</v>
      </c>
      <c r="AI343" s="418">
        <v>1972</v>
      </c>
      <c r="AJ343" s="70">
        <v>0.13600000000000001</v>
      </c>
      <c r="AK343" s="419" t="s">
        <v>7119</v>
      </c>
      <c r="AL343" s="36"/>
    </row>
    <row r="344" spans="1:38" ht="25.5" x14ac:dyDescent="0.25">
      <c r="A344" s="460">
        <v>339</v>
      </c>
      <c r="B344" s="420"/>
      <c r="C344" s="420"/>
      <c r="D344" s="70"/>
      <c r="E344" s="70"/>
      <c r="F344" s="70"/>
      <c r="G344" s="70"/>
      <c r="H344" s="70"/>
      <c r="I344" s="70"/>
      <c r="J344" s="70"/>
      <c r="K344" s="70"/>
      <c r="L344" s="70"/>
      <c r="M344" s="70"/>
      <c r="N344" s="70"/>
      <c r="O344" s="70"/>
      <c r="P344" s="70"/>
      <c r="Q344" s="70"/>
      <c r="R344" s="70"/>
      <c r="S344" s="70"/>
      <c r="T344" s="70"/>
      <c r="U344" s="70"/>
      <c r="V344" s="70"/>
      <c r="W344" s="70"/>
      <c r="X344" s="418"/>
      <c r="Y344" s="419"/>
      <c r="Z344" s="418"/>
      <c r="AA344" s="70"/>
      <c r="AB344" s="419"/>
      <c r="AC344" s="418"/>
      <c r="AD344" s="70"/>
      <c r="AE344" s="70"/>
      <c r="AF344" s="418"/>
      <c r="AG344" s="70" t="s">
        <v>4348</v>
      </c>
      <c r="AH344" s="68" t="s">
        <v>10216</v>
      </c>
      <c r="AI344" s="418">
        <v>1972</v>
      </c>
      <c r="AJ344" s="70">
        <v>0.04</v>
      </c>
      <c r="AK344" s="419" t="s">
        <v>7119</v>
      </c>
      <c r="AL344" s="36"/>
    </row>
    <row r="345" spans="1:38" ht="25.5" x14ac:dyDescent="0.25">
      <c r="A345" s="460">
        <v>340</v>
      </c>
      <c r="B345" s="420"/>
      <c r="C345" s="42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418"/>
      <c r="Y345" s="419"/>
      <c r="Z345" s="418"/>
      <c r="AA345" s="70"/>
      <c r="AB345" s="419"/>
      <c r="AC345" s="418"/>
      <c r="AD345" s="70"/>
      <c r="AE345" s="70"/>
      <c r="AF345" s="418"/>
      <c r="AG345" s="70" t="s">
        <v>4348</v>
      </c>
      <c r="AH345" s="68" t="s">
        <v>10217</v>
      </c>
      <c r="AI345" s="418">
        <v>1974</v>
      </c>
      <c r="AJ345" s="70">
        <v>0.12</v>
      </c>
      <c r="AK345" s="419" t="s">
        <v>84</v>
      </c>
      <c r="AL345" s="36"/>
    </row>
    <row r="346" spans="1:38" ht="25.5" x14ac:dyDescent="0.25">
      <c r="A346" s="460">
        <v>341</v>
      </c>
      <c r="B346" s="420"/>
      <c r="C346" s="420"/>
      <c r="D346" s="70"/>
      <c r="E346" s="419"/>
      <c r="F346" s="418"/>
      <c r="G346" s="70"/>
      <c r="H346" s="419"/>
      <c r="I346" s="70"/>
      <c r="J346" s="70"/>
      <c r="K346" s="70"/>
      <c r="L346" s="70"/>
      <c r="M346" s="70"/>
      <c r="N346" s="70"/>
      <c r="O346" s="70"/>
      <c r="P346" s="70"/>
      <c r="Q346" s="70"/>
      <c r="R346" s="70"/>
      <c r="S346" s="70"/>
      <c r="T346" s="70"/>
      <c r="U346" s="70"/>
      <c r="V346" s="70"/>
      <c r="W346" s="70"/>
      <c r="X346" s="418"/>
      <c r="Y346" s="419"/>
      <c r="Z346" s="418"/>
      <c r="AA346" s="70"/>
      <c r="AB346" s="419"/>
      <c r="AC346" s="418"/>
      <c r="AD346" s="70"/>
      <c r="AE346" s="70"/>
      <c r="AF346" s="418"/>
      <c r="AG346" s="70" t="s">
        <v>4348</v>
      </c>
      <c r="AH346" s="68" t="s">
        <v>10218</v>
      </c>
      <c r="AI346" s="418">
        <v>1974</v>
      </c>
      <c r="AJ346" s="70">
        <v>9.8000000000000004E-2</v>
      </c>
      <c r="AK346" s="419" t="s">
        <v>84</v>
      </c>
      <c r="AL346" s="36"/>
    </row>
    <row r="347" spans="1:38" ht="25.5" x14ac:dyDescent="0.25">
      <c r="A347" s="460">
        <v>342</v>
      </c>
      <c r="B347" s="420"/>
      <c r="C347" s="420"/>
      <c r="D347" s="70"/>
      <c r="E347" s="419"/>
      <c r="F347" s="418"/>
      <c r="G347" s="70"/>
      <c r="H347" s="419"/>
      <c r="I347" s="70"/>
      <c r="J347" s="70"/>
      <c r="K347" s="70"/>
      <c r="L347" s="70"/>
      <c r="M347" s="70"/>
      <c r="N347" s="70"/>
      <c r="O347" s="70"/>
      <c r="P347" s="70"/>
      <c r="Q347" s="70"/>
      <c r="R347" s="70"/>
      <c r="S347" s="70"/>
      <c r="T347" s="70"/>
      <c r="U347" s="70"/>
      <c r="V347" s="70"/>
      <c r="W347" s="70"/>
      <c r="X347" s="418"/>
      <c r="Y347" s="419"/>
      <c r="Z347" s="418"/>
      <c r="AA347" s="70"/>
      <c r="AB347" s="419"/>
      <c r="AC347" s="418"/>
      <c r="AD347" s="70"/>
      <c r="AE347" s="70"/>
      <c r="AF347" s="418"/>
      <c r="AG347" s="70" t="s">
        <v>4348</v>
      </c>
      <c r="AH347" s="68" t="s">
        <v>10219</v>
      </c>
      <c r="AI347" s="418">
        <v>1977</v>
      </c>
      <c r="AJ347" s="70">
        <v>0.01</v>
      </c>
      <c r="AK347" s="419" t="s">
        <v>84</v>
      </c>
      <c r="AL347" s="36"/>
    </row>
    <row r="348" spans="1:38" ht="25.5" x14ac:dyDescent="0.25">
      <c r="A348" s="460">
        <v>343</v>
      </c>
      <c r="B348" s="420"/>
      <c r="C348" s="420"/>
      <c r="D348" s="70"/>
      <c r="E348" s="70"/>
      <c r="F348" s="70"/>
      <c r="G348" s="70"/>
      <c r="H348" s="70"/>
      <c r="I348" s="70"/>
      <c r="J348" s="70"/>
      <c r="K348" s="70"/>
      <c r="L348" s="70"/>
      <c r="M348" s="70"/>
      <c r="N348" s="70"/>
      <c r="O348" s="70"/>
      <c r="P348" s="70"/>
      <c r="Q348" s="70"/>
      <c r="R348" s="70"/>
      <c r="S348" s="70"/>
      <c r="T348" s="70"/>
      <c r="U348" s="70"/>
      <c r="V348" s="70"/>
      <c r="W348" s="70"/>
      <c r="X348" s="418"/>
      <c r="Y348" s="419"/>
      <c r="Z348" s="418"/>
      <c r="AA348" s="70"/>
      <c r="AB348" s="419"/>
      <c r="AC348" s="418"/>
      <c r="AD348" s="70"/>
      <c r="AE348" s="70"/>
      <c r="AF348" s="418"/>
      <c r="AG348" s="70" t="s">
        <v>4348</v>
      </c>
      <c r="AH348" s="68" t="s">
        <v>10220</v>
      </c>
      <c r="AI348" s="418">
        <v>1975</v>
      </c>
      <c r="AJ348" s="70">
        <v>8.6999999999999994E-2</v>
      </c>
      <c r="AK348" s="419" t="s">
        <v>48</v>
      </c>
      <c r="AL348" s="36"/>
    </row>
    <row r="349" spans="1:38" ht="25.5" x14ac:dyDescent="0.25">
      <c r="A349" s="460">
        <v>344</v>
      </c>
      <c r="B349" s="420"/>
      <c r="C349" s="420"/>
      <c r="D349" s="70"/>
      <c r="E349" s="70"/>
      <c r="F349" s="70"/>
      <c r="G349" s="70"/>
      <c r="H349" s="70"/>
      <c r="I349" s="70"/>
      <c r="J349" s="70"/>
      <c r="K349" s="70"/>
      <c r="L349" s="70"/>
      <c r="M349" s="70"/>
      <c r="N349" s="70"/>
      <c r="O349" s="70"/>
      <c r="P349" s="70"/>
      <c r="Q349" s="70"/>
      <c r="R349" s="70"/>
      <c r="S349" s="70"/>
      <c r="T349" s="70"/>
      <c r="U349" s="70"/>
      <c r="V349" s="70"/>
      <c r="W349" s="70"/>
      <c r="X349" s="418"/>
      <c r="Y349" s="419"/>
      <c r="Z349" s="418"/>
      <c r="AA349" s="70"/>
      <c r="AB349" s="419"/>
      <c r="AC349" s="418"/>
      <c r="AD349" s="70"/>
      <c r="AE349" s="70"/>
      <c r="AF349" s="418"/>
      <c r="AG349" s="70" t="s">
        <v>4348</v>
      </c>
      <c r="AH349" s="68" t="s">
        <v>10221</v>
      </c>
      <c r="AI349" s="418">
        <v>1975</v>
      </c>
      <c r="AJ349" s="70">
        <v>0.13300000000000001</v>
      </c>
      <c r="AK349" s="419" t="s">
        <v>48</v>
      </c>
      <c r="AL349" s="36"/>
    </row>
    <row r="350" spans="1:38" ht="25.5" x14ac:dyDescent="0.25">
      <c r="A350" s="460">
        <v>345</v>
      </c>
      <c r="B350" s="420"/>
      <c r="C350" s="420"/>
      <c r="D350" s="70"/>
      <c r="E350" s="419"/>
      <c r="F350" s="418"/>
      <c r="G350" s="70"/>
      <c r="H350" s="419"/>
      <c r="I350" s="70"/>
      <c r="J350" s="70"/>
      <c r="K350" s="70"/>
      <c r="L350" s="70"/>
      <c r="M350" s="70"/>
      <c r="N350" s="70"/>
      <c r="O350" s="70"/>
      <c r="P350" s="70"/>
      <c r="Q350" s="70"/>
      <c r="R350" s="70"/>
      <c r="S350" s="70"/>
      <c r="T350" s="70"/>
      <c r="U350" s="70"/>
      <c r="V350" s="70"/>
      <c r="W350" s="70"/>
      <c r="X350" s="418"/>
      <c r="Y350" s="419"/>
      <c r="Z350" s="418"/>
      <c r="AA350" s="70"/>
      <c r="AB350" s="419"/>
      <c r="AC350" s="418"/>
      <c r="AD350" s="70"/>
      <c r="AE350" s="70"/>
      <c r="AF350" s="418"/>
      <c r="AG350" s="70" t="s">
        <v>4348</v>
      </c>
      <c r="AH350" s="68" t="s">
        <v>10222</v>
      </c>
      <c r="AI350" s="418">
        <v>1972</v>
      </c>
      <c r="AJ350" s="70">
        <v>9.1999999999999998E-2</v>
      </c>
      <c r="AK350" s="419" t="s">
        <v>7978</v>
      </c>
      <c r="AL350" s="36"/>
    </row>
    <row r="351" spans="1:38" ht="25.5" x14ac:dyDescent="0.25">
      <c r="A351" s="460">
        <v>346</v>
      </c>
      <c r="B351" s="420"/>
      <c r="C351" s="420"/>
      <c r="D351" s="70"/>
      <c r="E351" s="419"/>
      <c r="F351" s="418"/>
      <c r="G351" s="70"/>
      <c r="H351" s="419"/>
      <c r="I351" s="70"/>
      <c r="J351" s="70"/>
      <c r="K351" s="70"/>
      <c r="L351" s="70"/>
      <c r="M351" s="70"/>
      <c r="N351" s="70"/>
      <c r="O351" s="70"/>
      <c r="P351" s="70"/>
      <c r="Q351" s="70"/>
      <c r="R351" s="70"/>
      <c r="S351" s="70"/>
      <c r="T351" s="70"/>
      <c r="U351" s="70"/>
      <c r="V351" s="70"/>
      <c r="W351" s="70"/>
      <c r="X351" s="418"/>
      <c r="Y351" s="419"/>
      <c r="Z351" s="418"/>
      <c r="AA351" s="70"/>
      <c r="AB351" s="419"/>
      <c r="AC351" s="418"/>
      <c r="AD351" s="70"/>
      <c r="AE351" s="70"/>
      <c r="AF351" s="418"/>
      <c r="AG351" s="70" t="s">
        <v>4348</v>
      </c>
      <c r="AH351" s="68" t="s">
        <v>10223</v>
      </c>
      <c r="AI351" s="418">
        <v>1972</v>
      </c>
      <c r="AJ351" s="70">
        <v>9.1999999999999998E-2</v>
      </c>
      <c r="AK351" s="419" t="s">
        <v>7978</v>
      </c>
      <c r="AL351" s="36"/>
    </row>
    <row r="352" spans="1:38" ht="25.5" x14ac:dyDescent="0.25">
      <c r="A352" s="460">
        <v>347</v>
      </c>
      <c r="B352" s="420"/>
      <c r="C352" s="420"/>
      <c r="D352" s="70"/>
      <c r="E352" s="70"/>
      <c r="F352" s="70"/>
      <c r="G352" s="70"/>
      <c r="H352" s="70"/>
      <c r="I352" s="70"/>
      <c r="J352" s="70"/>
      <c r="K352" s="70"/>
      <c r="L352" s="70"/>
      <c r="M352" s="70"/>
      <c r="N352" s="70"/>
      <c r="O352" s="70"/>
      <c r="P352" s="70"/>
      <c r="Q352" s="70"/>
      <c r="R352" s="70"/>
      <c r="S352" s="70"/>
      <c r="T352" s="70"/>
      <c r="U352" s="70"/>
      <c r="V352" s="70"/>
      <c r="W352" s="70"/>
      <c r="X352" s="418"/>
      <c r="Y352" s="419"/>
      <c r="Z352" s="418"/>
      <c r="AA352" s="70"/>
      <c r="AB352" s="419"/>
      <c r="AC352" s="418"/>
      <c r="AD352" s="70"/>
      <c r="AE352" s="70"/>
      <c r="AF352" s="418"/>
      <c r="AG352" s="70" t="s">
        <v>4348</v>
      </c>
      <c r="AH352" s="68" t="s">
        <v>10224</v>
      </c>
      <c r="AI352" s="418">
        <v>1972</v>
      </c>
      <c r="AJ352" s="68" t="s">
        <v>10225</v>
      </c>
      <c r="AK352" s="419" t="s">
        <v>10226</v>
      </c>
      <c r="AL352" s="36"/>
    </row>
    <row r="353" spans="1:38" ht="25.5" x14ac:dyDescent="0.25">
      <c r="A353" s="460">
        <v>348</v>
      </c>
      <c r="B353" s="420"/>
      <c r="C353" s="420"/>
      <c r="D353" s="70"/>
      <c r="E353" s="70"/>
      <c r="F353" s="70"/>
      <c r="G353" s="70"/>
      <c r="H353" s="70"/>
      <c r="I353" s="70"/>
      <c r="J353" s="70"/>
      <c r="K353" s="70"/>
      <c r="L353" s="70"/>
      <c r="M353" s="70"/>
      <c r="N353" s="70"/>
      <c r="O353" s="70"/>
      <c r="P353" s="70"/>
      <c r="Q353" s="70"/>
      <c r="R353" s="70"/>
      <c r="S353" s="70"/>
      <c r="T353" s="70"/>
      <c r="U353" s="70"/>
      <c r="V353" s="70"/>
      <c r="W353" s="70"/>
      <c r="X353" s="418"/>
      <c r="Y353" s="419"/>
      <c r="Z353" s="418"/>
      <c r="AA353" s="70"/>
      <c r="AB353" s="419"/>
      <c r="AC353" s="418"/>
      <c r="AD353" s="70"/>
      <c r="AE353" s="70"/>
      <c r="AF353" s="418"/>
      <c r="AG353" s="70" t="s">
        <v>4348</v>
      </c>
      <c r="AH353" s="68" t="s">
        <v>10227</v>
      </c>
      <c r="AI353" s="418">
        <v>1972</v>
      </c>
      <c r="AJ353" s="68" t="s">
        <v>10225</v>
      </c>
      <c r="AK353" s="419" t="s">
        <v>10226</v>
      </c>
      <c r="AL353" s="36"/>
    </row>
    <row r="354" spans="1:38" x14ac:dyDescent="0.25">
      <c r="A354" s="460">
        <v>349</v>
      </c>
      <c r="B354" s="420"/>
      <c r="C354" s="420"/>
      <c r="D354" s="70"/>
      <c r="E354" s="70"/>
      <c r="F354" s="70"/>
      <c r="G354" s="70"/>
      <c r="H354" s="70"/>
      <c r="I354" s="70"/>
      <c r="J354" s="70"/>
      <c r="K354" s="70"/>
      <c r="L354" s="70"/>
      <c r="M354" s="70"/>
      <c r="N354" s="70"/>
      <c r="O354" s="70"/>
      <c r="P354" s="70"/>
      <c r="Q354" s="70"/>
      <c r="R354" s="70"/>
      <c r="S354" s="70"/>
      <c r="T354" s="70"/>
      <c r="U354" s="70"/>
      <c r="V354" s="70"/>
      <c r="W354" s="70"/>
      <c r="X354" s="418"/>
      <c r="Y354" s="419"/>
      <c r="Z354" s="418"/>
      <c r="AA354" s="70"/>
      <c r="AB354" s="419"/>
      <c r="AC354" s="418"/>
      <c r="AD354" s="70"/>
      <c r="AE354" s="70"/>
      <c r="AF354" s="418"/>
      <c r="AG354" s="70"/>
      <c r="AH354" s="68"/>
      <c r="AI354" s="418"/>
      <c r="AJ354" s="70"/>
      <c r="AK354" s="419"/>
      <c r="AL354" s="36"/>
    </row>
    <row r="355" spans="1:38" ht="25.5" x14ac:dyDescent="0.25">
      <c r="A355" s="460">
        <v>350</v>
      </c>
      <c r="B355" s="420"/>
      <c r="C355" s="420"/>
      <c r="D355" s="70"/>
      <c r="E355" s="70"/>
      <c r="F355" s="70"/>
      <c r="G355" s="70"/>
      <c r="H355" s="70"/>
      <c r="I355" s="70"/>
      <c r="J355" s="70"/>
      <c r="K355" s="70"/>
      <c r="L355" s="70"/>
      <c r="M355" s="70"/>
      <c r="N355" s="70"/>
      <c r="O355" s="70"/>
      <c r="P355" s="70"/>
      <c r="Q355" s="70"/>
      <c r="R355" s="70" t="s">
        <v>10228</v>
      </c>
      <c r="S355" s="70">
        <v>22</v>
      </c>
      <c r="T355" s="70">
        <v>1972</v>
      </c>
      <c r="U355" s="68" t="s">
        <v>10229</v>
      </c>
      <c r="V355" s="70" t="s">
        <v>56</v>
      </c>
      <c r="W355" s="70"/>
      <c r="X355" s="418"/>
      <c r="Y355" s="419"/>
      <c r="Z355" s="418"/>
      <c r="AA355" s="70"/>
      <c r="AB355" s="419"/>
      <c r="AC355" s="418"/>
      <c r="AD355" s="70"/>
      <c r="AE355" s="70"/>
      <c r="AF355" s="418"/>
      <c r="AG355" s="70" t="s">
        <v>4407</v>
      </c>
      <c r="AH355" s="68" t="s">
        <v>10230</v>
      </c>
      <c r="AI355" s="418">
        <v>2003</v>
      </c>
      <c r="AJ355" s="70">
        <v>0.1</v>
      </c>
      <c r="AK355" s="419" t="s">
        <v>10067</v>
      </c>
      <c r="AL355" s="36"/>
    </row>
    <row r="356" spans="1:38" x14ac:dyDescent="0.25">
      <c r="A356" s="460">
        <v>351</v>
      </c>
      <c r="B356" s="420"/>
      <c r="C356" s="420"/>
      <c r="D356" s="70"/>
      <c r="E356" s="70"/>
      <c r="F356" s="70"/>
      <c r="G356" s="70"/>
      <c r="H356" s="70"/>
      <c r="I356" s="70"/>
      <c r="J356" s="70"/>
      <c r="K356" s="70"/>
      <c r="L356" s="70"/>
      <c r="M356" s="70"/>
      <c r="N356" s="70"/>
      <c r="O356" s="70"/>
      <c r="P356" s="70"/>
      <c r="Q356" s="70"/>
      <c r="R356" s="70"/>
      <c r="S356" s="70"/>
      <c r="T356" s="70"/>
      <c r="U356" s="68"/>
      <c r="V356" s="70"/>
      <c r="W356" s="70"/>
      <c r="X356" s="418"/>
      <c r="Y356" s="419"/>
      <c r="Z356" s="418"/>
      <c r="AA356" s="70"/>
      <c r="AB356" s="419"/>
      <c r="AC356" s="418"/>
      <c r="AD356" s="70"/>
      <c r="AE356" s="70"/>
      <c r="AF356" s="418"/>
      <c r="AG356" s="70" t="s">
        <v>4407</v>
      </c>
      <c r="AH356" s="68" t="s">
        <v>10231</v>
      </c>
      <c r="AI356" s="418">
        <v>1974</v>
      </c>
      <c r="AJ356" s="70">
        <v>0.19</v>
      </c>
      <c r="AK356" s="419" t="s">
        <v>10232</v>
      </c>
      <c r="AL356" s="36"/>
    </row>
    <row r="357" spans="1:38" x14ac:dyDescent="0.25">
      <c r="A357" s="460">
        <v>352</v>
      </c>
      <c r="B357" s="420"/>
      <c r="C357" s="420"/>
      <c r="D357" s="70"/>
      <c r="E357" s="70"/>
      <c r="F357" s="70"/>
      <c r="G357" s="70"/>
      <c r="H357" s="70"/>
      <c r="I357" s="70"/>
      <c r="J357" s="70"/>
      <c r="K357" s="70"/>
      <c r="L357" s="70"/>
      <c r="M357" s="70"/>
      <c r="N357" s="70"/>
      <c r="O357" s="70"/>
      <c r="P357" s="70"/>
      <c r="Q357" s="70"/>
      <c r="R357" s="70"/>
      <c r="S357" s="70"/>
      <c r="T357" s="70"/>
      <c r="U357" s="68"/>
      <c r="V357" s="70"/>
      <c r="W357" s="70"/>
      <c r="X357" s="418"/>
      <c r="Y357" s="419"/>
      <c r="Z357" s="418"/>
      <c r="AA357" s="70"/>
      <c r="AB357" s="419"/>
      <c r="AC357" s="418"/>
      <c r="AD357" s="70"/>
      <c r="AE357" s="70"/>
      <c r="AF357" s="418"/>
      <c r="AG357" s="70" t="s">
        <v>4407</v>
      </c>
      <c r="AH357" s="68" t="s">
        <v>10233</v>
      </c>
      <c r="AI357" s="418">
        <v>1976</v>
      </c>
      <c r="AJ357" s="70">
        <v>0.2</v>
      </c>
      <c r="AK357" s="419" t="s">
        <v>10234</v>
      </c>
      <c r="AL357" s="36"/>
    </row>
    <row r="358" spans="1:38" x14ac:dyDescent="0.25">
      <c r="A358" s="460">
        <v>353</v>
      </c>
      <c r="B358" s="420"/>
      <c r="C358" s="420"/>
      <c r="D358" s="70"/>
      <c r="E358" s="70"/>
      <c r="F358" s="70"/>
      <c r="G358" s="70"/>
      <c r="H358" s="70"/>
      <c r="I358" s="70"/>
      <c r="J358" s="70"/>
      <c r="K358" s="70"/>
      <c r="L358" s="70"/>
      <c r="M358" s="70"/>
      <c r="N358" s="70"/>
      <c r="O358" s="70"/>
      <c r="P358" s="70"/>
      <c r="Q358" s="70"/>
      <c r="R358" s="70"/>
      <c r="S358" s="70"/>
      <c r="T358" s="70"/>
      <c r="U358" s="68"/>
      <c r="V358" s="70"/>
      <c r="W358" s="70"/>
      <c r="X358" s="418"/>
      <c r="Y358" s="419"/>
      <c r="Z358" s="418"/>
      <c r="AA358" s="70"/>
      <c r="AB358" s="419"/>
      <c r="AC358" s="418"/>
      <c r="AD358" s="70"/>
      <c r="AE358" s="70"/>
      <c r="AF358" s="418"/>
      <c r="AG358" s="70" t="s">
        <v>4407</v>
      </c>
      <c r="AH358" s="68" t="s">
        <v>10235</v>
      </c>
      <c r="AI358" s="418">
        <v>1974</v>
      </c>
      <c r="AJ358" s="70">
        <v>0.05</v>
      </c>
      <c r="AK358" s="419" t="s">
        <v>44</v>
      </c>
      <c r="AL358" s="36"/>
    </row>
    <row r="359" spans="1:38" ht="25.5" x14ac:dyDescent="0.25">
      <c r="A359" s="460">
        <v>354</v>
      </c>
      <c r="B359" s="420"/>
      <c r="C359" s="420"/>
      <c r="D359" s="70"/>
      <c r="E359" s="70"/>
      <c r="F359" s="70"/>
      <c r="G359" s="70"/>
      <c r="H359" s="70"/>
      <c r="I359" s="70"/>
      <c r="J359" s="70"/>
      <c r="K359" s="70"/>
      <c r="L359" s="70"/>
      <c r="M359" s="70"/>
      <c r="N359" s="70"/>
      <c r="O359" s="70"/>
      <c r="P359" s="70"/>
      <c r="Q359" s="70"/>
      <c r="R359" s="70"/>
      <c r="S359" s="70"/>
      <c r="T359" s="70"/>
      <c r="U359" s="68"/>
      <c r="V359" s="70"/>
      <c r="W359" s="70"/>
      <c r="X359" s="418"/>
      <c r="Y359" s="419"/>
      <c r="Z359" s="418"/>
      <c r="AA359" s="70"/>
      <c r="AB359" s="419"/>
      <c r="AC359" s="418"/>
      <c r="AD359" s="70"/>
      <c r="AE359" s="70"/>
      <c r="AF359" s="418"/>
      <c r="AG359" s="70" t="s">
        <v>4407</v>
      </c>
      <c r="AH359" s="68" t="s">
        <v>10236</v>
      </c>
      <c r="AI359" s="418">
        <v>2003</v>
      </c>
      <c r="AJ359" s="70">
        <v>0.24</v>
      </c>
      <c r="AK359" s="419" t="s">
        <v>36</v>
      </c>
      <c r="AL359" s="36"/>
    </row>
    <row r="360" spans="1:38" ht="25.5" x14ac:dyDescent="0.25">
      <c r="A360" s="460">
        <v>355</v>
      </c>
      <c r="B360" s="420"/>
      <c r="C360" s="420"/>
      <c r="D360" s="70"/>
      <c r="E360" s="70"/>
      <c r="F360" s="70"/>
      <c r="G360" s="70"/>
      <c r="H360" s="70"/>
      <c r="I360" s="70"/>
      <c r="J360" s="70"/>
      <c r="K360" s="70"/>
      <c r="L360" s="70"/>
      <c r="M360" s="70"/>
      <c r="N360" s="70"/>
      <c r="O360" s="70"/>
      <c r="P360" s="70"/>
      <c r="Q360" s="70"/>
      <c r="R360" s="70"/>
      <c r="S360" s="70"/>
      <c r="T360" s="70"/>
      <c r="U360" s="68"/>
      <c r="V360" s="70"/>
      <c r="W360" s="70"/>
      <c r="X360" s="418"/>
      <c r="Y360" s="419"/>
      <c r="Z360" s="418"/>
      <c r="AA360" s="70"/>
      <c r="AB360" s="419"/>
      <c r="AC360" s="418"/>
      <c r="AD360" s="70"/>
      <c r="AE360" s="70"/>
      <c r="AF360" s="418"/>
      <c r="AG360" s="70" t="s">
        <v>10237</v>
      </c>
      <c r="AH360" s="68" t="s">
        <v>10238</v>
      </c>
      <c r="AI360" s="418">
        <v>2014</v>
      </c>
      <c r="AJ360" s="70">
        <v>0.21</v>
      </c>
      <c r="AK360" s="419" t="s">
        <v>10239</v>
      </c>
      <c r="AL360" s="36"/>
    </row>
    <row r="361" spans="1:38" x14ac:dyDescent="0.25">
      <c r="A361" s="460">
        <v>356</v>
      </c>
      <c r="B361" s="420"/>
      <c r="C361" s="420"/>
      <c r="D361" s="70"/>
      <c r="E361" s="70"/>
      <c r="F361" s="70"/>
      <c r="G361" s="70"/>
      <c r="H361" s="70"/>
      <c r="I361" s="70"/>
      <c r="J361" s="70"/>
      <c r="K361" s="70"/>
      <c r="L361" s="70"/>
      <c r="M361" s="70"/>
      <c r="N361" s="70"/>
      <c r="O361" s="70"/>
      <c r="P361" s="70"/>
      <c r="Q361" s="70"/>
      <c r="R361" s="70"/>
      <c r="S361" s="70"/>
      <c r="T361" s="70"/>
      <c r="U361" s="70"/>
      <c r="V361" s="70"/>
      <c r="W361" s="70"/>
      <c r="X361" s="418"/>
      <c r="Y361" s="419"/>
      <c r="Z361" s="418"/>
      <c r="AA361" s="70"/>
      <c r="AB361" s="419"/>
      <c r="AC361" s="418"/>
      <c r="AD361" s="70"/>
      <c r="AE361" s="70"/>
      <c r="AF361" s="418"/>
      <c r="AG361" s="70"/>
      <c r="AH361" s="68"/>
      <c r="AI361" s="418"/>
      <c r="AJ361" s="70"/>
      <c r="AK361" s="419"/>
      <c r="AL361" s="36"/>
    </row>
    <row r="362" spans="1:38" ht="38.25" x14ac:dyDescent="0.25">
      <c r="A362" s="460">
        <v>357</v>
      </c>
      <c r="B362" s="420" t="s">
        <v>10240</v>
      </c>
      <c r="C362" s="420" t="s">
        <v>10241</v>
      </c>
      <c r="D362" s="70"/>
      <c r="E362" s="70"/>
      <c r="F362" s="70"/>
      <c r="G362" s="70"/>
      <c r="H362" s="70"/>
      <c r="I362" s="70"/>
      <c r="J362" s="70"/>
      <c r="K362" s="70"/>
      <c r="L362" s="70"/>
      <c r="M362" s="70" t="s">
        <v>10242</v>
      </c>
      <c r="N362" s="70" t="s">
        <v>10243</v>
      </c>
      <c r="O362" s="70">
        <v>1.75</v>
      </c>
      <c r="P362" s="70">
        <v>1982</v>
      </c>
      <c r="Q362" s="68" t="s">
        <v>10244</v>
      </c>
      <c r="R362" s="70" t="s">
        <v>10245</v>
      </c>
      <c r="S362" s="70">
        <v>90</v>
      </c>
      <c r="T362" s="70">
        <v>1983</v>
      </c>
      <c r="U362" s="68" t="s">
        <v>10246</v>
      </c>
      <c r="V362" s="70" t="s">
        <v>10247</v>
      </c>
      <c r="W362" s="70" t="s">
        <v>10248</v>
      </c>
      <c r="X362" s="70">
        <v>0.11899999999999999</v>
      </c>
      <c r="Y362" s="68" t="s">
        <v>10249</v>
      </c>
      <c r="Z362" s="70">
        <v>0.11899999999999999</v>
      </c>
      <c r="AA362" s="70">
        <v>1963</v>
      </c>
      <c r="AB362" s="68" t="s">
        <v>10250</v>
      </c>
      <c r="AC362" s="70">
        <v>5</v>
      </c>
      <c r="AD362" s="70"/>
      <c r="AE362" s="70"/>
      <c r="AF362" s="70">
        <v>5</v>
      </c>
      <c r="AG362" s="70" t="s">
        <v>9260</v>
      </c>
      <c r="AH362" s="70" t="s">
        <v>10251</v>
      </c>
      <c r="AI362" s="419">
        <v>2005</v>
      </c>
      <c r="AJ362" s="418">
        <v>7.0000000000000007E-2</v>
      </c>
      <c r="AK362" s="70" t="s">
        <v>385</v>
      </c>
      <c r="AL362" s="36"/>
    </row>
    <row r="363" spans="1:38" ht="25.5" x14ac:dyDescent="0.25">
      <c r="A363" s="460">
        <v>358</v>
      </c>
      <c r="B363" s="420"/>
      <c r="C363" s="420"/>
      <c r="D363" s="70"/>
      <c r="E363" s="419"/>
      <c r="F363" s="418"/>
      <c r="G363" s="70"/>
      <c r="H363" s="419"/>
      <c r="I363" s="70"/>
      <c r="J363" s="70"/>
      <c r="K363" s="70"/>
      <c r="L363" s="70"/>
      <c r="M363" s="70"/>
      <c r="N363" s="70"/>
      <c r="O363" s="70"/>
      <c r="P363" s="70"/>
      <c r="Q363" s="70"/>
      <c r="R363" s="70"/>
      <c r="S363" s="70"/>
      <c r="T363" s="70"/>
      <c r="U363" s="70"/>
      <c r="V363" s="70"/>
      <c r="W363" s="70"/>
      <c r="X363" s="418"/>
      <c r="Y363" s="419"/>
      <c r="Z363" s="418"/>
      <c r="AA363" s="70"/>
      <c r="AB363" s="70"/>
      <c r="AC363" s="418"/>
      <c r="AD363" s="70"/>
      <c r="AE363" s="70"/>
      <c r="AF363" s="418"/>
      <c r="AG363" s="70" t="s">
        <v>9260</v>
      </c>
      <c r="AH363" s="68" t="s">
        <v>10252</v>
      </c>
      <c r="AI363" s="419">
        <v>1985</v>
      </c>
      <c r="AJ363" s="418">
        <v>0.36</v>
      </c>
      <c r="AK363" s="70" t="s">
        <v>48</v>
      </c>
      <c r="AL363" s="36"/>
    </row>
    <row r="364" spans="1:38" ht="38.25" x14ac:dyDescent="0.25">
      <c r="A364" s="460">
        <v>359</v>
      </c>
      <c r="B364" s="420"/>
      <c r="C364" s="420"/>
      <c r="D364" s="70"/>
      <c r="E364" s="70"/>
      <c r="F364" s="70"/>
      <c r="G364" s="70"/>
      <c r="H364" s="70"/>
      <c r="I364" s="70"/>
      <c r="J364" s="70"/>
      <c r="K364" s="70"/>
      <c r="L364" s="70"/>
      <c r="M364" s="70"/>
      <c r="N364" s="70"/>
      <c r="O364" s="70"/>
      <c r="P364" s="70"/>
      <c r="Q364" s="70"/>
      <c r="R364" s="70"/>
      <c r="S364" s="70"/>
      <c r="T364" s="70"/>
      <c r="U364" s="70"/>
      <c r="V364" s="70"/>
      <c r="W364" s="70"/>
      <c r="X364" s="418"/>
      <c r="Y364" s="419"/>
      <c r="Z364" s="418"/>
      <c r="AA364" s="70"/>
      <c r="AB364" s="419"/>
      <c r="AC364" s="418"/>
      <c r="AD364" s="70"/>
      <c r="AE364" s="70"/>
      <c r="AF364" s="418"/>
      <c r="AG364" s="70" t="s">
        <v>9260</v>
      </c>
      <c r="AH364" s="68" t="s">
        <v>10253</v>
      </c>
      <c r="AI364" s="419">
        <v>1986</v>
      </c>
      <c r="AJ364" s="418">
        <v>7.0000000000000007E-2</v>
      </c>
      <c r="AK364" s="70" t="s">
        <v>328</v>
      </c>
      <c r="AL364" s="36"/>
    </row>
    <row r="365" spans="1:38" ht="25.5" x14ac:dyDescent="0.25">
      <c r="A365" s="460">
        <v>360</v>
      </c>
      <c r="B365" s="420"/>
      <c r="C365" s="420"/>
      <c r="D365" s="70"/>
      <c r="E365" s="70"/>
      <c r="F365" s="70"/>
      <c r="G365" s="70"/>
      <c r="H365" s="70"/>
      <c r="I365" s="70"/>
      <c r="J365" s="70"/>
      <c r="K365" s="70"/>
      <c r="L365" s="70"/>
      <c r="M365" s="70"/>
      <c r="N365" s="70"/>
      <c r="O365" s="70"/>
      <c r="P365" s="70"/>
      <c r="Q365" s="70"/>
      <c r="R365" s="70"/>
      <c r="S365" s="70"/>
      <c r="T365" s="70"/>
      <c r="U365" s="70"/>
      <c r="V365" s="70"/>
      <c r="W365" s="70"/>
      <c r="X365" s="418"/>
      <c r="Y365" s="419"/>
      <c r="Z365" s="418"/>
      <c r="AA365" s="70"/>
      <c r="AB365" s="419"/>
      <c r="AC365" s="418"/>
      <c r="AD365" s="70"/>
      <c r="AE365" s="70"/>
      <c r="AF365" s="418"/>
      <c r="AG365" s="70" t="s">
        <v>9260</v>
      </c>
      <c r="AH365" s="68" t="s">
        <v>10254</v>
      </c>
      <c r="AI365" s="419">
        <v>1987</v>
      </c>
      <c r="AJ365" s="418">
        <v>0.22</v>
      </c>
      <c r="AK365" s="70" t="s">
        <v>9157</v>
      </c>
      <c r="AL365" s="36"/>
    </row>
    <row r="366" spans="1:38" x14ac:dyDescent="0.25">
      <c r="A366" s="460">
        <v>361</v>
      </c>
      <c r="B366" s="420"/>
      <c r="C366" s="420"/>
      <c r="D366" s="70"/>
      <c r="E366" s="70"/>
      <c r="F366" s="70"/>
      <c r="G366" s="70"/>
      <c r="H366" s="70"/>
      <c r="I366" s="70"/>
      <c r="J366" s="70"/>
      <c r="K366" s="70"/>
      <c r="L366" s="70"/>
      <c r="M366" s="70"/>
      <c r="N366" s="70"/>
      <c r="O366" s="70"/>
      <c r="P366" s="70"/>
      <c r="Q366" s="70"/>
      <c r="R366" s="70"/>
      <c r="S366" s="70"/>
      <c r="T366" s="70"/>
      <c r="U366" s="70"/>
      <c r="V366" s="70"/>
      <c r="W366" s="70"/>
      <c r="X366" s="418"/>
      <c r="Y366" s="419"/>
      <c r="Z366" s="418"/>
      <c r="AA366" s="70"/>
      <c r="AB366" s="419"/>
      <c r="AC366" s="418"/>
      <c r="AD366" s="70"/>
      <c r="AE366" s="70"/>
      <c r="AF366" s="418"/>
      <c r="AG366" s="70"/>
      <c r="AH366" s="70"/>
      <c r="AI366" s="419"/>
      <c r="AJ366" s="418"/>
      <c r="AK366" s="70"/>
      <c r="AL366" s="36"/>
    </row>
    <row r="367" spans="1:38" ht="25.5" x14ac:dyDescent="0.25">
      <c r="A367" s="460">
        <v>362</v>
      </c>
      <c r="B367" s="420" t="s">
        <v>10255</v>
      </c>
      <c r="C367" s="420"/>
      <c r="D367" s="70"/>
      <c r="E367" s="419"/>
      <c r="F367" s="418"/>
      <c r="G367" s="70"/>
      <c r="H367" s="419"/>
      <c r="I367" s="70"/>
      <c r="J367" s="70"/>
      <c r="K367" s="70"/>
      <c r="L367" s="70"/>
      <c r="M367" s="70" t="s">
        <v>10256</v>
      </c>
      <c r="N367" s="70" t="s">
        <v>10257</v>
      </c>
      <c r="O367" s="70">
        <v>0.11700000000000001</v>
      </c>
      <c r="P367" s="70">
        <v>1984</v>
      </c>
      <c r="Q367" s="70" t="s">
        <v>9492</v>
      </c>
      <c r="R367" s="70" t="s">
        <v>9127</v>
      </c>
      <c r="S367" s="70">
        <v>93</v>
      </c>
      <c r="T367" s="70">
        <v>1983</v>
      </c>
      <c r="U367" s="68" t="s">
        <v>9937</v>
      </c>
      <c r="V367" s="70" t="s">
        <v>1734</v>
      </c>
      <c r="W367" s="70" t="s">
        <v>10258</v>
      </c>
      <c r="X367" s="70">
        <v>0.39600000000000002</v>
      </c>
      <c r="Y367" s="68" t="s">
        <v>10259</v>
      </c>
      <c r="Z367" s="70">
        <v>0.35199999999999998</v>
      </c>
      <c r="AA367" s="70">
        <v>1965</v>
      </c>
      <c r="AB367" s="68" t="s">
        <v>175</v>
      </c>
      <c r="AC367" s="70">
        <v>16</v>
      </c>
      <c r="AD367" s="70"/>
      <c r="AE367" s="70"/>
      <c r="AF367" s="70">
        <v>16</v>
      </c>
      <c r="AG367" s="70" t="s">
        <v>5154</v>
      </c>
      <c r="AH367" s="70" t="s">
        <v>10260</v>
      </c>
      <c r="AI367" s="70">
        <v>1988</v>
      </c>
      <c r="AJ367" s="70">
        <v>0.3</v>
      </c>
      <c r="AK367" s="70" t="s">
        <v>388</v>
      </c>
      <c r="AL367" s="36"/>
    </row>
    <row r="368" spans="1:38" x14ac:dyDescent="0.25">
      <c r="A368" s="460">
        <v>363</v>
      </c>
      <c r="B368" s="420"/>
      <c r="C368" s="420"/>
      <c r="D368" s="70"/>
      <c r="E368" s="70"/>
      <c r="F368" s="70"/>
      <c r="G368" s="70"/>
      <c r="H368" s="70"/>
      <c r="I368" s="70"/>
      <c r="J368" s="70"/>
      <c r="K368" s="70"/>
      <c r="L368" s="70"/>
      <c r="M368" s="70"/>
      <c r="N368" s="70"/>
      <c r="O368" s="70"/>
      <c r="P368" s="70"/>
      <c r="Q368" s="70"/>
      <c r="R368" s="70"/>
      <c r="S368" s="70"/>
      <c r="T368" s="70"/>
      <c r="U368" s="70"/>
      <c r="V368" s="70"/>
      <c r="W368" s="70"/>
      <c r="X368" s="70"/>
      <c r="Y368" s="70"/>
      <c r="Z368" s="70">
        <v>4.3999999999999997E-2</v>
      </c>
      <c r="AA368" s="70">
        <v>1965</v>
      </c>
      <c r="AB368" s="68" t="s">
        <v>207</v>
      </c>
      <c r="AC368" s="70"/>
      <c r="AD368" s="70"/>
      <c r="AE368" s="70"/>
      <c r="AF368" s="70"/>
      <c r="AG368" s="70" t="s">
        <v>5154</v>
      </c>
      <c r="AH368" s="70" t="s">
        <v>10261</v>
      </c>
      <c r="AI368" s="70">
        <v>1988</v>
      </c>
      <c r="AJ368" s="70">
        <v>0.13</v>
      </c>
      <c r="AK368" s="70" t="s">
        <v>10262</v>
      </c>
      <c r="AL368" s="36"/>
    </row>
    <row r="369" spans="1:38" x14ac:dyDescent="0.25">
      <c r="A369" s="460">
        <v>364</v>
      </c>
      <c r="B369" s="420"/>
      <c r="C369" s="420"/>
      <c r="D369" s="70"/>
      <c r="E369" s="70"/>
      <c r="F369" s="70"/>
      <c r="G369" s="70"/>
      <c r="H369" s="70"/>
      <c r="I369" s="70"/>
      <c r="J369" s="70"/>
      <c r="K369" s="70"/>
      <c r="L369" s="70"/>
      <c r="M369" s="70"/>
      <c r="N369" s="70"/>
      <c r="O369" s="70"/>
      <c r="P369" s="70"/>
      <c r="Q369" s="70"/>
      <c r="R369" s="70"/>
      <c r="S369" s="70"/>
      <c r="T369" s="70"/>
      <c r="U369" s="70"/>
      <c r="V369" s="70"/>
      <c r="W369" s="70"/>
      <c r="X369" s="70"/>
      <c r="Y369" s="70"/>
      <c r="Z369" s="70"/>
      <c r="AA369" s="70"/>
      <c r="AB369" s="68"/>
      <c r="AC369" s="70"/>
      <c r="AD369" s="70"/>
      <c r="AE369" s="70"/>
      <c r="AF369" s="70"/>
      <c r="AG369" s="70" t="s">
        <v>5154</v>
      </c>
      <c r="AH369" s="70" t="s">
        <v>10263</v>
      </c>
      <c r="AI369" s="70">
        <v>1988</v>
      </c>
      <c r="AJ369" s="70">
        <v>0.223</v>
      </c>
      <c r="AK369" s="70" t="s">
        <v>328</v>
      </c>
      <c r="AL369" s="36"/>
    </row>
    <row r="370" spans="1:38" x14ac:dyDescent="0.25">
      <c r="A370" s="460">
        <v>365</v>
      </c>
      <c r="B370" s="420"/>
      <c r="C370" s="420"/>
      <c r="D370" s="70"/>
      <c r="E370" s="419"/>
      <c r="F370" s="418"/>
      <c r="G370" s="70"/>
      <c r="H370" s="419"/>
      <c r="I370" s="70"/>
      <c r="J370" s="70"/>
      <c r="K370" s="70"/>
      <c r="L370" s="70"/>
      <c r="M370" s="70"/>
      <c r="N370" s="70"/>
      <c r="O370" s="70"/>
      <c r="P370" s="70"/>
      <c r="Q370" s="70"/>
      <c r="R370" s="70"/>
      <c r="S370" s="70"/>
      <c r="T370" s="70"/>
      <c r="U370" s="70"/>
      <c r="V370" s="70"/>
      <c r="W370" s="70"/>
      <c r="X370" s="70"/>
      <c r="Y370" s="70"/>
      <c r="Z370" s="70"/>
      <c r="AA370" s="70"/>
      <c r="AB370" s="70"/>
      <c r="AC370" s="70"/>
      <c r="AD370" s="70"/>
      <c r="AE370" s="70"/>
      <c r="AF370" s="70"/>
      <c r="AG370" s="70" t="s">
        <v>5154</v>
      </c>
      <c r="AH370" s="70" t="s">
        <v>10264</v>
      </c>
      <c r="AI370" s="70">
        <v>2008</v>
      </c>
      <c r="AJ370" s="70">
        <v>0.12</v>
      </c>
      <c r="AK370" s="70" t="s">
        <v>32</v>
      </c>
      <c r="AL370" s="36"/>
    </row>
    <row r="371" spans="1:38" x14ac:dyDescent="0.25">
      <c r="A371" s="460">
        <v>366</v>
      </c>
      <c r="B371" s="420"/>
      <c r="C371" s="420"/>
      <c r="D371" s="70"/>
      <c r="E371" s="70"/>
      <c r="F371" s="70"/>
      <c r="G371" s="70"/>
      <c r="H371" s="70"/>
      <c r="I371" s="70"/>
      <c r="J371" s="70"/>
      <c r="K371" s="70"/>
      <c r="L371" s="70"/>
      <c r="M371" s="70"/>
      <c r="N371" s="70"/>
      <c r="O371" s="70"/>
      <c r="P371" s="70"/>
      <c r="Q371" s="70"/>
      <c r="R371" s="70"/>
      <c r="S371" s="70"/>
      <c r="T371" s="70"/>
      <c r="U371" s="68"/>
      <c r="V371" s="70"/>
      <c r="W371" s="70"/>
      <c r="X371" s="70"/>
      <c r="Y371" s="70"/>
      <c r="Z371" s="70"/>
      <c r="AA371" s="70"/>
      <c r="AB371" s="70"/>
      <c r="AC371" s="70"/>
      <c r="AD371" s="70"/>
      <c r="AE371" s="70"/>
      <c r="AF371" s="70"/>
      <c r="AG371" s="70" t="s">
        <v>5154</v>
      </c>
      <c r="AH371" s="70" t="s">
        <v>10265</v>
      </c>
      <c r="AI371" s="70">
        <v>2008</v>
      </c>
      <c r="AJ371" s="70">
        <v>0.3</v>
      </c>
      <c r="AK371" s="70" t="s">
        <v>77</v>
      </c>
      <c r="AL371" s="36"/>
    </row>
    <row r="372" spans="1:38" ht="25.5" x14ac:dyDescent="0.25">
      <c r="A372" s="460">
        <v>367</v>
      </c>
      <c r="B372" s="420"/>
      <c r="C372" s="420"/>
      <c r="D372" s="70"/>
      <c r="E372" s="70"/>
      <c r="F372" s="70"/>
      <c r="G372" s="70"/>
      <c r="H372" s="70"/>
      <c r="I372" s="70"/>
      <c r="J372" s="70"/>
      <c r="K372" s="70"/>
      <c r="L372" s="70"/>
      <c r="M372" s="70"/>
      <c r="N372" s="70"/>
      <c r="O372" s="70"/>
      <c r="P372" s="70"/>
      <c r="Q372" s="70"/>
      <c r="R372" s="70"/>
      <c r="S372" s="70"/>
      <c r="T372" s="70"/>
      <c r="U372" s="70"/>
      <c r="V372" s="70"/>
      <c r="W372" s="70"/>
      <c r="X372" s="70"/>
      <c r="Y372" s="70"/>
      <c r="Z372" s="70"/>
      <c r="AA372" s="70"/>
      <c r="AB372" s="70"/>
      <c r="AC372" s="70"/>
      <c r="AD372" s="70"/>
      <c r="AE372" s="70"/>
      <c r="AF372" s="70"/>
      <c r="AG372" s="70" t="s">
        <v>5154</v>
      </c>
      <c r="AH372" s="68" t="s">
        <v>10266</v>
      </c>
      <c r="AI372" s="70">
        <v>1985</v>
      </c>
      <c r="AJ372" s="70">
        <v>0.13800000000000001</v>
      </c>
      <c r="AK372" s="70" t="s">
        <v>119</v>
      </c>
      <c r="AL372" s="36"/>
    </row>
    <row r="373" spans="1:38" ht="25.5" x14ac:dyDescent="0.25">
      <c r="A373" s="460">
        <v>368</v>
      </c>
      <c r="B373" s="420"/>
      <c r="C373" s="420"/>
      <c r="D373" s="70"/>
      <c r="E373" s="419"/>
      <c r="F373" s="418"/>
      <c r="G373" s="70"/>
      <c r="H373" s="419"/>
      <c r="I373" s="70"/>
      <c r="J373" s="70"/>
      <c r="K373" s="70"/>
      <c r="L373" s="70"/>
      <c r="M373" s="70"/>
      <c r="N373" s="70"/>
      <c r="O373" s="70"/>
      <c r="P373" s="70"/>
      <c r="Q373" s="70"/>
      <c r="R373" s="70"/>
      <c r="S373" s="70"/>
      <c r="T373" s="70"/>
      <c r="U373" s="70"/>
      <c r="V373" s="70"/>
      <c r="W373" s="70"/>
      <c r="X373" s="70"/>
      <c r="Y373" s="70"/>
      <c r="Z373" s="70"/>
      <c r="AA373" s="70"/>
      <c r="AB373" s="70"/>
      <c r="AC373" s="70"/>
      <c r="AD373" s="70"/>
      <c r="AE373" s="70"/>
      <c r="AF373" s="70"/>
      <c r="AG373" s="70" t="s">
        <v>5154</v>
      </c>
      <c r="AH373" s="68" t="s">
        <v>10267</v>
      </c>
      <c r="AI373" s="70">
        <v>1988</v>
      </c>
      <c r="AJ373" s="70">
        <v>0.11</v>
      </c>
      <c r="AK373" s="70" t="s">
        <v>317</v>
      </c>
      <c r="AL373" s="36"/>
    </row>
    <row r="374" spans="1:38" ht="25.5" x14ac:dyDescent="0.25">
      <c r="A374" s="460">
        <v>369</v>
      </c>
      <c r="B374" s="420"/>
      <c r="C374" s="420"/>
      <c r="D374" s="70"/>
      <c r="E374" s="70"/>
      <c r="F374" s="70"/>
      <c r="G374" s="70"/>
      <c r="H374" s="70"/>
      <c r="I374" s="70"/>
      <c r="J374" s="70"/>
      <c r="K374" s="70"/>
      <c r="L374" s="70"/>
      <c r="M374" s="70"/>
      <c r="N374" s="70"/>
      <c r="O374" s="70"/>
      <c r="P374" s="70"/>
      <c r="Q374" s="70"/>
      <c r="R374" s="70"/>
      <c r="S374" s="70"/>
      <c r="T374" s="70"/>
      <c r="U374" s="70"/>
      <c r="V374" s="70"/>
      <c r="W374" s="70"/>
      <c r="X374" s="70"/>
      <c r="Y374" s="68"/>
      <c r="Z374" s="70"/>
      <c r="AA374" s="70"/>
      <c r="AB374" s="70"/>
      <c r="AC374" s="70"/>
      <c r="AD374" s="70"/>
      <c r="AE374" s="70"/>
      <c r="AF374" s="70"/>
      <c r="AG374" s="70" t="s">
        <v>5154</v>
      </c>
      <c r="AH374" s="68" t="s">
        <v>10268</v>
      </c>
      <c r="AI374" s="70">
        <v>2006</v>
      </c>
      <c r="AJ374" s="70">
        <v>3.5000000000000003E-2</v>
      </c>
      <c r="AK374" s="70" t="s">
        <v>77</v>
      </c>
      <c r="AL374" s="36"/>
    </row>
    <row r="375" spans="1:38" ht="25.5" x14ac:dyDescent="0.25">
      <c r="A375" s="460">
        <v>370</v>
      </c>
      <c r="B375" s="420"/>
      <c r="C375" s="420"/>
      <c r="D375" s="70"/>
      <c r="E375" s="70"/>
      <c r="F375" s="70"/>
      <c r="G375" s="70"/>
      <c r="H375" s="70"/>
      <c r="I375" s="70"/>
      <c r="J375" s="70"/>
      <c r="K375" s="70"/>
      <c r="L375" s="70"/>
      <c r="M375" s="70"/>
      <c r="N375" s="70"/>
      <c r="O375" s="70"/>
      <c r="P375" s="70"/>
      <c r="Q375" s="70"/>
      <c r="R375" s="70"/>
      <c r="S375" s="70"/>
      <c r="T375" s="70"/>
      <c r="U375" s="70"/>
      <c r="V375" s="70"/>
      <c r="W375" s="70"/>
      <c r="X375" s="70"/>
      <c r="Y375" s="70"/>
      <c r="Z375" s="70"/>
      <c r="AA375" s="70"/>
      <c r="AB375" s="68"/>
      <c r="AC375" s="70"/>
      <c r="AD375" s="70"/>
      <c r="AE375" s="70"/>
      <c r="AF375" s="70"/>
      <c r="AG375" s="70" t="s">
        <v>5154</v>
      </c>
      <c r="AH375" s="68" t="s">
        <v>10269</v>
      </c>
      <c r="AI375" s="70">
        <v>1985</v>
      </c>
      <c r="AJ375" s="70">
        <v>0.16900000000000001</v>
      </c>
      <c r="AK375" s="419" t="s">
        <v>10087</v>
      </c>
      <c r="AL375" s="36"/>
    </row>
    <row r="376" spans="1:38" ht="25.5" x14ac:dyDescent="0.25">
      <c r="A376" s="460">
        <v>371</v>
      </c>
      <c r="B376" s="420"/>
      <c r="C376" s="420"/>
      <c r="D376" s="70"/>
      <c r="E376" s="70"/>
      <c r="F376" s="70"/>
      <c r="G376" s="70"/>
      <c r="H376" s="70"/>
      <c r="I376" s="70"/>
      <c r="J376" s="70"/>
      <c r="K376" s="70"/>
      <c r="L376" s="70"/>
      <c r="M376" s="70"/>
      <c r="N376" s="70"/>
      <c r="O376" s="70"/>
      <c r="P376" s="70"/>
      <c r="Q376" s="70"/>
      <c r="R376" s="70"/>
      <c r="S376" s="70"/>
      <c r="T376" s="70"/>
      <c r="U376" s="70"/>
      <c r="V376" s="70"/>
      <c r="W376" s="70"/>
      <c r="X376" s="70"/>
      <c r="Y376" s="70"/>
      <c r="Z376" s="70"/>
      <c r="AA376" s="70"/>
      <c r="AB376" s="68"/>
      <c r="AC376" s="70"/>
      <c r="AD376" s="70"/>
      <c r="AE376" s="70"/>
      <c r="AF376" s="70"/>
      <c r="AG376" s="70" t="s">
        <v>5154</v>
      </c>
      <c r="AH376" s="68" t="s">
        <v>10270</v>
      </c>
      <c r="AI376" s="70">
        <v>1984</v>
      </c>
      <c r="AJ376" s="70">
        <v>0.9</v>
      </c>
      <c r="AK376" s="419" t="s">
        <v>48</v>
      </c>
      <c r="AL376" s="36"/>
    </row>
    <row r="377" spans="1:38" x14ac:dyDescent="0.25">
      <c r="A377" s="460">
        <v>372</v>
      </c>
      <c r="B377" s="420"/>
      <c r="C377" s="420"/>
      <c r="D377" s="70"/>
      <c r="E377" s="70"/>
      <c r="F377" s="70"/>
      <c r="G377" s="70"/>
      <c r="H377" s="70"/>
      <c r="I377" s="70"/>
      <c r="J377" s="70"/>
      <c r="K377" s="70"/>
      <c r="L377" s="70"/>
      <c r="M377" s="70"/>
      <c r="N377" s="70"/>
      <c r="O377" s="70"/>
      <c r="P377" s="70"/>
      <c r="Q377" s="70"/>
      <c r="R377" s="70"/>
      <c r="S377" s="70"/>
      <c r="T377" s="70"/>
      <c r="U377" s="70"/>
      <c r="V377" s="70"/>
      <c r="W377" s="70"/>
      <c r="X377" s="70"/>
      <c r="Y377" s="70"/>
      <c r="Z377" s="70"/>
      <c r="AA377" s="70"/>
      <c r="AB377" s="68"/>
      <c r="AC377" s="70"/>
      <c r="AD377" s="70"/>
      <c r="AE377" s="70"/>
      <c r="AF377" s="70"/>
      <c r="AG377" s="70"/>
      <c r="AH377" s="68"/>
      <c r="AI377" s="70"/>
      <c r="AJ377" s="70"/>
      <c r="AK377" s="419"/>
      <c r="AL377" s="36"/>
    </row>
    <row r="378" spans="1:38" ht="25.5" x14ac:dyDescent="0.25">
      <c r="A378" s="460">
        <v>373</v>
      </c>
      <c r="B378" s="420" t="s">
        <v>10271</v>
      </c>
      <c r="C378" s="420"/>
      <c r="D378" s="70"/>
      <c r="E378" s="419"/>
      <c r="F378" s="418"/>
      <c r="G378" s="70"/>
      <c r="H378" s="419"/>
      <c r="I378" s="70"/>
      <c r="J378" s="70"/>
      <c r="K378" s="70"/>
      <c r="L378" s="70"/>
      <c r="M378" s="70" t="s">
        <v>10242</v>
      </c>
      <c r="N378" s="70" t="s">
        <v>10272</v>
      </c>
      <c r="O378" s="70">
        <v>0.35</v>
      </c>
      <c r="P378" s="70">
        <v>1983</v>
      </c>
      <c r="Q378" s="70" t="s">
        <v>10273</v>
      </c>
      <c r="R378" s="70" t="s">
        <v>10274</v>
      </c>
      <c r="S378" s="70">
        <v>91</v>
      </c>
      <c r="T378" s="70">
        <v>2018</v>
      </c>
      <c r="U378" s="68" t="s">
        <v>10275</v>
      </c>
      <c r="V378" s="70" t="s">
        <v>28</v>
      </c>
      <c r="W378" s="70"/>
      <c r="X378" s="418"/>
      <c r="Y378" s="419"/>
      <c r="Z378" s="418"/>
      <c r="AA378" s="70"/>
      <c r="AB378" s="70"/>
      <c r="AC378" s="418"/>
      <c r="AD378" s="70"/>
      <c r="AE378" s="70"/>
      <c r="AF378" s="418"/>
      <c r="AG378" s="70" t="s">
        <v>9283</v>
      </c>
      <c r="AH378" s="68" t="s">
        <v>10276</v>
      </c>
      <c r="AI378" s="70">
        <v>1987</v>
      </c>
      <c r="AJ378" s="68" t="s">
        <v>10277</v>
      </c>
      <c r="AK378" s="70" t="s">
        <v>10092</v>
      </c>
      <c r="AL378" s="36"/>
    </row>
    <row r="379" spans="1:38" ht="25.5" x14ac:dyDescent="0.25">
      <c r="A379" s="460">
        <v>374</v>
      </c>
      <c r="B379" s="420"/>
      <c r="C379" s="420"/>
      <c r="D379" s="70"/>
      <c r="E379" s="70"/>
      <c r="F379" s="70"/>
      <c r="G379" s="70"/>
      <c r="H379" s="70"/>
      <c r="I379" s="70"/>
      <c r="J379" s="70"/>
      <c r="K379" s="70"/>
      <c r="L379" s="70"/>
      <c r="M379" s="70" t="s">
        <v>10278</v>
      </c>
      <c r="N379" s="70" t="s">
        <v>10279</v>
      </c>
      <c r="O379" s="70">
        <v>0.46</v>
      </c>
      <c r="P379" s="70">
        <v>1981</v>
      </c>
      <c r="Q379" s="68" t="s">
        <v>10280</v>
      </c>
      <c r="R379" s="70"/>
      <c r="S379" s="70"/>
      <c r="T379" s="70"/>
      <c r="U379" s="70"/>
      <c r="V379" s="70"/>
      <c r="W379" s="70"/>
      <c r="X379" s="418"/>
      <c r="Y379" s="419"/>
      <c r="Z379" s="418"/>
      <c r="AA379" s="70"/>
      <c r="AB379" s="419"/>
      <c r="AC379" s="418"/>
      <c r="AD379" s="70"/>
      <c r="AE379" s="70"/>
      <c r="AF379" s="418"/>
      <c r="AG379" s="70" t="s">
        <v>9283</v>
      </c>
      <c r="AH379" s="68" t="s">
        <v>10281</v>
      </c>
      <c r="AI379" s="70">
        <v>1987</v>
      </c>
      <c r="AJ379" s="68" t="s">
        <v>10282</v>
      </c>
      <c r="AK379" s="70" t="s">
        <v>10092</v>
      </c>
      <c r="AL379" s="36"/>
    </row>
    <row r="380" spans="1:38" ht="25.5" x14ac:dyDescent="0.25">
      <c r="A380" s="460">
        <v>375</v>
      </c>
      <c r="B380" s="420"/>
      <c r="C380" s="420"/>
      <c r="D380" s="70"/>
      <c r="E380" s="70"/>
      <c r="F380" s="70"/>
      <c r="G380" s="70"/>
      <c r="H380" s="70"/>
      <c r="I380" s="70"/>
      <c r="J380" s="70"/>
      <c r="K380" s="70"/>
      <c r="L380" s="70"/>
      <c r="M380" s="70" t="s">
        <v>10283</v>
      </c>
      <c r="N380" s="70" t="s">
        <v>10284</v>
      </c>
      <c r="O380" s="70">
        <v>0.4</v>
      </c>
      <c r="P380" s="70">
        <v>1983</v>
      </c>
      <c r="Q380" s="70" t="s">
        <v>10285</v>
      </c>
      <c r="R380" s="70"/>
      <c r="S380" s="70"/>
      <c r="T380" s="70"/>
      <c r="U380" s="70"/>
      <c r="V380" s="70"/>
      <c r="W380" s="70"/>
      <c r="X380" s="418"/>
      <c r="Y380" s="419"/>
      <c r="Z380" s="418"/>
      <c r="AA380" s="70"/>
      <c r="AB380" s="419"/>
      <c r="AC380" s="418"/>
      <c r="AD380" s="70"/>
      <c r="AE380" s="70"/>
      <c r="AF380" s="418"/>
      <c r="AG380" s="70" t="s">
        <v>9283</v>
      </c>
      <c r="AH380" s="68" t="s">
        <v>10286</v>
      </c>
      <c r="AI380" s="70">
        <v>2003</v>
      </c>
      <c r="AJ380" s="68">
        <v>0.15</v>
      </c>
      <c r="AK380" s="70" t="s">
        <v>385</v>
      </c>
      <c r="AL380" s="36"/>
    </row>
    <row r="381" spans="1:38" ht="25.5" x14ac:dyDescent="0.25">
      <c r="A381" s="460">
        <v>376</v>
      </c>
      <c r="B381" s="420"/>
      <c r="C381" s="420"/>
      <c r="D381" s="70"/>
      <c r="E381" s="419"/>
      <c r="F381" s="418"/>
      <c r="G381" s="70"/>
      <c r="H381" s="419"/>
      <c r="I381" s="70"/>
      <c r="J381" s="70"/>
      <c r="K381" s="70"/>
      <c r="L381" s="70"/>
      <c r="M381" s="70"/>
      <c r="N381" s="70"/>
      <c r="O381" s="70"/>
      <c r="P381" s="70"/>
      <c r="Q381" s="70"/>
      <c r="R381" s="70"/>
      <c r="S381" s="70"/>
      <c r="T381" s="70"/>
      <c r="U381" s="70"/>
      <c r="V381" s="70"/>
      <c r="W381" s="70"/>
      <c r="X381" s="418"/>
      <c r="Y381" s="419"/>
      <c r="Z381" s="418"/>
      <c r="AA381" s="70"/>
      <c r="AB381" s="419"/>
      <c r="AC381" s="418"/>
      <c r="AD381" s="70"/>
      <c r="AE381" s="70"/>
      <c r="AF381" s="418"/>
      <c r="AG381" s="70" t="s">
        <v>9283</v>
      </c>
      <c r="AH381" s="68" t="s">
        <v>10287</v>
      </c>
      <c r="AI381" s="70">
        <v>2003</v>
      </c>
      <c r="AJ381" s="68">
        <v>0.15</v>
      </c>
      <c r="AK381" s="70" t="s">
        <v>385</v>
      </c>
      <c r="AL381" s="36"/>
    </row>
    <row r="382" spans="1:38" ht="38.25" x14ac:dyDescent="0.25">
      <c r="A382" s="460">
        <v>377</v>
      </c>
      <c r="B382" s="420"/>
      <c r="C382" s="420"/>
      <c r="D382" s="70"/>
      <c r="E382" s="70"/>
      <c r="F382" s="70"/>
      <c r="G382" s="70"/>
      <c r="H382" s="70"/>
      <c r="I382" s="70"/>
      <c r="J382" s="70"/>
      <c r="K382" s="70"/>
      <c r="L382" s="70"/>
      <c r="M382" s="70"/>
      <c r="N382" s="70"/>
      <c r="O382" s="70"/>
      <c r="P382" s="70"/>
      <c r="Q382" s="70"/>
      <c r="R382" s="70"/>
      <c r="S382" s="70"/>
      <c r="T382" s="70"/>
      <c r="U382" s="70"/>
      <c r="V382" s="70"/>
      <c r="W382" s="70"/>
      <c r="X382" s="418"/>
      <c r="Y382" s="419"/>
      <c r="Z382" s="418"/>
      <c r="AA382" s="70"/>
      <c r="AB382" s="419"/>
      <c r="AC382" s="418"/>
      <c r="AD382" s="70"/>
      <c r="AE382" s="70"/>
      <c r="AF382" s="418"/>
      <c r="AG382" s="70" t="s">
        <v>9283</v>
      </c>
      <c r="AH382" s="68" t="s">
        <v>10288</v>
      </c>
      <c r="AI382" s="70">
        <v>1981</v>
      </c>
      <c r="AJ382" s="68">
        <v>7.4999999999999997E-2</v>
      </c>
      <c r="AK382" s="70" t="s">
        <v>82</v>
      </c>
      <c r="AL382" s="36"/>
    </row>
    <row r="383" spans="1:38" ht="38.25" x14ac:dyDescent="0.25">
      <c r="A383" s="460">
        <v>378</v>
      </c>
      <c r="B383" s="420"/>
      <c r="C383" s="420"/>
      <c r="D383" s="70"/>
      <c r="E383" s="70"/>
      <c r="F383" s="70"/>
      <c r="G383" s="70"/>
      <c r="H383" s="70"/>
      <c r="I383" s="70"/>
      <c r="J383" s="70"/>
      <c r="K383" s="70"/>
      <c r="L383" s="70"/>
      <c r="M383" s="70"/>
      <c r="N383" s="70"/>
      <c r="O383" s="70"/>
      <c r="P383" s="70"/>
      <c r="Q383" s="70"/>
      <c r="R383" s="70"/>
      <c r="S383" s="70"/>
      <c r="T383" s="70"/>
      <c r="U383" s="70"/>
      <c r="V383" s="70"/>
      <c r="W383" s="70"/>
      <c r="X383" s="70"/>
      <c r="Y383" s="70"/>
      <c r="Z383" s="70"/>
      <c r="AA383" s="70"/>
      <c r="AB383" s="419"/>
      <c r="AC383" s="70"/>
      <c r="AD383" s="70"/>
      <c r="AE383" s="70"/>
      <c r="AF383" s="70"/>
      <c r="AG383" s="70" t="s">
        <v>9283</v>
      </c>
      <c r="AH383" s="68" t="s">
        <v>10289</v>
      </c>
      <c r="AI383" s="70">
        <v>1981</v>
      </c>
      <c r="AJ383" s="68">
        <v>7.4999999999999997E-2</v>
      </c>
      <c r="AK383" s="70" t="s">
        <v>82</v>
      </c>
      <c r="AL383" s="36"/>
    </row>
    <row r="384" spans="1:38" ht="38.25" x14ac:dyDescent="0.25">
      <c r="A384" s="460">
        <v>379</v>
      </c>
      <c r="B384" s="420"/>
      <c r="C384" s="420"/>
      <c r="D384" s="70"/>
      <c r="E384" s="419"/>
      <c r="F384" s="418"/>
      <c r="G384" s="70"/>
      <c r="H384" s="419"/>
      <c r="I384" s="70"/>
      <c r="J384" s="70"/>
      <c r="K384" s="70"/>
      <c r="L384" s="70"/>
      <c r="M384" s="70"/>
      <c r="N384" s="70"/>
      <c r="O384" s="70"/>
      <c r="P384" s="70"/>
      <c r="Q384" s="70"/>
      <c r="R384" s="70"/>
      <c r="S384" s="70"/>
      <c r="T384" s="70"/>
      <c r="U384" s="70"/>
      <c r="V384" s="70"/>
      <c r="W384" s="70"/>
      <c r="X384" s="70"/>
      <c r="Y384" s="70"/>
      <c r="Z384" s="70"/>
      <c r="AA384" s="70"/>
      <c r="AB384" s="70"/>
      <c r="AC384" s="70"/>
      <c r="AD384" s="70"/>
      <c r="AE384" s="70"/>
      <c r="AF384" s="70"/>
      <c r="AG384" s="70" t="s">
        <v>9283</v>
      </c>
      <c r="AH384" s="68" t="s">
        <v>10290</v>
      </c>
      <c r="AI384" s="70">
        <v>1985</v>
      </c>
      <c r="AJ384" s="68">
        <v>0.11</v>
      </c>
      <c r="AK384" s="419" t="s">
        <v>10087</v>
      </c>
      <c r="AL384" s="36"/>
    </row>
    <row r="385" spans="1:38" ht="38.25" x14ac:dyDescent="0.25">
      <c r="A385" s="460">
        <v>380</v>
      </c>
      <c r="B385" s="420"/>
      <c r="C385" s="420"/>
      <c r="D385" s="70"/>
      <c r="E385" s="70"/>
      <c r="F385" s="70"/>
      <c r="G385" s="70"/>
      <c r="H385" s="70"/>
      <c r="I385" s="70"/>
      <c r="J385" s="70"/>
      <c r="K385" s="70"/>
      <c r="L385" s="70"/>
      <c r="M385" s="70"/>
      <c r="N385" s="70"/>
      <c r="O385" s="70"/>
      <c r="P385" s="70"/>
      <c r="Q385" s="70"/>
      <c r="R385" s="70"/>
      <c r="S385" s="70"/>
      <c r="T385" s="70"/>
      <c r="U385" s="70"/>
      <c r="V385" s="70"/>
      <c r="W385" s="70"/>
      <c r="X385" s="70"/>
      <c r="Y385" s="70"/>
      <c r="Z385" s="70"/>
      <c r="AA385" s="70"/>
      <c r="AB385" s="70"/>
      <c r="AC385" s="70"/>
      <c r="AD385" s="70"/>
      <c r="AE385" s="70"/>
      <c r="AF385" s="70"/>
      <c r="AG385" s="70" t="s">
        <v>9283</v>
      </c>
      <c r="AH385" s="68" t="s">
        <v>10291</v>
      </c>
      <c r="AI385" s="70">
        <v>1985</v>
      </c>
      <c r="AJ385" s="70">
        <v>0.11</v>
      </c>
      <c r="AK385" s="419" t="s">
        <v>10087</v>
      </c>
      <c r="AL385" s="36"/>
    </row>
    <row r="386" spans="1:38" ht="25.5" x14ac:dyDescent="0.25">
      <c r="A386" s="460">
        <v>381</v>
      </c>
      <c r="B386" s="420"/>
      <c r="C386" s="420"/>
      <c r="D386" s="70"/>
      <c r="E386" s="70"/>
      <c r="F386" s="70"/>
      <c r="G386" s="70"/>
      <c r="H386" s="70"/>
      <c r="I386" s="70"/>
      <c r="J386" s="70"/>
      <c r="K386" s="70"/>
      <c r="L386" s="70"/>
      <c r="M386" s="70"/>
      <c r="N386" s="70"/>
      <c r="O386" s="70"/>
      <c r="P386" s="70"/>
      <c r="Q386" s="70"/>
      <c r="R386" s="70"/>
      <c r="S386" s="70"/>
      <c r="T386" s="70"/>
      <c r="U386" s="70"/>
      <c r="V386" s="70"/>
      <c r="W386" s="70"/>
      <c r="X386" s="70"/>
      <c r="Y386" s="70"/>
      <c r="Z386" s="70"/>
      <c r="AA386" s="70"/>
      <c r="AB386" s="70"/>
      <c r="AC386" s="70"/>
      <c r="AD386" s="70"/>
      <c r="AE386" s="70"/>
      <c r="AF386" s="70"/>
      <c r="AG386" s="70" t="s">
        <v>9283</v>
      </c>
      <c r="AH386" s="68" t="s">
        <v>10292</v>
      </c>
      <c r="AI386" s="70">
        <v>2003</v>
      </c>
      <c r="AJ386" s="68" t="s">
        <v>10293</v>
      </c>
      <c r="AK386" s="68" t="s">
        <v>10294</v>
      </c>
      <c r="AL386" s="36"/>
    </row>
    <row r="387" spans="1:38" ht="25.5" x14ac:dyDescent="0.25">
      <c r="A387" s="460">
        <v>382</v>
      </c>
      <c r="B387" s="420"/>
      <c r="C387" s="420"/>
      <c r="D387" s="70"/>
      <c r="E387" s="419"/>
      <c r="F387" s="418"/>
      <c r="G387" s="70"/>
      <c r="H387" s="419"/>
      <c r="I387" s="70"/>
      <c r="J387" s="70"/>
      <c r="K387" s="70"/>
      <c r="L387" s="70"/>
      <c r="M387" s="70"/>
      <c r="N387" s="70"/>
      <c r="O387" s="70"/>
      <c r="P387" s="70"/>
      <c r="Q387" s="70"/>
      <c r="R387" s="70"/>
      <c r="S387" s="70"/>
      <c r="T387" s="70"/>
      <c r="U387" s="70"/>
      <c r="V387" s="70"/>
      <c r="W387" s="70"/>
      <c r="X387" s="70"/>
      <c r="Y387" s="70"/>
      <c r="Z387" s="70"/>
      <c r="AA387" s="70"/>
      <c r="AB387" s="70"/>
      <c r="AC387" s="70"/>
      <c r="AD387" s="70"/>
      <c r="AE387" s="70"/>
      <c r="AF387" s="70"/>
      <c r="AG387" s="70" t="s">
        <v>9283</v>
      </c>
      <c r="AH387" s="68" t="s">
        <v>10295</v>
      </c>
      <c r="AI387" s="70">
        <v>2003</v>
      </c>
      <c r="AJ387" s="70">
        <v>5.8000000000000003E-2</v>
      </c>
      <c r="AK387" s="70" t="s">
        <v>10296</v>
      </c>
      <c r="AL387" s="36"/>
    </row>
    <row r="388" spans="1:38" ht="25.5" x14ac:dyDescent="0.25">
      <c r="A388" s="460">
        <v>383</v>
      </c>
      <c r="B388" s="420"/>
      <c r="C388" s="420"/>
      <c r="D388" s="70"/>
      <c r="E388" s="70"/>
      <c r="F388" s="70"/>
      <c r="G388" s="70"/>
      <c r="H388" s="70"/>
      <c r="I388" s="70"/>
      <c r="J388" s="70"/>
      <c r="K388" s="70"/>
      <c r="L388" s="70"/>
      <c r="M388" s="70"/>
      <c r="N388" s="70"/>
      <c r="O388" s="70"/>
      <c r="P388" s="70"/>
      <c r="Q388" s="70"/>
      <c r="R388" s="70"/>
      <c r="S388" s="70"/>
      <c r="T388" s="70"/>
      <c r="U388" s="70"/>
      <c r="V388" s="70"/>
      <c r="W388" s="70"/>
      <c r="X388" s="70"/>
      <c r="Y388" s="70"/>
      <c r="Z388" s="70"/>
      <c r="AA388" s="70"/>
      <c r="AB388" s="70"/>
      <c r="AC388" s="70"/>
      <c r="AD388" s="70"/>
      <c r="AE388" s="70"/>
      <c r="AF388" s="70"/>
      <c r="AG388" s="68" t="s">
        <v>10297</v>
      </c>
      <c r="AH388" s="68" t="s">
        <v>10298</v>
      </c>
      <c r="AI388" s="70">
        <v>2020</v>
      </c>
      <c r="AJ388" s="70">
        <v>0.20899999999999999</v>
      </c>
      <c r="AK388" s="70" t="s">
        <v>385</v>
      </c>
      <c r="AL388" s="36"/>
    </row>
    <row r="389" spans="1:38" ht="25.5" x14ac:dyDescent="0.25">
      <c r="A389" s="460">
        <v>384</v>
      </c>
      <c r="B389" s="420" t="s">
        <v>10299</v>
      </c>
      <c r="C389" s="420"/>
      <c r="D389" s="70"/>
      <c r="E389" s="70"/>
      <c r="F389" s="70"/>
      <c r="G389" s="70"/>
      <c r="H389" s="70"/>
      <c r="I389" s="70"/>
      <c r="J389" s="70"/>
      <c r="K389" s="70"/>
      <c r="L389" s="70"/>
      <c r="M389" s="70" t="s">
        <v>10278</v>
      </c>
      <c r="N389" s="70" t="s">
        <v>10300</v>
      </c>
      <c r="O389" s="70">
        <v>0.4</v>
      </c>
      <c r="P389" s="70">
        <v>1983</v>
      </c>
      <c r="Q389" s="70" t="s">
        <v>10285</v>
      </c>
      <c r="R389" s="70" t="s">
        <v>10301</v>
      </c>
      <c r="S389" s="70">
        <v>87</v>
      </c>
      <c r="T389" s="70">
        <v>1983</v>
      </c>
      <c r="U389" s="68" t="s">
        <v>10229</v>
      </c>
      <c r="V389" s="70" t="s">
        <v>1734</v>
      </c>
      <c r="W389" s="70"/>
      <c r="X389" s="70"/>
      <c r="Y389" s="70"/>
      <c r="Z389" s="70"/>
      <c r="AA389" s="70"/>
      <c r="AB389" s="70"/>
      <c r="AC389" s="70"/>
      <c r="AD389" s="70"/>
      <c r="AE389" s="70"/>
      <c r="AF389" s="70"/>
      <c r="AG389" s="70"/>
      <c r="AH389" s="68"/>
      <c r="AI389" s="70"/>
      <c r="AJ389" s="70"/>
      <c r="AK389" s="70"/>
      <c r="AL389" s="36"/>
    </row>
    <row r="390" spans="1:38" x14ac:dyDescent="0.25">
      <c r="A390" s="460">
        <v>385</v>
      </c>
      <c r="B390" s="420"/>
      <c r="C390" s="420"/>
      <c r="D390" s="70"/>
      <c r="E390" s="419"/>
      <c r="F390" s="418"/>
      <c r="G390" s="70"/>
      <c r="H390" s="419"/>
      <c r="I390" s="70"/>
      <c r="J390" s="70"/>
      <c r="K390" s="70"/>
      <c r="L390" s="70"/>
      <c r="M390" s="70"/>
      <c r="N390" s="70"/>
      <c r="O390" s="70"/>
      <c r="P390" s="70"/>
      <c r="Q390" s="70"/>
      <c r="R390" s="70"/>
      <c r="S390" s="70"/>
      <c r="T390" s="70"/>
      <c r="U390" s="70"/>
      <c r="V390" s="70"/>
      <c r="W390" s="70"/>
      <c r="X390" s="418"/>
      <c r="Y390" s="419"/>
      <c r="Z390" s="418"/>
      <c r="AA390" s="70"/>
      <c r="AB390" s="70"/>
      <c r="AC390" s="418"/>
      <c r="AD390" s="70"/>
      <c r="AE390" s="70"/>
      <c r="AF390" s="418"/>
      <c r="AG390" s="70"/>
      <c r="AH390" s="68"/>
      <c r="AI390" s="70"/>
      <c r="AJ390" s="70"/>
      <c r="AK390" s="70"/>
      <c r="AL390" s="36"/>
    </row>
    <row r="391" spans="1:38" x14ac:dyDescent="0.25">
      <c r="A391" s="460">
        <v>386</v>
      </c>
      <c r="B391" s="420" t="s">
        <v>10302</v>
      </c>
      <c r="C391" s="420"/>
      <c r="D391" s="70"/>
      <c r="E391" s="70"/>
      <c r="F391" s="70"/>
      <c r="G391" s="70"/>
      <c r="H391" s="70"/>
      <c r="I391" s="70"/>
      <c r="J391" s="70"/>
      <c r="K391" s="70"/>
      <c r="L391" s="70"/>
      <c r="M391" s="70" t="s">
        <v>10303</v>
      </c>
      <c r="N391" s="70" t="s">
        <v>10304</v>
      </c>
      <c r="O391" s="70">
        <v>0.5</v>
      </c>
      <c r="P391" s="70">
        <v>1974</v>
      </c>
      <c r="Q391" s="70" t="s">
        <v>7002</v>
      </c>
      <c r="R391" s="70" t="s">
        <v>10305</v>
      </c>
      <c r="S391" s="70">
        <v>25</v>
      </c>
      <c r="T391" s="70">
        <v>1975</v>
      </c>
      <c r="U391" s="70" t="s">
        <v>9672</v>
      </c>
      <c r="V391" s="70" t="s">
        <v>28</v>
      </c>
      <c r="W391" s="70"/>
      <c r="X391" s="418"/>
      <c r="Y391" s="419"/>
      <c r="Z391" s="418"/>
      <c r="AA391" s="70"/>
      <c r="AB391" s="419"/>
      <c r="AC391" s="418"/>
      <c r="AD391" s="70"/>
      <c r="AE391" s="70"/>
      <c r="AF391" s="418"/>
      <c r="AG391" s="70" t="s">
        <v>3703</v>
      </c>
      <c r="AH391" s="68" t="s">
        <v>10306</v>
      </c>
      <c r="AI391" s="70">
        <v>1975</v>
      </c>
      <c r="AJ391" s="70">
        <v>6.5000000000000002E-2</v>
      </c>
      <c r="AK391" s="70" t="s">
        <v>10307</v>
      </c>
      <c r="AL391" s="36"/>
    </row>
    <row r="392" spans="1:38" x14ac:dyDescent="0.25">
      <c r="A392" s="460">
        <v>387</v>
      </c>
      <c r="B392" s="420"/>
      <c r="C392" s="420"/>
      <c r="D392" s="70"/>
      <c r="E392" s="70"/>
      <c r="F392" s="70"/>
      <c r="G392" s="70"/>
      <c r="H392" s="70"/>
      <c r="I392" s="70"/>
      <c r="J392" s="70"/>
      <c r="K392" s="70"/>
      <c r="L392" s="70"/>
      <c r="M392" s="70" t="s">
        <v>10303</v>
      </c>
      <c r="N392" s="70" t="s">
        <v>10308</v>
      </c>
      <c r="O392" s="70">
        <v>0.35</v>
      </c>
      <c r="P392" s="70">
        <v>1981</v>
      </c>
      <c r="Q392" s="70" t="s">
        <v>7773</v>
      </c>
      <c r="R392" s="70"/>
      <c r="S392" s="70"/>
      <c r="T392" s="70"/>
      <c r="U392" s="70"/>
      <c r="V392" s="70"/>
      <c r="W392" s="70"/>
      <c r="X392" s="418"/>
      <c r="Y392" s="419"/>
      <c r="Z392" s="418"/>
      <c r="AA392" s="70"/>
      <c r="AB392" s="419"/>
      <c r="AC392" s="418"/>
      <c r="AD392" s="70"/>
      <c r="AE392" s="70"/>
      <c r="AF392" s="418"/>
      <c r="AG392" s="70" t="s">
        <v>3703</v>
      </c>
      <c r="AH392" s="68" t="s">
        <v>10309</v>
      </c>
      <c r="AI392" s="70">
        <v>1975</v>
      </c>
      <c r="AJ392" s="70">
        <v>6.5000000000000002E-2</v>
      </c>
      <c r="AK392" s="70" t="s">
        <v>9253</v>
      </c>
      <c r="AL392" s="36"/>
    </row>
    <row r="393" spans="1:38" ht="25.5" x14ac:dyDescent="0.25">
      <c r="A393" s="460">
        <v>388</v>
      </c>
      <c r="B393" s="420"/>
      <c r="C393" s="420"/>
      <c r="D393" s="70"/>
      <c r="E393" s="419"/>
      <c r="F393" s="418"/>
      <c r="G393" s="70"/>
      <c r="H393" s="419"/>
      <c r="I393" s="70"/>
      <c r="J393" s="70"/>
      <c r="K393" s="70"/>
      <c r="L393" s="70"/>
      <c r="M393" s="70"/>
      <c r="N393" s="70"/>
      <c r="O393" s="70"/>
      <c r="P393" s="70"/>
      <c r="Q393" s="70"/>
      <c r="R393" s="70"/>
      <c r="S393" s="70"/>
      <c r="T393" s="70"/>
      <c r="U393" s="70"/>
      <c r="V393" s="70"/>
      <c r="W393" s="70"/>
      <c r="X393" s="418"/>
      <c r="Y393" s="419"/>
      <c r="Z393" s="418"/>
      <c r="AA393" s="70"/>
      <c r="AB393" s="419"/>
      <c r="AC393" s="418"/>
      <c r="AD393" s="70"/>
      <c r="AE393" s="70"/>
      <c r="AF393" s="418"/>
      <c r="AG393" s="70" t="s">
        <v>3703</v>
      </c>
      <c r="AH393" s="68" t="s">
        <v>10310</v>
      </c>
      <c r="AI393" s="70">
        <v>1978</v>
      </c>
      <c r="AJ393" s="70">
        <v>0.12</v>
      </c>
      <c r="AK393" s="70" t="s">
        <v>10311</v>
      </c>
      <c r="AL393" s="36"/>
    </row>
    <row r="394" spans="1:38" ht="25.5" x14ac:dyDescent="0.25">
      <c r="A394" s="460">
        <v>389</v>
      </c>
      <c r="B394" s="420"/>
      <c r="C394" s="420"/>
      <c r="D394" s="70"/>
      <c r="E394" s="70"/>
      <c r="F394" s="70"/>
      <c r="G394" s="70"/>
      <c r="H394" s="70"/>
      <c r="I394" s="70"/>
      <c r="J394" s="70"/>
      <c r="K394" s="70"/>
      <c r="L394" s="70"/>
      <c r="M394" s="70"/>
      <c r="N394" s="70"/>
      <c r="O394" s="70"/>
      <c r="P394" s="70"/>
      <c r="Q394" s="70"/>
      <c r="R394" s="70"/>
      <c r="S394" s="70"/>
      <c r="T394" s="70"/>
      <c r="U394" s="70"/>
      <c r="V394" s="70"/>
      <c r="W394" s="70"/>
      <c r="X394" s="418"/>
      <c r="Y394" s="419"/>
      <c r="Z394" s="418"/>
      <c r="AA394" s="70"/>
      <c r="AB394" s="419"/>
      <c r="AC394" s="418"/>
      <c r="AD394" s="70"/>
      <c r="AE394" s="70"/>
      <c r="AF394" s="418"/>
      <c r="AG394" s="70" t="s">
        <v>3703</v>
      </c>
      <c r="AH394" s="68" t="s">
        <v>10312</v>
      </c>
      <c r="AI394" s="70">
        <v>1978</v>
      </c>
      <c r="AJ394" s="70">
        <v>0.12</v>
      </c>
      <c r="AK394" s="70" t="s">
        <v>10311</v>
      </c>
      <c r="AL394" s="36"/>
    </row>
    <row r="395" spans="1:38" x14ac:dyDescent="0.25">
      <c r="A395" s="460">
        <v>390</v>
      </c>
      <c r="B395" s="420"/>
      <c r="C395" s="420"/>
      <c r="D395" s="70"/>
      <c r="E395" s="70"/>
      <c r="F395" s="70"/>
      <c r="G395" s="70"/>
      <c r="H395" s="70"/>
      <c r="I395" s="70"/>
      <c r="J395" s="70"/>
      <c r="K395" s="70"/>
      <c r="L395" s="70"/>
      <c r="M395" s="70"/>
      <c r="N395" s="70"/>
      <c r="O395" s="70"/>
      <c r="P395" s="70"/>
      <c r="Q395" s="70"/>
      <c r="R395" s="70"/>
      <c r="S395" s="70"/>
      <c r="T395" s="70"/>
      <c r="U395" s="70"/>
      <c r="V395" s="70"/>
      <c r="W395" s="70"/>
      <c r="X395" s="418"/>
      <c r="Y395" s="419"/>
      <c r="Z395" s="418"/>
      <c r="AA395" s="70"/>
      <c r="AB395" s="419"/>
      <c r="AC395" s="418"/>
      <c r="AD395" s="70"/>
      <c r="AE395" s="70"/>
      <c r="AF395" s="418"/>
      <c r="AG395" s="70" t="s">
        <v>3703</v>
      </c>
      <c r="AH395" s="68" t="s">
        <v>10313</v>
      </c>
      <c r="AI395" s="70">
        <v>1978</v>
      </c>
      <c r="AJ395" s="70">
        <v>0.22700000000000001</v>
      </c>
      <c r="AK395" s="419" t="s">
        <v>9253</v>
      </c>
      <c r="AL395" s="36"/>
    </row>
    <row r="396" spans="1:38" x14ac:dyDescent="0.25">
      <c r="A396" s="460">
        <v>391</v>
      </c>
      <c r="B396" s="420"/>
      <c r="C396" s="420"/>
      <c r="D396" s="70"/>
      <c r="E396" s="419"/>
      <c r="F396" s="418"/>
      <c r="G396" s="70"/>
      <c r="H396" s="419"/>
      <c r="I396" s="70"/>
      <c r="J396" s="70"/>
      <c r="K396" s="70"/>
      <c r="L396" s="70"/>
      <c r="M396" s="70"/>
      <c r="N396" s="70"/>
      <c r="O396" s="70"/>
      <c r="P396" s="70"/>
      <c r="Q396" s="70"/>
      <c r="R396" s="70"/>
      <c r="S396" s="70"/>
      <c r="T396" s="70"/>
      <c r="U396" s="70"/>
      <c r="V396" s="70"/>
      <c r="W396" s="70"/>
      <c r="X396" s="418"/>
      <c r="Y396" s="419"/>
      <c r="Z396" s="418"/>
      <c r="AA396" s="70"/>
      <c r="AB396" s="419"/>
      <c r="AC396" s="418"/>
      <c r="AD396" s="70"/>
      <c r="AE396" s="70"/>
      <c r="AF396" s="418"/>
      <c r="AG396" s="70" t="s">
        <v>3703</v>
      </c>
      <c r="AH396" s="68" t="s">
        <v>10314</v>
      </c>
      <c r="AI396" s="70">
        <v>1975</v>
      </c>
      <c r="AJ396" s="70">
        <v>0.19</v>
      </c>
      <c r="AK396" s="419" t="s">
        <v>10315</v>
      </c>
      <c r="AL396" s="36"/>
    </row>
    <row r="397" spans="1:38" x14ac:dyDescent="0.25">
      <c r="A397" s="460">
        <v>392</v>
      </c>
      <c r="B397" s="420"/>
      <c r="C397" s="420"/>
      <c r="D397" s="70"/>
      <c r="E397" s="70"/>
      <c r="F397" s="70"/>
      <c r="G397" s="70"/>
      <c r="H397" s="70"/>
      <c r="I397" s="70"/>
      <c r="J397" s="70"/>
      <c r="K397" s="70"/>
      <c r="L397" s="70"/>
      <c r="M397" s="70"/>
      <c r="N397" s="70"/>
      <c r="O397" s="70"/>
      <c r="P397" s="70"/>
      <c r="Q397" s="70"/>
      <c r="R397" s="70"/>
      <c r="S397" s="70"/>
      <c r="T397" s="70"/>
      <c r="U397" s="70"/>
      <c r="V397" s="70"/>
      <c r="W397" s="70"/>
      <c r="X397" s="418"/>
      <c r="Y397" s="419"/>
      <c r="Z397" s="418"/>
      <c r="AA397" s="70"/>
      <c r="AB397" s="419"/>
      <c r="AC397" s="418"/>
      <c r="AD397" s="70"/>
      <c r="AE397" s="70"/>
      <c r="AF397" s="418"/>
      <c r="AG397" s="70" t="s">
        <v>3703</v>
      </c>
      <c r="AH397" s="68" t="s">
        <v>10316</v>
      </c>
      <c r="AI397" s="70">
        <v>1975</v>
      </c>
      <c r="AJ397" s="70">
        <v>0.19</v>
      </c>
      <c r="AK397" s="419" t="s">
        <v>10315</v>
      </c>
      <c r="AL397" s="36"/>
    </row>
    <row r="398" spans="1:38" x14ac:dyDescent="0.25">
      <c r="A398" s="460">
        <v>393</v>
      </c>
      <c r="B398" s="420"/>
      <c r="C398" s="420"/>
      <c r="D398" s="70"/>
      <c r="E398" s="70"/>
      <c r="F398" s="70"/>
      <c r="G398" s="70"/>
      <c r="H398" s="70"/>
      <c r="I398" s="70"/>
      <c r="J398" s="70"/>
      <c r="K398" s="70"/>
      <c r="L398" s="70"/>
      <c r="M398" s="70"/>
      <c r="N398" s="70"/>
      <c r="O398" s="70"/>
      <c r="P398" s="70"/>
      <c r="Q398" s="70"/>
      <c r="R398" s="70"/>
      <c r="S398" s="70"/>
      <c r="T398" s="70"/>
      <c r="U398" s="70"/>
      <c r="V398" s="70"/>
      <c r="W398" s="70"/>
      <c r="X398" s="418"/>
      <c r="Y398" s="419"/>
      <c r="Z398" s="418"/>
      <c r="AA398" s="70"/>
      <c r="AB398" s="419"/>
      <c r="AC398" s="418"/>
      <c r="AD398" s="70"/>
      <c r="AE398" s="70"/>
      <c r="AF398" s="418"/>
      <c r="AG398" s="70" t="s">
        <v>3703</v>
      </c>
      <c r="AH398" s="68" t="s">
        <v>10317</v>
      </c>
      <c r="AI398" s="418">
        <v>1979</v>
      </c>
      <c r="AJ398" s="70">
        <v>0.26</v>
      </c>
      <c r="AK398" s="419" t="s">
        <v>6931</v>
      </c>
      <c r="AL398" s="36"/>
    </row>
    <row r="399" spans="1:38" x14ac:dyDescent="0.25">
      <c r="A399" s="460">
        <v>394</v>
      </c>
      <c r="B399" s="420"/>
      <c r="C399" s="420"/>
      <c r="D399" s="70"/>
      <c r="E399" s="419"/>
      <c r="F399" s="418"/>
      <c r="G399" s="70"/>
      <c r="H399" s="419"/>
      <c r="I399" s="70"/>
      <c r="J399" s="70"/>
      <c r="K399" s="70"/>
      <c r="L399" s="70"/>
      <c r="M399" s="70"/>
      <c r="N399" s="70"/>
      <c r="O399" s="70"/>
      <c r="P399" s="70"/>
      <c r="Q399" s="70"/>
      <c r="R399" s="70"/>
      <c r="S399" s="70"/>
      <c r="T399" s="70"/>
      <c r="U399" s="70"/>
      <c r="V399" s="70"/>
      <c r="W399" s="70"/>
      <c r="X399" s="418"/>
      <c r="Y399" s="419"/>
      <c r="Z399" s="418"/>
      <c r="AA399" s="70"/>
      <c r="AB399" s="419"/>
      <c r="AC399" s="418"/>
      <c r="AD399" s="70"/>
      <c r="AE399" s="70"/>
      <c r="AF399" s="418"/>
      <c r="AG399" s="70" t="s">
        <v>3703</v>
      </c>
      <c r="AH399" s="68" t="s">
        <v>10318</v>
      </c>
      <c r="AI399" s="418">
        <v>1979</v>
      </c>
      <c r="AJ399" s="70">
        <v>0.26</v>
      </c>
      <c r="AK399" s="419" t="s">
        <v>6931</v>
      </c>
      <c r="AL399" s="36"/>
    </row>
    <row r="400" spans="1:38" x14ac:dyDescent="0.25">
      <c r="A400" s="460">
        <v>395</v>
      </c>
      <c r="B400" s="420"/>
      <c r="C400" s="420"/>
      <c r="D400" s="70"/>
      <c r="E400" s="70"/>
      <c r="F400" s="70"/>
      <c r="G400" s="70"/>
      <c r="H400" s="70"/>
      <c r="I400" s="70"/>
      <c r="J400" s="70"/>
      <c r="K400" s="70"/>
      <c r="L400" s="70"/>
      <c r="M400" s="70"/>
      <c r="N400" s="70"/>
      <c r="O400" s="70"/>
      <c r="P400" s="70"/>
      <c r="Q400" s="70"/>
      <c r="R400" s="70"/>
      <c r="S400" s="70"/>
      <c r="T400" s="70"/>
      <c r="U400" s="70"/>
      <c r="V400" s="70"/>
      <c r="W400" s="70"/>
      <c r="X400" s="418"/>
      <c r="Y400" s="419"/>
      <c r="Z400" s="418"/>
      <c r="AA400" s="70"/>
      <c r="AB400" s="419"/>
      <c r="AC400" s="418"/>
      <c r="AD400" s="70"/>
      <c r="AE400" s="70"/>
      <c r="AF400" s="418"/>
      <c r="AG400" s="70" t="s">
        <v>3703</v>
      </c>
      <c r="AH400" s="68" t="s">
        <v>10319</v>
      </c>
      <c r="AI400" s="418">
        <v>1980</v>
      </c>
      <c r="AJ400" s="70">
        <v>3.6999999999999998E-2</v>
      </c>
      <c r="AK400" s="419" t="s">
        <v>82</v>
      </c>
      <c r="AL400" s="36"/>
    </row>
    <row r="401" spans="1:38" x14ac:dyDescent="0.25">
      <c r="A401" s="460">
        <v>396</v>
      </c>
      <c r="B401" s="420"/>
      <c r="C401" s="420"/>
      <c r="D401" s="70"/>
      <c r="E401" s="70"/>
      <c r="F401" s="70"/>
      <c r="G401" s="70"/>
      <c r="H401" s="70"/>
      <c r="I401" s="70"/>
      <c r="J401" s="70"/>
      <c r="K401" s="70"/>
      <c r="L401" s="70"/>
      <c r="M401" s="70"/>
      <c r="N401" s="70"/>
      <c r="O401" s="70"/>
      <c r="P401" s="70"/>
      <c r="Q401" s="70"/>
      <c r="R401" s="70"/>
      <c r="S401" s="70"/>
      <c r="T401" s="70"/>
      <c r="U401" s="70"/>
      <c r="V401" s="70"/>
      <c r="W401" s="70"/>
      <c r="X401" s="418"/>
      <c r="Y401" s="419"/>
      <c r="Z401" s="418"/>
      <c r="AA401" s="70"/>
      <c r="AB401" s="419"/>
      <c r="AC401" s="418"/>
      <c r="AD401" s="70"/>
      <c r="AE401" s="70"/>
      <c r="AF401" s="418"/>
      <c r="AG401" s="70" t="s">
        <v>3703</v>
      </c>
      <c r="AH401" s="68" t="s">
        <v>10320</v>
      </c>
      <c r="AI401" s="418">
        <v>1980</v>
      </c>
      <c r="AJ401" s="70">
        <v>3.6999999999999998E-2</v>
      </c>
      <c r="AK401" s="419" t="s">
        <v>82</v>
      </c>
      <c r="AL401" s="36"/>
    </row>
    <row r="402" spans="1:38" x14ac:dyDescent="0.25">
      <c r="A402" s="460">
        <v>397</v>
      </c>
      <c r="B402" s="420"/>
      <c r="C402" s="420"/>
      <c r="D402" s="70"/>
      <c r="E402" s="70"/>
      <c r="F402" s="70"/>
      <c r="G402" s="70"/>
      <c r="H402" s="70"/>
      <c r="I402" s="70"/>
      <c r="J402" s="70"/>
      <c r="K402" s="70"/>
      <c r="L402" s="70"/>
      <c r="M402" s="70"/>
      <c r="N402" s="70"/>
      <c r="O402" s="70"/>
      <c r="P402" s="70"/>
      <c r="Q402" s="70"/>
      <c r="R402" s="70"/>
      <c r="S402" s="70"/>
      <c r="T402" s="70"/>
      <c r="U402" s="70"/>
      <c r="V402" s="70"/>
      <c r="W402" s="70"/>
      <c r="X402" s="418"/>
      <c r="Y402" s="419"/>
      <c r="Z402" s="418"/>
      <c r="AA402" s="70"/>
      <c r="AB402" s="419"/>
      <c r="AC402" s="418"/>
      <c r="AD402" s="70"/>
      <c r="AE402" s="70"/>
      <c r="AF402" s="418"/>
      <c r="AG402" s="70"/>
      <c r="AH402" s="68"/>
      <c r="AI402" s="418"/>
      <c r="AJ402" s="70"/>
      <c r="AK402" s="419"/>
      <c r="AL402" s="36"/>
    </row>
    <row r="403" spans="1:38" ht="25.5" x14ac:dyDescent="0.25">
      <c r="A403" s="460">
        <v>398</v>
      </c>
      <c r="B403" s="420" t="s">
        <v>10321</v>
      </c>
      <c r="C403" s="420"/>
      <c r="D403" s="70"/>
      <c r="E403" s="419"/>
      <c r="F403" s="418"/>
      <c r="G403" s="70"/>
      <c r="H403" s="419"/>
      <c r="I403" s="70"/>
      <c r="J403" s="70"/>
      <c r="K403" s="70"/>
      <c r="L403" s="70"/>
      <c r="M403" s="70" t="s">
        <v>10322</v>
      </c>
      <c r="N403" s="70" t="s">
        <v>10323</v>
      </c>
      <c r="O403" s="70">
        <v>0.35</v>
      </c>
      <c r="P403" s="70">
        <v>1974</v>
      </c>
      <c r="Q403" s="70" t="s">
        <v>8954</v>
      </c>
      <c r="R403" s="70" t="s">
        <v>10324</v>
      </c>
      <c r="S403" s="70">
        <v>23</v>
      </c>
      <c r="T403" s="70">
        <v>1974</v>
      </c>
      <c r="U403" s="68" t="s">
        <v>10229</v>
      </c>
      <c r="V403" s="70" t="s">
        <v>56</v>
      </c>
      <c r="W403" s="70"/>
      <c r="X403" s="418"/>
      <c r="Y403" s="419"/>
      <c r="Z403" s="418"/>
      <c r="AA403" s="70"/>
      <c r="AB403" s="419"/>
      <c r="AC403" s="418"/>
      <c r="AD403" s="70"/>
      <c r="AE403" s="70"/>
      <c r="AF403" s="418"/>
      <c r="AG403" s="70" t="s">
        <v>4103</v>
      </c>
      <c r="AH403" s="68" t="s">
        <v>10325</v>
      </c>
      <c r="AI403" s="418">
        <v>1974</v>
      </c>
      <c r="AJ403" s="70">
        <v>3.4000000000000002E-2</v>
      </c>
      <c r="AK403" s="419" t="s">
        <v>46</v>
      </c>
      <c r="AL403" s="36"/>
    </row>
    <row r="404" spans="1:38" x14ac:dyDescent="0.25">
      <c r="A404" s="460">
        <v>399</v>
      </c>
      <c r="B404" s="420"/>
      <c r="C404" s="420"/>
      <c r="D404" s="70"/>
      <c r="E404" s="70"/>
      <c r="F404" s="70"/>
      <c r="G404" s="70"/>
      <c r="H404" s="70"/>
      <c r="I404" s="70"/>
      <c r="J404" s="70"/>
      <c r="K404" s="70"/>
      <c r="L404" s="70"/>
      <c r="M404" s="70"/>
      <c r="N404" s="70"/>
      <c r="O404" s="70"/>
      <c r="P404" s="70"/>
      <c r="Q404" s="70"/>
      <c r="R404" s="70"/>
      <c r="S404" s="70"/>
      <c r="T404" s="70"/>
      <c r="U404" s="70"/>
      <c r="V404" s="70"/>
      <c r="W404" s="70"/>
      <c r="X404" s="418"/>
      <c r="Y404" s="419"/>
      <c r="Z404" s="418"/>
      <c r="AA404" s="70"/>
      <c r="AB404" s="419"/>
      <c r="AC404" s="418"/>
      <c r="AD404" s="70"/>
      <c r="AE404" s="70"/>
      <c r="AF404" s="418"/>
      <c r="AG404" s="70" t="s">
        <v>4103</v>
      </c>
      <c r="AH404" s="68" t="s">
        <v>10326</v>
      </c>
      <c r="AI404" s="418">
        <v>1974</v>
      </c>
      <c r="AJ404" s="70">
        <v>0.16</v>
      </c>
      <c r="AK404" s="419" t="s">
        <v>299</v>
      </c>
      <c r="AL404" s="36"/>
    </row>
    <row r="405" spans="1:38" x14ac:dyDescent="0.25">
      <c r="A405" s="460">
        <v>400</v>
      </c>
      <c r="B405" s="420"/>
      <c r="C405" s="420"/>
      <c r="D405" s="70"/>
      <c r="E405" s="70"/>
      <c r="F405" s="70"/>
      <c r="G405" s="70"/>
      <c r="H405" s="70"/>
      <c r="I405" s="70"/>
      <c r="J405" s="70"/>
      <c r="K405" s="70"/>
      <c r="L405" s="70"/>
      <c r="M405" s="70"/>
      <c r="N405" s="70"/>
      <c r="O405" s="70"/>
      <c r="P405" s="70"/>
      <c r="Q405" s="70"/>
      <c r="R405" s="70"/>
      <c r="S405" s="70"/>
      <c r="T405" s="70"/>
      <c r="U405" s="70"/>
      <c r="V405" s="70"/>
      <c r="W405" s="70"/>
      <c r="X405" s="418"/>
      <c r="Y405" s="419"/>
      <c r="Z405" s="418"/>
      <c r="AA405" s="70"/>
      <c r="AB405" s="419"/>
      <c r="AC405" s="418"/>
      <c r="AD405" s="70"/>
      <c r="AE405" s="70"/>
      <c r="AF405" s="418"/>
      <c r="AG405" s="70" t="s">
        <v>4103</v>
      </c>
      <c r="AH405" s="68" t="s">
        <v>10327</v>
      </c>
      <c r="AI405" s="418">
        <v>1978</v>
      </c>
      <c r="AJ405" s="70">
        <v>0.12</v>
      </c>
      <c r="AK405" s="419" t="s">
        <v>48</v>
      </c>
      <c r="AL405" s="36"/>
    </row>
    <row r="406" spans="1:38" x14ac:dyDescent="0.25">
      <c r="A406" s="460">
        <v>401</v>
      </c>
      <c r="B406" s="420"/>
      <c r="C406" s="420"/>
      <c r="D406" s="70"/>
      <c r="E406" s="419"/>
      <c r="F406" s="418"/>
      <c r="G406" s="70"/>
      <c r="H406" s="419"/>
      <c r="I406" s="70"/>
      <c r="J406" s="70"/>
      <c r="K406" s="70"/>
      <c r="L406" s="70"/>
      <c r="M406" s="70"/>
      <c r="N406" s="70"/>
      <c r="O406" s="70"/>
      <c r="P406" s="70"/>
      <c r="Q406" s="70"/>
      <c r="R406" s="70"/>
      <c r="S406" s="70"/>
      <c r="T406" s="70"/>
      <c r="U406" s="70"/>
      <c r="V406" s="70"/>
      <c r="W406" s="70"/>
      <c r="X406" s="418"/>
      <c r="Y406" s="419"/>
      <c r="Z406" s="418"/>
      <c r="AA406" s="70"/>
      <c r="AB406" s="419"/>
      <c r="AC406" s="418"/>
      <c r="AD406" s="70"/>
      <c r="AE406" s="70"/>
      <c r="AF406" s="418"/>
      <c r="AG406" s="70" t="s">
        <v>4103</v>
      </c>
      <c r="AH406" s="68" t="s">
        <v>10328</v>
      </c>
      <c r="AI406" s="418">
        <v>1979</v>
      </c>
      <c r="AJ406" s="70">
        <v>0.18</v>
      </c>
      <c r="AK406" s="419" t="s">
        <v>80</v>
      </c>
      <c r="AL406" s="36"/>
    </row>
    <row r="407" spans="1:38" x14ac:dyDescent="0.25">
      <c r="A407" s="460">
        <v>402</v>
      </c>
      <c r="B407" s="420"/>
      <c r="C407" s="420"/>
      <c r="D407" s="70"/>
      <c r="E407" s="419"/>
      <c r="F407" s="418"/>
      <c r="G407" s="70"/>
      <c r="H407" s="419"/>
      <c r="I407" s="70"/>
      <c r="J407" s="70"/>
      <c r="K407" s="70"/>
      <c r="L407" s="70"/>
      <c r="M407" s="70"/>
      <c r="N407" s="70"/>
      <c r="O407" s="70"/>
      <c r="P407" s="70"/>
      <c r="Q407" s="70"/>
      <c r="R407" s="70"/>
      <c r="S407" s="70"/>
      <c r="T407" s="70"/>
      <c r="U407" s="70"/>
      <c r="V407" s="70"/>
      <c r="W407" s="70"/>
      <c r="X407" s="418"/>
      <c r="Y407" s="419"/>
      <c r="Z407" s="418"/>
      <c r="AA407" s="70"/>
      <c r="AB407" s="419"/>
      <c r="AC407" s="418"/>
      <c r="AD407" s="70"/>
      <c r="AE407" s="70"/>
      <c r="AF407" s="418"/>
      <c r="AG407" s="70"/>
      <c r="AH407" s="68"/>
      <c r="AI407" s="418"/>
      <c r="AJ407" s="70"/>
      <c r="AK407" s="419"/>
      <c r="AL407" s="36"/>
    </row>
    <row r="408" spans="1:38" ht="25.5" x14ac:dyDescent="0.25">
      <c r="A408" s="460">
        <v>403</v>
      </c>
      <c r="B408" s="420" t="s">
        <v>10329</v>
      </c>
      <c r="C408" s="420"/>
      <c r="D408" s="70"/>
      <c r="E408" s="70"/>
      <c r="F408" s="70"/>
      <c r="G408" s="70"/>
      <c r="H408" s="70"/>
      <c r="I408" s="70"/>
      <c r="J408" s="70"/>
      <c r="K408" s="70"/>
      <c r="L408" s="70"/>
      <c r="M408" s="70" t="s">
        <v>10330</v>
      </c>
      <c r="N408" s="70" t="s">
        <v>10331</v>
      </c>
      <c r="O408" s="70">
        <v>0.4</v>
      </c>
      <c r="P408" s="70">
        <v>1982</v>
      </c>
      <c r="Q408" s="70" t="s">
        <v>10273</v>
      </c>
      <c r="R408" s="70" t="s">
        <v>10332</v>
      </c>
      <c r="S408" s="70">
        <v>20</v>
      </c>
      <c r="T408" s="70">
        <v>1982</v>
      </c>
      <c r="U408" s="70" t="s">
        <v>9672</v>
      </c>
      <c r="V408" s="70" t="s">
        <v>28</v>
      </c>
      <c r="W408" s="70"/>
      <c r="X408" s="418"/>
      <c r="Y408" s="419"/>
      <c r="Z408" s="418"/>
      <c r="AA408" s="70"/>
      <c r="AB408" s="419"/>
      <c r="AC408" s="418"/>
      <c r="AD408" s="70"/>
      <c r="AE408" s="70"/>
      <c r="AF408" s="418"/>
      <c r="AG408" s="70" t="s">
        <v>4130</v>
      </c>
      <c r="AH408" s="68" t="s">
        <v>10333</v>
      </c>
      <c r="AI408" s="418">
        <v>1982</v>
      </c>
      <c r="AJ408" s="70">
        <v>7.1999999999999995E-2</v>
      </c>
      <c r="AK408" s="419" t="s">
        <v>7584</v>
      </c>
      <c r="AL408" s="36"/>
    </row>
    <row r="409" spans="1:38" ht="25.5" x14ac:dyDescent="0.25">
      <c r="A409" s="460">
        <v>404</v>
      </c>
      <c r="B409" s="420"/>
      <c r="C409" s="420"/>
      <c r="D409" s="70"/>
      <c r="E409" s="70"/>
      <c r="F409" s="70"/>
      <c r="G409" s="70"/>
      <c r="H409" s="70"/>
      <c r="I409" s="70"/>
      <c r="J409" s="70"/>
      <c r="K409" s="70"/>
      <c r="L409" s="70"/>
      <c r="M409" s="70"/>
      <c r="N409" s="70"/>
      <c r="O409" s="70"/>
      <c r="P409" s="70"/>
      <c r="Q409" s="70"/>
      <c r="R409" s="70"/>
      <c r="S409" s="70"/>
      <c r="T409" s="70"/>
      <c r="U409" s="70"/>
      <c r="V409" s="70"/>
      <c r="W409" s="70"/>
      <c r="X409" s="418"/>
      <c r="Y409" s="419"/>
      <c r="Z409" s="418"/>
      <c r="AA409" s="70"/>
      <c r="AB409" s="419"/>
      <c r="AC409" s="418"/>
      <c r="AD409" s="70"/>
      <c r="AE409" s="70"/>
      <c r="AF409" s="418"/>
      <c r="AG409" s="70" t="s">
        <v>4130</v>
      </c>
      <c r="AH409" s="68" t="s">
        <v>10334</v>
      </c>
      <c r="AI409" s="418">
        <v>1982</v>
      </c>
      <c r="AJ409" s="70">
        <v>7.1999999999999995E-2</v>
      </c>
      <c r="AK409" s="419" t="s">
        <v>7584</v>
      </c>
      <c r="AL409" s="36"/>
    </row>
    <row r="410" spans="1:38" ht="25.5" x14ac:dyDescent="0.25">
      <c r="A410" s="460">
        <v>405</v>
      </c>
      <c r="B410" s="420"/>
      <c r="C410" s="420"/>
      <c r="D410" s="70"/>
      <c r="E410" s="419"/>
      <c r="F410" s="418"/>
      <c r="G410" s="70"/>
      <c r="H410" s="419"/>
      <c r="I410" s="70"/>
      <c r="J410" s="70"/>
      <c r="K410" s="70"/>
      <c r="L410" s="70"/>
      <c r="M410" s="70"/>
      <c r="N410" s="70"/>
      <c r="O410" s="70"/>
      <c r="P410" s="70"/>
      <c r="Q410" s="70"/>
      <c r="R410" s="70"/>
      <c r="S410" s="70"/>
      <c r="T410" s="70"/>
      <c r="U410" s="70"/>
      <c r="V410" s="70"/>
      <c r="W410" s="70"/>
      <c r="X410" s="418"/>
      <c r="Y410" s="419"/>
      <c r="Z410" s="418"/>
      <c r="AA410" s="70"/>
      <c r="AB410" s="419"/>
      <c r="AC410" s="418"/>
      <c r="AD410" s="70"/>
      <c r="AE410" s="70"/>
      <c r="AF410" s="418"/>
      <c r="AG410" s="70" t="s">
        <v>4130</v>
      </c>
      <c r="AH410" s="68" t="s">
        <v>10335</v>
      </c>
      <c r="AI410" s="418">
        <v>1982</v>
      </c>
      <c r="AJ410" s="70">
        <v>0.16400000000000001</v>
      </c>
      <c r="AK410" s="419" t="s">
        <v>10315</v>
      </c>
      <c r="AL410" s="36"/>
    </row>
    <row r="411" spans="1:38" ht="25.5" x14ac:dyDescent="0.25">
      <c r="A411" s="460">
        <v>406</v>
      </c>
      <c r="B411" s="420"/>
      <c r="C411" s="420"/>
      <c r="D411" s="70"/>
      <c r="E411" s="70"/>
      <c r="F411" s="70"/>
      <c r="G411" s="70"/>
      <c r="H411" s="70"/>
      <c r="I411" s="70"/>
      <c r="J411" s="70"/>
      <c r="K411" s="70"/>
      <c r="L411" s="70"/>
      <c r="M411" s="70"/>
      <c r="N411" s="70"/>
      <c r="O411" s="70"/>
      <c r="P411" s="70"/>
      <c r="Q411" s="70"/>
      <c r="R411" s="70"/>
      <c r="S411" s="70"/>
      <c r="T411" s="70"/>
      <c r="U411" s="70"/>
      <c r="V411" s="70"/>
      <c r="W411" s="70"/>
      <c r="X411" s="418"/>
      <c r="Y411" s="419"/>
      <c r="Z411" s="418"/>
      <c r="AA411" s="70"/>
      <c r="AB411" s="419"/>
      <c r="AC411" s="418"/>
      <c r="AD411" s="70"/>
      <c r="AE411" s="70"/>
      <c r="AF411" s="418"/>
      <c r="AG411" s="70" t="s">
        <v>4130</v>
      </c>
      <c r="AH411" s="68" t="s">
        <v>10336</v>
      </c>
      <c r="AI411" s="418">
        <v>1982</v>
      </c>
      <c r="AJ411" s="70">
        <v>0.16400000000000001</v>
      </c>
      <c r="AK411" s="419" t="s">
        <v>10337</v>
      </c>
      <c r="AL411" s="36"/>
    </row>
    <row r="412" spans="1:38" ht="25.5" x14ac:dyDescent="0.25">
      <c r="A412" s="460">
        <v>407</v>
      </c>
      <c r="B412" s="420"/>
      <c r="C412" s="420"/>
      <c r="D412" s="70"/>
      <c r="E412" s="70"/>
      <c r="F412" s="70"/>
      <c r="G412" s="70"/>
      <c r="H412" s="70"/>
      <c r="I412" s="70"/>
      <c r="J412" s="70"/>
      <c r="K412" s="70"/>
      <c r="L412" s="70"/>
      <c r="M412" s="70"/>
      <c r="N412" s="70"/>
      <c r="O412" s="70"/>
      <c r="P412" s="70"/>
      <c r="Q412" s="70"/>
      <c r="R412" s="70"/>
      <c r="S412" s="70"/>
      <c r="T412" s="70"/>
      <c r="U412" s="70"/>
      <c r="V412" s="70"/>
      <c r="W412" s="70"/>
      <c r="X412" s="418"/>
      <c r="Y412" s="419"/>
      <c r="Z412" s="418"/>
      <c r="AA412" s="70"/>
      <c r="AB412" s="419"/>
      <c r="AC412" s="418"/>
      <c r="AD412" s="70"/>
      <c r="AE412" s="70"/>
      <c r="AF412" s="418"/>
      <c r="AG412" s="70" t="s">
        <v>4130</v>
      </c>
      <c r="AH412" s="68" t="s">
        <v>10338</v>
      </c>
      <c r="AI412" s="418">
        <v>1988</v>
      </c>
      <c r="AJ412" s="70">
        <v>8.5000000000000006E-3</v>
      </c>
      <c r="AK412" s="419" t="s">
        <v>458</v>
      </c>
      <c r="AL412" s="36"/>
    </row>
    <row r="413" spans="1:38" ht="25.5" x14ac:dyDescent="0.25">
      <c r="A413" s="460">
        <v>408</v>
      </c>
      <c r="B413" s="420"/>
      <c r="C413" s="420"/>
      <c r="D413" s="70"/>
      <c r="E413" s="419"/>
      <c r="F413" s="418"/>
      <c r="G413" s="70"/>
      <c r="H413" s="419"/>
      <c r="I413" s="70"/>
      <c r="J413" s="70"/>
      <c r="K413" s="70"/>
      <c r="L413" s="70"/>
      <c r="M413" s="70"/>
      <c r="N413" s="70"/>
      <c r="O413" s="70"/>
      <c r="P413" s="70"/>
      <c r="Q413" s="70"/>
      <c r="R413" s="70"/>
      <c r="S413" s="70"/>
      <c r="T413" s="70"/>
      <c r="U413" s="70"/>
      <c r="V413" s="70"/>
      <c r="W413" s="70"/>
      <c r="X413" s="418"/>
      <c r="Y413" s="419"/>
      <c r="Z413" s="418"/>
      <c r="AA413" s="70"/>
      <c r="AB413" s="419"/>
      <c r="AC413" s="418"/>
      <c r="AD413" s="70"/>
      <c r="AE413" s="70"/>
      <c r="AF413" s="418"/>
      <c r="AG413" s="70" t="s">
        <v>4130</v>
      </c>
      <c r="AH413" s="68" t="s">
        <v>10339</v>
      </c>
      <c r="AI413" s="418">
        <v>1988</v>
      </c>
      <c r="AJ413" s="70">
        <v>0.22</v>
      </c>
      <c r="AK413" s="419" t="s">
        <v>10092</v>
      </c>
      <c r="AL413" s="36"/>
    </row>
    <row r="414" spans="1:38" ht="25.5" x14ac:dyDescent="0.25">
      <c r="A414" s="460">
        <v>409</v>
      </c>
      <c r="B414" s="420"/>
      <c r="C414" s="420"/>
      <c r="D414" s="70"/>
      <c r="E414" s="70"/>
      <c r="F414" s="70"/>
      <c r="G414" s="70"/>
      <c r="H414" s="70"/>
      <c r="I414" s="70"/>
      <c r="J414" s="70"/>
      <c r="K414" s="70"/>
      <c r="L414" s="70"/>
      <c r="M414" s="70"/>
      <c r="N414" s="70"/>
      <c r="O414" s="70"/>
      <c r="P414" s="70"/>
      <c r="Q414" s="70"/>
      <c r="R414" s="70"/>
      <c r="S414" s="70"/>
      <c r="T414" s="70"/>
      <c r="U414" s="70"/>
      <c r="V414" s="70"/>
      <c r="W414" s="70"/>
      <c r="X414" s="418"/>
      <c r="Y414" s="419"/>
      <c r="Z414" s="418"/>
      <c r="AA414" s="70"/>
      <c r="AB414" s="419"/>
      <c r="AC414" s="418"/>
      <c r="AD414" s="70"/>
      <c r="AE414" s="70"/>
      <c r="AF414" s="418"/>
      <c r="AG414" s="70" t="s">
        <v>4130</v>
      </c>
      <c r="AH414" s="68" t="s">
        <v>10339</v>
      </c>
      <c r="AI414" s="418">
        <v>1988</v>
      </c>
      <c r="AJ414" s="70">
        <v>0.22</v>
      </c>
      <c r="AK414" s="419" t="s">
        <v>10092</v>
      </c>
      <c r="AL414" s="36"/>
    </row>
    <row r="415" spans="1:38" x14ac:dyDescent="0.25">
      <c r="A415" s="460">
        <v>410</v>
      </c>
      <c r="B415" s="420"/>
      <c r="C415" s="420"/>
      <c r="D415" s="70"/>
      <c r="E415" s="70"/>
      <c r="F415" s="70"/>
      <c r="G415" s="70"/>
      <c r="H415" s="70"/>
      <c r="I415" s="70"/>
      <c r="J415" s="70"/>
      <c r="K415" s="70"/>
      <c r="L415" s="70"/>
      <c r="M415" s="70"/>
      <c r="N415" s="70"/>
      <c r="O415" s="70"/>
      <c r="P415" s="70"/>
      <c r="Q415" s="70"/>
      <c r="R415" s="70"/>
      <c r="S415" s="70"/>
      <c r="T415" s="70"/>
      <c r="U415" s="70"/>
      <c r="V415" s="70"/>
      <c r="W415" s="70"/>
      <c r="X415" s="418"/>
      <c r="Y415" s="419"/>
      <c r="Z415" s="418"/>
      <c r="AA415" s="70"/>
      <c r="AB415" s="419"/>
      <c r="AC415" s="418"/>
      <c r="AD415" s="70"/>
      <c r="AE415" s="70"/>
      <c r="AF415" s="418"/>
      <c r="AG415" s="70" t="s">
        <v>4130</v>
      </c>
      <c r="AH415" s="68" t="s">
        <v>10340</v>
      </c>
      <c r="AI415" s="418">
        <v>1988</v>
      </c>
      <c r="AJ415" s="70">
        <v>0.185</v>
      </c>
      <c r="AK415" s="419" t="s">
        <v>8954</v>
      </c>
      <c r="AL415" s="36"/>
    </row>
    <row r="416" spans="1:38" x14ac:dyDescent="0.25">
      <c r="A416" s="460">
        <v>411</v>
      </c>
      <c r="B416" s="420"/>
      <c r="C416" s="420"/>
      <c r="D416" s="70"/>
      <c r="E416" s="70"/>
      <c r="F416" s="70"/>
      <c r="G416" s="70"/>
      <c r="H416" s="70"/>
      <c r="I416" s="70"/>
      <c r="J416" s="70"/>
      <c r="K416" s="70"/>
      <c r="L416" s="70"/>
      <c r="M416" s="70"/>
      <c r="N416" s="70"/>
      <c r="O416" s="70"/>
      <c r="P416" s="70"/>
      <c r="Q416" s="70"/>
      <c r="R416" s="70"/>
      <c r="S416" s="70"/>
      <c r="T416" s="70"/>
      <c r="U416" s="70"/>
      <c r="V416" s="70"/>
      <c r="W416" s="70"/>
      <c r="X416" s="418"/>
      <c r="Y416" s="419"/>
      <c r="Z416" s="418"/>
      <c r="AA416" s="70"/>
      <c r="AB416" s="419"/>
      <c r="AC416" s="418"/>
      <c r="AD416" s="70"/>
      <c r="AE416" s="70"/>
      <c r="AF416" s="418"/>
      <c r="AG416" s="70"/>
      <c r="AH416" s="68"/>
      <c r="AI416" s="418"/>
      <c r="AJ416" s="70"/>
      <c r="AK416" s="419"/>
      <c r="AL416" s="36"/>
    </row>
    <row r="417" spans="1:38" ht="25.5" x14ac:dyDescent="0.25">
      <c r="A417" s="460">
        <v>412</v>
      </c>
      <c r="B417" s="420" t="s">
        <v>10341</v>
      </c>
      <c r="C417" s="420" t="s">
        <v>10342</v>
      </c>
      <c r="D417" s="70"/>
      <c r="E417" s="419"/>
      <c r="F417" s="418"/>
      <c r="G417" s="70"/>
      <c r="H417" s="419"/>
      <c r="I417" s="70"/>
      <c r="J417" s="70"/>
      <c r="K417" s="70"/>
      <c r="L417" s="70"/>
      <c r="M417" s="70" t="s">
        <v>10242</v>
      </c>
      <c r="N417" s="70" t="s">
        <v>10343</v>
      </c>
      <c r="O417" s="70">
        <v>2.1</v>
      </c>
      <c r="P417" s="70">
        <v>1982</v>
      </c>
      <c r="Q417" s="70" t="s">
        <v>4310</v>
      </c>
      <c r="R417" s="70" t="s">
        <v>10245</v>
      </c>
      <c r="S417" s="70">
        <v>90</v>
      </c>
      <c r="T417" s="70">
        <v>1983</v>
      </c>
      <c r="U417" s="68" t="s">
        <v>10344</v>
      </c>
      <c r="V417" s="70" t="s">
        <v>10345</v>
      </c>
      <c r="W417" s="70" t="s">
        <v>6667</v>
      </c>
      <c r="X417" s="70">
        <v>0.57299999999999995</v>
      </c>
      <c r="Y417" s="68" t="s">
        <v>10346</v>
      </c>
      <c r="Z417" s="70">
        <v>0.46650000000000003</v>
      </c>
      <c r="AA417" s="70">
        <v>1963</v>
      </c>
      <c r="AB417" s="68" t="s">
        <v>267</v>
      </c>
      <c r="AC417" s="70">
        <v>19</v>
      </c>
      <c r="AD417" s="70"/>
      <c r="AE417" s="70"/>
      <c r="AF417" s="70">
        <v>19</v>
      </c>
      <c r="AG417" s="70" t="s">
        <v>10347</v>
      </c>
      <c r="AH417" s="68" t="s">
        <v>10348</v>
      </c>
      <c r="AI417" s="418">
        <v>2005</v>
      </c>
      <c r="AJ417" s="70">
        <v>7.0000000000000007E-2</v>
      </c>
      <c r="AK417" s="418" t="s">
        <v>385</v>
      </c>
      <c r="AL417" s="36"/>
    </row>
    <row r="418" spans="1:38" ht="25.5" x14ac:dyDescent="0.25">
      <c r="A418" s="460">
        <v>413</v>
      </c>
      <c r="B418" s="420"/>
      <c r="C418" s="420"/>
      <c r="D418" s="70"/>
      <c r="E418" s="70"/>
      <c r="F418" s="70"/>
      <c r="G418" s="70"/>
      <c r="H418" s="70"/>
      <c r="I418" s="70"/>
      <c r="J418" s="70"/>
      <c r="K418" s="70"/>
      <c r="L418" s="70"/>
      <c r="M418" s="70"/>
      <c r="N418" s="70"/>
      <c r="O418" s="70"/>
      <c r="P418" s="70"/>
      <c r="Q418" s="70"/>
      <c r="R418" s="70"/>
      <c r="S418" s="70"/>
      <c r="T418" s="70"/>
      <c r="U418" s="70"/>
      <c r="V418" s="70"/>
      <c r="W418" s="70"/>
      <c r="X418" s="70"/>
      <c r="Y418" s="70"/>
      <c r="Z418" s="70">
        <v>0.1061</v>
      </c>
      <c r="AA418" s="70">
        <v>1963</v>
      </c>
      <c r="AB418" s="68" t="s">
        <v>175</v>
      </c>
      <c r="AC418" s="70"/>
      <c r="AD418" s="70"/>
      <c r="AE418" s="70"/>
      <c r="AF418" s="70"/>
      <c r="AG418" s="70" t="s">
        <v>9260</v>
      </c>
      <c r="AH418" s="68" t="s">
        <v>10349</v>
      </c>
      <c r="AI418" s="418">
        <v>1982</v>
      </c>
      <c r="AJ418" s="70">
        <v>0.36</v>
      </c>
      <c r="AK418" s="419" t="s">
        <v>48</v>
      </c>
      <c r="AL418" s="36"/>
    </row>
    <row r="419" spans="1:38" ht="38.25" x14ac:dyDescent="0.25">
      <c r="A419" s="460">
        <v>414</v>
      </c>
      <c r="B419" s="420"/>
      <c r="C419" s="420"/>
      <c r="D419" s="70"/>
      <c r="E419" s="70"/>
      <c r="F419" s="70"/>
      <c r="G419" s="70"/>
      <c r="H419" s="70"/>
      <c r="I419" s="70"/>
      <c r="J419" s="70"/>
      <c r="K419" s="70"/>
      <c r="L419" s="70"/>
      <c r="M419" s="70"/>
      <c r="N419" s="70"/>
      <c r="O419" s="70"/>
      <c r="P419" s="70"/>
      <c r="Q419" s="70"/>
      <c r="R419" s="70"/>
      <c r="S419" s="70"/>
      <c r="T419" s="70"/>
      <c r="U419" s="70"/>
      <c r="V419" s="70"/>
      <c r="W419" s="70"/>
      <c r="X419" s="418"/>
      <c r="Y419" s="419"/>
      <c r="Z419" s="418"/>
      <c r="AA419" s="70"/>
      <c r="AB419" s="419"/>
      <c r="AC419" s="418"/>
      <c r="AD419" s="70"/>
      <c r="AE419" s="70"/>
      <c r="AF419" s="418"/>
      <c r="AG419" s="70" t="s">
        <v>9260</v>
      </c>
      <c r="AH419" s="68" t="s">
        <v>10350</v>
      </c>
      <c r="AI419" s="418">
        <v>1985</v>
      </c>
      <c r="AJ419" s="70">
        <v>7.0000000000000007E-2</v>
      </c>
      <c r="AK419" s="419" t="s">
        <v>328</v>
      </c>
      <c r="AL419" s="36"/>
    </row>
    <row r="420" spans="1:38" ht="25.5" x14ac:dyDescent="0.25">
      <c r="A420" s="460">
        <v>415</v>
      </c>
      <c r="B420" s="420"/>
      <c r="C420" s="420"/>
      <c r="D420" s="70"/>
      <c r="E420" s="419"/>
      <c r="F420" s="418"/>
      <c r="G420" s="70"/>
      <c r="H420" s="419"/>
      <c r="I420" s="70"/>
      <c r="J420" s="70"/>
      <c r="K420" s="70"/>
      <c r="L420" s="70"/>
      <c r="M420" s="70"/>
      <c r="N420" s="70"/>
      <c r="O420" s="70"/>
      <c r="P420" s="70"/>
      <c r="Q420" s="70"/>
      <c r="R420" s="70"/>
      <c r="S420" s="70"/>
      <c r="T420" s="70"/>
      <c r="U420" s="70"/>
      <c r="V420" s="70"/>
      <c r="W420" s="70"/>
      <c r="X420" s="418"/>
      <c r="Y420" s="419"/>
      <c r="Z420" s="418"/>
      <c r="AA420" s="70"/>
      <c r="AB420" s="419"/>
      <c r="AC420" s="418"/>
      <c r="AD420" s="70"/>
      <c r="AE420" s="70"/>
      <c r="AF420" s="418"/>
      <c r="AG420" s="70" t="s">
        <v>9260</v>
      </c>
      <c r="AH420" s="68" t="s">
        <v>10351</v>
      </c>
      <c r="AI420" s="418">
        <v>1987</v>
      </c>
      <c r="AJ420" s="70">
        <v>0.22</v>
      </c>
      <c r="AK420" s="419" t="s">
        <v>9157</v>
      </c>
      <c r="AL420" s="36"/>
    </row>
    <row r="421" spans="1:38" ht="25.5" x14ac:dyDescent="0.25">
      <c r="A421" s="460">
        <v>416</v>
      </c>
      <c r="B421" s="420"/>
      <c r="C421" s="420"/>
      <c r="D421" s="70"/>
      <c r="E421" s="70"/>
      <c r="F421" s="70"/>
      <c r="G421" s="70"/>
      <c r="H421" s="70"/>
      <c r="I421" s="70"/>
      <c r="J421" s="70"/>
      <c r="K421" s="70"/>
      <c r="L421" s="70"/>
      <c r="M421" s="70"/>
      <c r="N421" s="70"/>
      <c r="O421" s="70"/>
      <c r="P421" s="70"/>
      <c r="Q421" s="70"/>
      <c r="R421" s="70"/>
      <c r="S421" s="70"/>
      <c r="T421" s="70"/>
      <c r="U421" s="70"/>
      <c r="V421" s="70"/>
      <c r="W421" s="70"/>
      <c r="X421" s="418"/>
      <c r="Y421" s="419"/>
      <c r="Z421" s="418"/>
      <c r="AA421" s="70"/>
      <c r="AB421" s="419"/>
      <c r="AC421" s="418"/>
      <c r="AD421" s="70"/>
      <c r="AE421" s="70"/>
      <c r="AF421" s="418"/>
      <c r="AG421" s="70" t="s">
        <v>9260</v>
      </c>
      <c r="AH421" s="68" t="s">
        <v>10352</v>
      </c>
      <c r="AI421" s="418">
        <v>1986</v>
      </c>
      <c r="AJ421" s="70">
        <v>0.28000000000000003</v>
      </c>
      <c r="AK421" s="419" t="s">
        <v>388</v>
      </c>
      <c r="AL421" s="36"/>
    </row>
    <row r="422" spans="1:38" ht="38.25" x14ac:dyDescent="0.25">
      <c r="A422" s="460">
        <v>417</v>
      </c>
      <c r="B422" s="420"/>
      <c r="C422" s="420"/>
      <c r="D422" s="70"/>
      <c r="E422" s="70"/>
      <c r="F422" s="70"/>
      <c r="G422" s="70"/>
      <c r="H422" s="70"/>
      <c r="I422" s="70"/>
      <c r="J422" s="70"/>
      <c r="K422" s="70"/>
      <c r="L422" s="70"/>
      <c r="M422" s="70"/>
      <c r="N422" s="70"/>
      <c r="O422" s="70"/>
      <c r="P422" s="70"/>
      <c r="Q422" s="70"/>
      <c r="R422" s="70"/>
      <c r="S422" s="70"/>
      <c r="T422" s="70"/>
      <c r="U422" s="70"/>
      <c r="V422" s="70"/>
      <c r="W422" s="70"/>
      <c r="X422" s="418"/>
      <c r="Y422" s="419"/>
      <c r="Z422" s="418"/>
      <c r="AA422" s="70"/>
      <c r="AB422" s="419"/>
      <c r="AC422" s="418"/>
      <c r="AD422" s="70"/>
      <c r="AE422" s="70"/>
      <c r="AF422" s="418"/>
      <c r="AG422" s="70" t="s">
        <v>9260</v>
      </c>
      <c r="AH422" s="68" t="s">
        <v>10353</v>
      </c>
      <c r="AI422" s="418">
        <v>1986</v>
      </c>
      <c r="AJ422" s="70">
        <v>0.09</v>
      </c>
      <c r="AK422" s="419" t="s">
        <v>10092</v>
      </c>
      <c r="AL422" s="36"/>
    </row>
    <row r="423" spans="1:38" x14ac:dyDescent="0.25">
      <c r="A423" s="460">
        <v>418</v>
      </c>
      <c r="B423" s="420"/>
      <c r="C423" s="420"/>
      <c r="D423" s="70"/>
      <c r="E423" s="70"/>
      <c r="F423" s="70"/>
      <c r="G423" s="70"/>
      <c r="H423" s="70"/>
      <c r="I423" s="70"/>
      <c r="J423" s="70"/>
      <c r="K423" s="70"/>
      <c r="L423" s="70"/>
      <c r="M423" s="70"/>
      <c r="N423" s="70"/>
      <c r="O423" s="70"/>
      <c r="P423" s="70"/>
      <c r="Q423" s="70"/>
      <c r="R423" s="70"/>
      <c r="S423" s="70"/>
      <c r="T423" s="70"/>
      <c r="U423" s="70"/>
      <c r="V423" s="70"/>
      <c r="W423" s="70"/>
      <c r="X423" s="418"/>
      <c r="Y423" s="419"/>
      <c r="Z423" s="418"/>
      <c r="AA423" s="70"/>
      <c r="AB423" s="419"/>
      <c r="AC423" s="418"/>
      <c r="AD423" s="70"/>
      <c r="AE423" s="70"/>
      <c r="AF423" s="418"/>
      <c r="AG423" s="70"/>
      <c r="AH423" s="68"/>
      <c r="AI423" s="418"/>
      <c r="AJ423" s="70"/>
      <c r="AK423" s="419"/>
      <c r="AL423" s="36"/>
    </row>
    <row r="424" spans="1:38" ht="25.5" x14ac:dyDescent="0.25">
      <c r="A424" s="460">
        <v>419</v>
      </c>
      <c r="B424" s="420" t="s">
        <v>10354</v>
      </c>
      <c r="C424" s="420"/>
      <c r="D424" s="70"/>
      <c r="E424" s="419"/>
      <c r="F424" s="418"/>
      <c r="G424" s="70"/>
      <c r="H424" s="419"/>
      <c r="I424" s="70"/>
      <c r="J424" s="70"/>
      <c r="K424" s="70"/>
      <c r="L424" s="70"/>
      <c r="M424" s="70" t="s">
        <v>10256</v>
      </c>
      <c r="N424" s="70" t="s">
        <v>10355</v>
      </c>
      <c r="O424" s="70">
        <v>0.53</v>
      </c>
      <c r="P424" s="70">
        <v>1984</v>
      </c>
      <c r="Q424" s="70" t="s">
        <v>10356</v>
      </c>
      <c r="R424" s="70" t="s">
        <v>9127</v>
      </c>
      <c r="S424" s="70">
        <v>93</v>
      </c>
      <c r="T424" s="70">
        <v>1983</v>
      </c>
      <c r="U424" s="70" t="s">
        <v>10357</v>
      </c>
      <c r="V424" s="70" t="s">
        <v>1734</v>
      </c>
      <c r="W424" s="70" t="s">
        <v>10358</v>
      </c>
      <c r="X424" s="418">
        <v>0.66600000000000004</v>
      </c>
      <c r="Y424" s="419" t="s">
        <v>10359</v>
      </c>
      <c r="Z424" s="418">
        <v>0.60299999999999998</v>
      </c>
      <c r="AA424" s="70">
        <v>1965</v>
      </c>
      <c r="AB424" s="419" t="s">
        <v>175</v>
      </c>
      <c r="AC424" s="418">
        <v>23</v>
      </c>
      <c r="AD424" s="70"/>
      <c r="AE424" s="70"/>
      <c r="AF424" s="418">
        <v>23</v>
      </c>
      <c r="AG424" s="70" t="s">
        <v>5154</v>
      </c>
      <c r="AH424" s="68" t="s">
        <v>10360</v>
      </c>
      <c r="AI424" s="70">
        <v>2006</v>
      </c>
      <c r="AJ424" s="70">
        <v>3.5000000000000003E-2</v>
      </c>
      <c r="AK424" s="70" t="s">
        <v>77</v>
      </c>
      <c r="AL424" s="36"/>
    </row>
    <row r="425" spans="1:38" x14ac:dyDescent="0.25">
      <c r="A425" s="460">
        <v>420</v>
      </c>
      <c r="B425" s="420"/>
      <c r="C425" s="420"/>
      <c r="D425" s="70"/>
      <c r="E425" s="70"/>
      <c r="F425" s="70"/>
      <c r="G425" s="70"/>
      <c r="H425" s="70"/>
      <c r="I425" s="70"/>
      <c r="J425" s="70"/>
      <c r="K425" s="70"/>
      <c r="L425" s="70"/>
      <c r="M425" s="70"/>
      <c r="N425" s="70"/>
      <c r="O425" s="70"/>
      <c r="P425" s="70"/>
      <c r="Q425" s="70"/>
      <c r="R425" s="70"/>
      <c r="S425" s="70"/>
      <c r="T425" s="70"/>
      <c r="U425" s="70"/>
      <c r="V425" s="70"/>
      <c r="W425" s="70"/>
      <c r="X425" s="418"/>
      <c r="Y425" s="419"/>
      <c r="Z425" s="418">
        <v>6.3E-2</v>
      </c>
      <c r="AA425" s="70">
        <v>1965</v>
      </c>
      <c r="AB425" s="419" t="s">
        <v>898</v>
      </c>
      <c r="AC425" s="418"/>
      <c r="AD425" s="70"/>
      <c r="AE425" s="70"/>
      <c r="AF425" s="418"/>
      <c r="AG425" s="70" t="s">
        <v>9260</v>
      </c>
      <c r="AH425" s="68" t="s">
        <v>10361</v>
      </c>
      <c r="AI425" s="418">
        <v>1987</v>
      </c>
      <c r="AJ425" s="70">
        <v>0.09</v>
      </c>
      <c r="AK425" s="419" t="s">
        <v>9157</v>
      </c>
      <c r="AL425" s="36"/>
    </row>
    <row r="426" spans="1:38" x14ac:dyDescent="0.25">
      <c r="A426" s="460">
        <v>421</v>
      </c>
      <c r="B426" s="420"/>
      <c r="C426" s="420"/>
      <c r="D426" s="70"/>
      <c r="E426" s="70"/>
      <c r="F426" s="70"/>
      <c r="G426" s="70"/>
      <c r="H426" s="70"/>
      <c r="I426" s="70"/>
      <c r="J426" s="70"/>
      <c r="K426" s="70"/>
      <c r="L426" s="70"/>
      <c r="M426" s="70"/>
      <c r="N426" s="70"/>
      <c r="O426" s="70"/>
      <c r="P426" s="70"/>
      <c r="Q426" s="70"/>
      <c r="R426" s="70"/>
      <c r="S426" s="70"/>
      <c r="T426" s="70"/>
      <c r="U426" s="70"/>
      <c r="V426" s="70"/>
      <c r="W426" s="68"/>
      <c r="X426" s="418"/>
      <c r="Y426" s="419"/>
      <c r="Z426" s="418"/>
      <c r="AA426" s="70"/>
      <c r="AB426" s="419"/>
      <c r="AC426" s="418"/>
      <c r="AD426" s="70"/>
      <c r="AE426" s="70"/>
      <c r="AF426" s="419"/>
      <c r="AG426" s="70" t="s">
        <v>9260</v>
      </c>
      <c r="AH426" s="68" t="s">
        <v>10362</v>
      </c>
      <c r="AI426" s="418">
        <v>1987</v>
      </c>
      <c r="AJ426" s="70">
        <v>0.09</v>
      </c>
      <c r="AK426" s="419" t="s">
        <v>9157</v>
      </c>
      <c r="AL426" s="36"/>
    </row>
    <row r="427" spans="1:38" x14ac:dyDescent="0.25">
      <c r="A427" s="460">
        <v>422</v>
      </c>
      <c r="B427" s="420"/>
      <c r="C427" s="420"/>
      <c r="D427" s="70"/>
      <c r="E427" s="419"/>
      <c r="F427" s="418"/>
      <c r="G427" s="70"/>
      <c r="H427" s="419"/>
      <c r="I427" s="70"/>
      <c r="J427" s="70"/>
      <c r="K427" s="70"/>
      <c r="L427" s="70"/>
      <c r="M427" s="70"/>
      <c r="N427" s="70"/>
      <c r="O427" s="70"/>
      <c r="P427" s="70"/>
      <c r="Q427" s="70"/>
      <c r="R427" s="70"/>
      <c r="S427" s="70"/>
      <c r="T427" s="70"/>
      <c r="U427" s="70"/>
      <c r="V427" s="70"/>
      <c r="W427" s="70"/>
      <c r="X427" s="418"/>
      <c r="Y427" s="419"/>
      <c r="Z427" s="418"/>
      <c r="AA427" s="70"/>
      <c r="AB427" s="419"/>
      <c r="AC427" s="418"/>
      <c r="AD427" s="70"/>
      <c r="AE427" s="70"/>
      <c r="AF427" s="418"/>
      <c r="AG427" s="70" t="s">
        <v>9260</v>
      </c>
      <c r="AH427" s="68" t="s">
        <v>10363</v>
      </c>
      <c r="AI427" s="418">
        <v>1987</v>
      </c>
      <c r="AJ427" s="70">
        <v>0.09</v>
      </c>
      <c r="AK427" s="419" t="s">
        <v>9157</v>
      </c>
      <c r="AL427" s="36"/>
    </row>
    <row r="428" spans="1:38" x14ac:dyDescent="0.25">
      <c r="A428" s="460">
        <v>423</v>
      </c>
      <c r="B428" s="420"/>
      <c r="C428" s="420"/>
      <c r="D428" s="70"/>
      <c r="E428" s="70"/>
      <c r="F428" s="70"/>
      <c r="G428" s="70"/>
      <c r="H428" s="70"/>
      <c r="I428" s="70"/>
      <c r="J428" s="70"/>
      <c r="K428" s="70"/>
      <c r="L428" s="70"/>
      <c r="M428" s="70"/>
      <c r="N428" s="70"/>
      <c r="O428" s="70"/>
      <c r="P428" s="70"/>
      <c r="Q428" s="70"/>
      <c r="R428" s="70"/>
      <c r="S428" s="70"/>
      <c r="T428" s="70"/>
      <c r="U428" s="70"/>
      <c r="V428" s="70"/>
      <c r="W428" s="70"/>
      <c r="X428" s="418"/>
      <c r="Y428" s="419"/>
      <c r="Z428" s="418"/>
      <c r="AA428" s="70"/>
      <c r="AB428" s="419"/>
      <c r="AC428" s="418"/>
      <c r="AD428" s="70"/>
      <c r="AE428" s="70"/>
      <c r="AF428" s="418"/>
      <c r="AG428" s="70" t="s">
        <v>5154</v>
      </c>
      <c r="AH428" s="70" t="s">
        <v>10364</v>
      </c>
      <c r="AI428" s="70">
        <v>1988</v>
      </c>
      <c r="AJ428" s="70">
        <v>0.3</v>
      </c>
      <c r="AK428" s="70" t="s">
        <v>388</v>
      </c>
      <c r="AL428" s="36"/>
    </row>
    <row r="429" spans="1:38" x14ac:dyDescent="0.25">
      <c r="A429" s="460">
        <v>424</v>
      </c>
      <c r="B429" s="420"/>
      <c r="C429" s="420"/>
      <c r="D429" s="70"/>
      <c r="E429" s="70"/>
      <c r="F429" s="70"/>
      <c r="G429" s="70"/>
      <c r="H429" s="70"/>
      <c r="I429" s="70"/>
      <c r="J429" s="70"/>
      <c r="K429" s="70"/>
      <c r="L429" s="70"/>
      <c r="M429" s="70"/>
      <c r="N429" s="70"/>
      <c r="O429" s="70"/>
      <c r="P429" s="70"/>
      <c r="Q429" s="70"/>
      <c r="R429" s="70"/>
      <c r="S429" s="70"/>
      <c r="T429" s="70"/>
      <c r="U429" s="70"/>
      <c r="V429" s="70"/>
      <c r="W429" s="70"/>
      <c r="X429" s="418"/>
      <c r="Y429" s="419"/>
      <c r="Z429" s="418"/>
      <c r="AA429" s="70"/>
      <c r="AB429" s="419"/>
      <c r="AC429" s="418"/>
      <c r="AD429" s="70"/>
      <c r="AE429" s="70"/>
      <c r="AF429" s="418"/>
      <c r="AG429" s="70" t="s">
        <v>5154</v>
      </c>
      <c r="AH429" s="70" t="s">
        <v>10365</v>
      </c>
      <c r="AI429" s="70">
        <v>1988</v>
      </c>
      <c r="AJ429" s="70">
        <v>0.13</v>
      </c>
      <c r="AK429" s="70" t="s">
        <v>10262</v>
      </c>
      <c r="AL429" s="36"/>
    </row>
    <row r="430" spans="1:38" x14ac:dyDescent="0.25">
      <c r="A430" s="460">
        <v>425</v>
      </c>
      <c r="B430" s="420"/>
      <c r="C430" s="420"/>
      <c r="D430" s="70"/>
      <c r="E430" s="419"/>
      <c r="F430" s="418"/>
      <c r="G430" s="70"/>
      <c r="H430" s="419"/>
      <c r="I430" s="70"/>
      <c r="J430" s="70"/>
      <c r="K430" s="70"/>
      <c r="L430" s="70"/>
      <c r="M430" s="70"/>
      <c r="N430" s="70"/>
      <c r="O430" s="70"/>
      <c r="P430" s="70"/>
      <c r="Q430" s="70"/>
      <c r="R430" s="70"/>
      <c r="S430" s="70"/>
      <c r="T430" s="70"/>
      <c r="U430" s="70"/>
      <c r="V430" s="70"/>
      <c r="W430" s="70"/>
      <c r="X430" s="418"/>
      <c r="Y430" s="419"/>
      <c r="Z430" s="418"/>
      <c r="AA430" s="70"/>
      <c r="AB430" s="419"/>
      <c r="AC430" s="418"/>
      <c r="AD430" s="70"/>
      <c r="AE430" s="70"/>
      <c r="AF430" s="418"/>
      <c r="AG430" s="70" t="s">
        <v>5154</v>
      </c>
      <c r="AH430" s="70" t="s">
        <v>10366</v>
      </c>
      <c r="AI430" s="70">
        <v>2008</v>
      </c>
      <c r="AJ430" s="70">
        <v>0.12</v>
      </c>
      <c r="AK430" s="70" t="s">
        <v>32</v>
      </c>
      <c r="AL430" s="36"/>
    </row>
    <row r="431" spans="1:38" x14ac:dyDescent="0.25">
      <c r="A431" s="460">
        <v>426</v>
      </c>
      <c r="B431" s="420"/>
      <c r="C431" s="420"/>
      <c r="D431" s="70"/>
      <c r="E431" s="70"/>
      <c r="F431" s="70"/>
      <c r="G431" s="70"/>
      <c r="H431" s="70"/>
      <c r="I431" s="70"/>
      <c r="J431" s="70"/>
      <c r="K431" s="70"/>
      <c r="L431" s="70"/>
      <c r="M431" s="70"/>
      <c r="N431" s="70"/>
      <c r="O431" s="70"/>
      <c r="P431" s="70"/>
      <c r="Q431" s="70"/>
      <c r="R431" s="70"/>
      <c r="S431" s="70"/>
      <c r="T431" s="70"/>
      <c r="U431" s="70"/>
      <c r="V431" s="70"/>
      <c r="W431" s="70"/>
      <c r="X431" s="418"/>
      <c r="Y431" s="419"/>
      <c r="Z431" s="418"/>
      <c r="AA431" s="70"/>
      <c r="AB431" s="419"/>
      <c r="AC431" s="418"/>
      <c r="AD431" s="70"/>
      <c r="AE431" s="70"/>
      <c r="AF431" s="418"/>
      <c r="AG431" s="70" t="s">
        <v>5154</v>
      </c>
      <c r="AH431" s="68" t="s">
        <v>10367</v>
      </c>
      <c r="AI431" s="70">
        <v>1988</v>
      </c>
      <c r="AJ431" s="70">
        <v>0.25</v>
      </c>
      <c r="AK431" s="70" t="s">
        <v>9806</v>
      </c>
      <c r="AL431" s="36"/>
    </row>
    <row r="432" spans="1:38" ht="25.5" x14ac:dyDescent="0.25">
      <c r="A432" s="460">
        <v>427</v>
      </c>
      <c r="B432" s="420"/>
      <c r="C432" s="420"/>
      <c r="D432" s="70"/>
      <c r="E432" s="70"/>
      <c r="F432" s="70"/>
      <c r="G432" s="70"/>
      <c r="H432" s="70"/>
      <c r="I432" s="70"/>
      <c r="J432" s="70"/>
      <c r="K432" s="70"/>
      <c r="L432" s="70"/>
      <c r="M432" s="70"/>
      <c r="N432" s="70"/>
      <c r="O432" s="70"/>
      <c r="P432" s="70"/>
      <c r="Q432" s="70"/>
      <c r="R432" s="70"/>
      <c r="S432" s="70"/>
      <c r="T432" s="70"/>
      <c r="U432" s="70"/>
      <c r="V432" s="70"/>
      <c r="W432" s="70"/>
      <c r="X432" s="418"/>
      <c r="Y432" s="419"/>
      <c r="Z432" s="418"/>
      <c r="AA432" s="70"/>
      <c r="AB432" s="419"/>
      <c r="AC432" s="418"/>
      <c r="AD432" s="70"/>
      <c r="AE432" s="70"/>
      <c r="AF432" s="418"/>
      <c r="AG432" s="70" t="s">
        <v>5154</v>
      </c>
      <c r="AH432" s="68" t="s">
        <v>10368</v>
      </c>
      <c r="AI432" s="70">
        <v>1985</v>
      </c>
      <c r="AJ432" s="70">
        <v>0.13800000000000001</v>
      </c>
      <c r="AK432" s="70" t="s">
        <v>119</v>
      </c>
      <c r="AL432" s="36"/>
    </row>
    <row r="433" spans="1:38" ht="25.5" x14ac:dyDescent="0.25">
      <c r="A433" s="460">
        <v>428</v>
      </c>
      <c r="B433" s="420"/>
      <c r="C433" s="420"/>
      <c r="D433" s="70"/>
      <c r="E433" s="419"/>
      <c r="F433" s="418"/>
      <c r="G433" s="70"/>
      <c r="H433" s="419"/>
      <c r="I433" s="70"/>
      <c r="J433" s="70"/>
      <c r="K433" s="70"/>
      <c r="L433" s="70"/>
      <c r="M433" s="70"/>
      <c r="N433" s="70"/>
      <c r="O433" s="70"/>
      <c r="P433" s="70"/>
      <c r="Q433" s="70"/>
      <c r="R433" s="70"/>
      <c r="S433" s="70"/>
      <c r="T433" s="70"/>
      <c r="U433" s="70"/>
      <c r="V433" s="70"/>
      <c r="W433" s="70"/>
      <c r="X433" s="418"/>
      <c r="Y433" s="419"/>
      <c r="Z433" s="418"/>
      <c r="AA433" s="70"/>
      <c r="AB433" s="419"/>
      <c r="AC433" s="418"/>
      <c r="AD433" s="70"/>
      <c r="AE433" s="70"/>
      <c r="AF433" s="418"/>
      <c r="AG433" s="70" t="s">
        <v>5154</v>
      </c>
      <c r="AH433" s="68" t="s">
        <v>10369</v>
      </c>
      <c r="AI433" s="70">
        <v>1985</v>
      </c>
      <c r="AJ433" s="70">
        <v>0.16900000000000001</v>
      </c>
      <c r="AK433" s="419" t="s">
        <v>10087</v>
      </c>
      <c r="AL433" s="36"/>
    </row>
    <row r="434" spans="1:38" ht="25.5" x14ac:dyDescent="0.25">
      <c r="A434" s="460">
        <v>429</v>
      </c>
      <c r="B434" s="420"/>
      <c r="C434" s="420"/>
      <c r="D434" s="70"/>
      <c r="E434" s="70"/>
      <c r="F434" s="70"/>
      <c r="G434" s="70"/>
      <c r="H434" s="70"/>
      <c r="I434" s="70"/>
      <c r="J434" s="70"/>
      <c r="K434" s="70"/>
      <c r="L434" s="70"/>
      <c r="M434" s="70"/>
      <c r="N434" s="70"/>
      <c r="O434" s="70"/>
      <c r="P434" s="70"/>
      <c r="Q434" s="70"/>
      <c r="R434" s="70"/>
      <c r="S434" s="70"/>
      <c r="T434" s="70"/>
      <c r="U434" s="70"/>
      <c r="V434" s="70"/>
      <c r="W434" s="70"/>
      <c r="X434" s="418"/>
      <c r="Y434" s="419"/>
      <c r="Z434" s="418"/>
      <c r="AA434" s="70"/>
      <c r="AB434" s="419"/>
      <c r="AC434" s="418"/>
      <c r="AD434" s="70"/>
      <c r="AE434" s="70"/>
      <c r="AF434" s="418"/>
      <c r="AG434" s="70" t="s">
        <v>5154</v>
      </c>
      <c r="AH434" s="68" t="s">
        <v>10370</v>
      </c>
      <c r="AI434" s="70">
        <v>1984</v>
      </c>
      <c r="AJ434" s="70">
        <v>0.9</v>
      </c>
      <c r="AK434" s="419" t="s">
        <v>48</v>
      </c>
      <c r="AL434" s="36"/>
    </row>
    <row r="435" spans="1:38" ht="25.5" x14ac:dyDescent="0.25">
      <c r="A435" s="460">
        <v>430</v>
      </c>
      <c r="B435" s="420" t="s">
        <v>10371</v>
      </c>
      <c r="C435" s="420"/>
      <c r="D435" s="70"/>
      <c r="E435" s="70"/>
      <c r="F435" s="70"/>
      <c r="G435" s="70"/>
      <c r="H435" s="70"/>
      <c r="I435" s="70"/>
      <c r="J435" s="70"/>
      <c r="K435" s="70"/>
      <c r="L435" s="70"/>
      <c r="M435" s="70" t="s">
        <v>10242</v>
      </c>
      <c r="N435" s="70" t="s">
        <v>10372</v>
      </c>
      <c r="O435" s="70">
        <v>1.1000000000000001</v>
      </c>
      <c r="P435" s="70">
        <v>1983</v>
      </c>
      <c r="Q435" s="70" t="s">
        <v>3567</v>
      </c>
      <c r="R435" s="70" t="s">
        <v>10301</v>
      </c>
      <c r="S435" s="70">
        <v>87</v>
      </c>
      <c r="T435" s="70">
        <v>1983</v>
      </c>
      <c r="U435" s="68" t="s">
        <v>10373</v>
      </c>
      <c r="V435" s="70" t="s">
        <v>1734</v>
      </c>
      <c r="W435" s="70"/>
      <c r="X435" s="418"/>
      <c r="Y435" s="419"/>
      <c r="Z435" s="418"/>
      <c r="AA435" s="70"/>
      <c r="AB435" s="419"/>
      <c r="AC435" s="418"/>
      <c r="AD435" s="70"/>
      <c r="AE435" s="70"/>
      <c r="AF435" s="418"/>
      <c r="AG435" s="70"/>
      <c r="AH435" s="70"/>
      <c r="AI435" s="70"/>
      <c r="AJ435" s="70"/>
      <c r="AK435" s="70"/>
      <c r="AL435" s="36"/>
    </row>
    <row r="436" spans="1:38" x14ac:dyDescent="0.25">
      <c r="A436" s="460">
        <v>431</v>
      </c>
      <c r="B436" s="420"/>
      <c r="C436" s="420"/>
      <c r="D436" s="70"/>
      <c r="E436" s="419"/>
      <c r="F436" s="418"/>
      <c r="G436" s="70"/>
      <c r="H436" s="419"/>
      <c r="I436" s="70"/>
      <c r="J436" s="70"/>
      <c r="K436" s="70"/>
      <c r="L436" s="70"/>
      <c r="M436" s="70"/>
      <c r="N436" s="70"/>
      <c r="O436" s="70"/>
      <c r="P436" s="70"/>
      <c r="Q436" s="70"/>
      <c r="R436" s="70"/>
      <c r="S436" s="70"/>
      <c r="T436" s="70"/>
      <c r="U436" s="70"/>
      <c r="V436" s="70"/>
      <c r="W436" s="70"/>
      <c r="X436" s="418"/>
      <c r="Y436" s="419"/>
      <c r="Z436" s="418"/>
      <c r="AA436" s="70"/>
      <c r="AB436" s="419"/>
      <c r="AC436" s="418"/>
      <c r="AD436" s="70"/>
      <c r="AE436" s="70"/>
      <c r="AF436" s="418"/>
      <c r="AG436" s="70"/>
      <c r="AH436" s="68"/>
      <c r="AI436" s="418"/>
      <c r="AJ436" s="70"/>
      <c r="AK436" s="419"/>
      <c r="AL436" s="36"/>
    </row>
    <row r="437" spans="1:38" x14ac:dyDescent="0.25">
      <c r="A437" s="460">
        <v>432</v>
      </c>
      <c r="B437" s="420" t="s">
        <v>10374</v>
      </c>
      <c r="C437" s="420" t="s">
        <v>10375</v>
      </c>
      <c r="D437" s="70" t="s">
        <v>10376</v>
      </c>
      <c r="E437" s="70" t="s">
        <v>10377</v>
      </c>
      <c r="F437" s="70">
        <v>2.79</v>
      </c>
      <c r="G437" s="70">
        <v>2007</v>
      </c>
      <c r="H437" s="70" t="s">
        <v>251</v>
      </c>
      <c r="I437" s="70">
        <v>51</v>
      </c>
      <c r="J437" s="70"/>
      <c r="K437" s="70"/>
      <c r="L437" s="70">
        <v>51</v>
      </c>
      <c r="M437" s="70" t="s">
        <v>10378</v>
      </c>
      <c r="N437" s="70" t="s">
        <v>10379</v>
      </c>
      <c r="O437" s="70">
        <v>0.32500000000000001</v>
      </c>
      <c r="P437" s="70">
        <v>1978</v>
      </c>
      <c r="Q437" s="70" t="s">
        <v>10380</v>
      </c>
      <c r="R437" s="70" t="s">
        <v>10381</v>
      </c>
      <c r="S437" s="70">
        <v>67</v>
      </c>
      <c r="T437" s="70">
        <v>1978</v>
      </c>
      <c r="U437" s="70" t="s">
        <v>10382</v>
      </c>
      <c r="V437" s="70"/>
      <c r="W437" s="70"/>
      <c r="X437" s="418"/>
      <c r="Y437" s="419"/>
      <c r="Z437" s="418"/>
      <c r="AA437" s="70"/>
      <c r="AB437" s="419"/>
      <c r="AC437" s="418"/>
      <c r="AD437" s="70"/>
      <c r="AE437" s="70"/>
      <c r="AF437" s="418"/>
      <c r="AG437" s="70"/>
      <c r="AH437" s="68"/>
      <c r="AI437" s="418"/>
      <c r="AJ437" s="70"/>
      <c r="AK437" s="419"/>
      <c r="AL437" s="36"/>
    </row>
    <row r="438" spans="1:38" ht="25.5" x14ac:dyDescent="0.25">
      <c r="A438" s="460">
        <v>433</v>
      </c>
      <c r="B438" s="420"/>
      <c r="C438" s="420"/>
      <c r="D438" s="70"/>
      <c r="E438" s="70"/>
      <c r="F438" s="70"/>
      <c r="G438" s="70"/>
      <c r="H438" s="70"/>
      <c r="I438" s="70"/>
      <c r="J438" s="70"/>
      <c r="K438" s="70"/>
      <c r="L438" s="70"/>
      <c r="M438" s="70" t="s">
        <v>10378</v>
      </c>
      <c r="N438" s="68" t="s">
        <v>10383</v>
      </c>
      <c r="O438" s="70">
        <v>0.4</v>
      </c>
      <c r="P438" s="70">
        <v>1978</v>
      </c>
      <c r="Q438" s="70" t="s">
        <v>1614</v>
      </c>
      <c r="R438" s="70"/>
      <c r="S438" s="70"/>
      <c r="T438" s="70"/>
      <c r="U438" s="70"/>
      <c r="V438" s="70"/>
      <c r="W438" s="70"/>
      <c r="X438" s="418"/>
      <c r="Y438" s="419"/>
      <c r="Z438" s="418"/>
      <c r="AA438" s="70"/>
      <c r="AB438" s="419"/>
      <c r="AC438" s="418"/>
      <c r="AD438" s="70"/>
      <c r="AE438" s="70"/>
      <c r="AF438" s="418"/>
      <c r="AG438" s="70"/>
      <c r="AH438" s="68"/>
      <c r="AI438" s="418"/>
      <c r="AJ438" s="70"/>
      <c r="AK438" s="419"/>
      <c r="AL438" s="36"/>
    </row>
    <row r="439" spans="1:38" ht="51" x14ac:dyDescent="0.25">
      <c r="A439" s="460">
        <v>434</v>
      </c>
      <c r="B439" s="420"/>
      <c r="C439" s="420"/>
      <c r="D439" s="70"/>
      <c r="E439" s="70"/>
      <c r="F439" s="70"/>
      <c r="G439" s="70"/>
      <c r="H439" s="70"/>
      <c r="I439" s="70"/>
      <c r="J439" s="70"/>
      <c r="K439" s="70"/>
      <c r="L439" s="70"/>
      <c r="M439" s="70" t="s">
        <v>10384</v>
      </c>
      <c r="N439" s="68" t="s">
        <v>10385</v>
      </c>
      <c r="O439" s="70">
        <v>0.23</v>
      </c>
      <c r="P439" s="70">
        <v>1979</v>
      </c>
      <c r="Q439" s="70" t="s">
        <v>1601</v>
      </c>
      <c r="R439" s="68" t="s">
        <v>10386</v>
      </c>
      <c r="S439" s="68" t="s">
        <v>10387</v>
      </c>
      <c r="T439" s="70">
        <v>1978</v>
      </c>
      <c r="U439" s="68" t="s">
        <v>10373</v>
      </c>
      <c r="V439" s="70" t="s">
        <v>1801</v>
      </c>
      <c r="W439" s="70"/>
      <c r="X439" s="418"/>
      <c r="Y439" s="419"/>
      <c r="Z439" s="418"/>
      <c r="AA439" s="70"/>
      <c r="AB439" s="419"/>
      <c r="AC439" s="418"/>
      <c r="AD439" s="70"/>
      <c r="AE439" s="70"/>
      <c r="AF439" s="418"/>
      <c r="AG439" s="70"/>
      <c r="AH439" s="68"/>
      <c r="AI439" s="418"/>
      <c r="AJ439" s="70"/>
      <c r="AK439" s="419"/>
      <c r="AL439" s="36"/>
    </row>
    <row r="440" spans="1:38" ht="51" x14ac:dyDescent="0.25">
      <c r="A440" s="460">
        <v>435</v>
      </c>
      <c r="B440" s="420"/>
      <c r="C440" s="420"/>
      <c r="D440" s="70"/>
      <c r="E440" s="419"/>
      <c r="F440" s="418"/>
      <c r="G440" s="70"/>
      <c r="H440" s="419"/>
      <c r="I440" s="70"/>
      <c r="J440" s="70"/>
      <c r="K440" s="70"/>
      <c r="L440" s="70"/>
      <c r="M440" s="70" t="s">
        <v>10384</v>
      </c>
      <c r="N440" s="68" t="s">
        <v>10388</v>
      </c>
      <c r="O440" s="70">
        <v>0.16</v>
      </c>
      <c r="P440" s="70">
        <v>1979</v>
      </c>
      <c r="Q440" s="70" t="s">
        <v>9691</v>
      </c>
      <c r="R440" s="70" t="s">
        <v>10389</v>
      </c>
      <c r="S440" s="68" t="s">
        <v>10390</v>
      </c>
      <c r="T440" s="70">
        <v>1965</v>
      </c>
      <c r="U440" s="68" t="s">
        <v>10373</v>
      </c>
      <c r="V440" s="70" t="s">
        <v>56</v>
      </c>
      <c r="W440" s="70"/>
      <c r="X440" s="418"/>
      <c r="Y440" s="419"/>
      <c r="Z440" s="418"/>
      <c r="AA440" s="70"/>
      <c r="AB440" s="419"/>
      <c r="AC440" s="418"/>
      <c r="AD440" s="70"/>
      <c r="AE440" s="70"/>
      <c r="AF440" s="418"/>
      <c r="AG440" s="70"/>
      <c r="AH440" s="68"/>
      <c r="AI440" s="418"/>
      <c r="AJ440" s="70"/>
      <c r="AK440" s="419"/>
      <c r="AL440" s="36"/>
    </row>
    <row r="441" spans="1:38" ht="25.5" x14ac:dyDescent="0.25">
      <c r="A441" s="460">
        <v>436</v>
      </c>
      <c r="B441" s="420"/>
      <c r="C441" s="420"/>
      <c r="D441" s="70"/>
      <c r="E441" s="70"/>
      <c r="F441" s="70"/>
      <c r="G441" s="70"/>
      <c r="H441" s="70"/>
      <c r="I441" s="70"/>
      <c r="J441" s="70"/>
      <c r="K441" s="70"/>
      <c r="L441" s="70"/>
      <c r="M441" s="70" t="s">
        <v>10384</v>
      </c>
      <c r="N441" s="68" t="s">
        <v>10391</v>
      </c>
      <c r="O441" s="70">
        <v>0.06</v>
      </c>
      <c r="P441" s="70">
        <v>1978</v>
      </c>
      <c r="Q441" s="70" t="s">
        <v>10392</v>
      </c>
      <c r="R441" s="70" t="s">
        <v>6437</v>
      </c>
      <c r="S441" s="70" t="s">
        <v>10393</v>
      </c>
      <c r="T441" s="70">
        <v>1978</v>
      </c>
      <c r="U441" s="68" t="s">
        <v>10373</v>
      </c>
      <c r="V441" s="70" t="s">
        <v>1801</v>
      </c>
      <c r="W441" s="70"/>
      <c r="X441" s="418"/>
      <c r="Y441" s="419"/>
      <c r="Z441" s="418"/>
      <c r="AA441" s="70"/>
      <c r="AB441" s="419"/>
      <c r="AC441" s="418"/>
      <c r="AD441" s="70"/>
      <c r="AE441" s="70"/>
      <c r="AF441" s="418"/>
      <c r="AG441" s="70"/>
      <c r="AH441" s="68"/>
      <c r="AI441" s="418"/>
      <c r="AJ441" s="70"/>
      <c r="AK441" s="419"/>
      <c r="AL441" s="36"/>
    </row>
    <row r="442" spans="1:38" x14ac:dyDescent="0.25">
      <c r="A442" s="460">
        <v>437</v>
      </c>
      <c r="B442" s="420"/>
      <c r="C442" s="420"/>
      <c r="D442" s="70"/>
      <c r="E442" s="70"/>
      <c r="F442" s="70"/>
      <c r="G442" s="70"/>
      <c r="H442" s="70"/>
      <c r="I442" s="70"/>
      <c r="J442" s="70"/>
      <c r="K442" s="70"/>
      <c r="L442" s="70"/>
      <c r="M442" s="70"/>
      <c r="N442" s="70"/>
      <c r="O442" s="70"/>
      <c r="P442" s="70"/>
      <c r="Q442" s="70"/>
      <c r="R442" s="70"/>
      <c r="S442" s="70"/>
      <c r="T442" s="70"/>
      <c r="U442" s="70"/>
      <c r="V442" s="70"/>
      <c r="W442" s="70"/>
      <c r="X442" s="418"/>
      <c r="Y442" s="419"/>
      <c r="Z442" s="418"/>
      <c r="AA442" s="70"/>
      <c r="AB442" s="419"/>
      <c r="AC442" s="418"/>
      <c r="AD442" s="70"/>
      <c r="AE442" s="70"/>
      <c r="AF442" s="418"/>
      <c r="AG442" s="70"/>
      <c r="AH442" s="68"/>
      <c r="AI442" s="418"/>
      <c r="AJ442" s="70"/>
      <c r="AK442" s="419"/>
      <c r="AL442" s="36"/>
    </row>
    <row r="443" spans="1:38" ht="38.25" x14ac:dyDescent="0.25">
      <c r="A443" s="460">
        <v>438</v>
      </c>
      <c r="B443" s="420" t="s">
        <v>10394</v>
      </c>
      <c r="C443" s="420"/>
      <c r="D443" s="68" t="s">
        <v>10395</v>
      </c>
      <c r="E443" s="419" t="s">
        <v>10396</v>
      </c>
      <c r="F443" s="418">
        <v>0.08</v>
      </c>
      <c r="G443" s="70">
        <v>2020</v>
      </c>
      <c r="H443" s="419" t="s">
        <v>251</v>
      </c>
      <c r="I443" s="70"/>
      <c r="J443" s="70"/>
      <c r="K443" s="70"/>
      <c r="L443" s="70"/>
      <c r="M443" s="70"/>
      <c r="N443" s="70"/>
      <c r="O443" s="70"/>
      <c r="P443" s="70"/>
      <c r="Q443" s="70"/>
      <c r="R443" s="70" t="s">
        <v>10397</v>
      </c>
      <c r="S443" s="70">
        <v>120</v>
      </c>
      <c r="T443" s="70">
        <v>2020</v>
      </c>
      <c r="U443" s="70" t="s">
        <v>1020</v>
      </c>
      <c r="V443" s="70" t="s">
        <v>231</v>
      </c>
      <c r="W443" s="68" t="s">
        <v>10398</v>
      </c>
      <c r="X443" s="418">
        <v>0.13100000000000001</v>
      </c>
      <c r="Y443" s="419" t="s">
        <v>10399</v>
      </c>
      <c r="Z443" s="418">
        <v>0.114</v>
      </c>
      <c r="AA443" s="70">
        <v>2020</v>
      </c>
      <c r="AB443" s="419" t="s">
        <v>198</v>
      </c>
      <c r="AC443" s="418">
        <v>4</v>
      </c>
      <c r="AD443" s="70"/>
      <c r="AE443" s="70"/>
      <c r="AF443" s="418">
        <v>6</v>
      </c>
      <c r="AG443" s="68" t="s">
        <v>10400</v>
      </c>
      <c r="AH443" s="68" t="s">
        <v>10401</v>
      </c>
      <c r="AI443" s="418">
        <v>2020</v>
      </c>
      <c r="AJ443" s="70">
        <v>0.97</v>
      </c>
      <c r="AK443" s="419" t="s">
        <v>4605</v>
      </c>
      <c r="AL443" s="36"/>
    </row>
    <row r="444" spans="1:38" ht="38.25" x14ac:dyDescent="0.25">
      <c r="A444" s="460">
        <v>439</v>
      </c>
      <c r="B444" s="420"/>
      <c r="C444" s="420"/>
      <c r="D444" s="70"/>
      <c r="E444" s="70"/>
      <c r="F444" s="70"/>
      <c r="G444" s="70"/>
      <c r="H444" s="70"/>
      <c r="I444" s="70"/>
      <c r="J444" s="70"/>
      <c r="K444" s="70"/>
      <c r="L444" s="70"/>
      <c r="M444" s="70"/>
      <c r="N444" s="70"/>
      <c r="O444" s="70"/>
      <c r="P444" s="70"/>
      <c r="Q444" s="70"/>
      <c r="R444" s="70"/>
      <c r="S444" s="70"/>
      <c r="T444" s="70"/>
      <c r="U444" s="70"/>
      <c r="V444" s="70"/>
      <c r="W444" s="68" t="s">
        <v>10398</v>
      </c>
      <c r="X444" s="418"/>
      <c r="Y444" s="419"/>
      <c r="Z444" s="418">
        <v>1.7000000000000001E-2</v>
      </c>
      <c r="AA444" s="70">
        <v>2020</v>
      </c>
      <c r="AB444" s="419" t="s">
        <v>198</v>
      </c>
      <c r="AC444" s="418">
        <v>2</v>
      </c>
      <c r="AD444" s="70"/>
      <c r="AE444" s="70"/>
      <c r="AF444" s="418"/>
      <c r="AG444" s="70"/>
      <c r="AH444" s="68"/>
      <c r="AI444" s="418"/>
      <c r="AJ444" s="70"/>
      <c r="AK444" s="419"/>
      <c r="AL444" s="36"/>
    </row>
    <row r="445" spans="1:38" ht="38.25" x14ac:dyDescent="0.25">
      <c r="A445" s="460">
        <v>440</v>
      </c>
      <c r="B445" s="420"/>
      <c r="C445" s="420"/>
      <c r="D445" s="70"/>
      <c r="E445" s="70"/>
      <c r="F445" s="70"/>
      <c r="G445" s="70"/>
      <c r="H445" s="70"/>
      <c r="I445" s="70"/>
      <c r="J445" s="70"/>
      <c r="K445" s="70"/>
      <c r="L445" s="70"/>
      <c r="M445" s="70"/>
      <c r="N445" s="70"/>
      <c r="O445" s="70"/>
      <c r="P445" s="70"/>
      <c r="Q445" s="70"/>
      <c r="R445" s="70"/>
      <c r="S445" s="70"/>
      <c r="T445" s="70"/>
      <c r="U445" s="70"/>
      <c r="V445" s="70"/>
      <c r="W445" s="68" t="s">
        <v>10402</v>
      </c>
      <c r="X445" s="418">
        <v>4.2000000000000003E-2</v>
      </c>
      <c r="Y445" s="419" t="s">
        <v>10403</v>
      </c>
      <c r="Z445" s="418">
        <v>4.2000000000000003E-2</v>
      </c>
      <c r="AA445" s="70">
        <v>2020</v>
      </c>
      <c r="AB445" s="419" t="s">
        <v>198</v>
      </c>
      <c r="AC445" s="418">
        <v>3</v>
      </c>
      <c r="AD445" s="70"/>
      <c r="AE445" s="70"/>
      <c r="AF445" s="418">
        <v>3</v>
      </c>
      <c r="AG445" s="70"/>
      <c r="AH445" s="68"/>
      <c r="AI445" s="418"/>
      <c r="AJ445" s="70"/>
      <c r="AK445" s="419"/>
      <c r="AL445" s="36"/>
    </row>
    <row r="446" spans="1:38" ht="25.5" x14ac:dyDescent="0.25">
      <c r="A446" s="460">
        <v>441</v>
      </c>
      <c r="B446" s="420"/>
      <c r="C446" s="420"/>
      <c r="D446" s="70"/>
      <c r="E446" s="419"/>
      <c r="F446" s="418"/>
      <c r="G446" s="70"/>
      <c r="H446" s="419"/>
      <c r="I446" s="70"/>
      <c r="J446" s="70"/>
      <c r="K446" s="70"/>
      <c r="L446" s="70"/>
      <c r="M446" s="70"/>
      <c r="N446" s="70"/>
      <c r="O446" s="70"/>
      <c r="P446" s="70"/>
      <c r="Q446" s="70"/>
      <c r="R446" s="70"/>
      <c r="S446" s="70"/>
      <c r="T446" s="70"/>
      <c r="U446" s="70"/>
      <c r="V446" s="70"/>
      <c r="W446" s="68" t="s">
        <v>10404</v>
      </c>
      <c r="X446" s="418">
        <v>0.33700000000000002</v>
      </c>
      <c r="Y446" s="419" t="s">
        <v>10405</v>
      </c>
      <c r="Z446" s="418">
        <v>0.215</v>
      </c>
      <c r="AA446" s="70">
        <v>2020</v>
      </c>
      <c r="AB446" s="419" t="s">
        <v>198</v>
      </c>
      <c r="AC446" s="418">
        <v>7</v>
      </c>
      <c r="AD446" s="70"/>
      <c r="AE446" s="70"/>
      <c r="AF446" s="418">
        <v>12</v>
      </c>
      <c r="AG446" s="70"/>
      <c r="AH446" s="68"/>
      <c r="AI446" s="418"/>
      <c r="AJ446" s="70"/>
      <c r="AK446" s="419"/>
      <c r="AL446" s="36"/>
    </row>
    <row r="447" spans="1:38" ht="25.5" x14ac:dyDescent="0.25">
      <c r="A447" s="460">
        <v>442</v>
      </c>
      <c r="B447" s="420"/>
      <c r="C447" s="420"/>
      <c r="D447" s="70"/>
      <c r="E447" s="70"/>
      <c r="F447" s="70"/>
      <c r="G447" s="70"/>
      <c r="H447" s="70"/>
      <c r="I447" s="70"/>
      <c r="J447" s="70"/>
      <c r="K447" s="70"/>
      <c r="L447" s="70"/>
      <c r="M447" s="70"/>
      <c r="N447" s="70"/>
      <c r="O447" s="70"/>
      <c r="P447" s="70"/>
      <c r="Q447" s="70"/>
      <c r="R447" s="70"/>
      <c r="S447" s="70"/>
      <c r="T447" s="70"/>
      <c r="U447" s="70"/>
      <c r="V447" s="70"/>
      <c r="W447" s="68" t="s">
        <v>10404</v>
      </c>
      <c r="X447" s="418"/>
      <c r="Y447" s="419"/>
      <c r="Z447" s="418">
        <v>0.122</v>
      </c>
      <c r="AA447" s="70">
        <v>2020</v>
      </c>
      <c r="AB447" s="419" t="s">
        <v>198</v>
      </c>
      <c r="AC447" s="418">
        <v>5</v>
      </c>
      <c r="AD447" s="70"/>
      <c r="AE447" s="70"/>
      <c r="AF447" s="418"/>
      <c r="AG447" s="70"/>
      <c r="AH447" s="68"/>
      <c r="AI447" s="418"/>
      <c r="AJ447" s="70"/>
      <c r="AK447" s="419"/>
      <c r="AL447" s="36"/>
    </row>
    <row r="448" spans="1:38" x14ac:dyDescent="0.25">
      <c r="A448" s="460">
        <v>443</v>
      </c>
      <c r="B448" s="420"/>
      <c r="C448" s="420"/>
      <c r="D448" s="70"/>
      <c r="E448" s="70"/>
      <c r="F448" s="70"/>
      <c r="G448" s="70"/>
      <c r="H448" s="70"/>
      <c r="I448" s="70"/>
      <c r="J448" s="70"/>
      <c r="K448" s="70"/>
      <c r="L448" s="70"/>
      <c r="M448" s="70"/>
      <c r="N448" s="70"/>
      <c r="O448" s="70"/>
      <c r="P448" s="70"/>
      <c r="Q448" s="70"/>
      <c r="R448" s="70"/>
      <c r="S448" s="70"/>
      <c r="T448" s="70"/>
      <c r="U448" s="70"/>
      <c r="V448" s="70"/>
      <c r="W448" s="70"/>
      <c r="X448" s="418"/>
      <c r="Y448" s="419"/>
      <c r="Z448" s="418"/>
      <c r="AA448" s="70"/>
      <c r="AB448" s="419"/>
      <c r="AC448" s="418"/>
      <c r="AD448" s="70"/>
      <c r="AE448" s="70"/>
      <c r="AF448" s="418"/>
      <c r="AG448" s="70"/>
      <c r="AH448" s="68"/>
      <c r="AI448" s="418"/>
      <c r="AJ448" s="70"/>
      <c r="AK448" s="419"/>
      <c r="AL448" s="36"/>
    </row>
    <row r="449" spans="1:38" x14ac:dyDescent="0.25">
      <c r="A449" s="460">
        <v>444</v>
      </c>
      <c r="B449" s="420" t="s">
        <v>10406</v>
      </c>
      <c r="C449" s="420" t="s">
        <v>10407</v>
      </c>
      <c r="D449" s="70"/>
      <c r="E449" s="70"/>
      <c r="F449" s="70"/>
      <c r="G449" s="70"/>
      <c r="H449" s="70"/>
      <c r="I449" s="70"/>
      <c r="J449" s="70"/>
      <c r="K449" s="70"/>
      <c r="L449" s="70"/>
      <c r="M449" s="70"/>
      <c r="N449" s="70"/>
      <c r="O449" s="70"/>
      <c r="P449" s="70"/>
      <c r="Q449" s="70"/>
      <c r="R449" s="70" t="s">
        <v>10381</v>
      </c>
      <c r="S449" s="70">
        <v>67</v>
      </c>
      <c r="T449" s="70">
        <v>1978</v>
      </c>
      <c r="U449" s="70" t="s">
        <v>10408</v>
      </c>
      <c r="V449" s="70"/>
      <c r="W449" s="70"/>
      <c r="X449" s="418"/>
      <c r="Y449" s="419"/>
      <c r="Z449" s="418"/>
      <c r="AA449" s="70"/>
      <c r="AB449" s="419"/>
      <c r="AC449" s="418"/>
      <c r="AD449" s="70"/>
      <c r="AE449" s="70"/>
      <c r="AF449" s="418"/>
      <c r="AG449" s="70" t="s">
        <v>10409</v>
      </c>
      <c r="AH449" s="68" t="s">
        <v>10410</v>
      </c>
      <c r="AI449" s="418">
        <v>1989</v>
      </c>
      <c r="AJ449" s="70">
        <v>3.165</v>
      </c>
      <c r="AK449" s="419" t="s">
        <v>302</v>
      </c>
      <c r="AL449" s="36"/>
    </row>
    <row r="450" spans="1:38" x14ac:dyDescent="0.25">
      <c r="A450" s="460">
        <v>445</v>
      </c>
      <c r="B450" s="420"/>
      <c r="C450" s="420"/>
      <c r="D450" s="70"/>
      <c r="E450" s="70"/>
      <c r="F450" s="70"/>
      <c r="G450" s="70"/>
      <c r="H450" s="70"/>
      <c r="I450" s="70"/>
      <c r="J450" s="70"/>
      <c r="K450" s="70"/>
      <c r="L450" s="70"/>
      <c r="M450" s="70"/>
      <c r="N450" s="70"/>
      <c r="O450" s="70"/>
      <c r="P450" s="70"/>
      <c r="Q450" s="70"/>
      <c r="R450" s="70"/>
      <c r="S450" s="70"/>
      <c r="T450" s="70"/>
      <c r="U450" s="70"/>
      <c r="V450" s="70"/>
      <c r="W450" s="68"/>
      <c r="X450" s="418"/>
      <c r="Y450" s="419"/>
      <c r="Z450" s="418"/>
      <c r="AA450" s="70"/>
      <c r="AB450" s="419"/>
      <c r="AC450" s="418"/>
      <c r="AD450" s="70"/>
      <c r="AE450" s="70"/>
      <c r="AF450" s="418"/>
      <c r="AG450" s="70"/>
      <c r="AH450" s="68"/>
      <c r="AI450" s="418"/>
      <c r="AJ450" s="70"/>
      <c r="AK450" s="419"/>
      <c r="AL450" s="36"/>
    </row>
    <row r="451" spans="1:38" ht="51" x14ac:dyDescent="0.25">
      <c r="A451" s="460">
        <v>446</v>
      </c>
      <c r="B451" s="420"/>
      <c r="C451" s="420"/>
      <c r="D451" s="70"/>
      <c r="E451" s="419"/>
      <c r="F451" s="418"/>
      <c r="G451" s="70"/>
      <c r="H451" s="419"/>
      <c r="I451" s="70"/>
      <c r="J451" s="70"/>
      <c r="K451" s="70"/>
      <c r="L451" s="70"/>
      <c r="M451" s="70"/>
      <c r="N451" s="70"/>
      <c r="O451" s="70"/>
      <c r="P451" s="70"/>
      <c r="Q451" s="70"/>
      <c r="R451" s="68" t="s">
        <v>10386</v>
      </c>
      <c r="S451" s="68" t="s">
        <v>10411</v>
      </c>
      <c r="T451" s="70">
        <v>1978</v>
      </c>
      <c r="U451" s="68" t="s">
        <v>10229</v>
      </c>
      <c r="V451" s="70" t="s">
        <v>1801</v>
      </c>
      <c r="W451" s="68"/>
      <c r="X451" s="418"/>
      <c r="Y451" s="419"/>
      <c r="Z451" s="418"/>
      <c r="AA451" s="70"/>
      <c r="AB451" s="419"/>
      <c r="AC451" s="418"/>
      <c r="AD451" s="70"/>
      <c r="AE451" s="70"/>
      <c r="AF451" s="418"/>
      <c r="AG451" s="70" t="s">
        <v>10412</v>
      </c>
      <c r="AH451" s="68" t="s">
        <v>10413</v>
      </c>
      <c r="AI451" s="418">
        <v>1979</v>
      </c>
      <c r="AJ451" s="70">
        <v>0.46</v>
      </c>
      <c r="AK451" s="419" t="s">
        <v>1601</v>
      </c>
      <c r="AL451" s="36"/>
    </row>
    <row r="452" spans="1:38" ht="51" x14ac:dyDescent="0.25">
      <c r="A452" s="460">
        <v>447</v>
      </c>
      <c r="B452" s="420"/>
      <c r="C452" s="420"/>
      <c r="D452" s="70"/>
      <c r="E452" s="70"/>
      <c r="F452" s="70"/>
      <c r="G452" s="70"/>
      <c r="H452" s="70"/>
      <c r="I452" s="70"/>
      <c r="J452" s="70"/>
      <c r="K452" s="70"/>
      <c r="L452" s="70"/>
      <c r="M452" s="70"/>
      <c r="N452" s="70"/>
      <c r="O452" s="70"/>
      <c r="P452" s="70"/>
      <c r="Q452" s="70"/>
      <c r="R452" s="70" t="s">
        <v>10389</v>
      </c>
      <c r="S452" s="68" t="s">
        <v>10414</v>
      </c>
      <c r="T452" s="70">
        <v>1965</v>
      </c>
      <c r="U452" s="68" t="s">
        <v>10229</v>
      </c>
      <c r="V452" s="70" t="s">
        <v>56</v>
      </c>
      <c r="W452" s="70"/>
      <c r="X452" s="418"/>
      <c r="Y452" s="419"/>
      <c r="Z452" s="418"/>
      <c r="AA452" s="70"/>
      <c r="AB452" s="419"/>
      <c r="AC452" s="418"/>
      <c r="AD452" s="70"/>
      <c r="AE452" s="70"/>
      <c r="AF452" s="418"/>
      <c r="AG452" s="70" t="s">
        <v>10412</v>
      </c>
      <c r="AH452" s="68" t="s">
        <v>10415</v>
      </c>
      <c r="AI452" s="418">
        <v>1979</v>
      </c>
      <c r="AJ452" s="70">
        <v>0.16</v>
      </c>
      <c r="AK452" s="419" t="s">
        <v>7734</v>
      </c>
      <c r="AL452" s="36"/>
    </row>
    <row r="453" spans="1:38" ht="25.5" x14ac:dyDescent="0.25">
      <c r="A453" s="460">
        <v>448</v>
      </c>
      <c r="B453" s="420"/>
      <c r="C453" s="420"/>
      <c r="D453" s="70"/>
      <c r="E453" s="70"/>
      <c r="F453" s="70"/>
      <c r="G453" s="70"/>
      <c r="H453" s="70"/>
      <c r="I453" s="70"/>
      <c r="J453" s="70"/>
      <c r="K453" s="70"/>
      <c r="L453" s="70"/>
      <c r="M453" s="70"/>
      <c r="N453" s="70"/>
      <c r="O453" s="70"/>
      <c r="P453" s="70"/>
      <c r="Q453" s="70"/>
      <c r="R453" s="70" t="s">
        <v>6437</v>
      </c>
      <c r="S453" s="70" t="s">
        <v>10416</v>
      </c>
      <c r="T453" s="70">
        <v>1978</v>
      </c>
      <c r="U453" s="68" t="s">
        <v>10229</v>
      </c>
      <c r="V453" s="70" t="s">
        <v>1801</v>
      </c>
      <c r="W453" s="70"/>
      <c r="X453" s="418"/>
      <c r="Y453" s="419"/>
      <c r="Z453" s="418"/>
      <c r="AA453" s="70"/>
      <c r="AB453" s="419"/>
      <c r="AC453" s="418"/>
      <c r="AD453" s="70"/>
      <c r="AE453" s="70"/>
      <c r="AF453" s="418"/>
      <c r="AG453" s="70" t="s">
        <v>10384</v>
      </c>
      <c r="AH453" s="68" t="s">
        <v>10417</v>
      </c>
      <c r="AI453" s="418">
        <v>1978</v>
      </c>
      <c r="AJ453" s="70">
        <v>0.06</v>
      </c>
      <c r="AK453" s="419" t="s">
        <v>10392</v>
      </c>
      <c r="AL453" s="36"/>
    </row>
    <row r="454" spans="1:38" x14ac:dyDescent="0.25">
      <c r="A454" s="460">
        <v>449</v>
      </c>
      <c r="B454" s="420"/>
      <c r="C454" s="420"/>
      <c r="D454" s="70"/>
      <c r="E454" s="419"/>
      <c r="F454" s="418"/>
      <c r="G454" s="70"/>
      <c r="H454" s="419"/>
      <c r="I454" s="70"/>
      <c r="J454" s="70"/>
      <c r="K454" s="70"/>
      <c r="L454" s="70"/>
      <c r="M454" s="70"/>
      <c r="N454" s="70"/>
      <c r="O454" s="70"/>
      <c r="P454" s="70"/>
      <c r="Q454" s="70"/>
      <c r="R454" s="70"/>
      <c r="S454" s="70"/>
      <c r="T454" s="70"/>
      <c r="U454" s="70"/>
      <c r="V454" s="70"/>
      <c r="W454" s="70"/>
      <c r="X454" s="418"/>
      <c r="Y454" s="419"/>
      <c r="Z454" s="418"/>
      <c r="AA454" s="70"/>
      <c r="AB454" s="419"/>
      <c r="AC454" s="418"/>
      <c r="AD454" s="70"/>
      <c r="AE454" s="70"/>
      <c r="AF454" s="418"/>
      <c r="AG454" s="70"/>
      <c r="AH454" s="68"/>
      <c r="AI454" s="418"/>
      <c r="AJ454" s="70"/>
      <c r="AK454" s="419"/>
      <c r="AL454" s="36"/>
    </row>
    <row r="455" spans="1:38" ht="25.5" x14ac:dyDescent="0.25">
      <c r="A455" s="460">
        <v>450</v>
      </c>
      <c r="B455" s="420" t="s">
        <v>10418</v>
      </c>
      <c r="C455" s="466" t="s">
        <v>10419</v>
      </c>
      <c r="D455" s="70"/>
      <c r="E455" s="70"/>
      <c r="F455" s="70"/>
      <c r="G455" s="70"/>
      <c r="H455" s="70"/>
      <c r="I455" s="70"/>
      <c r="J455" s="70"/>
      <c r="K455" s="70"/>
      <c r="L455" s="70"/>
      <c r="M455" s="70" t="s">
        <v>10420</v>
      </c>
      <c r="N455" s="70" t="s">
        <v>10421</v>
      </c>
      <c r="O455" s="70">
        <v>1.4</v>
      </c>
      <c r="P455" s="70">
        <v>1990</v>
      </c>
      <c r="Q455" s="70" t="s">
        <v>8954</v>
      </c>
      <c r="R455" s="70" t="s">
        <v>10422</v>
      </c>
      <c r="S455" s="70">
        <v>21</v>
      </c>
      <c r="T455" s="70">
        <v>1985</v>
      </c>
      <c r="U455" s="70" t="s">
        <v>9672</v>
      </c>
      <c r="V455" s="70" t="s">
        <v>1661</v>
      </c>
      <c r="W455" s="70"/>
      <c r="X455" s="418"/>
      <c r="Y455" s="419"/>
      <c r="Z455" s="418"/>
      <c r="AA455" s="70"/>
      <c r="AB455" s="419"/>
      <c r="AC455" s="418"/>
      <c r="AD455" s="70"/>
      <c r="AE455" s="70"/>
      <c r="AF455" s="418"/>
      <c r="AG455" s="70" t="s">
        <v>4387</v>
      </c>
      <c r="AH455" s="68" t="s">
        <v>10423</v>
      </c>
      <c r="AI455" s="418">
        <v>1987</v>
      </c>
      <c r="AJ455" s="70">
        <v>0.18</v>
      </c>
      <c r="AK455" s="419" t="s">
        <v>10424</v>
      </c>
      <c r="AL455" s="36"/>
    </row>
    <row r="456" spans="1:38" ht="25.5" x14ac:dyDescent="0.25">
      <c r="A456" s="460">
        <v>451</v>
      </c>
      <c r="B456" s="420"/>
      <c r="C456" s="420"/>
      <c r="D456" s="70"/>
      <c r="E456" s="70"/>
      <c r="F456" s="70"/>
      <c r="G456" s="70"/>
      <c r="H456" s="70"/>
      <c r="I456" s="70"/>
      <c r="J456" s="70"/>
      <c r="K456" s="70"/>
      <c r="L456" s="70"/>
      <c r="M456" s="70" t="s">
        <v>10118</v>
      </c>
      <c r="N456" s="70" t="s">
        <v>10425</v>
      </c>
      <c r="O456" s="70">
        <v>0.13</v>
      </c>
      <c r="P456" s="70">
        <v>1985</v>
      </c>
      <c r="Q456" s="70" t="s">
        <v>8954</v>
      </c>
      <c r="R456" s="70"/>
      <c r="S456" s="70"/>
      <c r="T456" s="70"/>
      <c r="U456" s="70"/>
      <c r="V456" s="70"/>
      <c r="W456" s="70"/>
      <c r="X456" s="418"/>
      <c r="Y456" s="419"/>
      <c r="Z456" s="418"/>
      <c r="AA456" s="70"/>
      <c r="AB456" s="419"/>
      <c r="AC456" s="418"/>
      <c r="AD456" s="70"/>
      <c r="AE456" s="70"/>
      <c r="AF456" s="418"/>
      <c r="AG456" s="70" t="s">
        <v>4387</v>
      </c>
      <c r="AH456" s="68" t="s">
        <v>10426</v>
      </c>
      <c r="AI456" s="418">
        <v>1987</v>
      </c>
      <c r="AJ456" s="70">
        <v>0.18</v>
      </c>
      <c r="AK456" s="419" t="s">
        <v>10424</v>
      </c>
      <c r="AL456" s="36"/>
    </row>
    <row r="457" spans="1:38" ht="25.5" x14ac:dyDescent="0.25">
      <c r="A457" s="460">
        <v>452</v>
      </c>
      <c r="B457" s="420"/>
      <c r="C457" s="420"/>
      <c r="D457" s="70"/>
      <c r="E457" s="419"/>
      <c r="F457" s="418"/>
      <c r="G457" s="70"/>
      <c r="H457" s="419"/>
      <c r="I457" s="70"/>
      <c r="J457" s="70"/>
      <c r="K457" s="70"/>
      <c r="L457" s="70"/>
      <c r="M457" s="70" t="s">
        <v>10420</v>
      </c>
      <c r="N457" s="68" t="s">
        <v>10427</v>
      </c>
      <c r="O457" s="70">
        <v>0.25</v>
      </c>
      <c r="P457" s="70">
        <v>1985</v>
      </c>
      <c r="Q457" s="70" t="s">
        <v>4203</v>
      </c>
      <c r="R457" s="70"/>
      <c r="S457" s="70"/>
      <c r="T457" s="70"/>
      <c r="U457" s="70"/>
      <c r="V457" s="70"/>
      <c r="W457" s="70"/>
      <c r="X457" s="418"/>
      <c r="Y457" s="419"/>
      <c r="Z457" s="418"/>
      <c r="AA457" s="70"/>
      <c r="AB457" s="419"/>
      <c r="AC457" s="418"/>
      <c r="AD457" s="70"/>
      <c r="AE457" s="70"/>
      <c r="AF457" s="418"/>
      <c r="AG457" s="70" t="s">
        <v>4387</v>
      </c>
      <c r="AH457" s="68" t="s">
        <v>10428</v>
      </c>
      <c r="AI457" s="418">
        <v>1987</v>
      </c>
      <c r="AJ457" s="70">
        <v>0.18</v>
      </c>
      <c r="AK457" s="419" t="s">
        <v>10424</v>
      </c>
      <c r="AL457" s="36"/>
    </row>
    <row r="458" spans="1:38" ht="25.5" x14ac:dyDescent="0.25">
      <c r="A458" s="460">
        <v>453</v>
      </c>
      <c r="B458" s="420"/>
      <c r="C458" s="420"/>
      <c r="D458" s="70"/>
      <c r="E458" s="70"/>
      <c r="F458" s="70"/>
      <c r="G458" s="70"/>
      <c r="H458" s="70"/>
      <c r="I458" s="70"/>
      <c r="J458" s="70"/>
      <c r="K458" s="70"/>
      <c r="L458" s="70"/>
      <c r="M458" s="70" t="s">
        <v>10420</v>
      </c>
      <c r="N458" s="68" t="s">
        <v>10429</v>
      </c>
      <c r="O458" s="70">
        <v>0.25</v>
      </c>
      <c r="P458" s="70">
        <v>1985</v>
      </c>
      <c r="Q458" s="70" t="s">
        <v>4203</v>
      </c>
      <c r="R458" s="70"/>
      <c r="S458" s="70"/>
      <c r="T458" s="70"/>
      <c r="U458" s="70"/>
      <c r="V458" s="70"/>
      <c r="W458" s="70"/>
      <c r="X458" s="418"/>
      <c r="Y458" s="419"/>
      <c r="Z458" s="418"/>
      <c r="AA458" s="70"/>
      <c r="AB458" s="419"/>
      <c r="AC458" s="418"/>
      <c r="AD458" s="70"/>
      <c r="AE458" s="70"/>
      <c r="AF458" s="418"/>
      <c r="AG458" s="70" t="s">
        <v>4387</v>
      </c>
      <c r="AH458" s="68" t="s">
        <v>10430</v>
      </c>
      <c r="AI458" s="418">
        <v>1987</v>
      </c>
      <c r="AJ458" s="70">
        <v>0.18</v>
      </c>
      <c r="AK458" s="419" t="s">
        <v>10424</v>
      </c>
      <c r="AL458" s="36"/>
    </row>
    <row r="459" spans="1:38" ht="25.5" x14ac:dyDescent="0.25">
      <c r="A459" s="460">
        <v>454</v>
      </c>
      <c r="B459" s="420"/>
      <c r="C459" s="420"/>
      <c r="D459" s="70"/>
      <c r="E459" s="70"/>
      <c r="F459" s="70"/>
      <c r="G459" s="70"/>
      <c r="H459" s="70"/>
      <c r="I459" s="70"/>
      <c r="J459" s="70"/>
      <c r="K459" s="70"/>
      <c r="L459" s="70"/>
      <c r="M459" s="70" t="s">
        <v>10420</v>
      </c>
      <c r="N459" s="68" t="s">
        <v>10431</v>
      </c>
      <c r="O459" s="70">
        <v>0.25</v>
      </c>
      <c r="P459" s="70">
        <v>1985</v>
      </c>
      <c r="Q459" s="70" t="s">
        <v>4203</v>
      </c>
      <c r="R459" s="70"/>
      <c r="S459" s="70"/>
      <c r="T459" s="70"/>
      <c r="U459" s="70"/>
      <c r="V459" s="70"/>
      <c r="W459" s="70"/>
      <c r="X459" s="418"/>
      <c r="Y459" s="419"/>
      <c r="Z459" s="418"/>
      <c r="AA459" s="70"/>
      <c r="AB459" s="419"/>
      <c r="AC459" s="418"/>
      <c r="AD459" s="70"/>
      <c r="AE459" s="70"/>
      <c r="AF459" s="418"/>
      <c r="AG459" s="70" t="s">
        <v>4387</v>
      </c>
      <c r="AH459" s="68" t="s">
        <v>10432</v>
      </c>
      <c r="AI459" s="418">
        <v>1986</v>
      </c>
      <c r="AJ459" s="70">
        <v>7.0000000000000007E-2</v>
      </c>
      <c r="AK459" s="419" t="s">
        <v>10433</v>
      </c>
      <c r="AL459" s="36"/>
    </row>
    <row r="460" spans="1:38" ht="25.5" x14ac:dyDescent="0.25">
      <c r="A460" s="460">
        <v>455</v>
      </c>
      <c r="B460" s="420"/>
      <c r="C460" s="420"/>
      <c r="D460" s="70"/>
      <c r="E460" s="419"/>
      <c r="F460" s="418"/>
      <c r="G460" s="70"/>
      <c r="H460" s="419"/>
      <c r="I460" s="70"/>
      <c r="J460" s="70"/>
      <c r="K460" s="70"/>
      <c r="L460" s="70"/>
      <c r="M460" s="70"/>
      <c r="N460" s="70"/>
      <c r="O460" s="70"/>
      <c r="P460" s="70"/>
      <c r="Q460" s="70"/>
      <c r="R460" s="70"/>
      <c r="S460" s="70"/>
      <c r="T460" s="70"/>
      <c r="U460" s="70"/>
      <c r="V460" s="70"/>
      <c r="W460" s="70"/>
      <c r="X460" s="418"/>
      <c r="Y460" s="419"/>
      <c r="Z460" s="418"/>
      <c r="AA460" s="70"/>
      <c r="AB460" s="419"/>
      <c r="AC460" s="418"/>
      <c r="AD460" s="70"/>
      <c r="AE460" s="70"/>
      <c r="AF460" s="418"/>
      <c r="AG460" s="70" t="s">
        <v>4387</v>
      </c>
      <c r="AH460" s="68" t="s">
        <v>10434</v>
      </c>
      <c r="AI460" s="418">
        <v>1987</v>
      </c>
      <c r="AJ460" s="70">
        <v>7.0000000000000007E-2</v>
      </c>
      <c r="AK460" s="419" t="s">
        <v>10433</v>
      </c>
      <c r="AL460" s="36"/>
    </row>
    <row r="461" spans="1:38" ht="25.5" x14ac:dyDescent="0.25">
      <c r="A461" s="460">
        <v>456</v>
      </c>
      <c r="B461" s="420"/>
      <c r="C461" s="420"/>
      <c r="D461" s="70"/>
      <c r="E461" s="70"/>
      <c r="F461" s="70"/>
      <c r="G461" s="70"/>
      <c r="H461" s="70"/>
      <c r="I461" s="70"/>
      <c r="J461" s="70"/>
      <c r="K461" s="70"/>
      <c r="L461" s="70"/>
      <c r="M461" s="70"/>
      <c r="N461" s="70"/>
      <c r="O461" s="70"/>
      <c r="P461" s="70"/>
      <c r="Q461" s="70"/>
      <c r="R461" s="70"/>
      <c r="S461" s="70"/>
      <c r="T461" s="70"/>
      <c r="U461" s="70"/>
      <c r="V461" s="70"/>
      <c r="W461" s="70"/>
      <c r="X461" s="418"/>
      <c r="Y461" s="419"/>
      <c r="Z461" s="418"/>
      <c r="AA461" s="70"/>
      <c r="AB461" s="419"/>
      <c r="AC461" s="418"/>
      <c r="AD461" s="70"/>
      <c r="AE461" s="70"/>
      <c r="AF461" s="418"/>
      <c r="AG461" s="70" t="s">
        <v>4387</v>
      </c>
      <c r="AH461" s="68" t="s">
        <v>10435</v>
      </c>
      <c r="AI461" s="418">
        <v>1987</v>
      </c>
      <c r="AJ461" s="70">
        <v>7.0000000000000007E-2</v>
      </c>
      <c r="AK461" s="419" t="s">
        <v>10433</v>
      </c>
      <c r="AL461" s="36"/>
    </row>
    <row r="462" spans="1:38" ht="25.5" x14ac:dyDescent="0.25">
      <c r="A462" s="460">
        <v>457</v>
      </c>
      <c r="B462" s="420"/>
      <c r="C462" s="420"/>
      <c r="D462" s="70"/>
      <c r="E462" s="70"/>
      <c r="F462" s="70"/>
      <c r="G462" s="70"/>
      <c r="H462" s="70"/>
      <c r="I462" s="70"/>
      <c r="J462" s="70"/>
      <c r="K462" s="70"/>
      <c r="L462" s="70"/>
      <c r="M462" s="70"/>
      <c r="N462" s="70"/>
      <c r="O462" s="70"/>
      <c r="P462" s="70"/>
      <c r="Q462" s="70"/>
      <c r="R462" s="70"/>
      <c r="S462" s="70"/>
      <c r="T462" s="70"/>
      <c r="U462" s="70"/>
      <c r="V462" s="70"/>
      <c r="W462" s="70"/>
      <c r="X462" s="418"/>
      <c r="Y462" s="419"/>
      <c r="Z462" s="418"/>
      <c r="AA462" s="70"/>
      <c r="AB462" s="419"/>
      <c r="AC462" s="418"/>
      <c r="AD462" s="70"/>
      <c r="AE462" s="70"/>
      <c r="AF462" s="418"/>
      <c r="AG462" s="70" t="s">
        <v>4387</v>
      </c>
      <c r="AH462" s="68" t="s">
        <v>10436</v>
      </c>
      <c r="AI462" s="418">
        <v>1987</v>
      </c>
      <c r="AJ462" s="70">
        <v>7.0000000000000007E-2</v>
      </c>
      <c r="AK462" s="419" t="s">
        <v>10433</v>
      </c>
      <c r="AL462" s="36"/>
    </row>
    <row r="463" spans="1:38" ht="38.25" x14ac:dyDescent="0.25">
      <c r="A463" s="460">
        <v>458</v>
      </c>
      <c r="B463" s="420"/>
      <c r="C463" s="420"/>
      <c r="D463" s="70"/>
      <c r="E463" s="419"/>
      <c r="F463" s="418"/>
      <c r="G463" s="70"/>
      <c r="H463" s="419"/>
      <c r="I463" s="70"/>
      <c r="J463" s="70"/>
      <c r="K463" s="70"/>
      <c r="L463" s="70"/>
      <c r="M463" s="70"/>
      <c r="N463" s="70"/>
      <c r="O463" s="70"/>
      <c r="P463" s="70"/>
      <c r="Q463" s="70"/>
      <c r="R463" s="70"/>
      <c r="S463" s="70"/>
      <c r="T463" s="70"/>
      <c r="U463" s="70"/>
      <c r="V463" s="70"/>
      <c r="W463" s="70"/>
      <c r="X463" s="418"/>
      <c r="Y463" s="419"/>
      <c r="Z463" s="418"/>
      <c r="AA463" s="70"/>
      <c r="AB463" s="419"/>
      <c r="AC463" s="418"/>
      <c r="AD463" s="70"/>
      <c r="AE463" s="70"/>
      <c r="AF463" s="418"/>
      <c r="AG463" s="70" t="s">
        <v>4387</v>
      </c>
      <c r="AH463" s="68" t="s">
        <v>10437</v>
      </c>
      <c r="AI463" s="418">
        <v>1987</v>
      </c>
      <c r="AJ463" s="70">
        <v>0.1</v>
      </c>
      <c r="AK463" s="419" t="s">
        <v>741</v>
      </c>
      <c r="AL463" s="36"/>
    </row>
    <row r="464" spans="1:38" ht="25.5" x14ac:dyDescent="0.25">
      <c r="A464" s="460">
        <v>459</v>
      </c>
      <c r="B464" s="420"/>
      <c r="C464" s="420"/>
      <c r="D464" s="70"/>
      <c r="E464" s="70"/>
      <c r="F464" s="70"/>
      <c r="G464" s="70"/>
      <c r="H464" s="70"/>
      <c r="I464" s="70"/>
      <c r="J464" s="70"/>
      <c r="K464" s="70"/>
      <c r="L464" s="70"/>
      <c r="M464" s="70"/>
      <c r="N464" s="70"/>
      <c r="O464" s="70"/>
      <c r="P464" s="70"/>
      <c r="Q464" s="70"/>
      <c r="R464" s="70"/>
      <c r="S464" s="70"/>
      <c r="T464" s="70"/>
      <c r="U464" s="70"/>
      <c r="V464" s="70"/>
      <c r="W464" s="70"/>
      <c r="X464" s="418"/>
      <c r="Y464" s="419"/>
      <c r="Z464" s="418"/>
      <c r="AA464" s="70"/>
      <c r="AB464" s="419"/>
      <c r="AC464" s="418"/>
      <c r="AD464" s="70"/>
      <c r="AE464" s="70"/>
      <c r="AF464" s="418"/>
      <c r="AG464" s="68" t="s">
        <v>10438</v>
      </c>
      <c r="AH464" s="68" t="s">
        <v>10439</v>
      </c>
      <c r="AI464" s="418">
        <v>1987</v>
      </c>
      <c r="AJ464" s="70">
        <v>0.106</v>
      </c>
      <c r="AK464" s="419" t="s">
        <v>3320</v>
      </c>
      <c r="AL464" s="36"/>
    </row>
    <row r="465" spans="1:38" x14ac:dyDescent="0.25">
      <c r="A465" s="460">
        <v>460</v>
      </c>
      <c r="B465" s="420"/>
      <c r="C465" s="420"/>
      <c r="D465" s="70"/>
      <c r="E465" s="70"/>
      <c r="F465" s="70"/>
      <c r="G465" s="70"/>
      <c r="H465" s="70"/>
      <c r="I465" s="70"/>
      <c r="J465" s="70"/>
      <c r="K465" s="70"/>
      <c r="L465" s="70"/>
      <c r="M465" s="70"/>
      <c r="N465" s="70"/>
      <c r="O465" s="70"/>
      <c r="P465" s="70"/>
      <c r="Q465" s="70"/>
      <c r="R465" s="70"/>
      <c r="S465" s="70"/>
      <c r="T465" s="70"/>
      <c r="U465" s="70"/>
      <c r="V465" s="70"/>
      <c r="W465" s="70"/>
      <c r="X465" s="418"/>
      <c r="Y465" s="419"/>
      <c r="Z465" s="418"/>
      <c r="AA465" s="70"/>
      <c r="AB465" s="419"/>
      <c r="AC465" s="418"/>
      <c r="AD465" s="70"/>
      <c r="AE465" s="70"/>
      <c r="AF465" s="418"/>
      <c r="AG465" s="70" t="s">
        <v>4387</v>
      </c>
      <c r="AH465" s="68" t="s">
        <v>10440</v>
      </c>
      <c r="AI465" s="418">
        <v>1988</v>
      </c>
      <c r="AJ465" s="70">
        <v>0.15</v>
      </c>
      <c r="AK465" s="419" t="s">
        <v>9157</v>
      </c>
      <c r="AL465" s="36"/>
    </row>
    <row r="466" spans="1:38" x14ac:dyDescent="0.25">
      <c r="A466" s="460">
        <v>461</v>
      </c>
      <c r="B466" s="420"/>
      <c r="C466" s="420"/>
      <c r="D466" s="70"/>
      <c r="E466" s="419"/>
      <c r="F466" s="418"/>
      <c r="G466" s="70"/>
      <c r="H466" s="419"/>
      <c r="I466" s="70"/>
      <c r="J466" s="70"/>
      <c r="K466" s="70"/>
      <c r="L466" s="70"/>
      <c r="M466" s="70"/>
      <c r="N466" s="70"/>
      <c r="O466" s="70"/>
      <c r="P466" s="70"/>
      <c r="Q466" s="70"/>
      <c r="R466" s="70"/>
      <c r="S466" s="70"/>
      <c r="T466" s="70"/>
      <c r="U466" s="70"/>
      <c r="V466" s="70"/>
      <c r="W466" s="70"/>
      <c r="X466" s="418"/>
      <c r="Y466" s="419"/>
      <c r="Z466" s="418"/>
      <c r="AA466" s="70"/>
      <c r="AB466" s="419"/>
      <c r="AC466" s="418"/>
      <c r="AD466" s="70"/>
      <c r="AE466" s="70"/>
      <c r="AF466" s="418"/>
      <c r="AG466" s="70" t="s">
        <v>4387</v>
      </c>
      <c r="AH466" s="68" t="s">
        <v>10441</v>
      </c>
      <c r="AI466" s="418">
        <v>1988</v>
      </c>
      <c r="AJ466" s="70">
        <v>0.15</v>
      </c>
      <c r="AK466" s="419" t="s">
        <v>9157</v>
      </c>
      <c r="AL466" s="36"/>
    </row>
    <row r="467" spans="1:38" x14ac:dyDescent="0.25">
      <c r="A467" s="460">
        <v>462</v>
      </c>
      <c r="B467" s="420"/>
      <c r="C467" s="420"/>
      <c r="D467" s="70"/>
      <c r="E467" s="419"/>
      <c r="F467" s="418"/>
      <c r="G467" s="70"/>
      <c r="H467" s="419"/>
      <c r="I467" s="70"/>
      <c r="J467" s="70"/>
      <c r="K467" s="70"/>
      <c r="L467" s="70"/>
      <c r="M467" s="70"/>
      <c r="N467" s="70"/>
      <c r="O467" s="70"/>
      <c r="P467" s="70"/>
      <c r="Q467" s="70"/>
      <c r="R467" s="70"/>
      <c r="S467" s="70"/>
      <c r="T467" s="70"/>
      <c r="U467" s="70"/>
      <c r="V467" s="70"/>
      <c r="W467" s="70"/>
      <c r="X467" s="418"/>
      <c r="Y467" s="419"/>
      <c r="Z467" s="418"/>
      <c r="AA467" s="70"/>
      <c r="AB467" s="419"/>
      <c r="AC467" s="418"/>
      <c r="AD467" s="70"/>
      <c r="AE467" s="70"/>
      <c r="AF467" s="418"/>
      <c r="AG467" s="70"/>
      <c r="AH467" s="68"/>
      <c r="AI467" s="418"/>
      <c r="AJ467" s="70"/>
      <c r="AK467" s="419"/>
      <c r="AL467" s="36"/>
    </row>
    <row r="468" spans="1:38" ht="25.5" x14ac:dyDescent="0.25">
      <c r="A468" s="460">
        <v>463</v>
      </c>
      <c r="B468" s="420" t="s">
        <v>10442</v>
      </c>
      <c r="C468" s="420"/>
      <c r="D468" s="70"/>
      <c r="E468" s="70"/>
      <c r="F468" s="70"/>
      <c r="G468" s="70"/>
      <c r="H468" s="70"/>
      <c r="I468" s="70"/>
      <c r="J468" s="70"/>
      <c r="K468" s="70"/>
      <c r="L468" s="70"/>
      <c r="M468" s="70" t="s">
        <v>10443</v>
      </c>
      <c r="N468" s="68" t="s">
        <v>10444</v>
      </c>
      <c r="O468" s="70">
        <v>1.7</v>
      </c>
      <c r="P468" s="70">
        <v>1984</v>
      </c>
      <c r="Q468" s="68" t="s">
        <v>10445</v>
      </c>
      <c r="R468" s="70" t="s">
        <v>10446</v>
      </c>
      <c r="S468" s="70">
        <v>31</v>
      </c>
      <c r="T468" s="70">
        <v>1985</v>
      </c>
      <c r="U468" s="70" t="s">
        <v>9672</v>
      </c>
      <c r="V468" s="70" t="s">
        <v>1661</v>
      </c>
      <c r="W468" s="70"/>
      <c r="X468" s="418"/>
      <c r="Y468" s="419"/>
      <c r="Z468" s="418"/>
      <c r="AA468" s="70"/>
      <c r="AB468" s="419"/>
      <c r="AC468" s="418"/>
      <c r="AD468" s="70"/>
      <c r="AE468" s="70"/>
      <c r="AF468" s="418"/>
      <c r="AG468" s="70" t="s">
        <v>4188</v>
      </c>
      <c r="AH468" s="68" t="s">
        <v>10447</v>
      </c>
      <c r="AI468" s="418">
        <v>1987</v>
      </c>
      <c r="AJ468" s="70">
        <v>0.12</v>
      </c>
      <c r="AK468" s="419" t="s">
        <v>191</v>
      </c>
      <c r="AL468" s="36"/>
    </row>
    <row r="469" spans="1:38" ht="25.5" x14ac:dyDescent="0.25">
      <c r="A469" s="460">
        <v>464</v>
      </c>
      <c r="B469" s="420"/>
      <c r="C469" s="420"/>
      <c r="D469" s="70"/>
      <c r="E469" s="70"/>
      <c r="F469" s="70"/>
      <c r="G469" s="70"/>
      <c r="H469" s="70"/>
      <c r="I469" s="70"/>
      <c r="J469" s="70"/>
      <c r="K469" s="70"/>
      <c r="L469" s="70"/>
      <c r="M469" s="70"/>
      <c r="N469" s="70"/>
      <c r="O469" s="70"/>
      <c r="P469" s="70"/>
      <c r="Q469" s="70"/>
      <c r="R469" s="70"/>
      <c r="S469" s="70"/>
      <c r="T469" s="70"/>
      <c r="U469" s="70"/>
      <c r="V469" s="70"/>
      <c r="W469" s="70"/>
      <c r="X469" s="418"/>
      <c r="Y469" s="419"/>
      <c r="Z469" s="418"/>
      <c r="AA469" s="70"/>
      <c r="AB469" s="419"/>
      <c r="AC469" s="418"/>
      <c r="AD469" s="70"/>
      <c r="AE469" s="70"/>
      <c r="AF469" s="418"/>
      <c r="AG469" s="70" t="s">
        <v>4188</v>
      </c>
      <c r="AH469" s="68" t="s">
        <v>10448</v>
      </c>
      <c r="AI469" s="418">
        <v>1987</v>
      </c>
      <c r="AJ469" s="70">
        <v>0.12</v>
      </c>
      <c r="AK469" s="419" t="s">
        <v>191</v>
      </c>
      <c r="AL469" s="36"/>
    </row>
    <row r="470" spans="1:38" ht="25.5" x14ac:dyDescent="0.25">
      <c r="A470" s="460">
        <v>465</v>
      </c>
      <c r="B470" s="420"/>
      <c r="C470" s="420"/>
      <c r="D470" s="70"/>
      <c r="E470" s="419"/>
      <c r="F470" s="418"/>
      <c r="G470" s="70"/>
      <c r="H470" s="419"/>
      <c r="I470" s="70"/>
      <c r="J470" s="70"/>
      <c r="K470" s="70"/>
      <c r="L470" s="70"/>
      <c r="M470" s="70"/>
      <c r="N470" s="70"/>
      <c r="O470" s="70"/>
      <c r="P470" s="70"/>
      <c r="Q470" s="70"/>
      <c r="R470" s="70"/>
      <c r="S470" s="70"/>
      <c r="T470" s="70"/>
      <c r="U470" s="70"/>
      <c r="V470" s="70"/>
      <c r="W470" s="70"/>
      <c r="X470" s="418"/>
      <c r="Y470" s="419"/>
      <c r="Z470" s="418"/>
      <c r="AA470" s="70"/>
      <c r="AB470" s="419"/>
      <c r="AC470" s="418"/>
      <c r="AD470" s="70"/>
      <c r="AE470" s="70"/>
      <c r="AF470" s="418"/>
      <c r="AG470" s="70" t="s">
        <v>4188</v>
      </c>
      <c r="AH470" s="68" t="s">
        <v>10449</v>
      </c>
      <c r="AI470" s="418">
        <v>1987</v>
      </c>
      <c r="AJ470" s="70">
        <v>0.05</v>
      </c>
      <c r="AK470" s="419" t="s">
        <v>741</v>
      </c>
      <c r="AL470" s="36"/>
    </row>
    <row r="471" spans="1:38" ht="25.5" x14ac:dyDescent="0.25">
      <c r="A471" s="460">
        <v>466</v>
      </c>
      <c r="B471" s="420"/>
      <c r="C471" s="420"/>
      <c r="D471" s="70"/>
      <c r="E471" s="70"/>
      <c r="F471" s="70"/>
      <c r="G471" s="70"/>
      <c r="H471" s="70"/>
      <c r="I471" s="70"/>
      <c r="J471" s="70"/>
      <c r="K471" s="70"/>
      <c r="L471" s="70"/>
      <c r="M471" s="70"/>
      <c r="N471" s="70"/>
      <c r="O471" s="70"/>
      <c r="P471" s="70"/>
      <c r="Q471" s="70"/>
      <c r="R471" s="70"/>
      <c r="S471" s="70"/>
      <c r="T471" s="70"/>
      <c r="U471" s="70"/>
      <c r="V471" s="70"/>
      <c r="W471" s="70"/>
      <c r="X471" s="418"/>
      <c r="Y471" s="419"/>
      <c r="Z471" s="418"/>
      <c r="AA471" s="70"/>
      <c r="AB471" s="419"/>
      <c r="AC471" s="418"/>
      <c r="AD471" s="70"/>
      <c r="AE471" s="70"/>
      <c r="AF471" s="418"/>
      <c r="AG471" s="70" t="s">
        <v>4188</v>
      </c>
      <c r="AH471" s="68" t="s">
        <v>10450</v>
      </c>
      <c r="AI471" s="418">
        <v>1987</v>
      </c>
      <c r="AJ471" s="70">
        <v>0.13</v>
      </c>
      <c r="AK471" s="419" t="s">
        <v>10424</v>
      </c>
      <c r="AL471" s="36"/>
    </row>
    <row r="472" spans="1:38" ht="25.5" x14ac:dyDescent="0.25">
      <c r="A472" s="460">
        <v>467</v>
      </c>
      <c r="B472" s="420"/>
      <c r="C472" s="420"/>
      <c r="D472" s="70"/>
      <c r="E472" s="70"/>
      <c r="F472" s="70"/>
      <c r="G472" s="70"/>
      <c r="H472" s="70"/>
      <c r="I472" s="70"/>
      <c r="J472" s="70"/>
      <c r="K472" s="70"/>
      <c r="L472" s="70"/>
      <c r="M472" s="70"/>
      <c r="N472" s="70"/>
      <c r="O472" s="70"/>
      <c r="P472" s="70"/>
      <c r="Q472" s="70"/>
      <c r="R472" s="70"/>
      <c r="S472" s="70"/>
      <c r="T472" s="70"/>
      <c r="U472" s="70"/>
      <c r="V472" s="70"/>
      <c r="W472" s="70"/>
      <c r="X472" s="418"/>
      <c r="Y472" s="419"/>
      <c r="Z472" s="418"/>
      <c r="AA472" s="70"/>
      <c r="AB472" s="419"/>
      <c r="AC472" s="418"/>
      <c r="AD472" s="70"/>
      <c r="AE472" s="70"/>
      <c r="AF472" s="418"/>
      <c r="AG472" s="70" t="s">
        <v>4188</v>
      </c>
      <c r="AH472" s="68" t="s">
        <v>10451</v>
      </c>
      <c r="AI472" s="418">
        <v>1987</v>
      </c>
      <c r="AJ472" s="70">
        <v>0.13</v>
      </c>
      <c r="AK472" s="419" t="s">
        <v>10424</v>
      </c>
      <c r="AL472" s="36"/>
    </row>
    <row r="473" spans="1:38" ht="25.5" x14ac:dyDescent="0.25">
      <c r="A473" s="460">
        <v>468</v>
      </c>
      <c r="B473" s="420"/>
      <c r="C473" s="420"/>
      <c r="D473" s="70"/>
      <c r="E473" s="419"/>
      <c r="F473" s="418"/>
      <c r="G473" s="70"/>
      <c r="H473" s="419"/>
      <c r="I473" s="70"/>
      <c r="J473" s="70"/>
      <c r="K473" s="70"/>
      <c r="L473" s="70"/>
      <c r="M473" s="70"/>
      <c r="N473" s="70"/>
      <c r="O473" s="70"/>
      <c r="P473" s="70"/>
      <c r="Q473" s="70"/>
      <c r="R473" s="70"/>
      <c r="S473" s="70"/>
      <c r="T473" s="70"/>
      <c r="U473" s="70"/>
      <c r="V473" s="70"/>
      <c r="W473" s="70"/>
      <c r="X473" s="418"/>
      <c r="Y473" s="419"/>
      <c r="Z473" s="418"/>
      <c r="AA473" s="70"/>
      <c r="AB473" s="419"/>
      <c r="AC473" s="418"/>
      <c r="AD473" s="70"/>
      <c r="AE473" s="70"/>
      <c r="AF473" s="418"/>
      <c r="AG473" s="70" t="s">
        <v>4188</v>
      </c>
      <c r="AH473" s="68" t="s">
        <v>10452</v>
      </c>
      <c r="AI473" s="418">
        <v>1987</v>
      </c>
      <c r="AJ473" s="70">
        <v>0.13</v>
      </c>
      <c r="AK473" s="419" t="s">
        <v>10424</v>
      </c>
      <c r="AL473" s="36"/>
    </row>
    <row r="474" spans="1:38" ht="25.5" x14ac:dyDescent="0.25">
      <c r="A474" s="460">
        <v>469</v>
      </c>
      <c r="B474" s="420"/>
      <c r="C474" s="420"/>
      <c r="D474" s="70"/>
      <c r="E474" s="70"/>
      <c r="F474" s="70"/>
      <c r="G474" s="70"/>
      <c r="H474" s="70"/>
      <c r="I474" s="70"/>
      <c r="J474" s="70"/>
      <c r="K474" s="70"/>
      <c r="L474" s="70"/>
      <c r="M474" s="70"/>
      <c r="N474" s="70"/>
      <c r="O474" s="70"/>
      <c r="P474" s="70"/>
      <c r="Q474" s="70"/>
      <c r="R474" s="70"/>
      <c r="S474" s="70"/>
      <c r="T474" s="70"/>
      <c r="U474" s="70"/>
      <c r="V474" s="70"/>
      <c r="W474" s="70"/>
      <c r="X474" s="418"/>
      <c r="Y474" s="419"/>
      <c r="Z474" s="418"/>
      <c r="AA474" s="70"/>
      <c r="AB474" s="419"/>
      <c r="AC474" s="418"/>
      <c r="AD474" s="70"/>
      <c r="AE474" s="70"/>
      <c r="AF474" s="418"/>
      <c r="AG474" s="70" t="s">
        <v>4188</v>
      </c>
      <c r="AH474" s="68" t="s">
        <v>10453</v>
      </c>
      <c r="AI474" s="418">
        <v>1987</v>
      </c>
      <c r="AJ474" s="70">
        <v>0.13</v>
      </c>
      <c r="AK474" s="419" t="s">
        <v>10424</v>
      </c>
      <c r="AL474" s="36"/>
    </row>
    <row r="475" spans="1:38" ht="38.25" x14ac:dyDescent="0.25">
      <c r="A475" s="460">
        <v>470</v>
      </c>
      <c r="B475" s="420"/>
      <c r="C475" s="420"/>
      <c r="D475" s="70"/>
      <c r="E475" s="70"/>
      <c r="F475" s="70"/>
      <c r="G475" s="70"/>
      <c r="H475" s="70"/>
      <c r="I475" s="70"/>
      <c r="J475" s="70"/>
      <c r="K475" s="70"/>
      <c r="L475" s="70"/>
      <c r="M475" s="70"/>
      <c r="N475" s="70"/>
      <c r="O475" s="70"/>
      <c r="P475" s="70"/>
      <c r="Q475" s="70"/>
      <c r="R475" s="70"/>
      <c r="S475" s="70"/>
      <c r="T475" s="70"/>
      <c r="U475" s="70"/>
      <c r="V475" s="70"/>
      <c r="W475" s="70"/>
      <c r="X475" s="418"/>
      <c r="Y475" s="419"/>
      <c r="Z475" s="418"/>
      <c r="AA475" s="70"/>
      <c r="AB475" s="419"/>
      <c r="AC475" s="418"/>
      <c r="AD475" s="70"/>
      <c r="AE475" s="70"/>
      <c r="AF475" s="418"/>
      <c r="AG475" s="70" t="s">
        <v>4188</v>
      </c>
      <c r="AH475" s="68" t="s">
        <v>10454</v>
      </c>
      <c r="AI475" s="418">
        <v>1984</v>
      </c>
      <c r="AJ475" s="70">
        <v>0.12</v>
      </c>
      <c r="AK475" s="419" t="s">
        <v>701</v>
      </c>
      <c r="AL475" s="36"/>
    </row>
    <row r="476" spans="1:38" ht="38.25" x14ac:dyDescent="0.25">
      <c r="A476" s="460">
        <v>471</v>
      </c>
      <c r="B476" s="420"/>
      <c r="C476" s="420"/>
      <c r="D476" s="70"/>
      <c r="E476" s="419"/>
      <c r="F476" s="418"/>
      <c r="G476" s="70"/>
      <c r="H476" s="419"/>
      <c r="I476" s="70"/>
      <c r="J476" s="70"/>
      <c r="K476" s="70"/>
      <c r="L476" s="70"/>
      <c r="M476" s="70"/>
      <c r="N476" s="70"/>
      <c r="O476" s="70"/>
      <c r="P476" s="70"/>
      <c r="Q476" s="70"/>
      <c r="R476" s="70"/>
      <c r="S476" s="70"/>
      <c r="T476" s="70"/>
      <c r="U476" s="70"/>
      <c r="V476" s="70"/>
      <c r="W476" s="70"/>
      <c r="X476" s="418"/>
      <c r="Y476" s="419"/>
      <c r="Z476" s="418"/>
      <c r="AA476" s="70"/>
      <c r="AB476" s="419"/>
      <c r="AC476" s="418"/>
      <c r="AD476" s="70"/>
      <c r="AE476" s="70"/>
      <c r="AF476" s="418"/>
      <c r="AG476" s="70" t="s">
        <v>4188</v>
      </c>
      <c r="AH476" s="68" t="s">
        <v>10455</v>
      </c>
      <c r="AI476" s="418">
        <v>1984</v>
      </c>
      <c r="AJ476" s="70">
        <v>0.12</v>
      </c>
      <c r="AK476" s="419" t="s">
        <v>701</v>
      </c>
      <c r="AL476" s="36"/>
    </row>
    <row r="477" spans="1:38" ht="38.25" x14ac:dyDescent="0.25">
      <c r="A477" s="460">
        <v>472</v>
      </c>
      <c r="B477" s="420"/>
      <c r="C477" s="420"/>
      <c r="D477" s="70"/>
      <c r="E477" s="70"/>
      <c r="F477" s="70"/>
      <c r="G477" s="70"/>
      <c r="H477" s="70"/>
      <c r="I477" s="70"/>
      <c r="J477" s="70"/>
      <c r="K477" s="70"/>
      <c r="L477" s="70"/>
      <c r="M477" s="70"/>
      <c r="N477" s="70"/>
      <c r="O477" s="70"/>
      <c r="P477" s="70"/>
      <c r="Q477" s="70"/>
      <c r="R477" s="70"/>
      <c r="S477" s="70"/>
      <c r="T477" s="70"/>
      <c r="U477" s="70"/>
      <c r="V477" s="70"/>
      <c r="W477" s="70"/>
      <c r="X477" s="418"/>
      <c r="Y477" s="419"/>
      <c r="Z477" s="418"/>
      <c r="AA477" s="70"/>
      <c r="AB477" s="419"/>
      <c r="AC477" s="418"/>
      <c r="AD477" s="70"/>
      <c r="AE477" s="70"/>
      <c r="AF477" s="418"/>
      <c r="AG477" s="70" t="s">
        <v>4188</v>
      </c>
      <c r="AH477" s="68" t="s">
        <v>10456</v>
      </c>
      <c r="AI477" s="418">
        <v>1987</v>
      </c>
      <c r="AJ477" s="70">
        <v>0.1</v>
      </c>
      <c r="AK477" s="419" t="s">
        <v>121</v>
      </c>
      <c r="AL477" s="36"/>
    </row>
    <row r="478" spans="1:38" ht="25.5" x14ac:dyDescent="0.25">
      <c r="A478" s="460">
        <v>473</v>
      </c>
      <c r="B478" s="420"/>
      <c r="C478" s="420"/>
      <c r="D478" s="70"/>
      <c r="E478" s="70"/>
      <c r="F478" s="70"/>
      <c r="G478" s="70"/>
      <c r="H478" s="70"/>
      <c r="I478" s="70"/>
      <c r="J478" s="70"/>
      <c r="K478" s="70"/>
      <c r="L478" s="70"/>
      <c r="M478" s="70"/>
      <c r="N478" s="70"/>
      <c r="O478" s="70"/>
      <c r="P478" s="70"/>
      <c r="Q478" s="70"/>
      <c r="R478" s="70"/>
      <c r="S478" s="70"/>
      <c r="T478" s="70"/>
      <c r="U478" s="70"/>
      <c r="V478" s="70"/>
      <c r="W478" s="70"/>
      <c r="X478" s="418"/>
      <c r="Y478" s="419"/>
      <c r="Z478" s="418"/>
      <c r="AA478" s="70"/>
      <c r="AB478" s="419"/>
      <c r="AC478" s="418"/>
      <c r="AD478" s="70"/>
      <c r="AE478" s="70"/>
      <c r="AF478" s="418"/>
      <c r="AG478" s="68" t="s">
        <v>10457</v>
      </c>
      <c r="AH478" s="68" t="s">
        <v>10458</v>
      </c>
      <c r="AI478" s="418">
        <v>2023</v>
      </c>
      <c r="AJ478" s="70">
        <v>7.8E-2</v>
      </c>
      <c r="AK478" s="419" t="s">
        <v>10459</v>
      </c>
      <c r="AL478" s="36"/>
    </row>
    <row r="479" spans="1:38" ht="25.5" x14ac:dyDescent="0.25">
      <c r="A479" s="460">
        <v>474</v>
      </c>
      <c r="B479" s="420"/>
      <c r="C479" s="420"/>
      <c r="D479" s="70"/>
      <c r="E479" s="419"/>
      <c r="F479" s="418"/>
      <c r="G479" s="70"/>
      <c r="H479" s="419"/>
      <c r="I479" s="70"/>
      <c r="J479" s="70"/>
      <c r="K479" s="70"/>
      <c r="L479" s="70"/>
      <c r="M479" s="70"/>
      <c r="N479" s="70"/>
      <c r="O479" s="70"/>
      <c r="P479" s="70"/>
      <c r="Q479" s="70"/>
      <c r="R479" s="70"/>
      <c r="S479" s="70"/>
      <c r="T479" s="70"/>
      <c r="U479" s="70"/>
      <c r="V479" s="70"/>
      <c r="W479" s="70"/>
      <c r="X479" s="418"/>
      <c r="Y479" s="419"/>
      <c r="Z479" s="418"/>
      <c r="AA479" s="70"/>
      <c r="AB479" s="419"/>
      <c r="AC479" s="418"/>
      <c r="AD479" s="70"/>
      <c r="AE479" s="70"/>
      <c r="AF479" s="418"/>
      <c r="AG479" s="70" t="s">
        <v>4188</v>
      </c>
      <c r="AH479" s="68" t="s">
        <v>10460</v>
      </c>
      <c r="AI479" s="418">
        <v>1987</v>
      </c>
      <c r="AJ479" s="70">
        <v>0.12</v>
      </c>
      <c r="AK479" s="419" t="s">
        <v>168</v>
      </c>
      <c r="AL479" s="36"/>
    </row>
    <row r="480" spans="1:38" ht="25.5" x14ac:dyDescent="0.25">
      <c r="A480" s="460">
        <v>475</v>
      </c>
      <c r="B480" s="420"/>
      <c r="C480" s="420"/>
      <c r="D480" s="70"/>
      <c r="E480" s="70"/>
      <c r="F480" s="70"/>
      <c r="G480" s="70"/>
      <c r="H480" s="70"/>
      <c r="I480" s="70"/>
      <c r="J480" s="70"/>
      <c r="K480" s="70"/>
      <c r="L480" s="70"/>
      <c r="M480" s="70"/>
      <c r="N480" s="70"/>
      <c r="O480" s="70"/>
      <c r="P480" s="70"/>
      <c r="Q480" s="70"/>
      <c r="R480" s="70"/>
      <c r="S480" s="70"/>
      <c r="T480" s="70"/>
      <c r="U480" s="70"/>
      <c r="V480" s="70"/>
      <c r="W480" s="70"/>
      <c r="X480" s="418"/>
      <c r="Y480" s="419"/>
      <c r="Z480" s="418"/>
      <c r="AA480" s="70"/>
      <c r="AB480" s="419"/>
      <c r="AC480" s="418"/>
      <c r="AD480" s="70"/>
      <c r="AE480" s="70"/>
      <c r="AF480" s="418"/>
      <c r="AG480" s="70" t="s">
        <v>4188</v>
      </c>
      <c r="AH480" s="68" t="s">
        <v>10461</v>
      </c>
      <c r="AI480" s="418">
        <v>1987</v>
      </c>
      <c r="AJ480" s="70">
        <v>0.12</v>
      </c>
      <c r="AK480" s="419" t="s">
        <v>168</v>
      </c>
      <c r="AL480" s="36"/>
    </row>
    <row r="481" spans="1:38" ht="25.5" x14ac:dyDescent="0.25">
      <c r="A481" s="460">
        <v>476</v>
      </c>
      <c r="B481" s="420"/>
      <c r="C481" s="420"/>
      <c r="D481" s="70"/>
      <c r="E481" s="70"/>
      <c r="F481" s="70"/>
      <c r="G481" s="70"/>
      <c r="H481" s="70"/>
      <c r="I481" s="70"/>
      <c r="J481" s="70"/>
      <c r="K481" s="70"/>
      <c r="L481" s="70"/>
      <c r="M481" s="70"/>
      <c r="N481" s="70"/>
      <c r="O481" s="70"/>
      <c r="P481" s="70"/>
      <c r="Q481" s="70"/>
      <c r="R481" s="70"/>
      <c r="S481" s="70"/>
      <c r="T481" s="70"/>
      <c r="U481" s="70"/>
      <c r="V481" s="70"/>
      <c r="W481" s="70"/>
      <c r="X481" s="418"/>
      <c r="Y481" s="419"/>
      <c r="Z481" s="418"/>
      <c r="AA481" s="70"/>
      <c r="AB481" s="419"/>
      <c r="AC481" s="418"/>
      <c r="AD481" s="70"/>
      <c r="AE481" s="70"/>
      <c r="AF481" s="418"/>
      <c r="AG481" s="70" t="s">
        <v>4188</v>
      </c>
      <c r="AH481" s="68" t="s">
        <v>10462</v>
      </c>
      <c r="AI481" s="418">
        <v>1987</v>
      </c>
      <c r="AJ481" s="70">
        <v>0.12</v>
      </c>
      <c r="AK481" s="419" t="s">
        <v>10463</v>
      </c>
      <c r="AL481" s="36"/>
    </row>
    <row r="482" spans="1:38" ht="25.5" x14ac:dyDescent="0.25">
      <c r="A482" s="460">
        <v>477</v>
      </c>
      <c r="B482" s="420"/>
      <c r="C482" s="420"/>
      <c r="D482" s="70"/>
      <c r="E482" s="419"/>
      <c r="F482" s="418"/>
      <c r="G482" s="70"/>
      <c r="H482" s="419"/>
      <c r="I482" s="70"/>
      <c r="J482" s="70"/>
      <c r="K482" s="70"/>
      <c r="L482" s="70"/>
      <c r="M482" s="70"/>
      <c r="N482" s="70"/>
      <c r="O482" s="70"/>
      <c r="P482" s="70"/>
      <c r="Q482" s="70"/>
      <c r="R482" s="70"/>
      <c r="S482" s="70"/>
      <c r="T482" s="70"/>
      <c r="U482" s="70"/>
      <c r="V482" s="70"/>
      <c r="W482" s="70"/>
      <c r="X482" s="418"/>
      <c r="Y482" s="419"/>
      <c r="Z482" s="418"/>
      <c r="AA482" s="70"/>
      <c r="AB482" s="419"/>
      <c r="AC482" s="418"/>
      <c r="AD482" s="70"/>
      <c r="AE482" s="70"/>
      <c r="AF482" s="418"/>
      <c r="AG482" s="70" t="s">
        <v>4188</v>
      </c>
      <c r="AH482" s="68" t="s">
        <v>10464</v>
      </c>
      <c r="AI482" s="418">
        <v>1987</v>
      </c>
      <c r="AJ482" s="70">
        <v>7.0000000000000007E-2</v>
      </c>
      <c r="AK482" s="419" t="s">
        <v>168</v>
      </c>
      <c r="AL482" s="36"/>
    </row>
    <row r="483" spans="1:38" ht="25.5" x14ac:dyDescent="0.25">
      <c r="A483" s="460">
        <v>478</v>
      </c>
      <c r="B483" s="420"/>
      <c r="C483" s="420"/>
      <c r="D483" s="70"/>
      <c r="E483" s="70"/>
      <c r="F483" s="70"/>
      <c r="G483" s="70"/>
      <c r="H483" s="70"/>
      <c r="I483" s="70"/>
      <c r="J483" s="70"/>
      <c r="K483" s="70"/>
      <c r="L483" s="70"/>
      <c r="M483" s="70"/>
      <c r="N483" s="70"/>
      <c r="O483" s="70"/>
      <c r="P483" s="70"/>
      <c r="Q483" s="70"/>
      <c r="R483" s="70"/>
      <c r="S483" s="70"/>
      <c r="T483" s="70"/>
      <c r="U483" s="70"/>
      <c r="V483" s="70"/>
      <c r="W483" s="70"/>
      <c r="X483" s="418"/>
      <c r="Y483" s="419"/>
      <c r="Z483" s="418"/>
      <c r="AA483" s="70"/>
      <c r="AB483" s="419"/>
      <c r="AC483" s="418"/>
      <c r="AD483" s="70"/>
      <c r="AE483" s="70"/>
      <c r="AF483" s="418"/>
      <c r="AG483" s="70" t="s">
        <v>4188</v>
      </c>
      <c r="AH483" s="68" t="s">
        <v>10465</v>
      </c>
      <c r="AI483" s="418">
        <v>1987</v>
      </c>
      <c r="AJ483" s="70">
        <v>7.0000000000000007E-2</v>
      </c>
      <c r="AK483" s="419" t="s">
        <v>168</v>
      </c>
      <c r="AL483" s="36"/>
    </row>
    <row r="484" spans="1:38" x14ac:dyDescent="0.25">
      <c r="A484" s="460">
        <v>479</v>
      </c>
      <c r="B484" s="420"/>
      <c r="C484" s="420"/>
      <c r="D484" s="70"/>
      <c r="E484" s="70"/>
      <c r="F484" s="70"/>
      <c r="G484" s="70"/>
      <c r="H484" s="70"/>
      <c r="I484" s="70"/>
      <c r="J484" s="70"/>
      <c r="K484" s="70"/>
      <c r="L484" s="70"/>
      <c r="M484" s="70"/>
      <c r="N484" s="70"/>
      <c r="O484" s="70"/>
      <c r="P484" s="70"/>
      <c r="Q484" s="70"/>
      <c r="R484" s="70"/>
      <c r="S484" s="70"/>
      <c r="T484" s="70"/>
      <c r="U484" s="70"/>
      <c r="V484" s="70"/>
      <c r="W484" s="70"/>
      <c r="X484" s="418"/>
      <c r="Y484" s="419"/>
      <c r="Z484" s="418"/>
      <c r="AA484" s="70"/>
      <c r="AB484" s="419"/>
      <c r="AC484" s="418"/>
      <c r="AD484" s="70"/>
      <c r="AE484" s="70"/>
      <c r="AF484" s="418"/>
      <c r="AG484" s="70"/>
      <c r="AH484" s="68"/>
      <c r="AI484" s="418"/>
      <c r="AJ484" s="70"/>
      <c r="AK484" s="419"/>
      <c r="AL484" s="36"/>
    </row>
    <row r="485" spans="1:38" ht="25.5" x14ac:dyDescent="0.25">
      <c r="A485" s="460">
        <v>480</v>
      </c>
      <c r="B485" s="420" t="s">
        <v>10466</v>
      </c>
      <c r="C485" s="420" t="s">
        <v>10467</v>
      </c>
      <c r="D485" s="70"/>
      <c r="E485" s="70"/>
      <c r="F485" s="70"/>
      <c r="G485" s="70"/>
      <c r="H485" s="70"/>
      <c r="I485" s="70"/>
      <c r="J485" s="70"/>
      <c r="K485" s="70"/>
      <c r="L485" s="70"/>
      <c r="M485" s="70" t="s">
        <v>10468</v>
      </c>
      <c r="N485" s="70" t="s">
        <v>10469</v>
      </c>
      <c r="O485" s="70">
        <v>1.6</v>
      </c>
      <c r="P485" s="70">
        <v>1972</v>
      </c>
      <c r="Q485" s="70" t="s">
        <v>7002</v>
      </c>
      <c r="R485" s="70" t="s">
        <v>10228</v>
      </c>
      <c r="S485" s="70">
        <v>22</v>
      </c>
      <c r="T485" s="70">
        <v>1972</v>
      </c>
      <c r="U485" s="68" t="s">
        <v>10373</v>
      </c>
      <c r="V485" s="70" t="s">
        <v>56</v>
      </c>
      <c r="W485" s="70"/>
      <c r="X485" s="418"/>
      <c r="Y485" s="419"/>
      <c r="Z485" s="418"/>
      <c r="AA485" s="70"/>
      <c r="AB485" s="419"/>
      <c r="AC485" s="418"/>
      <c r="AD485" s="70"/>
      <c r="AE485" s="70"/>
      <c r="AF485" s="418"/>
      <c r="AG485" s="70" t="s">
        <v>4407</v>
      </c>
      <c r="AH485" s="68" t="s">
        <v>10470</v>
      </c>
      <c r="AI485" s="418">
        <v>1976</v>
      </c>
      <c r="AJ485" s="70">
        <v>0.2</v>
      </c>
      <c r="AK485" s="419" t="s">
        <v>10234</v>
      </c>
      <c r="AL485" s="36"/>
    </row>
    <row r="486" spans="1:38" x14ac:dyDescent="0.25">
      <c r="A486" s="460">
        <v>481</v>
      </c>
      <c r="B486" s="420"/>
      <c r="C486" s="420"/>
      <c r="D486" s="70"/>
      <c r="E486" s="419"/>
      <c r="F486" s="418"/>
      <c r="G486" s="70"/>
      <c r="H486" s="419"/>
      <c r="I486" s="70"/>
      <c r="J486" s="70"/>
      <c r="K486" s="70"/>
      <c r="L486" s="70"/>
      <c r="M486" s="70" t="s">
        <v>10330</v>
      </c>
      <c r="N486" s="70" t="s">
        <v>10471</v>
      </c>
      <c r="O486" s="70">
        <v>0.36</v>
      </c>
      <c r="P486" s="70">
        <v>1982</v>
      </c>
      <c r="Q486" s="70" t="s">
        <v>8954</v>
      </c>
      <c r="R486" s="70"/>
      <c r="S486" s="70"/>
      <c r="T486" s="70"/>
      <c r="U486" s="70"/>
      <c r="V486" s="70"/>
      <c r="W486" s="70"/>
      <c r="X486" s="418"/>
      <c r="Y486" s="419"/>
      <c r="Z486" s="418"/>
      <c r="AA486" s="70"/>
      <c r="AB486" s="419"/>
      <c r="AC486" s="418"/>
      <c r="AD486" s="70"/>
      <c r="AE486" s="70"/>
      <c r="AF486" s="418"/>
      <c r="AG486" s="70" t="s">
        <v>4407</v>
      </c>
      <c r="AH486" s="70" t="s">
        <v>10472</v>
      </c>
      <c r="AI486" s="418">
        <v>1974</v>
      </c>
      <c r="AJ486" s="70">
        <v>0.19</v>
      </c>
      <c r="AK486" s="419" t="s">
        <v>10232</v>
      </c>
      <c r="AL486" s="36"/>
    </row>
    <row r="487" spans="1:38" x14ac:dyDescent="0.25">
      <c r="A487" s="460">
        <v>482</v>
      </c>
      <c r="B487" s="420"/>
      <c r="C487" s="420"/>
      <c r="D487" s="70"/>
      <c r="E487" s="70"/>
      <c r="F487" s="70"/>
      <c r="G487" s="70"/>
      <c r="H487" s="70"/>
      <c r="I487" s="70"/>
      <c r="J487" s="70"/>
      <c r="K487" s="70"/>
      <c r="L487" s="70"/>
      <c r="M487" s="70"/>
      <c r="N487" s="70"/>
      <c r="O487" s="70"/>
      <c r="P487" s="70"/>
      <c r="Q487" s="70"/>
      <c r="R487" s="70"/>
      <c r="S487" s="70"/>
      <c r="T487" s="70"/>
      <c r="U487" s="70"/>
      <c r="V487" s="70"/>
      <c r="W487" s="70"/>
      <c r="X487" s="418"/>
      <c r="Y487" s="419"/>
      <c r="Z487" s="418"/>
      <c r="AA487" s="70"/>
      <c r="AB487" s="419"/>
      <c r="AC487" s="418"/>
      <c r="AD487" s="70"/>
      <c r="AE487" s="70"/>
      <c r="AF487" s="418"/>
      <c r="AG487" s="70" t="s">
        <v>4407</v>
      </c>
      <c r="AH487" s="68" t="s">
        <v>10473</v>
      </c>
      <c r="AI487" s="418">
        <v>1975</v>
      </c>
      <c r="AJ487" s="70">
        <v>0.1</v>
      </c>
      <c r="AK487" s="419" t="s">
        <v>9689</v>
      </c>
      <c r="AL487" s="36"/>
    </row>
    <row r="488" spans="1:38" x14ac:dyDescent="0.25">
      <c r="A488" s="460">
        <v>483</v>
      </c>
      <c r="B488" s="420"/>
      <c r="C488" s="420"/>
      <c r="D488" s="70"/>
      <c r="E488" s="70"/>
      <c r="F488" s="70"/>
      <c r="G488" s="70"/>
      <c r="H488" s="70"/>
      <c r="I488" s="70"/>
      <c r="J488" s="70"/>
      <c r="K488" s="70"/>
      <c r="L488" s="70"/>
      <c r="M488" s="70"/>
      <c r="N488" s="70"/>
      <c r="O488" s="70"/>
      <c r="P488" s="70"/>
      <c r="Q488" s="70"/>
      <c r="R488" s="70"/>
      <c r="S488" s="70"/>
      <c r="T488" s="70"/>
      <c r="U488" s="70"/>
      <c r="V488" s="70"/>
      <c r="W488" s="70"/>
      <c r="X488" s="418"/>
      <c r="Y488" s="419"/>
      <c r="Z488" s="418"/>
      <c r="AA488" s="70"/>
      <c r="AB488" s="419"/>
      <c r="AC488" s="418"/>
      <c r="AD488" s="70"/>
      <c r="AE488" s="70"/>
      <c r="AF488" s="418"/>
      <c r="AG488" s="70" t="s">
        <v>4407</v>
      </c>
      <c r="AH488" s="68" t="s">
        <v>10474</v>
      </c>
      <c r="AI488" s="418">
        <v>1975</v>
      </c>
      <c r="AJ488" s="70">
        <v>0.1</v>
      </c>
      <c r="AK488" s="419" t="s">
        <v>9689</v>
      </c>
      <c r="AL488" s="36"/>
    </row>
    <row r="489" spans="1:38" x14ac:dyDescent="0.25">
      <c r="A489" s="460">
        <v>484</v>
      </c>
      <c r="B489" s="420"/>
      <c r="C489" s="420"/>
      <c r="D489" s="70"/>
      <c r="E489" s="419"/>
      <c r="F489" s="418"/>
      <c r="G489" s="70"/>
      <c r="H489" s="419"/>
      <c r="I489" s="70"/>
      <c r="J489" s="70"/>
      <c r="K489" s="70"/>
      <c r="L489" s="70"/>
      <c r="M489" s="70"/>
      <c r="N489" s="70"/>
      <c r="O489" s="70"/>
      <c r="P489" s="70"/>
      <c r="Q489" s="70"/>
      <c r="R489" s="70"/>
      <c r="S489" s="70"/>
      <c r="T489" s="70"/>
      <c r="U489" s="70"/>
      <c r="V489" s="70"/>
      <c r="W489" s="70"/>
      <c r="X489" s="418"/>
      <c r="Y489" s="419"/>
      <c r="Z489" s="418"/>
      <c r="AA489" s="70"/>
      <c r="AB489" s="419"/>
      <c r="AC489" s="418"/>
      <c r="AD489" s="70"/>
      <c r="AE489" s="70"/>
      <c r="AF489" s="418"/>
      <c r="AG489" s="70" t="s">
        <v>4407</v>
      </c>
      <c r="AH489" s="68" t="s">
        <v>10475</v>
      </c>
      <c r="AI489" s="418">
        <v>1974</v>
      </c>
      <c r="AJ489" s="70">
        <v>3.6999999999999998E-2</v>
      </c>
      <c r="AK489" s="419" t="s">
        <v>378</v>
      </c>
      <c r="AL489" s="36"/>
    </row>
    <row r="490" spans="1:38" x14ac:dyDescent="0.25">
      <c r="A490" s="460">
        <v>485</v>
      </c>
      <c r="B490" s="420"/>
      <c r="C490" s="420"/>
      <c r="D490" s="70"/>
      <c r="E490" s="70"/>
      <c r="F490" s="70"/>
      <c r="G490" s="70"/>
      <c r="H490" s="70"/>
      <c r="I490" s="70"/>
      <c r="J490" s="70"/>
      <c r="K490" s="70"/>
      <c r="L490" s="70"/>
      <c r="M490" s="70"/>
      <c r="N490" s="70"/>
      <c r="O490" s="70"/>
      <c r="P490" s="70"/>
      <c r="Q490" s="70"/>
      <c r="R490" s="70"/>
      <c r="S490" s="70"/>
      <c r="T490" s="70"/>
      <c r="U490" s="70"/>
      <c r="V490" s="70"/>
      <c r="W490" s="70"/>
      <c r="X490" s="418"/>
      <c r="Y490" s="419"/>
      <c r="Z490" s="418"/>
      <c r="AA490" s="70"/>
      <c r="AB490" s="419"/>
      <c r="AC490" s="418"/>
      <c r="AD490" s="70"/>
      <c r="AE490" s="70"/>
      <c r="AF490" s="418"/>
      <c r="AG490" s="70" t="s">
        <v>4407</v>
      </c>
      <c r="AH490" s="68" t="s">
        <v>10476</v>
      </c>
      <c r="AI490" s="418">
        <v>1976</v>
      </c>
      <c r="AJ490" s="70">
        <v>0.12</v>
      </c>
      <c r="AK490" s="419" t="s">
        <v>9689</v>
      </c>
      <c r="AL490" s="36"/>
    </row>
    <row r="491" spans="1:38" ht="25.5" x14ac:dyDescent="0.25">
      <c r="A491" s="460">
        <v>486</v>
      </c>
      <c r="B491" s="420"/>
      <c r="C491" s="420"/>
      <c r="D491" s="70"/>
      <c r="E491" s="419"/>
      <c r="F491" s="418"/>
      <c r="G491" s="70"/>
      <c r="H491" s="419"/>
      <c r="I491" s="70"/>
      <c r="J491" s="70"/>
      <c r="K491" s="70"/>
      <c r="L491" s="70"/>
      <c r="M491" s="70"/>
      <c r="N491" s="70"/>
      <c r="O491" s="70"/>
      <c r="P491" s="70"/>
      <c r="Q491" s="70"/>
      <c r="R491" s="70"/>
      <c r="S491" s="70"/>
      <c r="T491" s="70"/>
      <c r="U491" s="70"/>
      <c r="V491" s="70"/>
      <c r="W491" s="70"/>
      <c r="X491" s="418"/>
      <c r="Y491" s="419"/>
      <c r="Z491" s="418"/>
      <c r="AA491" s="70"/>
      <c r="AB491" s="419"/>
      <c r="AC491" s="418"/>
      <c r="AD491" s="70"/>
      <c r="AE491" s="70"/>
      <c r="AF491" s="418"/>
      <c r="AG491" s="68" t="s">
        <v>10237</v>
      </c>
      <c r="AH491" s="68" t="s">
        <v>10477</v>
      </c>
      <c r="AI491" s="418">
        <v>2014</v>
      </c>
      <c r="AJ491" s="70">
        <v>0.21</v>
      </c>
      <c r="AK491" s="419" t="s">
        <v>10239</v>
      </c>
      <c r="AL491" s="36"/>
    </row>
    <row r="492" spans="1:38" x14ac:dyDescent="0.25">
      <c r="A492" s="460">
        <v>487</v>
      </c>
      <c r="B492" s="420"/>
      <c r="C492" s="420"/>
      <c r="D492" s="70"/>
      <c r="E492" s="419"/>
      <c r="F492" s="418"/>
      <c r="G492" s="70"/>
      <c r="H492" s="419"/>
      <c r="I492" s="70"/>
      <c r="J492" s="70"/>
      <c r="K492" s="70"/>
      <c r="L492" s="70"/>
      <c r="M492" s="70"/>
      <c r="N492" s="70"/>
      <c r="O492" s="70"/>
      <c r="P492" s="70"/>
      <c r="Q492" s="70"/>
      <c r="R492" s="70"/>
      <c r="S492" s="70"/>
      <c r="T492" s="70"/>
      <c r="U492" s="70"/>
      <c r="V492" s="70"/>
      <c r="W492" s="70"/>
      <c r="X492" s="418"/>
      <c r="Y492" s="419"/>
      <c r="Z492" s="418"/>
      <c r="AA492" s="70"/>
      <c r="AB492" s="419"/>
      <c r="AC492" s="418"/>
      <c r="AD492" s="70"/>
      <c r="AE492" s="70"/>
      <c r="AF492" s="418"/>
      <c r="AG492" s="68"/>
      <c r="AH492" s="68"/>
      <c r="AI492" s="418"/>
      <c r="AJ492" s="70"/>
      <c r="AK492" s="419"/>
      <c r="AL492" s="36"/>
    </row>
    <row r="493" spans="1:38" ht="25.5" x14ac:dyDescent="0.25">
      <c r="A493" s="460">
        <v>488</v>
      </c>
      <c r="B493" s="420" t="s">
        <v>10478</v>
      </c>
      <c r="C493" s="420"/>
      <c r="D493" s="70"/>
      <c r="E493" s="70"/>
      <c r="F493" s="70"/>
      <c r="G493" s="70"/>
      <c r="H493" s="70"/>
      <c r="I493" s="70"/>
      <c r="J493" s="70"/>
      <c r="K493" s="70"/>
      <c r="L493" s="70"/>
      <c r="M493" s="70" t="s">
        <v>10468</v>
      </c>
      <c r="N493" s="70" t="s">
        <v>10479</v>
      </c>
      <c r="O493" s="70">
        <v>0.4</v>
      </c>
      <c r="P493" s="70">
        <v>1972</v>
      </c>
      <c r="Q493" s="70" t="s">
        <v>8954</v>
      </c>
      <c r="R493" s="70" t="s">
        <v>10324</v>
      </c>
      <c r="S493" s="70">
        <v>23</v>
      </c>
      <c r="T493" s="70">
        <v>1974</v>
      </c>
      <c r="U493" s="68" t="s">
        <v>10373</v>
      </c>
      <c r="V493" s="70" t="s">
        <v>357</v>
      </c>
      <c r="W493" s="70"/>
      <c r="X493" s="418"/>
      <c r="Y493" s="419"/>
      <c r="Z493" s="418"/>
      <c r="AA493" s="70"/>
      <c r="AB493" s="419"/>
      <c r="AC493" s="418"/>
      <c r="AD493" s="70"/>
      <c r="AE493" s="70"/>
      <c r="AF493" s="418"/>
      <c r="AG493" s="70" t="s">
        <v>4103</v>
      </c>
      <c r="AH493" s="68" t="s">
        <v>10480</v>
      </c>
      <c r="AI493" s="418">
        <v>1974</v>
      </c>
      <c r="AJ493" s="70">
        <v>0.04</v>
      </c>
      <c r="AK493" s="419" t="s">
        <v>46</v>
      </c>
      <c r="AL493" s="36"/>
    </row>
    <row r="494" spans="1:38" x14ac:dyDescent="0.25">
      <c r="A494" s="460">
        <v>489</v>
      </c>
      <c r="B494" s="420"/>
      <c r="C494" s="420"/>
      <c r="D494" s="70"/>
      <c r="E494" s="70"/>
      <c r="F494" s="70"/>
      <c r="G494" s="70"/>
      <c r="H494" s="70"/>
      <c r="I494" s="70"/>
      <c r="J494" s="70"/>
      <c r="K494" s="70"/>
      <c r="L494" s="70"/>
      <c r="M494" s="70"/>
      <c r="N494" s="70"/>
      <c r="O494" s="70"/>
      <c r="P494" s="70"/>
      <c r="Q494" s="70"/>
      <c r="R494" s="70"/>
      <c r="S494" s="70"/>
      <c r="T494" s="70"/>
      <c r="U494" s="70"/>
      <c r="V494" s="70"/>
      <c r="W494" s="70"/>
      <c r="X494" s="418"/>
      <c r="Y494" s="419"/>
      <c r="Z494" s="418"/>
      <c r="AA494" s="70"/>
      <c r="AB494" s="419"/>
      <c r="AC494" s="418"/>
      <c r="AD494" s="70"/>
      <c r="AE494" s="70"/>
      <c r="AF494" s="418"/>
      <c r="AG494" s="70" t="s">
        <v>4103</v>
      </c>
      <c r="AH494" s="68" t="s">
        <v>10481</v>
      </c>
      <c r="AI494" s="418">
        <v>1982</v>
      </c>
      <c r="AJ494" s="70">
        <v>0.05</v>
      </c>
      <c r="AK494" s="419" t="s">
        <v>80</v>
      </c>
      <c r="AL494" s="36"/>
    </row>
    <row r="495" spans="1:38" x14ac:dyDescent="0.25">
      <c r="A495" s="460">
        <v>490</v>
      </c>
      <c r="B495" s="420"/>
      <c r="C495" s="420"/>
      <c r="D495" s="70"/>
      <c r="E495" s="419"/>
      <c r="F495" s="418"/>
      <c r="G495" s="70"/>
      <c r="H495" s="419"/>
      <c r="I495" s="70"/>
      <c r="J495" s="70"/>
      <c r="K495" s="70"/>
      <c r="L495" s="70"/>
      <c r="M495" s="70"/>
      <c r="N495" s="70"/>
      <c r="O495" s="70"/>
      <c r="P495" s="70"/>
      <c r="Q495" s="70"/>
      <c r="R495" s="70"/>
      <c r="S495" s="70"/>
      <c r="T495" s="70"/>
      <c r="U495" s="70"/>
      <c r="V495" s="70"/>
      <c r="W495" s="70"/>
      <c r="X495" s="418"/>
      <c r="Y495" s="419"/>
      <c r="Z495" s="418"/>
      <c r="AA495" s="70"/>
      <c r="AB495" s="419"/>
      <c r="AC495" s="418"/>
      <c r="AD495" s="70"/>
      <c r="AE495" s="70"/>
      <c r="AF495" s="418"/>
      <c r="AG495" s="70" t="s">
        <v>4103</v>
      </c>
      <c r="AH495" s="68" t="s">
        <v>10482</v>
      </c>
      <c r="AI495" s="418">
        <v>1974</v>
      </c>
      <c r="AJ495" s="70">
        <v>0.16</v>
      </c>
      <c r="AK495" s="419" t="s">
        <v>6931</v>
      </c>
      <c r="AL495" s="36"/>
    </row>
    <row r="496" spans="1:38" x14ac:dyDescent="0.25">
      <c r="A496" s="460">
        <v>491</v>
      </c>
      <c r="B496" s="420"/>
      <c r="C496" s="420"/>
      <c r="D496" s="70"/>
      <c r="E496" s="70"/>
      <c r="F496" s="70"/>
      <c r="G496" s="70"/>
      <c r="H496" s="70"/>
      <c r="I496" s="70"/>
      <c r="J496" s="70"/>
      <c r="K496" s="70"/>
      <c r="L496" s="70"/>
      <c r="M496" s="70"/>
      <c r="N496" s="70"/>
      <c r="O496" s="70"/>
      <c r="P496" s="70"/>
      <c r="Q496" s="70"/>
      <c r="R496" s="70"/>
      <c r="S496" s="70"/>
      <c r="T496" s="70"/>
      <c r="U496" s="70"/>
      <c r="V496" s="70"/>
      <c r="W496" s="70"/>
      <c r="X496" s="418"/>
      <c r="Y496" s="419"/>
      <c r="Z496" s="418"/>
      <c r="AA496" s="70"/>
      <c r="AB496" s="419"/>
      <c r="AC496" s="418"/>
      <c r="AD496" s="70"/>
      <c r="AE496" s="70"/>
      <c r="AF496" s="418"/>
      <c r="AG496" s="70" t="s">
        <v>4103</v>
      </c>
      <c r="AH496" s="68" t="s">
        <v>10483</v>
      </c>
      <c r="AI496" s="418">
        <v>1978</v>
      </c>
      <c r="AJ496" s="70">
        <v>0.12</v>
      </c>
      <c r="AK496" s="419" t="s">
        <v>48</v>
      </c>
      <c r="AL496" s="36"/>
    </row>
    <row r="497" spans="1:38" x14ac:dyDescent="0.25">
      <c r="A497" s="460">
        <v>492</v>
      </c>
      <c r="B497" s="420"/>
      <c r="C497" s="420"/>
      <c r="D497" s="70"/>
      <c r="E497" s="70"/>
      <c r="F497" s="70"/>
      <c r="G497" s="70"/>
      <c r="H497" s="70"/>
      <c r="I497" s="70"/>
      <c r="J497" s="70"/>
      <c r="K497" s="70"/>
      <c r="L497" s="70"/>
      <c r="M497" s="70"/>
      <c r="N497" s="70"/>
      <c r="O497" s="70"/>
      <c r="P497" s="70"/>
      <c r="Q497" s="70"/>
      <c r="R497" s="70"/>
      <c r="S497" s="70"/>
      <c r="T497" s="70"/>
      <c r="U497" s="70"/>
      <c r="V497" s="70"/>
      <c r="W497" s="70"/>
      <c r="X497" s="418"/>
      <c r="Y497" s="419"/>
      <c r="Z497" s="418"/>
      <c r="AA497" s="70"/>
      <c r="AB497" s="419"/>
      <c r="AC497" s="418"/>
      <c r="AD497" s="70"/>
      <c r="AE497" s="70"/>
      <c r="AF497" s="418"/>
      <c r="AG497" s="70" t="s">
        <v>4103</v>
      </c>
      <c r="AH497" s="68" t="s">
        <v>10484</v>
      </c>
      <c r="AI497" s="418">
        <v>1979</v>
      </c>
      <c r="AJ497" s="70">
        <v>0.18</v>
      </c>
      <c r="AK497" s="419" t="s">
        <v>80</v>
      </c>
      <c r="AL497" s="36"/>
    </row>
    <row r="498" spans="1:38" x14ac:dyDescent="0.25">
      <c r="A498" s="460">
        <v>493</v>
      </c>
      <c r="B498" s="420"/>
      <c r="C498" s="420"/>
      <c r="D498" s="70"/>
      <c r="E498" s="70"/>
      <c r="F498" s="70"/>
      <c r="G498" s="70"/>
      <c r="H498" s="70"/>
      <c r="I498" s="70"/>
      <c r="J498" s="70"/>
      <c r="K498" s="70"/>
      <c r="L498" s="70"/>
      <c r="M498" s="70"/>
      <c r="N498" s="70"/>
      <c r="O498" s="70"/>
      <c r="P498" s="70"/>
      <c r="Q498" s="70"/>
      <c r="R498" s="70"/>
      <c r="S498" s="70"/>
      <c r="T498" s="70"/>
      <c r="U498" s="70"/>
      <c r="V498" s="70"/>
      <c r="W498" s="70"/>
      <c r="X498" s="418"/>
      <c r="Y498" s="419"/>
      <c r="Z498" s="418"/>
      <c r="AA498" s="70"/>
      <c r="AB498" s="419"/>
      <c r="AC498" s="418"/>
      <c r="AD498" s="70"/>
      <c r="AE498" s="70"/>
      <c r="AF498" s="418"/>
      <c r="AG498" s="70"/>
      <c r="AH498" s="68"/>
      <c r="AI498" s="418"/>
      <c r="AJ498" s="70"/>
      <c r="AK498" s="419"/>
      <c r="AL498" s="36"/>
    </row>
    <row r="499" spans="1:38" x14ac:dyDescent="0.25">
      <c r="A499" s="460">
        <v>494</v>
      </c>
      <c r="B499" s="420" t="s">
        <v>10485</v>
      </c>
      <c r="C499" s="420"/>
      <c r="D499" s="70"/>
      <c r="E499" s="419"/>
      <c r="F499" s="418"/>
      <c r="G499" s="70"/>
      <c r="H499" s="419"/>
      <c r="I499" s="70"/>
      <c r="J499" s="70"/>
      <c r="K499" s="70"/>
      <c r="L499" s="70"/>
      <c r="M499" s="70" t="s">
        <v>10486</v>
      </c>
      <c r="N499" s="70" t="s">
        <v>10487</v>
      </c>
      <c r="O499" s="70">
        <v>0.433</v>
      </c>
      <c r="P499" s="70">
        <v>1975</v>
      </c>
      <c r="Q499" s="70" t="s">
        <v>3567</v>
      </c>
      <c r="R499" s="70" t="s">
        <v>10488</v>
      </c>
      <c r="S499" s="70">
        <v>24</v>
      </c>
      <c r="T499" s="70">
        <v>1975</v>
      </c>
      <c r="U499" s="68" t="s">
        <v>9672</v>
      </c>
      <c r="V499" s="70" t="s">
        <v>28</v>
      </c>
      <c r="W499" s="70"/>
      <c r="X499" s="418"/>
      <c r="Y499" s="419"/>
      <c r="Z499" s="418"/>
      <c r="AA499" s="70"/>
      <c r="AB499" s="419"/>
      <c r="AC499" s="418"/>
      <c r="AD499" s="70"/>
      <c r="AE499" s="70"/>
      <c r="AF499" s="418"/>
      <c r="AG499" s="70" t="s">
        <v>3713</v>
      </c>
      <c r="AH499" s="68" t="s">
        <v>10489</v>
      </c>
      <c r="AI499" s="418">
        <v>1974</v>
      </c>
      <c r="AJ499" s="70">
        <v>0.14000000000000001</v>
      </c>
      <c r="AK499" s="419" t="s">
        <v>34</v>
      </c>
      <c r="AL499" s="36"/>
    </row>
    <row r="500" spans="1:38" x14ac:dyDescent="0.25">
      <c r="A500" s="460">
        <v>495</v>
      </c>
      <c r="B500" s="420"/>
      <c r="C500" s="420"/>
      <c r="D500" s="70"/>
      <c r="E500" s="70"/>
      <c r="F500" s="70"/>
      <c r="G500" s="70"/>
      <c r="H500" s="70"/>
      <c r="I500" s="70"/>
      <c r="J500" s="70"/>
      <c r="K500" s="70"/>
      <c r="L500" s="70"/>
      <c r="M500" s="70"/>
      <c r="N500" s="70"/>
      <c r="O500" s="70"/>
      <c r="P500" s="70"/>
      <c r="Q500" s="70"/>
      <c r="R500" s="70"/>
      <c r="S500" s="70"/>
      <c r="T500" s="70"/>
      <c r="U500" s="70"/>
      <c r="V500" s="70"/>
      <c r="W500" s="70"/>
      <c r="X500" s="418"/>
      <c r="Y500" s="419"/>
      <c r="Z500" s="418"/>
      <c r="AA500" s="70"/>
      <c r="AB500" s="419"/>
      <c r="AC500" s="418"/>
      <c r="AD500" s="70"/>
      <c r="AE500" s="70"/>
      <c r="AF500" s="418"/>
      <c r="AG500" s="70" t="s">
        <v>3713</v>
      </c>
      <c r="AH500" s="68" t="s">
        <v>10490</v>
      </c>
      <c r="AI500" s="418">
        <v>1978</v>
      </c>
      <c r="AJ500" s="70">
        <v>0.14199999999999999</v>
      </c>
      <c r="AK500" s="419" t="s">
        <v>8357</v>
      </c>
      <c r="AL500" s="36"/>
    </row>
    <row r="501" spans="1:38" x14ac:dyDescent="0.25">
      <c r="A501" s="460">
        <v>496</v>
      </c>
      <c r="B501" s="420"/>
      <c r="C501" s="420"/>
      <c r="D501" s="70"/>
      <c r="E501" s="70"/>
      <c r="F501" s="70"/>
      <c r="G501" s="70"/>
      <c r="H501" s="70"/>
      <c r="I501" s="70"/>
      <c r="J501" s="70"/>
      <c r="K501" s="70"/>
      <c r="L501" s="70"/>
      <c r="M501" s="70"/>
      <c r="N501" s="70"/>
      <c r="O501" s="70"/>
      <c r="P501" s="70"/>
      <c r="Q501" s="70"/>
      <c r="R501" s="70"/>
      <c r="S501" s="70"/>
      <c r="T501" s="70"/>
      <c r="U501" s="70"/>
      <c r="V501" s="70"/>
      <c r="W501" s="70"/>
      <c r="X501" s="418"/>
      <c r="Y501" s="419"/>
      <c r="Z501" s="418"/>
      <c r="AA501" s="70"/>
      <c r="AB501" s="419"/>
      <c r="AC501" s="418"/>
      <c r="AD501" s="70"/>
      <c r="AE501" s="70"/>
      <c r="AF501" s="418"/>
      <c r="AG501" s="70" t="s">
        <v>3713</v>
      </c>
      <c r="AH501" s="68" t="s">
        <v>10491</v>
      </c>
      <c r="AI501" s="418">
        <v>1978</v>
      </c>
      <c r="AJ501" s="70">
        <v>0.17399999999999999</v>
      </c>
      <c r="AK501" s="419" t="s">
        <v>8357</v>
      </c>
      <c r="AL501" s="36"/>
    </row>
    <row r="502" spans="1:38" ht="25.5" x14ac:dyDescent="0.25">
      <c r="A502" s="460">
        <v>497</v>
      </c>
      <c r="B502" s="420"/>
      <c r="C502" s="420"/>
      <c r="D502" s="70"/>
      <c r="E502" s="419"/>
      <c r="F502" s="418"/>
      <c r="G502" s="70"/>
      <c r="H502" s="419"/>
      <c r="I502" s="70"/>
      <c r="J502" s="70"/>
      <c r="K502" s="70"/>
      <c r="L502" s="70"/>
      <c r="M502" s="70"/>
      <c r="N502" s="70"/>
      <c r="O502" s="70"/>
      <c r="P502" s="70"/>
      <c r="Q502" s="70"/>
      <c r="R502" s="70"/>
      <c r="S502" s="70"/>
      <c r="T502" s="70"/>
      <c r="U502" s="70"/>
      <c r="V502" s="70"/>
      <c r="W502" s="70"/>
      <c r="X502" s="418"/>
      <c r="Y502" s="419"/>
      <c r="Z502" s="418"/>
      <c r="AA502" s="70"/>
      <c r="AB502" s="419"/>
      <c r="AC502" s="418"/>
      <c r="AD502" s="70"/>
      <c r="AE502" s="70"/>
      <c r="AF502" s="418"/>
      <c r="AG502" s="70" t="s">
        <v>3713</v>
      </c>
      <c r="AH502" s="68" t="s">
        <v>10492</v>
      </c>
      <c r="AI502" s="418">
        <v>1978</v>
      </c>
      <c r="AJ502" s="70">
        <v>7.0000000000000007E-2</v>
      </c>
      <c r="AK502" s="419" t="s">
        <v>8357</v>
      </c>
      <c r="AL502" s="36"/>
    </row>
    <row r="503" spans="1:38" ht="25.5" x14ac:dyDescent="0.25">
      <c r="A503" s="460">
        <v>498</v>
      </c>
      <c r="B503" s="420"/>
      <c r="C503" s="420"/>
      <c r="D503" s="70"/>
      <c r="E503" s="70"/>
      <c r="F503" s="70"/>
      <c r="G503" s="70"/>
      <c r="H503" s="70"/>
      <c r="I503" s="70"/>
      <c r="J503" s="70"/>
      <c r="K503" s="70"/>
      <c r="L503" s="70"/>
      <c r="M503" s="70"/>
      <c r="N503" s="70"/>
      <c r="O503" s="70"/>
      <c r="P503" s="70"/>
      <c r="Q503" s="70"/>
      <c r="R503" s="70"/>
      <c r="S503" s="70"/>
      <c r="T503" s="70"/>
      <c r="U503" s="70"/>
      <c r="V503" s="70"/>
      <c r="W503" s="70"/>
      <c r="X503" s="418"/>
      <c r="Y503" s="419"/>
      <c r="Z503" s="418"/>
      <c r="AA503" s="70"/>
      <c r="AB503" s="419"/>
      <c r="AC503" s="418"/>
      <c r="AD503" s="70"/>
      <c r="AE503" s="70"/>
      <c r="AF503" s="418"/>
      <c r="AG503" s="70" t="s">
        <v>3713</v>
      </c>
      <c r="AH503" s="68" t="s">
        <v>10493</v>
      </c>
      <c r="AI503" s="418">
        <v>1978</v>
      </c>
      <c r="AJ503" s="70">
        <v>0.17</v>
      </c>
      <c r="AK503" s="419" t="s">
        <v>48</v>
      </c>
      <c r="AL503" s="36"/>
    </row>
    <row r="504" spans="1:38" x14ac:dyDescent="0.25">
      <c r="A504" s="460">
        <v>499</v>
      </c>
      <c r="B504" s="420"/>
      <c r="C504" s="420"/>
      <c r="D504" s="70"/>
      <c r="E504" s="70"/>
      <c r="F504" s="70"/>
      <c r="G504" s="70"/>
      <c r="H504" s="70"/>
      <c r="I504" s="70"/>
      <c r="J504" s="70"/>
      <c r="K504" s="70"/>
      <c r="L504" s="70"/>
      <c r="M504" s="70"/>
      <c r="N504" s="70"/>
      <c r="O504" s="70"/>
      <c r="P504" s="70"/>
      <c r="Q504" s="70"/>
      <c r="R504" s="70"/>
      <c r="S504" s="70"/>
      <c r="T504" s="70"/>
      <c r="U504" s="70"/>
      <c r="V504" s="70"/>
      <c r="W504" s="70"/>
      <c r="X504" s="418"/>
      <c r="Y504" s="419"/>
      <c r="Z504" s="418"/>
      <c r="AA504" s="70"/>
      <c r="AB504" s="419"/>
      <c r="AC504" s="418"/>
      <c r="AD504" s="70"/>
      <c r="AE504" s="70"/>
      <c r="AF504" s="418"/>
      <c r="AG504" s="70" t="s">
        <v>3713</v>
      </c>
      <c r="AH504" s="68" t="s">
        <v>10494</v>
      </c>
      <c r="AI504" s="418">
        <v>1979</v>
      </c>
      <c r="AJ504" s="70">
        <v>0.113</v>
      </c>
      <c r="AK504" s="419" t="s">
        <v>9164</v>
      </c>
      <c r="AL504" s="36"/>
    </row>
    <row r="505" spans="1:38" ht="25.5" x14ac:dyDescent="0.25">
      <c r="A505" s="460">
        <v>500</v>
      </c>
      <c r="B505" s="420"/>
      <c r="C505" s="420"/>
      <c r="D505" s="70"/>
      <c r="E505" s="419"/>
      <c r="F505" s="418"/>
      <c r="G505" s="70"/>
      <c r="H505" s="419"/>
      <c r="I505" s="70"/>
      <c r="J505" s="70"/>
      <c r="K505" s="70"/>
      <c r="L505" s="70"/>
      <c r="M505" s="70"/>
      <c r="N505" s="70"/>
      <c r="O505" s="70"/>
      <c r="P505" s="70"/>
      <c r="Q505" s="70"/>
      <c r="R505" s="70"/>
      <c r="S505" s="70"/>
      <c r="T505" s="70"/>
      <c r="U505" s="70"/>
      <c r="V505" s="70"/>
      <c r="W505" s="70"/>
      <c r="X505" s="418"/>
      <c r="Y505" s="419"/>
      <c r="Z505" s="418"/>
      <c r="AA505" s="70"/>
      <c r="AB505" s="419"/>
      <c r="AC505" s="418"/>
      <c r="AD505" s="70"/>
      <c r="AE505" s="70"/>
      <c r="AF505" s="418"/>
      <c r="AG505" s="70" t="s">
        <v>3713</v>
      </c>
      <c r="AH505" s="68" t="s">
        <v>10495</v>
      </c>
      <c r="AI505" s="418">
        <v>1979</v>
      </c>
      <c r="AJ505" s="70">
        <v>7.3999999999999996E-2</v>
      </c>
      <c r="AK505" s="419" t="s">
        <v>126</v>
      </c>
      <c r="AL505" s="36"/>
    </row>
    <row r="506" spans="1:38" ht="25.5" x14ac:dyDescent="0.25">
      <c r="A506" s="460">
        <v>501</v>
      </c>
      <c r="B506" s="420"/>
      <c r="C506" s="420"/>
      <c r="D506" s="70"/>
      <c r="E506" s="70"/>
      <c r="F506" s="70"/>
      <c r="G506" s="70"/>
      <c r="H506" s="70"/>
      <c r="I506" s="70"/>
      <c r="J506" s="70"/>
      <c r="K506" s="70"/>
      <c r="L506" s="70"/>
      <c r="M506" s="70"/>
      <c r="N506" s="70"/>
      <c r="O506" s="70"/>
      <c r="P506" s="70"/>
      <c r="Q506" s="70"/>
      <c r="R506" s="70"/>
      <c r="S506" s="70"/>
      <c r="T506" s="70"/>
      <c r="U506" s="70"/>
      <c r="V506" s="70"/>
      <c r="W506" s="70"/>
      <c r="X506" s="418"/>
      <c r="Y506" s="419"/>
      <c r="Z506" s="418"/>
      <c r="AA506" s="70"/>
      <c r="AB506" s="419"/>
      <c r="AC506" s="418"/>
      <c r="AD506" s="70"/>
      <c r="AE506" s="70"/>
      <c r="AF506" s="418"/>
      <c r="AG506" s="70" t="s">
        <v>3713</v>
      </c>
      <c r="AH506" s="68" t="s">
        <v>10496</v>
      </c>
      <c r="AI506" s="418">
        <v>1979</v>
      </c>
      <c r="AJ506" s="70">
        <v>4.4999999999999998E-2</v>
      </c>
      <c r="AK506" s="419" t="s">
        <v>8248</v>
      </c>
      <c r="AL506" s="36"/>
    </row>
    <row r="507" spans="1:38" ht="25.5" x14ac:dyDescent="0.25">
      <c r="A507" s="460">
        <v>502</v>
      </c>
      <c r="B507" s="420"/>
      <c r="C507" s="420"/>
      <c r="D507" s="70"/>
      <c r="E507" s="70"/>
      <c r="F507" s="70"/>
      <c r="G507" s="70"/>
      <c r="H507" s="70"/>
      <c r="I507" s="70"/>
      <c r="J507" s="70"/>
      <c r="K507" s="70"/>
      <c r="L507" s="70"/>
      <c r="M507" s="70"/>
      <c r="N507" s="70"/>
      <c r="O507" s="70"/>
      <c r="P507" s="70"/>
      <c r="Q507" s="70"/>
      <c r="R507" s="70"/>
      <c r="S507" s="70"/>
      <c r="T507" s="70"/>
      <c r="U507" s="70"/>
      <c r="V507" s="70"/>
      <c r="W507" s="70"/>
      <c r="X507" s="418"/>
      <c r="Y507" s="419"/>
      <c r="Z507" s="418"/>
      <c r="AA507" s="70"/>
      <c r="AB507" s="419"/>
      <c r="AC507" s="418"/>
      <c r="AD507" s="70"/>
      <c r="AE507" s="70"/>
      <c r="AF507" s="418"/>
      <c r="AG507" s="70" t="s">
        <v>3713</v>
      </c>
      <c r="AH507" s="68" t="s">
        <v>10497</v>
      </c>
      <c r="AI507" s="418">
        <v>1979</v>
      </c>
      <c r="AJ507" s="70">
        <v>7.0000000000000007E-2</v>
      </c>
      <c r="AK507" s="419" t="s">
        <v>126</v>
      </c>
      <c r="AL507" s="36"/>
    </row>
    <row r="508" spans="1:38" x14ac:dyDescent="0.25">
      <c r="A508" s="460">
        <v>503</v>
      </c>
      <c r="B508" s="420"/>
      <c r="C508" s="420"/>
      <c r="D508" s="70"/>
      <c r="E508" s="419"/>
      <c r="F508" s="418"/>
      <c r="G508" s="70"/>
      <c r="H508" s="419"/>
      <c r="I508" s="70"/>
      <c r="J508" s="70"/>
      <c r="K508" s="70"/>
      <c r="L508" s="70"/>
      <c r="M508" s="70"/>
      <c r="N508" s="70"/>
      <c r="O508" s="70"/>
      <c r="P508" s="70"/>
      <c r="Q508" s="70"/>
      <c r="R508" s="70"/>
      <c r="S508" s="70"/>
      <c r="T508" s="70"/>
      <c r="U508" s="70"/>
      <c r="V508" s="70"/>
      <c r="W508" s="70"/>
      <c r="X508" s="418"/>
      <c r="Y508" s="419"/>
      <c r="Z508" s="418"/>
      <c r="AA508" s="70"/>
      <c r="AB508" s="419"/>
      <c r="AC508" s="418"/>
      <c r="AD508" s="70"/>
      <c r="AE508" s="70"/>
      <c r="AF508" s="418"/>
      <c r="AG508" s="70" t="s">
        <v>3713</v>
      </c>
      <c r="AH508" s="68" t="s">
        <v>10498</v>
      </c>
      <c r="AI508" s="418">
        <v>1978</v>
      </c>
      <c r="AJ508" s="70">
        <v>0.11</v>
      </c>
      <c r="AK508" s="419" t="s">
        <v>7569</v>
      </c>
      <c r="AL508" s="36"/>
    </row>
    <row r="509" spans="1:38" x14ac:dyDescent="0.25">
      <c r="A509" s="460">
        <v>504</v>
      </c>
      <c r="B509" s="420"/>
      <c r="C509" s="420"/>
      <c r="D509" s="70"/>
      <c r="E509" s="419"/>
      <c r="F509" s="418"/>
      <c r="G509" s="70"/>
      <c r="H509" s="419"/>
      <c r="I509" s="70"/>
      <c r="J509" s="70"/>
      <c r="K509" s="70"/>
      <c r="L509" s="70"/>
      <c r="M509" s="70"/>
      <c r="N509" s="70"/>
      <c r="O509" s="70"/>
      <c r="P509" s="70"/>
      <c r="Q509" s="70"/>
      <c r="R509" s="70"/>
      <c r="S509" s="70"/>
      <c r="T509" s="70"/>
      <c r="U509" s="70"/>
      <c r="V509" s="70"/>
      <c r="W509" s="70"/>
      <c r="X509" s="418"/>
      <c r="Y509" s="419"/>
      <c r="Z509" s="418"/>
      <c r="AA509" s="70"/>
      <c r="AB509" s="419"/>
      <c r="AC509" s="418"/>
      <c r="AD509" s="70"/>
      <c r="AE509" s="70"/>
      <c r="AF509" s="418"/>
      <c r="AG509" s="70" t="s">
        <v>3713</v>
      </c>
      <c r="AH509" s="68" t="s">
        <v>10499</v>
      </c>
      <c r="AI509" s="418">
        <v>1978</v>
      </c>
      <c r="AJ509" s="70">
        <v>0.11</v>
      </c>
      <c r="AK509" s="419" t="s">
        <v>7569</v>
      </c>
      <c r="AL509" s="36"/>
    </row>
    <row r="510" spans="1:38" x14ac:dyDescent="0.25">
      <c r="A510" s="460">
        <v>505</v>
      </c>
      <c r="B510" s="420"/>
      <c r="C510" s="420"/>
      <c r="D510" s="70"/>
      <c r="E510" s="70"/>
      <c r="F510" s="70"/>
      <c r="G510" s="70"/>
      <c r="H510" s="70"/>
      <c r="I510" s="70"/>
      <c r="J510" s="70"/>
      <c r="K510" s="70"/>
      <c r="L510" s="70"/>
      <c r="M510" s="70"/>
      <c r="N510" s="70"/>
      <c r="O510" s="70"/>
      <c r="P510" s="70"/>
      <c r="Q510" s="70"/>
      <c r="R510" s="70"/>
      <c r="S510" s="70"/>
      <c r="T510" s="70"/>
      <c r="U510" s="70"/>
      <c r="V510" s="70"/>
      <c r="W510" s="70"/>
      <c r="X510" s="418"/>
      <c r="Y510" s="419"/>
      <c r="Z510" s="418"/>
      <c r="AA510" s="70"/>
      <c r="AB510" s="419"/>
      <c r="AC510" s="418"/>
      <c r="AD510" s="70"/>
      <c r="AE510" s="70"/>
      <c r="AF510" s="418"/>
      <c r="AG510" s="70" t="s">
        <v>3713</v>
      </c>
      <c r="AH510" s="68" t="s">
        <v>10500</v>
      </c>
      <c r="AI510" s="418">
        <v>1975</v>
      </c>
      <c r="AJ510" s="70">
        <v>0.04</v>
      </c>
      <c r="AK510" s="419" t="s">
        <v>6978</v>
      </c>
      <c r="AL510" s="36"/>
    </row>
    <row r="511" spans="1:38" x14ac:dyDescent="0.25">
      <c r="A511" s="460">
        <v>506</v>
      </c>
      <c r="B511" s="420"/>
      <c r="C511" s="420"/>
      <c r="D511" s="70"/>
      <c r="E511" s="70"/>
      <c r="F511" s="70"/>
      <c r="G511" s="70"/>
      <c r="H511" s="70"/>
      <c r="I511" s="70"/>
      <c r="J511" s="70"/>
      <c r="K511" s="70"/>
      <c r="L511" s="70"/>
      <c r="M511" s="70"/>
      <c r="N511" s="70"/>
      <c r="O511" s="70"/>
      <c r="P511" s="70"/>
      <c r="Q511" s="70"/>
      <c r="R511" s="70"/>
      <c r="S511" s="70"/>
      <c r="T511" s="70"/>
      <c r="U511" s="70"/>
      <c r="V511" s="70"/>
      <c r="W511" s="70"/>
      <c r="X511" s="418"/>
      <c r="Y511" s="419"/>
      <c r="Z511" s="418"/>
      <c r="AA511" s="70"/>
      <c r="AB511" s="419"/>
      <c r="AC511" s="418"/>
      <c r="AD511" s="70"/>
      <c r="AE511" s="70"/>
      <c r="AF511" s="418"/>
      <c r="AG511" s="70" t="s">
        <v>3713</v>
      </c>
      <c r="AH511" s="68" t="s">
        <v>10501</v>
      </c>
      <c r="AI511" s="418">
        <v>1975</v>
      </c>
      <c r="AJ511" s="70">
        <v>0.04</v>
      </c>
      <c r="AK511" s="419" t="s">
        <v>6978</v>
      </c>
      <c r="AL511" s="36"/>
    </row>
    <row r="512" spans="1:38" x14ac:dyDescent="0.25">
      <c r="A512" s="460">
        <v>507</v>
      </c>
      <c r="B512" s="420"/>
      <c r="C512" s="420"/>
      <c r="D512" s="70"/>
      <c r="E512" s="70"/>
      <c r="F512" s="70"/>
      <c r="G512" s="70"/>
      <c r="H512" s="70"/>
      <c r="I512" s="70"/>
      <c r="J512" s="70"/>
      <c r="K512" s="70"/>
      <c r="L512" s="70"/>
      <c r="M512" s="70"/>
      <c r="N512" s="70"/>
      <c r="O512" s="70"/>
      <c r="P512" s="70"/>
      <c r="Q512" s="70"/>
      <c r="R512" s="70"/>
      <c r="S512" s="70"/>
      <c r="T512" s="70"/>
      <c r="U512" s="70"/>
      <c r="V512" s="70"/>
      <c r="W512" s="70"/>
      <c r="X512" s="418"/>
      <c r="Y512" s="419"/>
      <c r="Z512" s="418"/>
      <c r="AA512" s="70"/>
      <c r="AB512" s="419"/>
      <c r="AC512" s="418"/>
      <c r="AD512" s="70"/>
      <c r="AE512" s="70"/>
      <c r="AF512" s="418"/>
      <c r="AG512" s="70" t="s">
        <v>3713</v>
      </c>
      <c r="AH512" s="68" t="s">
        <v>10502</v>
      </c>
      <c r="AI512" s="418">
        <v>1975</v>
      </c>
      <c r="AJ512" s="70">
        <v>0.08</v>
      </c>
      <c r="AK512" s="419" t="s">
        <v>10503</v>
      </c>
      <c r="AL512" s="36"/>
    </row>
    <row r="513" spans="1:38" x14ac:dyDescent="0.25">
      <c r="A513" s="460">
        <v>508</v>
      </c>
      <c r="B513" s="420"/>
      <c r="C513" s="420"/>
      <c r="D513" s="70"/>
      <c r="E513" s="70"/>
      <c r="F513" s="70"/>
      <c r="G513" s="70"/>
      <c r="H513" s="70"/>
      <c r="I513" s="70"/>
      <c r="J513" s="70"/>
      <c r="K513" s="70"/>
      <c r="L513" s="70"/>
      <c r="M513" s="70"/>
      <c r="N513" s="70"/>
      <c r="O513" s="70"/>
      <c r="P513" s="70"/>
      <c r="Q513" s="70"/>
      <c r="R513" s="70"/>
      <c r="S513" s="70"/>
      <c r="T513" s="70"/>
      <c r="U513" s="70"/>
      <c r="V513" s="70"/>
      <c r="W513" s="70"/>
      <c r="X513" s="418"/>
      <c r="Y513" s="419"/>
      <c r="Z513" s="418"/>
      <c r="AA513" s="70"/>
      <c r="AB513" s="419"/>
      <c r="AC513" s="418"/>
      <c r="AD513" s="70"/>
      <c r="AE513" s="70"/>
      <c r="AF513" s="418"/>
      <c r="AG513" s="70" t="s">
        <v>3713</v>
      </c>
      <c r="AH513" s="68" t="s">
        <v>10504</v>
      </c>
      <c r="AI513" s="418">
        <v>1975</v>
      </c>
      <c r="AJ513" s="70">
        <v>0.08</v>
      </c>
      <c r="AK513" s="419" t="s">
        <v>6978</v>
      </c>
      <c r="AL513" s="36"/>
    </row>
    <row r="514" spans="1:38" x14ac:dyDescent="0.25">
      <c r="A514" s="460">
        <v>509</v>
      </c>
      <c r="B514" s="420"/>
      <c r="C514" s="420"/>
      <c r="D514" s="70"/>
      <c r="E514" s="419"/>
      <c r="F514" s="418"/>
      <c r="G514" s="70"/>
      <c r="H514" s="419"/>
      <c r="I514" s="70"/>
      <c r="J514" s="70"/>
      <c r="K514" s="70"/>
      <c r="L514" s="70"/>
      <c r="M514" s="70"/>
      <c r="N514" s="70"/>
      <c r="O514" s="70"/>
      <c r="P514" s="70"/>
      <c r="Q514" s="70"/>
      <c r="R514" s="70"/>
      <c r="S514" s="70"/>
      <c r="T514" s="70"/>
      <c r="U514" s="70"/>
      <c r="V514" s="70"/>
      <c r="W514" s="70"/>
      <c r="X514" s="418"/>
      <c r="Y514" s="419"/>
      <c r="Z514" s="418"/>
      <c r="AA514" s="70"/>
      <c r="AB514" s="419"/>
      <c r="AC514" s="418"/>
      <c r="AD514" s="70"/>
      <c r="AE514" s="70"/>
      <c r="AF514" s="418"/>
      <c r="AG514" s="70" t="s">
        <v>3713</v>
      </c>
      <c r="AH514" s="68" t="s">
        <v>10505</v>
      </c>
      <c r="AI514" s="418">
        <v>1975</v>
      </c>
      <c r="AJ514" s="70">
        <v>0.05</v>
      </c>
      <c r="AK514" s="419" t="s">
        <v>10506</v>
      </c>
      <c r="AL514" s="36"/>
    </row>
    <row r="515" spans="1:38" x14ac:dyDescent="0.25">
      <c r="A515" s="460">
        <v>510</v>
      </c>
      <c r="B515" s="420"/>
      <c r="C515" s="420"/>
      <c r="D515" s="70"/>
      <c r="E515" s="419"/>
      <c r="F515" s="418"/>
      <c r="G515" s="70"/>
      <c r="H515" s="419"/>
      <c r="I515" s="70"/>
      <c r="J515" s="70"/>
      <c r="K515" s="70"/>
      <c r="L515" s="70"/>
      <c r="M515" s="70"/>
      <c r="N515" s="70"/>
      <c r="O515" s="70"/>
      <c r="P515" s="70"/>
      <c r="Q515" s="70"/>
      <c r="R515" s="70"/>
      <c r="S515" s="70"/>
      <c r="T515" s="70"/>
      <c r="U515" s="70"/>
      <c r="V515" s="70"/>
      <c r="W515" s="70"/>
      <c r="X515" s="418"/>
      <c r="Y515" s="419"/>
      <c r="Z515" s="418"/>
      <c r="AA515" s="70"/>
      <c r="AB515" s="419"/>
      <c r="AC515" s="418"/>
      <c r="AD515" s="70"/>
      <c r="AE515" s="70"/>
      <c r="AF515" s="418"/>
      <c r="AG515" s="70" t="s">
        <v>3713</v>
      </c>
      <c r="AH515" s="68" t="s">
        <v>10507</v>
      </c>
      <c r="AI515" s="418">
        <v>1975</v>
      </c>
      <c r="AJ515" s="70">
        <v>0.05</v>
      </c>
      <c r="AK515" s="419" t="s">
        <v>10506</v>
      </c>
      <c r="AL515" s="36"/>
    </row>
    <row r="516" spans="1:38" x14ac:dyDescent="0.25">
      <c r="A516" s="460">
        <v>511</v>
      </c>
      <c r="B516" s="420"/>
      <c r="C516" s="420"/>
      <c r="D516" s="70"/>
      <c r="E516" s="70"/>
      <c r="F516" s="70"/>
      <c r="G516" s="70"/>
      <c r="H516" s="70"/>
      <c r="I516" s="70"/>
      <c r="J516" s="70"/>
      <c r="K516" s="70"/>
      <c r="L516" s="70"/>
      <c r="M516" s="70"/>
      <c r="N516" s="70"/>
      <c r="O516" s="70"/>
      <c r="P516" s="70"/>
      <c r="Q516" s="70"/>
      <c r="R516" s="70"/>
      <c r="S516" s="70"/>
      <c r="T516" s="70"/>
      <c r="U516" s="70"/>
      <c r="V516" s="70"/>
      <c r="W516" s="70"/>
      <c r="X516" s="418"/>
      <c r="Y516" s="419"/>
      <c r="Z516" s="418"/>
      <c r="AA516" s="70"/>
      <c r="AB516" s="419"/>
      <c r="AC516" s="418"/>
      <c r="AD516" s="70"/>
      <c r="AE516" s="70"/>
      <c r="AF516" s="418"/>
      <c r="AG516" s="70" t="s">
        <v>3713</v>
      </c>
      <c r="AH516" s="68" t="s">
        <v>10508</v>
      </c>
      <c r="AI516" s="418">
        <v>1975</v>
      </c>
      <c r="AJ516" s="70">
        <v>0.1</v>
      </c>
      <c r="AK516" s="419" t="s">
        <v>10506</v>
      </c>
      <c r="AL516" s="36"/>
    </row>
    <row r="517" spans="1:38" x14ac:dyDescent="0.25">
      <c r="A517" s="460">
        <v>512</v>
      </c>
      <c r="B517" s="420"/>
      <c r="C517" s="420"/>
      <c r="D517" s="70"/>
      <c r="E517" s="70"/>
      <c r="F517" s="70"/>
      <c r="G517" s="70"/>
      <c r="H517" s="70"/>
      <c r="I517" s="70"/>
      <c r="J517" s="70"/>
      <c r="K517" s="70"/>
      <c r="L517" s="70"/>
      <c r="M517" s="70"/>
      <c r="N517" s="70"/>
      <c r="O517" s="70"/>
      <c r="P517" s="70"/>
      <c r="Q517" s="70"/>
      <c r="R517" s="70"/>
      <c r="S517" s="70"/>
      <c r="T517" s="70"/>
      <c r="U517" s="70"/>
      <c r="V517" s="70"/>
      <c r="W517" s="70"/>
      <c r="X517" s="418"/>
      <c r="Y517" s="419"/>
      <c r="Z517" s="418"/>
      <c r="AA517" s="70"/>
      <c r="AB517" s="419"/>
      <c r="AC517" s="418"/>
      <c r="AD517" s="70"/>
      <c r="AE517" s="70"/>
      <c r="AF517" s="418"/>
      <c r="AG517" s="70" t="s">
        <v>3713</v>
      </c>
      <c r="AH517" s="68" t="s">
        <v>10509</v>
      </c>
      <c r="AI517" s="418">
        <v>1975</v>
      </c>
      <c r="AJ517" s="70">
        <v>0.1</v>
      </c>
      <c r="AK517" s="419" t="s">
        <v>10506</v>
      </c>
      <c r="AL517" s="36"/>
    </row>
    <row r="518" spans="1:38" x14ac:dyDescent="0.25">
      <c r="A518" s="460">
        <v>513</v>
      </c>
      <c r="B518" s="420"/>
      <c r="C518" s="420"/>
      <c r="D518" s="70"/>
      <c r="E518" s="70"/>
      <c r="F518" s="70"/>
      <c r="G518" s="70"/>
      <c r="H518" s="70"/>
      <c r="I518" s="70"/>
      <c r="J518" s="70"/>
      <c r="K518" s="70"/>
      <c r="L518" s="70"/>
      <c r="M518" s="70"/>
      <c r="N518" s="70"/>
      <c r="O518" s="70"/>
      <c r="P518" s="70"/>
      <c r="Q518" s="70"/>
      <c r="R518" s="70"/>
      <c r="S518" s="70"/>
      <c r="T518" s="70"/>
      <c r="U518" s="70"/>
      <c r="V518" s="70"/>
      <c r="W518" s="70"/>
      <c r="X518" s="418"/>
      <c r="Y518" s="419"/>
      <c r="Z518" s="418"/>
      <c r="AA518" s="70"/>
      <c r="AB518" s="419"/>
      <c r="AC518" s="418"/>
      <c r="AD518" s="70"/>
      <c r="AE518" s="70"/>
      <c r="AF518" s="418"/>
      <c r="AG518" s="70" t="s">
        <v>3713</v>
      </c>
      <c r="AH518" s="68" t="s">
        <v>10510</v>
      </c>
      <c r="AI518" s="418">
        <v>1980</v>
      </c>
      <c r="AJ518" s="70">
        <v>0.13</v>
      </c>
      <c r="AK518" s="419" t="s">
        <v>10087</v>
      </c>
      <c r="AL518" s="36"/>
    </row>
    <row r="519" spans="1:38" ht="25.5" x14ac:dyDescent="0.25">
      <c r="A519" s="460">
        <v>514</v>
      </c>
      <c r="B519" s="420"/>
      <c r="C519" s="420"/>
      <c r="D519" s="70"/>
      <c r="E519" s="419"/>
      <c r="F519" s="418"/>
      <c r="G519" s="70"/>
      <c r="H519" s="419"/>
      <c r="I519" s="70"/>
      <c r="J519" s="70"/>
      <c r="K519" s="70"/>
      <c r="L519" s="70"/>
      <c r="M519" s="70"/>
      <c r="N519" s="70"/>
      <c r="O519" s="70"/>
      <c r="P519" s="70"/>
      <c r="Q519" s="70"/>
      <c r="R519" s="70"/>
      <c r="S519" s="70"/>
      <c r="T519" s="70"/>
      <c r="U519" s="70"/>
      <c r="V519" s="70"/>
      <c r="W519" s="70"/>
      <c r="X519" s="418"/>
      <c r="Y519" s="419"/>
      <c r="Z519" s="418"/>
      <c r="AA519" s="70"/>
      <c r="AB519" s="419"/>
      <c r="AC519" s="418"/>
      <c r="AD519" s="70"/>
      <c r="AE519" s="70"/>
      <c r="AF519" s="418"/>
      <c r="AG519" s="70" t="s">
        <v>3713</v>
      </c>
      <c r="AH519" s="68" t="s">
        <v>10511</v>
      </c>
      <c r="AI519" s="418">
        <v>1980</v>
      </c>
      <c r="AJ519" s="70">
        <v>0.12</v>
      </c>
      <c r="AK519" s="419" t="s">
        <v>7162</v>
      </c>
      <c r="AL519" s="36"/>
    </row>
    <row r="520" spans="1:38" x14ac:dyDescent="0.25">
      <c r="A520" s="460">
        <v>515</v>
      </c>
      <c r="B520" s="420"/>
      <c r="C520" s="420"/>
      <c r="D520" s="70"/>
      <c r="E520" s="419"/>
      <c r="F520" s="418"/>
      <c r="G520" s="70"/>
      <c r="H520" s="419"/>
      <c r="I520" s="70"/>
      <c r="J520" s="70"/>
      <c r="K520" s="70"/>
      <c r="L520" s="70"/>
      <c r="M520" s="70"/>
      <c r="N520" s="70"/>
      <c r="O520" s="70"/>
      <c r="P520" s="70"/>
      <c r="Q520" s="70"/>
      <c r="R520" s="70"/>
      <c r="S520" s="70"/>
      <c r="T520" s="70"/>
      <c r="U520" s="70"/>
      <c r="V520" s="70"/>
      <c r="W520" s="70"/>
      <c r="X520" s="418"/>
      <c r="Y520" s="419"/>
      <c r="Z520" s="418"/>
      <c r="AA520" s="70"/>
      <c r="AB520" s="419"/>
      <c r="AC520" s="418"/>
      <c r="AD520" s="70"/>
      <c r="AE520" s="70"/>
      <c r="AF520" s="418"/>
      <c r="AG520" s="70"/>
      <c r="AH520" s="68"/>
      <c r="AI520" s="418"/>
      <c r="AJ520" s="70"/>
      <c r="AK520" s="419"/>
      <c r="AL520" s="36"/>
    </row>
    <row r="521" spans="1:38" ht="25.5" x14ac:dyDescent="0.25">
      <c r="A521" s="460">
        <v>516</v>
      </c>
      <c r="B521" s="420" t="s">
        <v>10512</v>
      </c>
      <c r="C521" s="420"/>
      <c r="D521" s="70"/>
      <c r="E521" s="70"/>
      <c r="F521" s="70"/>
      <c r="G521" s="70"/>
      <c r="H521" s="70"/>
      <c r="I521" s="70"/>
      <c r="J521" s="70"/>
      <c r="K521" s="70"/>
      <c r="L521" s="70"/>
      <c r="M521" s="70" t="s">
        <v>10486</v>
      </c>
      <c r="N521" s="70" t="s">
        <v>10513</v>
      </c>
      <c r="O521" s="70">
        <v>0.375</v>
      </c>
      <c r="P521" s="70">
        <v>1980</v>
      </c>
      <c r="Q521" s="70" t="s">
        <v>10514</v>
      </c>
      <c r="R521" s="70" t="s">
        <v>10515</v>
      </c>
      <c r="S521" s="70">
        <v>89</v>
      </c>
      <c r="T521" s="70">
        <v>1980</v>
      </c>
      <c r="U521" s="68" t="s">
        <v>9672</v>
      </c>
      <c r="V521" s="70" t="s">
        <v>28</v>
      </c>
      <c r="W521" s="70"/>
      <c r="X521" s="418"/>
      <c r="Y521" s="419"/>
      <c r="Z521" s="418"/>
      <c r="AA521" s="70"/>
      <c r="AB521" s="419"/>
      <c r="AC521" s="418"/>
      <c r="AD521" s="70"/>
      <c r="AE521" s="70"/>
      <c r="AF521" s="418"/>
      <c r="AG521" s="70" t="s">
        <v>10516</v>
      </c>
      <c r="AH521" s="68" t="s">
        <v>10517</v>
      </c>
      <c r="AI521" s="418">
        <v>1990</v>
      </c>
      <c r="AJ521" s="70">
        <v>0.111</v>
      </c>
      <c r="AK521" s="419" t="s">
        <v>10518</v>
      </c>
      <c r="AL521" s="36"/>
    </row>
    <row r="522" spans="1:38" ht="25.5" x14ac:dyDescent="0.25">
      <c r="A522" s="460">
        <v>517</v>
      </c>
      <c r="B522" s="420"/>
      <c r="C522" s="420"/>
      <c r="D522" s="70"/>
      <c r="E522" s="70"/>
      <c r="F522" s="70"/>
      <c r="G522" s="70"/>
      <c r="H522" s="70"/>
      <c r="I522" s="70"/>
      <c r="J522" s="70"/>
      <c r="K522" s="70"/>
      <c r="L522" s="70"/>
      <c r="M522" s="70"/>
      <c r="N522" s="70"/>
      <c r="O522" s="70"/>
      <c r="P522" s="70"/>
      <c r="Q522" s="70"/>
      <c r="R522" s="70"/>
      <c r="S522" s="70"/>
      <c r="T522" s="70"/>
      <c r="U522" s="70"/>
      <c r="V522" s="70"/>
      <c r="W522" s="70"/>
      <c r="X522" s="418"/>
      <c r="Y522" s="419"/>
      <c r="Z522" s="418"/>
      <c r="AA522" s="70"/>
      <c r="AB522" s="419"/>
      <c r="AC522" s="418"/>
      <c r="AD522" s="70"/>
      <c r="AE522" s="70"/>
      <c r="AF522" s="418"/>
      <c r="AG522" s="70" t="s">
        <v>10516</v>
      </c>
      <c r="AH522" s="68" t="s">
        <v>10519</v>
      </c>
      <c r="AI522" s="418">
        <v>1980</v>
      </c>
      <c r="AJ522" s="70">
        <v>0.11</v>
      </c>
      <c r="AK522" s="419" t="s">
        <v>10520</v>
      </c>
      <c r="AL522" s="36"/>
    </row>
    <row r="523" spans="1:38" ht="25.5" x14ac:dyDescent="0.25">
      <c r="A523" s="460">
        <v>518</v>
      </c>
      <c r="B523" s="420"/>
      <c r="C523" s="420"/>
      <c r="D523" s="70"/>
      <c r="E523" s="419"/>
      <c r="F523" s="418"/>
      <c r="G523" s="70"/>
      <c r="H523" s="419"/>
      <c r="I523" s="70"/>
      <c r="J523" s="70"/>
      <c r="K523" s="70"/>
      <c r="L523" s="70"/>
      <c r="M523" s="70"/>
      <c r="N523" s="70"/>
      <c r="O523" s="70"/>
      <c r="P523" s="70"/>
      <c r="Q523" s="70"/>
      <c r="R523" s="70"/>
      <c r="S523" s="70"/>
      <c r="T523" s="70"/>
      <c r="U523" s="70"/>
      <c r="V523" s="70"/>
      <c r="W523" s="70"/>
      <c r="X523" s="418"/>
      <c r="Y523" s="419"/>
      <c r="Z523" s="418"/>
      <c r="AA523" s="70"/>
      <c r="AB523" s="419"/>
      <c r="AC523" s="418"/>
      <c r="AD523" s="70"/>
      <c r="AE523" s="70"/>
      <c r="AF523" s="418"/>
      <c r="AG523" s="70" t="s">
        <v>10516</v>
      </c>
      <c r="AH523" s="68" t="s">
        <v>10521</v>
      </c>
      <c r="AI523" s="418">
        <v>1976</v>
      </c>
      <c r="AJ523" s="70">
        <v>5.3999999999999999E-2</v>
      </c>
      <c r="AK523" s="419" t="s">
        <v>10518</v>
      </c>
      <c r="AL523" s="36"/>
    </row>
    <row r="524" spans="1:38" ht="25.5" x14ac:dyDescent="0.25">
      <c r="A524" s="460">
        <v>519</v>
      </c>
      <c r="B524" s="420"/>
      <c r="C524" s="420"/>
      <c r="D524" s="70"/>
      <c r="E524" s="70"/>
      <c r="F524" s="70"/>
      <c r="G524" s="70"/>
      <c r="H524" s="70"/>
      <c r="I524" s="70"/>
      <c r="J524" s="70"/>
      <c r="K524" s="70"/>
      <c r="L524" s="70"/>
      <c r="M524" s="70"/>
      <c r="N524" s="70"/>
      <c r="O524" s="70"/>
      <c r="P524" s="70"/>
      <c r="Q524" s="70"/>
      <c r="R524" s="70"/>
      <c r="S524" s="70"/>
      <c r="T524" s="70"/>
      <c r="U524" s="70"/>
      <c r="V524" s="70"/>
      <c r="W524" s="70"/>
      <c r="X524" s="418"/>
      <c r="Y524" s="419"/>
      <c r="Z524" s="418"/>
      <c r="AA524" s="70"/>
      <c r="AB524" s="419"/>
      <c r="AC524" s="418"/>
      <c r="AD524" s="70"/>
      <c r="AE524" s="70"/>
      <c r="AF524" s="418"/>
      <c r="AG524" s="70" t="s">
        <v>10516</v>
      </c>
      <c r="AH524" s="68" t="s">
        <v>10522</v>
      </c>
      <c r="AI524" s="418">
        <v>1990</v>
      </c>
      <c r="AJ524" s="70">
        <v>5.3999999999999999E-2</v>
      </c>
      <c r="AK524" s="419" t="s">
        <v>10518</v>
      </c>
      <c r="AL524" s="36"/>
    </row>
    <row r="525" spans="1:38" ht="25.5" x14ac:dyDescent="0.25">
      <c r="A525" s="460">
        <v>520</v>
      </c>
      <c r="B525" s="420"/>
      <c r="C525" s="420"/>
      <c r="D525" s="70"/>
      <c r="E525" s="70"/>
      <c r="F525" s="70"/>
      <c r="G525" s="70"/>
      <c r="H525" s="70"/>
      <c r="I525" s="70"/>
      <c r="J525" s="70"/>
      <c r="K525" s="70"/>
      <c r="L525" s="70"/>
      <c r="M525" s="70"/>
      <c r="N525" s="70"/>
      <c r="O525" s="70"/>
      <c r="P525" s="70"/>
      <c r="Q525" s="70"/>
      <c r="R525" s="70"/>
      <c r="S525" s="70"/>
      <c r="T525" s="70"/>
      <c r="U525" s="70"/>
      <c r="V525" s="70"/>
      <c r="W525" s="70"/>
      <c r="X525" s="418"/>
      <c r="Y525" s="419"/>
      <c r="Z525" s="418"/>
      <c r="AA525" s="70"/>
      <c r="AB525" s="419"/>
      <c r="AC525" s="418"/>
      <c r="AD525" s="70"/>
      <c r="AE525" s="70"/>
      <c r="AF525" s="418"/>
      <c r="AG525" s="70" t="s">
        <v>10516</v>
      </c>
      <c r="AH525" s="68" t="s">
        <v>10523</v>
      </c>
      <c r="AI525" s="418">
        <v>1981</v>
      </c>
      <c r="AJ525" s="70">
        <v>0.12</v>
      </c>
      <c r="AK525" s="419" t="s">
        <v>10524</v>
      </c>
      <c r="AL525" s="36"/>
    </row>
    <row r="526" spans="1:38" ht="25.5" x14ac:dyDescent="0.25">
      <c r="A526" s="460">
        <v>521</v>
      </c>
      <c r="B526" s="420"/>
      <c r="C526" s="420"/>
      <c r="D526" s="70"/>
      <c r="E526" s="419"/>
      <c r="F526" s="418"/>
      <c r="G526" s="70"/>
      <c r="H526" s="419"/>
      <c r="I526" s="70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70"/>
      <c r="U526" s="70"/>
      <c r="V526" s="70"/>
      <c r="W526" s="70"/>
      <c r="X526" s="418"/>
      <c r="Y526" s="419"/>
      <c r="Z526" s="418"/>
      <c r="AA526" s="70"/>
      <c r="AB526" s="419"/>
      <c r="AC526" s="418"/>
      <c r="AD526" s="70"/>
      <c r="AE526" s="70"/>
      <c r="AF526" s="418"/>
      <c r="AG526" s="70" t="s">
        <v>10516</v>
      </c>
      <c r="AH526" s="68" t="s">
        <v>10525</v>
      </c>
      <c r="AI526" s="418">
        <v>1981</v>
      </c>
      <c r="AJ526" s="70">
        <v>4.4999999999999998E-2</v>
      </c>
      <c r="AK526" s="419" t="s">
        <v>10524</v>
      </c>
      <c r="AL526" s="36"/>
    </row>
    <row r="527" spans="1:38" ht="25.5" x14ac:dyDescent="0.25">
      <c r="A527" s="460">
        <v>522</v>
      </c>
      <c r="B527" s="420"/>
      <c r="C527" s="420"/>
      <c r="D527" s="70"/>
      <c r="E527" s="70"/>
      <c r="F527" s="70"/>
      <c r="G527" s="70"/>
      <c r="H527" s="70"/>
      <c r="I527" s="70"/>
      <c r="J527" s="70"/>
      <c r="K527" s="70"/>
      <c r="L527" s="70"/>
      <c r="M527" s="70"/>
      <c r="N527" s="70"/>
      <c r="O527" s="70"/>
      <c r="P527" s="70"/>
      <c r="Q527" s="70"/>
      <c r="R527" s="70"/>
      <c r="S527" s="70"/>
      <c r="T527" s="70"/>
      <c r="U527" s="70"/>
      <c r="V527" s="70"/>
      <c r="W527" s="70"/>
      <c r="X527" s="418"/>
      <c r="Y527" s="419"/>
      <c r="Z527" s="418"/>
      <c r="AA527" s="70"/>
      <c r="AB527" s="419"/>
      <c r="AC527" s="418"/>
      <c r="AD527" s="70"/>
      <c r="AE527" s="70"/>
      <c r="AF527" s="418"/>
      <c r="AG527" s="70" t="s">
        <v>10516</v>
      </c>
      <c r="AH527" s="68" t="s">
        <v>10526</v>
      </c>
      <c r="AI527" s="418">
        <v>1981</v>
      </c>
      <c r="AJ527" s="70">
        <v>0.12</v>
      </c>
      <c r="AK527" s="419" t="s">
        <v>10524</v>
      </c>
      <c r="AL527" s="36"/>
    </row>
    <row r="528" spans="1:38" ht="25.5" x14ac:dyDescent="0.25">
      <c r="A528" s="460">
        <v>523</v>
      </c>
      <c r="B528" s="420"/>
      <c r="C528" s="42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418"/>
      <c r="Y528" s="419"/>
      <c r="Z528" s="418"/>
      <c r="AA528" s="70"/>
      <c r="AB528" s="419"/>
      <c r="AC528" s="418"/>
      <c r="AD528" s="70"/>
      <c r="AE528" s="70"/>
      <c r="AF528" s="418"/>
      <c r="AG528" s="70" t="s">
        <v>10516</v>
      </c>
      <c r="AH528" s="68" t="s">
        <v>10527</v>
      </c>
      <c r="AI528" s="418">
        <v>1980</v>
      </c>
      <c r="AJ528" s="70">
        <v>0.06</v>
      </c>
      <c r="AK528" s="419" t="s">
        <v>10528</v>
      </c>
      <c r="AL528" s="36"/>
    </row>
    <row r="529" spans="1:38" ht="25.5" x14ac:dyDescent="0.25">
      <c r="A529" s="460">
        <v>524</v>
      </c>
      <c r="B529" s="420"/>
      <c r="C529" s="420"/>
      <c r="D529" s="70"/>
      <c r="E529" s="419"/>
      <c r="F529" s="418"/>
      <c r="G529" s="70"/>
      <c r="H529" s="419"/>
      <c r="I529" s="70"/>
      <c r="J529" s="70"/>
      <c r="K529" s="70"/>
      <c r="L529" s="70"/>
      <c r="M529" s="70"/>
      <c r="N529" s="70"/>
      <c r="O529" s="70"/>
      <c r="P529" s="70"/>
      <c r="Q529" s="70"/>
      <c r="R529" s="70"/>
      <c r="S529" s="70"/>
      <c r="T529" s="70"/>
      <c r="U529" s="70"/>
      <c r="V529" s="70"/>
      <c r="W529" s="70"/>
      <c r="X529" s="418"/>
      <c r="Y529" s="419"/>
      <c r="Z529" s="418"/>
      <c r="AA529" s="70"/>
      <c r="AB529" s="419"/>
      <c r="AC529" s="418"/>
      <c r="AD529" s="70"/>
      <c r="AE529" s="70"/>
      <c r="AF529" s="418"/>
      <c r="AG529" s="70" t="s">
        <v>10516</v>
      </c>
      <c r="AH529" s="68" t="s">
        <v>10529</v>
      </c>
      <c r="AI529" s="418">
        <v>1981</v>
      </c>
      <c r="AJ529" s="70">
        <v>0.12</v>
      </c>
      <c r="AK529" s="419" t="s">
        <v>10530</v>
      </c>
      <c r="AL529" s="36"/>
    </row>
    <row r="530" spans="1:38" ht="25.5" x14ac:dyDescent="0.25">
      <c r="A530" s="460">
        <v>525</v>
      </c>
      <c r="B530" s="420"/>
      <c r="C530" s="420"/>
      <c r="D530" s="70"/>
      <c r="E530" s="70"/>
      <c r="F530" s="70"/>
      <c r="G530" s="70"/>
      <c r="H530" s="70"/>
      <c r="I530" s="70"/>
      <c r="J530" s="70"/>
      <c r="K530" s="70"/>
      <c r="L530" s="70"/>
      <c r="M530" s="70"/>
      <c r="N530" s="70"/>
      <c r="O530" s="70"/>
      <c r="P530" s="70"/>
      <c r="Q530" s="70"/>
      <c r="R530" s="70"/>
      <c r="S530" s="70"/>
      <c r="T530" s="70"/>
      <c r="U530" s="70"/>
      <c r="V530" s="70"/>
      <c r="W530" s="70"/>
      <c r="X530" s="418"/>
      <c r="Y530" s="419"/>
      <c r="Z530" s="418"/>
      <c r="AA530" s="70"/>
      <c r="AB530" s="419"/>
      <c r="AC530" s="418"/>
      <c r="AD530" s="70"/>
      <c r="AE530" s="70"/>
      <c r="AF530" s="418"/>
      <c r="AG530" s="70" t="s">
        <v>10516</v>
      </c>
      <c r="AH530" s="68" t="s">
        <v>10531</v>
      </c>
      <c r="AI530" s="418">
        <v>1983</v>
      </c>
      <c r="AJ530" s="70">
        <v>0.125</v>
      </c>
      <c r="AK530" s="419" t="s">
        <v>10528</v>
      </c>
      <c r="AL530" s="36"/>
    </row>
    <row r="531" spans="1:38" ht="25.5" x14ac:dyDescent="0.25">
      <c r="A531" s="460">
        <v>526</v>
      </c>
      <c r="B531" s="420"/>
      <c r="C531" s="420"/>
      <c r="D531" s="70"/>
      <c r="E531" s="70"/>
      <c r="F531" s="70"/>
      <c r="G531" s="70"/>
      <c r="H531" s="70"/>
      <c r="I531" s="70"/>
      <c r="J531" s="70"/>
      <c r="K531" s="70"/>
      <c r="L531" s="70"/>
      <c r="M531" s="70"/>
      <c r="N531" s="70"/>
      <c r="O531" s="70"/>
      <c r="P531" s="70"/>
      <c r="Q531" s="70"/>
      <c r="R531" s="70"/>
      <c r="S531" s="70"/>
      <c r="T531" s="70"/>
      <c r="U531" s="70"/>
      <c r="V531" s="70"/>
      <c r="W531" s="70"/>
      <c r="X531" s="418"/>
      <c r="Y531" s="419"/>
      <c r="Z531" s="418"/>
      <c r="AA531" s="70"/>
      <c r="AB531" s="419"/>
      <c r="AC531" s="418"/>
      <c r="AD531" s="70"/>
      <c r="AE531" s="70"/>
      <c r="AF531" s="418"/>
      <c r="AG531" s="70" t="s">
        <v>10516</v>
      </c>
      <c r="AH531" s="68" t="s">
        <v>10532</v>
      </c>
      <c r="AI531" s="418">
        <v>1983</v>
      </c>
      <c r="AJ531" s="70">
        <v>7.4999999999999997E-2</v>
      </c>
      <c r="AK531" s="419" t="s">
        <v>10528</v>
      </c>
      <c r="AL531" s="36"/>
    </row>
    <row r="532" spans="1:38" ht="25.5" x14ac:dyDescent="0.25">
      <c r="A532" s="460">
        <v>527</v>
      </c>
      <c r="B532" s="420"/>
      <c r="C532" s="420"/>
      <c r="D532" s="70"/>
      <c r="E532" s="419"/>
      <c r="F532" s="418"/>
      <c r="G532" s="70"/>
      <c r="H532" s="419"/>
      <c r="I532" s="70"/>
      <c r="J532" s="70"/>
      <c r="K532" s="70"/>
      <c r="L532" s="70"/>
      <c r="M532" s="70"/>
      <c r="N532" s="70"/>
      <c r="O532" s="70"/>
      <c r="P532" s="70"/>
      <c r="Q532" s="70"/>
      <c r="R532" s="70"/>
      <c r="S532" s="70"/>
      <c r="T532" s="70"/>
      <c r="U532" s="70"/>
      <c r="V532" s="70"/>
      <c r="W532" s="70"/>
      <c r="X532" s="418"/>
      <c r="Y532" s="419"/>
      <c r="Z532" s="418"/>
      <c r="AA532" s="70"/>
      <c r="AB532" s="419"/>
      <c r="AC532" s="418"/>
      <c r="AD532" s="70"/>
      <c r="AE532" s="70"/>
      <c r="AF532" s="418"/>
      <c r="AG532" s="70" t="s">
        <v>10516</v>
      </c>
      <c r="AH532" s="68" t="s">
        <v>10533</v>
      </c>
      <c r="AI532" s="418">
        <v>1980</v>
      </c>
      <c r="AJ532" s="70">
        <v>0.13</v>
      </c>
      <c r="AK532" s="419" t="s">
        <v>10534</v>
      </c>
      <c r="AL532" s="36"/>
    </row>
    <row r="533" spans="1:38" ht="25.5" x14ac:dyDescent="0.25">
      <c r="A533" s="460">
        <v>528</v>
      </c>
      <c r="B533" s="420"/>
      <c r="C533" s="420"/>
      <c r="D533" s="70"/>
      <c r="E533" s="70"/>
      <c r="F533" s="70"/>
      <c r="G533" s="70"/>
      <c r="H533" s="70"/>
      <c r="I533" s="70"/>
      <c r="J533" s="70"/>
      <c r="K533" s="70"/>
      <c r="L533" s="70"/>
      <c r="M533" s="70"/>
      <c r="N533" s="70"/>
      <c r="O533" s="70"/>
      <c r="P533" s="70"/>
      <c r="Q533" s="70"/>
      <c r="R533" s="70"/>
      <c r="S533" s="70"/>
      <c r="T533" s="70"/>
      <c r="U533" s="70"/>
      <c r="V533" s="70"/>
      <c r="W533" s="70"/>
      <c r="X533" s="418"/>
      <c r="Y533" s="419"/>
      <c r="Z533" s="418"/>
      <c r="AA533" s="70"/>
      <c r="AB533" s="419"/>
      <c r="AC533" s="418"/>
      <c r="AD533" s="70"/>
      <c r="AE533" s="70"/>
      <c r="AF533" s="418"/>
      <c r="AG533" s="70" t="s">
        <v>10516</v>
      </c>
      <c r="AH533" s="68" t="s">
        <v>10535</v>
      </c>
      <c r="AI533" s="418">
        <v>1980</v>
      </c>
      <c r="AJ533" s="70">
        <v>0.125</v>
      </c>
      <c r="AK533" s="419" t="s">
        <v>10536</v>
      </c>
      <c r="AL533" s="36"/>
    </row>
    <row r="534" spans="1:38" ht="25.5" x14ac:dyDescent="0.25">
      <c r="A534" s="460">
        <v>529</v>
      </c>
      <c r="B534" s="420"/>
      <c r="C534" s="420"/>
      <c r="D534" s="70"/>
      <c r="E534" s="70"/>
      <c r="F534" s="70"/>
      <c r="G534" s="70"/>
      <c r="H534" s="70"/>
      <c r="I534" s="70"/>
      <c r="J534" s="70"/>
      <c r="K534" s="70"/>
      <c r="L534" s="70"/>
      <c r="M534" s="70"/>
      <c r="N534" s="70"/>
      <c r="O534" s="70"/>
      <c r="P534" s="70"/>
      <c r="Q534" s="70"/>
      <c r="R534" s="70"/>
      <c r="S534" s="70"/>
      <c r="T534" s="70"/>
      <c r="U534" s="70"/>
      <c r="V534" s="70"/>
      <c r="W534" s="70"/>
      <c r="X534" s="418"/>
      <c r="Y534" s="419"/>
      <c r="Z534" s="418"/>
      <c r="AA534" s="70"/>
      <c r="AB534" s="419"/>
      <c r="AC534" s="418"/>
      <c r="AD534" s="70"/>
      <c r="AE534" s="70"/>
      <c r="AF534" s="418"/>
      <c r="AG534" s="70" t="s">
        <v>10516</v>
      </c>
      <c r="AH534" s="68" t="s">
        <v>10537</v>
      </c>
      <c r="AI534" s="418">
        <v>1980</v>
      </c>
      <c r="AJ534" s="70">
        <v>0.125</v>
      </c>
      <c r="AK534" s="419" t="s">
        <v>10536</v>
      </c>
      <c r="AL534" s="36"/>
    </row>
    <row r="535" spans="1:38" x14ac:dyDescent="0.25">
      <c r="A535" s="460">
        <v>530</v>
      </c>
      <c r="B535" s="420"/>
      <c r="C535" s="420"/>
      <c r="D535" s="70"/>
      <c r="E535" s="70"/>
      <c r="F535" s="70"/>
      <c r="G535" s="70"/>
      <c r="H535" s="70"/>
      <c r="I535" s="70"/>
      <c r="J535" s="70"/>
      <c r="K535" s="70"/>
      <c r="L535" s="70"/>
      <c r="M535" s="70"/>
      <c r="N535" s="70"/>
      <c r="O535" s="70"/>
      <c r="P535" s="70"/>
      <c r="Q535" s="70"/>
      <c r="R535" s="70"/>
      <c r="S535" s="70"/>
      <c r="T535" s="70"/>
      <c r="U535" s="70"/>
      <c r="V535" s="70"/>
      <c r="W535" s="70"/>
      <c r="X535" s="418"/>
      <c r="Y535" s="419"/>
      <c r="Z535" s="418"/>
      <c r="AA535" s="70"/>
      <c r="AB535" s="419"/>
      <c r="AC535" s="418"/>
      <c r="AD535" s="70"/>
      <c r="AE535" s="70"/>
      <c r="AF535" s="418"/>
      <c r="AG535" s="70"/>
      <c r="AH535" s="68"/>
      <c r="AI535" s="68"/>
      <c r="AJ535" s="68"/>
      <c r="AK535" s="70"/>
      <c r="AL535" s="36"/>
    </row>
    <row r="536" spans="1:38" ht="25.5" x14ac:dyDescent="0.25">
      <c r="A536" s="460">
        <v>531</v>
      </c>
      <c r="B536" s="420" t="s">
        <v>10538</v>
      </c>
      <c r="C536" s="420"/>
      <c r="D536" s="70"/>
      <c r="E536" s="70"/>
      <c r="F536" s="70"/>
      <c r="G536" s="70"/>
      <c r="H536" s="70"/>
      <c r="I536" s="70"/>
      <c r="J536" s="70"/>
      <c r="K536" s="70"/>
      <c r="L536" s="70"/>
      <c r="M536" s="70" t="s">
        <v>10486</v>
      </c>
      <c r="N536" s="70" t="s">
        <v>10539</v>
      </c>
      <c r="O536" s="70">
        <v>0.4</v>
      </c>
      <c r="P536" s="70">
        <v>1980</v>
      </c>
      <c r="Q536" s="70" t="s">
        <v>1598</v>
      </c>
      <c r="R536" s="70" t="s">
        <v>10540</v>
      </c>
      <c r="S536" s="70">
        <v>88</v>
      </c>
      <c r="T536" s="70">
        <v>1978</v>
      </c>
      <c r="U536" s="68" t="s">
        <v>9672</v>
      </c>
      <c r="V536" s="70" t="s">
        <v>28</v>
      </c>
      <c r="W536" s="70" t="s">
        <v>6655</v>
      </c>
      <c r="X536" s="418">
        <v>0.97099999999999997</v>
      </c>
      <c r="Y536" s="419" t="s">
        <v>10541</v>
      </c>
      <c r="Z536" s="418">
        <v>0.1</v>
      </c>
      <c r="AA536" s="70">
        <v>1963</v>
      </c>
      <c r="AB536" s="419" t="s">
        <v>500</v>
      </c>
      <c r="AC536" s="418">
        <v>35</v>
      </c>
      <c r="AD536" s="70"/>
      <c r="AE536" s="70">
        <v>1</v>
      </c>
      <c r="AF536" s="70">
        <v>36</v>
      </c>
      <c r="AG536" s="70" t="s">
        <v>5098</v>
      </c>
      <c r="AH536" s="68" t="s">
        <v>10542</v>
      </c>
      <c r="AI536" s="68">
        <v>2000</v>
      </c>
      <c r="AJ536" s="68">
        <v>0.03</v>
      </c>
      <c r="AK536" s="70" t="s">
        <v>121</v>
      </c>
      <c r="AL536" s="36"/>
    </row>
    <row r="537" spans="1:38" ht="25.5" x14ac:dyDescent="0.25">
      <c r="A537" s="460">
        <v>532</v>
      </c>
      <c r="B537" s="420"/>
      <c r="C537" s="420"/>
      <c r="D537" s="70"/>
      <c r="E537" s="419"/>
      <c r="F537" s="418"/>
      <c r="G537" s="70"/>
      <c r="H537" s="419"/>
      <c r="I537" s="70"/>
      <c r="J537" s="70"/>
      <c r="K537" s="70"/>
      <c r="L537" s="70"/>
      <c r="M537" s="70"/>
      <c r="N537" s="70"/>
      <c r="O537" s="70"/>
      <c r="P537" s="70"/>
      <c r="Q537" s="70"/>
      <c r="R537" s="70"/>
      <c r="S537" s="70"/>
      <c r="T537" s="70"/>
      <c r="U537" s="70"/>
      <c r="V537" s="70"/>
      <c r="W537" s="70"/>
      <c r="X537" s="418"/>
      <c r="Y537" s="419"/>
      <c r="Z537" s="418">
        <v>0.56399999999999995</v>
      </c>
      <c r="AA537" s="70"/>
      <c r="AB537" s="419" t="s">
        <v>10543</v>
      </c>
      <c r="AC537" s="418"/>
      <c r="AD537" s="70"/>
      <c r="AE537" s="70"/>
      <c r="AF537" s="418"/>
      <c r="AG537" s="70" t="s">
        <v>5098</v>
      </c>
      <c r="AH537" s="68" t="s">
        <v>10544</v>
      </c>
      <c r="AI537" s="70">
        <v>1980</v>
      </c>
      <c r="AJ537" s="70">
        <v>0.1</v>
      </c>
      <c r="AK537" s="70" t="s">
        <v>10545</v>
      </c>
      <c r="AL537" s="36"/>
    </row>
    <row r="538" spans="1:38" ht="25.5" x14ac:dyDescent="0.25">
      <c r="A538" s="460">
        <v>533</v>
      </c>
      <c r="B538" s="420"/>
      <c r="C538" s="420"/>
      <c r="D538" s="70"/>
      <c r="E538" s="70"/>
      <c r="F538" s="70"/>
      <c r="G538" s="70"/>
      <c r="H538" s="70"/>
      <c r="I538" s="70"/>
      <c r="J538" s="70"/>
      <c r="K538" s="70"/>
      <c r="L538" s="70"/>
      <c r="M538" s="70"/>
      <c r="N538" s="70"/>
      <c r="O538" s="70"/>
      <c r="P538" s="70"/>
      <c r="Q538" s="70"/>
      <c r="R538" s="70"/>
      <c r="S538" s="70"/>
      <c r="T538" s="70"/>
      <c r="U538" s="70"/>
      <c r="V538" s="70"/>
      <c r="W538" s="70"/>
      <c r="X538" s="418"/>
      <c r="Y538" s="419"/>
      <c r="Z538" s="418">
        <v>0.05</v>
      </c>
      <c r="AA538" s="70"/>
      <c r="AB538" s="419" t="s">
        <v>623</v>
      </c>
      <c r="AC538" s="418"/>
      <c r="AD538" s="70"/>
      <c r="AE538" s="70"/>
      <c r="AF538" s="418"/>
      <c r="AG538" s="70" t="s">
        <v>5098</v>
      </c>
      <c r="AH538" s="68" t="s">
        <v>10546</v>
      </c>
      <c r="AI538" s="70">
        <v>1980</v>
      </c>
      <c r="AJ538" s="70">
        <v>0.1</v>
      </c>
      <c r="AK538" s="70" t="s">
        <v>10545</v>
      </c>
      <c r="AL538" s="36"/>
    </row>
    <row r="539" spans="1:38" ht="25.5" x14ac:dyDescent="0.25">
      <c r="A539" s="460">
        <v>534</v>
      </c>
      <c r="B539" s="420"/>
      <c r="C539" s="42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70"/>
      <c r="V539" s="70"/>
      <c r="W539" s="70"/>
      <c r="X539" s="418"/>
      <c r="Y539" s="419"/>
      <c r="Z539" s="418">
        <v>1.9E-2</v>
      </c>
      <c r="AA539" s="70"/>
      <c r="AB539" s="419" t="s">
        <v>10547</v>
      </c>
      <c r="AC539" s="418"/>
      <c r="AD539" s="70"/>
      <c r="AE539" s="70"/>
      <c r="AF539" s="418"/>
      <c r="AG539" s="70" t="s">
        <v>5098</v>
      </c>
      <c r="AH539" s="68" t="s">
        <v>10548</v>
      </c>
      <c r="AI539" s="68">
        <v>1983</v>
      </c>
      <c r="AJ539" s="68">
        <v>0.1</v>
      </c>
      <c r="AK539" s="70" t="s">
        <v>6931</v>
      </c>
      <c r="AL539" s="36"/>
    </row>
    <row r="540" spans="1:38" ht="25.5" x14ac:dyDescent="0.25">
      <c r="A540" s="460">
        <v>535</v>
      </c>
      <c r="B540" s="420"/>
      <c r="C540" s="420"/>
      <c r="D540" s="70"/>
      <c r="E540" s="419"/>
      <c r="F540" s="418"/>
      <c r="G540" s="70"/>
      <c r="H540" s="419"/>
      <c r="I540" s="70"/>
      <c r="J540" s="70"/>
      <c r="K540" s="70"/>
      <c r="L540" s="70"/>
      <c r="M540" s="70"/>
      <c r="N540" s="70"/>
      <c r="O540" s="70"/>
      <c r="P540" s="70"/>
      <c r="Q540" s="70"/>
      <c r="R540" s="70"/>
      <c r="S540" s="70"/>
      <c r="T540" s="70"/>
      <c r="U540" s="70"/>
      <c r="V540" s="70"/>
      <c r="W540" s="70"/>
      <c r="X540" s="418"/>
      <c r="Y540" s="419"/>
      <c r="Z540" s="418">
        <v>0.155</v>
      </c>
      <c r="AA540" s="70"/>
      <c r="AB540" s="419" t="s">
        <v>10549</v>
      </c>
      <c r="AC540" s="418"/>
      <c r="AD540" s="70"/>
      <c r="AE540" s="70"/>
      <c r="AF540" s="418"/>
      <c r="AG540" s="70" t="s">
        <v>5098</v>
      </c>
      <c r="AH540" s="68" t="s">
        <v>10550</v>
      </c>
      <c r="AI540" s="68">
        <v>1983</v>
      </c>
      <c r="AJ540" s="68">
        <v>0.1</v>
      </c>
      <c r="AK540" s="70" t="s">
        <v>6931</v>
      </c>
      <c r="AL540" s="36"/>
    </row>
    <row r="541" spans="1:38" x14ac:dyDescent="0.25">
      <c r="A541" s="460">
        <v>536</v>
      </c>
      <c r="B541" s="420"/>
      <c r="C541" s="420"/>
      <c r="D541" s="70"/>
      <c r="E541" s="419"/>
      <c r="F541" s="418"/>
      <c r="G541" s="70"/>
      <c r="H541" s="419"/>
      <c r="I541" s="70"/>
      <c r="J541" s="70"/>
      <c r="K541" s="70"/>
      <c r="L541" s="70"/>
      <c r="M541" s="70"/>
      <c r="N541" s="70"/>
      <c r="O541" s="70"/>
      <c r="P541" s="70"/>
      <c r="Q541" s="70"/>
      <c r="R541" s="70"/>
      <c r="S541" s="70"/>
      <c r="T541" s="70"/>
      <c r="U541" s="70"/>
      <c r="V541" s="70"/>
      <c r="W541" s="70"/>
      <c r="X541" s="418"/>
      <c r="Y541" s="419"/>
      <c r="Z541" s="418">
        <v>0.18099999999999999</v>
      </c>
      <c r="AA541" s="70"/>
      <c r="AB541" s="419" t="s">
        <v>2256</v>
      </c>
      <c r="AC541" s="418"/>
      <c r="AD541" s="70"/>
      <c r="AE541" s="70"/>
      <c r="AF541" s="418"/>
      <c r="AG541" s="70"/>
      <c r="AH541" s="70"/>
      <c r="AI541" s="68"/>
      <c r="AJ541" s="68"/>
      <c r="AK541" s="70"/>
      <c r="AL541" s="36"/>
    </row>
    <row r="542" spans="1:38" x14ac:dyDescent="0.25">
      <c r="A542" s="460">
        <v>537</v>
      </c>
      <c r="B542" s="420"/>
      <c r="C542" s="420"/>
      <c r="D542" s="70"/>
      <c r="E542" s="419"/>
      <c r="F542" s="418"/>
      <c r="G542" s="70"/>
      <c r="H542" s="419"/>
      <c r="I542" s="70"/>
      <c r="J542" s="70"/>
      <c r="K542" s="70"/>
      <c r="L542" s="70"/>
      <c r="M542" s="70"/>
      <c r="N542" s="70"/>
      <c r="O542" s="70"/>
      <c r="P542" s="70"/>
      <c r="Q542" s="70"/>
      <c r="R542" s="70"/>
      <c r="S542" s="70"/>
      <c r="T542" s="70"/>
      <c r="U542" s="70"/>
      <c r="V542" s="70"/>
      <c r="W542" s="70"/>
      <c r="X542" s="418"/>
      <c r="Y542" s="419"/>
      <c r="Z542" s="418"/>
      <c r="AA542" s="70"/>
      <c r="AB542" s="419"/>
      <c r="AC542" s="418"/>
      <c r="AD542" s="70"/>
      <c r="AE542" s="70"/>
      <c r="AF542" s="418"/>
      <c r="AG542" s="70"/>
      <c r="AH542" s="70"/>
      <c r="AI542" s="68"/>
      <c r="AJ542" s="68"/>
      <c r="AK542" s="70"/>
      <c r="AL542" s="36"/>
    </row>
    <row r="543" spans="1:38" ht="25.5" x14ac:dyDescent="0.25">
      <c r="A543" s="460">
        <v>538</v>
      </c>
      <c r="B543" s="420" t="s">
        <v>10551</v>
      </c>
      <c r="C543" s="420"/>
      <c r="D543" s="70"/>
      <c r="E543" s="70"/>
      <c r="F543" s="70"/>
      <c r="G543" s="70"/>
      <c r="H543" s="70"/>
      <c r="I543" s="70"/>
      <c r="J543" s="70"/>
      <c r="K543" s="70"/>
      <c r="L543" s="70"/>
      <c r="M543" s="68" t="s">
        <v>10552</v>
      </c>
      <c r="N543" s="70" t="s">
        <v>10553</v>
      </c>
      <c r="O543" s="70">
        <v>0.39</v>
      </c>
      <c r="P543" s="70">
        <v>1982</v>
      </c>
      <c r="Q543" s="70" t="s">
        <v>7002</v>
      </c>
      <c r="R543" s="70" t="s">
        <v>8324</v>
      </c>
      <c r="S543" s="70">
        <v>35</v>
      </c>
      <c r="T543" s="70">
        <v>1958</v>
      </c>
      <c r="U543" s="68" t="s">
        <v>10229</v>
      </c>
      <c r="V543" s="70" t="s">
        <v>56</v>
      </c>
      <c r="W543" s="70" t="s">
        <v>10554</v>
      </c>
      <c r="X543" s="418">
        <v>0.51900000000000002</v>
      </c>
      <c r="Y543" s="418" t="s">
        <v>10555</v>
      </c>
      <c r="Z543" s="418">
        <v>0.4</v>
      </c>
      <c r="AA543" s="418">
        <v>1958</v>
      </c>
      <c r="AB543" s="418" t="s">
        <v>5493</v>
      </c>
      <c r="AC543" s="418">
        <v>19</v>
      </c>
      <c r="AD543" s="418"/>
      <c r="AE543" s="418"/>
      <c r="AF543" s="418">
        <v>19</v>
      </c>
      <c r="AG543" s="70" t="s">
        <v>3739</v>
      </c>
      <c r="AH543" s="68" t="s">
        <v>10556</v>
      </c>
      <c r="AI543" s="68">
        <v>2012</v>
      </c>
      <c r="AJ543" s="68">
        <v>5.5E-2</v>
      </c>
      <c r="AK543" s="419" t="s">
        <v>3029</v>
      </c>
      <c r="AL543" s="36"/>
    </row>
    <row r="544" spans="1:38" ht="25.5" x14ac:dyDescent="0.25">
      <c r="A544" s="460">
        <v>539</v>
      </c>
      <c r="B544" s="420"/>
      <c r="C544" s="420"/>
      <c r="D544" s="70"/>
      <c r="E544" s="70"/>
      <c r="F544" s="70"/>
      <c r="G544" s="70"/>
      <c r="H544" s="70"/>
      <c r="I544" s="70"/>
      <c r="J544" s="70"/>
      <c r="K544" s="70"/>
      <c r="L544" s="70"/>
      <c r="M544" s="68"/>
      <c r="N544" s="70"/>
      <c r="O544" s="70"/>
      <c r="P544" s="70"/>
      <c r="Q544" s="70"/>
      <c r="R544" s="70"/>
      <c r="S544" s="70"/>
      <c r="T544" s="70"/>
      <c r="U544" s="68"/>
      <c r="V544" s="70"/>
      <c r="W544" s="70"/>
      <c r="X544" s="418"/>
      <c r="Y544" s="418"/>
      <c r="Z544" s="418">
        <v>2.5999999999999999E-2</v>
      </c>
      <c r="AA544" s="418"/>
      <c r="AB544" s="418" t="s">
        <v>10557</v>
      </c>
      <c r="AC544" s="418"/>
      <c r="AD544" s="418"/>
      <c r="AE544" s="418"/>
      <c r="AF544" s="418"/>
      <c r="AG544" s="70" t="s">
        <v>3739</v>
      </c>
      <c r="AH544" s="68" t="s">
        <v>10558</v>
      </c>
      <c r="AI544" s="68">
        <v>1999</v>
      </c>
      <c r="AJ544" s="68">
        <v>6.3E-2</v>
      </c>
      <c r="AK544" s="419" t="s">
        <v>48</v>
      </c>
      <c r="AL544" s="36"/>
    </row>
    <row r="545" spans="1:38" x14ac:dyDescent="0.25">
      <c r="A545" s="460">
        <v>540</v>
      </c>
      <c r="B545" s="420"/>
      <c r="C545" s="420"/>
      <c r="D545" s="70"/>
      <c r="E545" s="70"/>
      <c r="F545" s="70"/>
      <c r="G545" s="70"/>
      <c r="H545" s="70"/>
      <c r="I545" s="70"/>
      <c r="J545" s="70"/>
      <c r="K545" s="70"/>
      <c r="L545" s="70"/>
      <c r="M545" s="68"/>
      <c r="N545" s="70"/>
      <c r="O545" s="70"/>
      <c r="P545" s="70"/>
      <c r="Q545" s="70"/>
      <c r="R545" s="70"/>
      <c r="S545" s="70"/>
      <c r="T545" s="70"/>
      <c r="U545" s="68"/>
      <c r="V545" s="70"/>
      <c r="W545" s="70"/>
      <c r="X545" s="418"/>
      <c r="Y545" s="418"/>
      <c r="Z545" s="418">
        <v>0.04</v>
      </c>
      <c r="AA545" s="418"/>
      <c r="AB545" s="418" t="s">
        <v>10547</v>
      </c>
      <c r="AC545" s="418"/>
      <c r="AD545" s="418"/>
      <c r="AE545" s="418"/>
      <c r="AF545" s="418"/>
      <c r="AG545" s="70" t="s">
        <v>3739</v>
      </c>
      <c r="AH545" s="68" t="s">
        <v>10559</v>
      </c>
      <c r="AI545" s="68">
        <v>2014</v>
      </c>
      <c r="AJ545" s="68">
        <v>0.02</v>
      </c>
      <c r="AK545" s="419" t="s">
        <v>10560</v>
      </c>
      <c r="AL545" s="36"/>
    </row>
    <row r="546" spans="1:38" ht="25.5" x14ac:dyDescent="0.25">
      <c r="A546" s="460">
        <v>541</v>
      </c>
      <c r="B546" s="420"/>
      <c r="C546" s="420"/>
      <c r="D546" s="70"/>
      <c r="E546" s="70"/>
      <c r="F546" s="70"/>
      <c r="G546" s="70"/>
      <c r="H546" s="70"/>
      <c r="I546" s="70"/>
      <c r="J546" s="70"/>
      <c r="K546" s="70"/>
      <c r="L546" s="70"/>
      <c r="M546" s="68"/>
      <c r="N546" s="70"/>
      <c r="O546" s="70"/>
      <c r="P546" s="70"/>
      <c r="Q546" s="70"/>
      <c r="R546" s="70"/>
      <c r="S546" s="70"/>
      <c r="T546" s="70"/>
      <c r="U546" s="68"/>
      <c r="V546" s="70"/>
      <c r="W546" s="70"/>
      <c r="X546" s="418"/>
      <c r="Y546" s="418"/>
      <c r="Z546" s="418">
        <v>0.76900000000000002</v>
      </c>
      <c r="AA546" s="418"/>
      <c r="AB546" s="418" t="s">
        <v>623</v>
      </c>
      <c r="AC546" s="418"/>
      <c r="AD546" s="418"/>
      <c r="AE546" s="418"/>
      <c r="AF546" s="418"/>
      <c r="AG546" s="70" t="s">
        <v>3739</v>
      </c>
      <c r="AH546" s="68" t="s">
        <v>10561</v>
      </c>
      <c r="AI546" s="70">
        <v>2015</v>
      </c>
      <c r="AJ546" s="70">
        <v>0.10299999999999999</v>
      </c>
      <c r="AK546" s="419" t="s">
        <v>10562</v>
      </c>
      <c r="AL546" s="36"/>
    </row>
    <row r="547" spans="1:38" ht="25.5" x14ac:dyDescent="0.25">
      <c r="A547" s="460">
        <v>542</v>
      </c>
      <c r="B547" s="420"/>
      <c r="C547" s="420"/>
      <c r="D547" s="70"/>
      <c r="E547" s="70"/>
      <c r="F547" s="70"/>
      <c r="G547" s="70"/>
      <c r="H547" s="70"/>
      <c r="I547" s="70"/>
      <c r="J547" s="70"/>
      <c r="K547" s="70"/>
      <c r="L547" s="70"/>
      <c r="M547" s="70"/>
      <c r="N547" s="70"/>
      <c r="O547" s="70"/>
      <c r="P547" s="70"/>
      <c r="Q547" s="70"/>
      <c r="R547" s="70"/>
      <c r="S547" s="70"/>
      <c r="T547" s="70"/>
      <c r="U547" s="70"/>
      <c r="V547" s="70"/>
      <c r="W547" s="70" t="s">
        <v>10554</v>
      </c>
      <c r="X547" s="418">
        <v>0.93</v>
      </c>
      <c r="Y547" s="418" t="s">
        <v>10563</v>
      </c>
      <c r="Z547" s="418">
        <v>0.53300000000000003</v>
      </c>
      <c r="AA547" s="418">
        <v>1958</v>
      </c>
      <c r="AB547" s="418" t="s">
        <v>5493</v>
      </c>
      <c r="AC547" s="418">
        <v>32</v>
      </c>
      <c r="AD547" s="418"/>
      <c r="AE547" s="418"/>
      <c r="AF547" s="418">
        <v>32</v>
      </c>
      <c r="AG547" s="70" t="s">
        <v>3739</v>
      </c>
      <c r="AH547" s="68" t="s">
        <v>10564</v>
      </c>
      <c r="AI547" s="68">
        <v>2012</v>
      </c>
      <c r="AJ547" s="68">
        <v>5.5E-2</v>
      </c>
      <c r="AK547" s="419" t="s">
        <v>3029</v>
      </c>
      <c r="AL547" s="36"/>
    </row>
    <row r="548" spans="1:38" ht="25.5" x14ac:dyDescent="0.25">
      <c r="A548" s="460">
        <v>543</v>
      </c>
      <c r="B548" s="420"/>
      <c r="C548" s="420"/>
      <c r="D548" s="70"/>
      <c r="E548" s="419"/>
      <c r="F548" s="418"/>
      <c r="G548" s="70"/>
      <c r="H548" s="419"/>
      <c r="I548" s="70"/>
      <c r="J548" s="70"/>
      <c r="K548" s="70"/>
      <c r="L548" s="70"/>
      <c r="M548" s="70"/>
      <c r="N548" s="70"/>
      <c r="O548" s="70"/>
      <c r="P548" s="70"/>
      <c r="Q548" s="70"/>
      <c r="R548" s="70"/>
      <c r="S548" s="70"/>
      <c r="T548" s="70"/>
      <c r="U548" s="70"/>
      <c r="V548" s="70"/>
      <c r="W548" s="70"/>
      <c r="X548" s="418"/>
      <c r="Y548" s="419"/>
      <c r="Z548" s="418">
        <v>0.35</v>
      </c>
      <c r="AA548" s="70"/>
      <c r="AB548" s="418" t="s">
        <v>10557</v>
      </c>
      <c r="AC548" s="418"/>
      <c r="AD548" s="70"/>
      <c r="AE548" s="70"/>
      <c r="AF548" s="418"/>
      <c r="AG548" s="70"/>
      <c r="AH548" s="68"/>
      <c r="AI548" s="68"/>
      <c r="AJ548" s="68"/>
      <c r="AK548" s="419"/>
      <c r="AL548" s="36"/>
    </row>
    <row r="549" spans="1:38" x14ac:dyDescent="0.25">
      <c r="A549" s="460">
        <v>544</v>
      </c>
      <c r="B549" s="420"/>
      <c r="C549" s="420"/>
      <c r="D549" s="70"/>
      <c r="E549" s="70"/>
      <c r="F549" s="70"/>
      <c r="G549" s="70"/>
      <c r="H549" s="70"/>
      <c r="I549" s="70"/>
      <c r="J549" s="70"/>
      <c r="K549" s="70"/>
      <c r="L549" s="70"/>
      <c r="M549" s="70"/>
      <c r="N549" s="70"/>
      <c r="O549" s="70"/>
      <c r="P549" s="70"/>
      <c r="Q549" s="70"/>
      <c r="R549" s="70"/>
      <c r="S549" s="70"/>
      <c r="T549" s="70"/>
      <c r="U549" s="70"/>
      <c r="V549" s="70"/>
      <c r="W549" s="70"/>
      <c r="X549" s="418"/>
      <c r="Y549" s="419"/>
      <c r="Z549" s="418">
        <v>3.2000000000000001E-2</v>
      </c>
      <c r="AA549" s="70"/>
      <c r="AB549" s="418" t="s">
        <v>10547</v>
      </c>
      <c r="AC549" s="418"/>
      <c r="AD549" s="70"/>
      <c r="AE549" s="70"/>
      <c r="AF549" s="418"/>
      <c r="AG549" s="70"/>
      <c r="AH549" s="68"/>
      <c r="AI549" s="68"/>
      <c r="AJ549" s="68"/>
      <c r="AK549" s="419"/>
      <c r="AL549" s="36"/>
    </row>
    <row r="550" spans="1:38" x14ac:dyDescent="0.25">
      <c r="A550" s="460">
        <v>545</v>
      </c>
      <c r="B550" s="420"/>
      <c r="C550" s="420"/>
      <c r="D550" s="70"/>
      <c r="E550" s="70"/>
      <c r="F550" s="70"/>
      <c r="G550" s="70"/>
      <c r="H550" s="70"/>
      <c r="I550" s="70"/>
      <c r="J550" s="70"/>
      <c r="K550" s="70"/>
      <c r="L550" s="70"/>
      <c r="M550" s="70"/>
      <c r="N550" s="70"/>
      <c r="O550" s="70"/>
      <c r="P550" s="70"/>
      <c r="Q550" s="70"/>
      <c r="R550" s="70"/>
      <c r="S550" s="70"/>
      <c r="T550" s="70"/>
      <c r="U550" s="70"/>
      <c r="V550" s="70"/>
      <c r="W550" s="70"/>
      <c r="X550" s="418"/>
      <c r="Y550" s="419"/>
      <c r="Z550" s="418">
        <v>1.4E-2</v>
      </c>
      <c r="AA550" s="70"/>
      <c r="AB550" s="418" t="s">
        <v>623</v>
      </c>
      <c r="AC550" s="418"/>
      <c r="AD550" s="70"/>
      <c r="AE550" s="70"/>
      <c r="AF550" s="418"/>
      <c r="AG550" s="70"/>
      <c r="AH550" s="68"/>
      <c r="AI550" s="70"/>
      <c r="AJ550" s="70"/>
      <c r="AK550" s="419"/>
      <c r="AL550" s="36"/>
    </row>
    <row r="551" spans="1:38" x14ac:dyDescent="0.25">
      <c r="A551" s="460">
        <v>546</v>
      </c>
      <c r="B551" s="420"/>
      <c r="C551" s="420"/>
      <c r="D551" s="70"/>
      <c r="E551" s="70"/>
      <c r="F551" s="70"/>
      <c r="G551" s="70"/>
      <c r="H551" s="70"/>
      <c r="I551" s="70"/>
      <c r="J551" s="70"/>
      <c r="K551" s="70"/>
      <c r="L551" s="70"/>
      <c r="M551" s="70"/>
      <c r="N551" s="70"/>
      <c r="O551" s="70"/>
      <c r="P551" s="70"/>
      <c r="Q551" s="70"/>
      <c r="R551" s="70"/>
      <c r="S551" s="70"/>
      <c r="T551" s="70"/>
      <c r="U551" s="70"/>
      <c r="V551" s="70"/>
      <c r="W551" s="70"/>
      <c r="X551" s="418"/>
      <c r="Y551" s="419"/>
      <c r="Z551" s="418"/>
      <c r="AA551" s="70"/>
      <c r="AB551" s="419"/>
      <c r="AC551" s="418"/>
      <c r="AD551" s="70"/>
      <c r="AE551" s="70"/>
      <c r="AF551" s="418"/>
      <c r="AG551" s="70"/>
      <c r="AH551" s="68"/>
      <c r="AI551" s="70"/>
      <c r="AJ551" s="70"/>
      <c r="AK551" s="419"/>
      <c r="AL551" s="36"/>
    </row>
    <row r="552" spans="1:38" ht="25.5" x14ac:dyDescent="0.25">
      <c r="A552" s="460">
        <v>547</v>
      </c>
      <c r="B552" s="420" t="s">
        <v>10565</v>
      </c>
      <c r="C552" s="420"/>
      <c r="D552" s="70" t="s">
        <v>10566</v>
      </c>
      <c r="E552" s="70" t="s">
        <v>10567</v>
      </c>
      <c r="F552" s="70">
        <v>0.52800000000000002</v>
      </c>
      <c r="G552" s="70">
        <v>1978</v>
      </c>
      <c r="H552" s="70" t="s">
        <v>1053</v>
      </c>
      <c r="I552" s="70">
        <v>11</v>
      </c>
      <c r="J552" s="70"/>
      <c r="K552" s="70"/>
      <c r="L552" s="70">
        <v>11</v>
      </c>
      <c r="M552" s="70" t="s">
        <v>10568</v>
      </c>
      <c r="N552" s="68" t="s">
        <v>10569</v>
      </c>
      <c r="O552" s="70">
        <v>0.09</v>
      </c>
      <c r="P552" s="70">
        <v>2022</v>
      </c>
      <c r="Q552" s="70" t="s">
        <v>10570</v>
      </c>
      <c r="R552" s="70" t="s">
        <v>5993</v>
      </c>
      <c r="S552" s="70">
        <v>36</v>
      </c>
      <c r="T552" s="70">
        <v>1975</v>
      </c>
      <c r="U552" s="68" t="s">
        <v>9982</v>
      </c>
      <c r="V552" s="70" t="s">
        <v>357</v>
      </c>
      <c r="W552" s="70"/>
      <c r="X552" s="418"/>
      <c r="Y552" s="419"/>
      <c r="Z552" s="418"/>
      <c r="AA552" s="70"/>
      <c r="AB552" s="419"/>
      <c r="AC552" s="418"/>
      <c r="AD552" s="70"/>
      <c r="AE552" s="70"/>
      <c r="AF552" s="418"/>
      <c r="AG552" s="70"/>
      <c r="AH552" s="68"/>
      <c r="AI552" s="70"/>
      <c r="AJ552" s="70"/>
      <c r="AK552" s="419"/>
      <c r="AL552" s="36"/>
    </row>
    <row r="553" spans="1:38" x14ac:dyDescent="0.25">
      <c r="A553" s="460">
        <v>548</v>
      </c>
      <c r="B553" s="420"/>
      <c r="C553" s="420"/>
      <c r="D553" s="70"/>
      <c r="E553" s="70"/>
      <c r="F553" s="70"/>
      <c r="G553" s="70"/>
      <c r="H553" s="70"/>
      <c r="I553" s="70"/>
      <c r="J553" s="70"/>
      <c r="K553" s="70"/>
      <c r="L553" s="70"/>
      <c r="M553" s="70"/>
      <c r="N553" s="68"/>
      <c r="O553" s="70"/>
      <c r="P553" s="70"/>
      <c r="Q553" s="70"/>
      <c r="R553" s="70"/>
      <c r="S553" s="70"/>
      <c r="T553" s="70"/>
      <c r="U553" s="68"/>
      <c r="V553" s="70"/>
      <c r="W553" s="70"/>
      <c r="X553" s="418"/>
      <c r="Y553" s="419"/>
      <c r="Z553" s="418"/>
      <c r="AA553" s="70"/>
      <c r="AB553" s="419"/>
      <c r="AC553" s="418"/>
      <c r="AD553" s="70"/>
      <c r="AE553" s="70"/>
      <c r="AF553" s="418"/>
      <c r="AG553" s="70"/>
      <c r="AH553" s="68"/>
      <c r="AI553" s="70"/>
      <c r="AJ553" s="70"/>
      <c r="AK553" s="419"/>
      <c r="AL553" s="36"/>
    </row>
    <row r="554" spans="1:38" x14ac:dyDescent="0.25">
      <c r="A554" s="460">
        <v>549</v>
      </c>
      <c r="B554" s="420" t="s">
        <v>10571</v>
      </c>
      <c r="C554" s="420"/>
      <c r="D554" s="70"/>
      <c r="E554" s="419"/>
      <c r="F554" s="418"/>
      <c r="G554" s="70"/>
      <c r="H554" s="419"/>
      <c r="I554" s="70"/>
      <c r="J554" s="70"/>
      <c r="K554" s="70"/>
      <c r="L554" s="70"/>
      <c r="M554" s="70" t="s">
        <v>10572</v>
      </c>
      <c r="N554" s="68" t="s">
        <v>10573</v>
      </c>
      <c r="O554" s="70">
        <v>0.4</v>
      </c>
      <c r="P554" s="70">
        <v>1991</v>
      </c>
      <c r="Q554" s="70" t="s">
        <v>10574</v>
      </c>
      <c r="R554" s="70" t="s">
        <v>10575</v>
      </c>
      <c r="S554" s="70">
        <v>26</v>
      </c>
      <c r="T554" s="70">
        <v>1969</v>
      </c>
      <c r="U554" s="68" t="s">
        <v>9982</v>
      </c>
      <c r="V554" s="70" t="s">
        <v>1734</v>
      </c>
      <c r="W554" s="70"/>
      <c r="X554" s="418"/>
      <c r="Y554" s="419"/>
      <c r="Z554" s="418"/>
      <c r="AA554" s="70"/>
      <c r="AB554" s="419"/>
      <c r="AC554" s="418"/>
      <c r="AD554" s="70"/>
      <c r="AE554" s="70"/>
      <c r="AF554" s="418"/>
      <c r="AG554" s="70"/>
      <c r="AH554" s="68"/>
      <c r="AI554" s="70"/>
      <c r="AJ554" s="70"/>
      <c r="AK554" s="419"/>
      <c r="AL554" s="36"/>
    </row>
    <row r="555" spans="1:38" x14ac:dyDescent="0.25">
      <c r="A555" s="460">
        <v>550</v>
      </c>
      <c r="B555" s="420"/>
      <c r="C555" s="420"/>
      <c r="D555" s="70"/>
      <c r="E555" s="419"/>
      <c r="F555" s="418"/>
      <c r="G555" s="70"/>
      <c r="H555" s="419"/>
      <c r="I555" s="70"/>
      <c r="J555" s="70"/>
      <c r="K555" s="70"/>
      <c r="L555" s="70"/>
      <c r="M555" s="70"/>
      <c r="N555" s="68"/>
      <c r="O555" s="70"/>
      <c r="P555" s="70"/>
      <c r="Q555" s="70"/>
      <c r="R555" s="70"/>
      <c r="S555" s="70"/>
      <c r="T555" s="70"/>
      <c r="U555" s="68"/>
      <c r="V555" s="70"/>
      <c r="W555" s="70"/>
      <c r="X555" s="418"/>
      <c r="Y555" s="419"/>
      <c r="Z555" s="418"/>
      <c r="AA555" s="70"/>
      <c r="AB555" s="419"/>
      <c r="AC555" s="418"/>
      <c r="AD555" s="70"/>
      <c r="AE555" s="70"/>
      <c r="AF555" s="418"/>
      <c r="AG555" s="70"/>
      <c r="AH555" s="68"/>
      <c r="AI555" s="70"/>
      <c r="AJ555" s="70"/>
      <c r="AK555" s="419"/>
      <c r="AL555" s="36"/>
    </row>
    <row r="556" spans="1:38" x14ac:dyDescent="0.25">
      <c r="A556" s="460">
        <v>551</v>
      </c>
      <c r="B556" s="420" t="s">
        <v>10576</v>
      </c>
      <c r="C556" s="420"/>
      <c r="D556" s="70" t="s">
        <v>10566</v>
      </c>
      <c r="E556" s="70" t="s">
        <v>10577</v>
      </c>
      <c r="F556" s="70">
        <v>0.39300000000000002</v>
      </c>
      <c r="G556" s="70">
        <v>1992</v>
      </c>
      <c r="H556" s="70" t="s">
        <v>251</v>
      </c>
      <c r="I556" s="70">
        <v>8</v>
      </c>
      <c r="J556" s="70"/>
      <c r="K556" s="70"/>
      <c r="L556" s="70">
        <v>8</v>
      </c>
      <c r="M556" s="68" t="s">
        <v>10578</v>
      </c>
      <c r="N556" s="68" t="s">
        <v>10579</v>
      </c>
      <c r="O556" s="70">
        <v>0.54</v>
      </c>
      <c r="P556" s="70">
        <v>1991</v>
      </c>
      <c r="Q556" s="70" t="s">
        <v>10580</v>
      </c>
      <c r="R556" s="70" t="s">
        <v>9221</v>
      </c>
      <c r="S556" s="70">
        <v>43</v>
      </c>
      <c r="T556" s="70">
        <v>2001</v>
      </c>
      <c r="U556" s="70" t="s">
        <v>9756</v>
      </c>
      <c r="V556" s="70" t="s">
        <v>357</v>
      </c>
      <c r="W556" s="70"/>
      <c r="X556" s="418"/>
      <c r="Y556" s="419"/>
      <c r="Z556" s="418"/>
      <c r="AA556" s="70"/>
      <c r="AB556" s="419"/>
      <c r="AC556" s="418"/>
      <c r="AD556" s="70"/>
      <c r="AE556" s="70"/>
      <c r="AF556" s="418"/>
      <c r="AG556" s="70"/>
      <c r="AH556" s="68"/>
      <c r="AI556" s="68"/>
      <c r="AJ556" s="68"/>
      <c r="AK556" s="419"/>
      <c r="AL556" s="36"/>
    </row>
    <row r="557" spans="1:38" x14ac:dyDescent="0.25">
      <c r="A557" s="460">
        <v>552</v>
      </c>
      <c r="B557" s="420"/>
      <c r="C557" s="420"/>
      <c r="D557" s="70"/>
      <c r="E557" s="70"/>
      <c r="F557" s="70"/>
      <c r="G557" s="70"/>
      <c r="H557" s="70"/>
      <c r="I557" s="70"/>
      <c r="J557" s="70"/>
      <c r="K557" s="70"/>
      <c r="L557" s="70"/>
      <c r="M557" s="68"/>
      <c r="N557" s="68"/>
      <c r="O557" s="70"/>
      <c r="P557" s="70"/>
      <c r="Q557" s="70"/>
      <c r="R557" s="70"/>
      <c r="S557" s="70"/>
      <c r="T557" s="70"/>
      <c r="U557" s="70"/>
      <c r="V557" s="70"/>
      <c r="W557" s="70"/>
      <c r="X557" s="418"/>
      <c r="Y557" s="419"/>
      <c r="Z557" s="418"/>
      <c r="AA557" s="70"/>
      <c r="AB557" s="419"/>
      <c r="AC557" s="418"/>
      <c r="AD557" s="70"/>
      <c r="AE557" s="70"/>
      <c r="AF557" s="418"/>
      <c r="AG557" s="70"/>
      <c r="AH557" s="68"/>
      <c r="AI557" s="68"/>
      <c r="AJ557" s="68"/>
      <c r="AK557" s="419"/>
      <c r="AL557" s="36"/>
    </row>
    <row r="558" spans="1:38" ht="25.5" x14ac:dyDescent="0.25">
      <c r="A558" s="460">
        <v>553</v>
      </c>
      <c r="B558" s="420" t="s">
        <v>10581</v>
      </c>
      <c r="C558" s="420"/>
      <c r="D558" s="70"/>
      <c r="E558" s="70"/>
      <c r="F558" s="70"/>
      <c r="G558" s="70"/>
      <c r="H558" s="70"/>
      <c r="I558" s="70"/>
      <c r="J558" s="70"/>
      <c r="K558" s="70"/>
      <c r="L558" s="70"/>
      <c r="M558" s="70" t="s">
        <v>9858</v>
      </c>
      <c r="N558" s="70" t="s">
        <v>10582</v>
      </c>
      <c r="O558" s="70">
        <v>0.38500000000000001</v>
      </c>
      <c r="P558" s="70">
        <v>1977</v>
      </c>
      <c r="Q558" s="68" t="s">
        <v>10583</v>
      </c>
      <c r="R558" s="70" t="s">
        <v>5700</v>
      </c>
      <c r="S558" s="70">
        <v>14</v>
      </c>
      <c r="T558" s="70">
        <v>1996</v>
      </c>
      <c r="U558" s="68" t="s">
        <v>10584</v>
      </c>
      <c r="V558" s="70" t="s">
        <v>253</v>
      </c>
      <c r="W558" s="70"/>
      <c r="X558" s="418"/>
      <c r="Y558" s="419"/>
      <c r="Z558" s="418"/>
      <c r="AA558" s="70"/>
      <c r="AB558" s="419"/>
      <c r="AC558" s="418"/>
      <c r="AD558" s="70"/>
      <c r="AE558" s="70"/>
      <c r="AF558" s="418"/>
      <c r="AG558" s="70" t="s">
        <v>3505</v>
      </c>
      <c r="AH558" s="68" t="s">
        <v>9938</v>
      </c>
      <c r="AI558" s="68">
        <v>1968</v>
      </c>
      <c r="AJ558" s="68">
        <v>0.32</v>
      </c>
      <c r="AK558" s="419" t="s">
        <v>44</v>
      </c>
      <c r="AL558" s="36"/>
    </row>
    <row r="559" spans="1:38" ht="25.5" x14ac:dyDescent="0.25">
      <c r="A559" s="460">
        <v>554</v>
      </c>
      <c r="B559" s="420"/>
      <c r="C559" s="420"/>
      <c r="D559" s="70"/>
      <c r="E559" s="70"/>
      <c r="F559" s="70"/>
      <c r="G559" s="70"/>
      <c r="H559" s="70"/>
      <c r="I559" s="70"/>
      <c r="J559" s="70"/>
      <c r="K559" s="70"/>
      <c r="L559" s="70"/>
      <c r="M559" s="70"/>
      <c r="N559" s="70"/>
      <c r="O559" s="70"/>
      <c r="P559" s="70"/>
      <c r="Q559" s="68"/>
      <c r="R559" s="70"/>
      <c r="S559" s="70"/>
      <c r="T559" s="70"/>
      <c r="U559" s="70"/>
      <c r="V559" s="70"/>
      <c r="W559" s="70"/>
      <c r="X559" s="418"/>
      <c r="Y559" s="419"/>
      <c r="Z559" s="418"/>
      <c r="AA559" s="70"/>
      <c r="AB559" s="419"/>
      <c r="AC559" s="418"/>
      <c r="AD559" s="70"/>
      <c r="AE559" s="70"/>
      <c r="AF559" s="418"/>
      <c r="AG559" s="70" t="s">
        <v>3505</v>
      </c>
      <c r="AH559" s="68" t="s">
        <v>9939</v>
      </c>
      <c r="AI559" s="68">
        <v>1968</v>
      </c>
      <c r="AJ559" s="68">
        <v>0.32</v>
      </c>
      <c r="AK559" s="419" t="s">
        <v>44</v>
      </c>
      <c r="AL559" s="36"/>
    </row>
    <row r="560" spans="1:38" x14ac:dyDescent="0.25">
      <c r="A560" s="460">
        <v>555</v>
      </c>
      <c r="B560" s="420"/>
      <c r="C560" s="420"/>
      <c r="D560" s="70"/>
      <c r="E560" s="419"/>
      <c r="F560" s="418"/>
      <c r="G560" s="70"/>
      <c r="H560" s="419"/>
      <c r="I560" s="70"/>
      <c r="J560" s="70"/>
      <c r="K560" s="70"/>
      <c r="L560" s="70"/>
      <c r="M560" s="70"/>
      <c r="N560" s="70"/>
      <c r="O560" s="70"/>
      <c r="P560" s="70"/>
      <c r="Q560" s="68"/>
      <c r="R560" s="70"/>
      <c r="S560" s="70"/>
      <c r="T560" s="70"/>
      <c r="U560" s="70"/>
      <c r="V560" s="70"/>
      <c r="W560" s="70"/>
      <c r="X560" s="418"/>
      <c r="Y560" s="419"/>
      <c r="Z560" s="418"/>
      <c r="AA560" s="70"/>
      <c r="AB560" s="419"/>
      <c r="AC560" s="418"/>
      <c r="AD560" s="70"/>
      <c r="AE560" s="70"/>
      <c r="AF560" s="418"/>
      <c r="AG560" s="70"/>
      <c r="AH560" s="68"/>
      <c r="AI560" s="68"/>
      <c r="AJ560" s="68"/>
      <c r="AK560" s="419"/>
      <c r="AL560" s="36"/>
    </row>
    <row r="561" spans="1:38" ht="25.5" x14ac:dyDescent="0.25">
      <c r="A561" s="460">
        <v>556</v>
      </c>
      <c r="B561" s="420" t="s">
        <v>10585</v>
      </c>
      <c r="C561" s="420" t="s">
        <v>10586</v>
      </c>
      <c r="D561" s="70"/>
      <c r="E561" s="70"/>
      <c r="F561" s="70"/>
      <c r="G561" s="70"/>
      <c r="H561" s="70"/>
      <c r="I561" s="70"/>
      <c r="J561" s="70"/>
      <c r="K561" s="70"/>
      <c r="L561" s="70"/>
      <c r="M561" s="70" t="s">
        <v>10587</v>
      </c>
      <c r="N561" s="70" t="s">
        <v>10588</v>
      </c>
      <c r="O561" s="70">
        <v>0.59499999999999997</v>
      </c>
      <c r="P561" s="70">
        <v>1977</v>
      </c>
      <c r="Q561" s="70" t="s">
        <v>7002</v>
      </c>
      <c r="R561" s="70" t="s">
        <v>10589</v>
      </c>
      <c r="S561" s="70">
        <v>72</v>
      </c>
      <c r="T561" s="70">
        <v>1974</v>
      </c>
      <c r="U561" s="70" t="s">
        <v>9672</v>
      </c>
      <c r="V561" s="70" t="s">
        <v>28</v>
      </c>
      <c r="W561" s="70" t="s">
        <v>10590</v>
      </c>
      <c r="X561" s="418">
        <v>0.442</v>
      </c>
      <c r="Y561" s="419" t="s">
        <v>10591</v>
      </c>
      <c r="Z561" s="418">
        <v>0.14499999999999999</v>
      </c>
      <c r="AA561" s="70">
        <v>2020</v>
      </c>
      <c r="AB561" s="419" t="s">
        <v>10592</v>
      </c>
      <c r="AC561" s="418">
        <v>16</v>
      </c>
      <c r="AD561" s="70"/>
      <c r="AE561" s="70"/>
      <c r="AF561" s="418">
        <v>16</v>
      </c>
      <c r="AG561" s="70" t="s">
        <v>4623</v>
      </c>
      <c r="AH561" s="68" t="s">
        <v>10593</v>
      </c>
      <c r="AI561" s="68">
        <v>1979</v>
      </c>
      <c r="AJ561" s="68">
        <v>0.19600000000000001</v>
      </c>
      <c r="AK561" s="419" t="s">
        <v>834</v>
      </c>
      <c r="AL561" s="36"/>
    </row>
    <row r="562" spans="1:38" ht="25.5" x14ac:dyDescent="0.25">
      <c r="A562" s="460">
        <v>557</v>
      </c>
      <c r="B562" s="420"/>
      <c r="C562" s="420"/>
      <c r="D562" s="70"/>
      <c r="E562" s="70"/>
      <c r="F562" s="70"/>
      <c r="G562" s="70"/>
      <c r="H562" s="70"/>
      <c r="I562" s="70"/>
      <c r="J562" s="70"/>
      <c r="K562" s="70"/>
      <c r="L562" s="70"/>
      <c r="M562" s="70" t="s">
        <v>10587</v>
      </c>
      <c r="N562" s="70" t="s">
        <v>10594</v>
      </c>
      <c r="O562" s="70">
        <v>0.21299999999999999</v>
      </c>
      <c r="P562" s="70">
        <v>1977</v>
      </c>
      <c r="Q562" s="70" t="s">
        <v>7002</v>
      </c>
      <c r="R562" s="70"/>
      <c r="S562" s="70"/>
      <c r="T562" s="70"/>
      <c r="U562" s="70"/>
      <c r="V562" s="70"/>
      <c r="W562" s="70"/>
      <c r="X562" s="418"/>
      <c r="Y562" s="419"/>
      <c r="Z562" s="418">
        <v>0.442</v>
      </c>
      <c r="AA562" s="70"/>
      <c r="AB562" s="419" t="s">
        <v>198</v>
      </c>
      <c r="AC562" s="418"/>
      <c r="AD562" s="70"/>
      <c r="AE562" s="70"/>
      <c r="AF562" s="418"/>
      <c r="AG562" s="70" t="s">
        <v>4623</v>
      </c>
      <c r="AH562" s="68" t="s">
        <v>10595</v>
      </c>
      <c r="AI562" s="70">
        <v>1979</v>
      </c>
      <c r="AJ562" s="70">
        <v>0.19600000000000001</v>
      </c>
      <c r="AK562" s="419" t="s">
        <v>9806</v>
      </c>
      <c r="AL562" s="36"/>
    </row>
    <row r="563" spans="1:38" x14ac:dyDescent="0.25">
      <c r="A563" s="460">
        <v>558</v>
      </c>
      <c r="B563" s="420"/>
      <c r="C563" s="420"/>
      <c r="D563" s="70"/>
      <c r="E563" s="419"/>
      <c r="F563" s="418"/>
      <c r="G563" s="70"/>
      <c r="H563" s="419"/>
      <c r="I563" s="70"/>
      <c r="J563" s="70"/>
      <c r="K563" s="70"/>
      <c r="L563" s="70"/>
      <c r="M563" s="70"/>
      <c r="N563" s="68"/>
      <c r="O563" s="70"/>
      <c r="P563" s="70"/>
      <c r="Q563" s="70"/>
      <c r="R563" s="70"/>
      <c r="S563" s="70"/>
      <c r="T563" s="70"/>
      <c r="U563" s="70"/>
      <c r="V563" s="70"/>
      <c r="W563" s="70"/>
      <c r="X563" s="418"/>
      <c r="Y563" s="419"/>
      <c r="Z563" s="418"/>
      <c r="AA563" s="70"/>
      <c r="AB563" s="419"/>
      <c r="AC563" s="418"/>
      <c r="AD563" s="70"/>
      <c r="AE563" s="70"/>
      <c r="AF563" s="418"/>
      <c r="AG563" s="70" t="s">
        <v>4623</v>
      </c>
      <c r="AH563" s="68" t="s">
        <v>10596</v>
      </c>
      <c r="AI563" s="68">
        <v>1973</v>
      </c>
      <c r="AJ563" s="68">
        <v>8.5000000000000006E-2</v>
      </c>
      <c r="AK563" s="419" t="s">
        <v>6931</v>
      </c>
      <c r="AL563" s="36"/>
    </row>
    <row r="564" spans="1:38" x14ac:dyDescent="0.25">
      <c r="A564" s="460">
        <v>559</v>
      </c>
      <c r="B564" s="420"/>
      <c r="C564" s="420"/>
      <c r="D564" s="70"/>
      <c r="E564" s="419"/>
      <c r="F564" s="418"/>
      <c r="G564" s="70"/>
      <c r="H564" s="419"/>
      <c r="I564" s="70"/>
      <c r="J564" s="70"/>
      <c r="K564" s="70"/>
      <c r="L564" s="70"/>
      <c r="M564" s="70"/>
      <c r="N564" s="68"/>
      <c r="O564" s="70"/>
      <c r="P564" s="70"/>
      <c r="Q564" s="70"/>
      <c r="R564" s="70"/>
      <c r="S564" s="70"/>
      <c r="T564" s="70"/>
      <c r="U564" s="70"/>
      <c r="V564" s="70"/>
      <c r="W564" s="70"/>
      <c r="X564" s="418"/>
      <c r="Y564" s="419"/>
      <c r="Z564" s="418"/>
      <c r="AA564" s="70"/>
      <c r="AB564" s="419"/>
      <c r="AC564" s="418"/>
      <c r="AD564" s="70"/>
      <c r="AE564" s="70"/>
      <c r="AF564" s="418"/>
      <c r="AG564" s="70" t="s">
        <v>4623</v>
      </c>
      <c r="AH564" s="68" t="s">
        <v>10597</v>
      </c>
      <c r="AI564" s="68">
        <v>1973</v>
      </c>
      <c r="AJ564" s="68">
        <v>8.5000000000000006E-2</v>
      </c>
      <c r="AK564" s="419" t="s">
        <v>6931</v>
      </c>
      <c r="AL564" s="36"/>
    </row>
    <row r="565" spans="1:38" x14ac:dyDescent="0.25">
      <c r="A565" s="460">
        <v>560</v>
      </c>
      <c r="B565" s="420"/>
      <c r="C565" s="42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418"/>
      <c r="Y565" s="419"/>
      <c r="Z565" s="418"/>
      <c r="AA565" s="70"/>
      <c r="AB565" s="419"/>
      <c r="AC565" s="418"/>
      <c r="AD565" s="70"/>
      <c r="AE565" s="70"/>
      <c r="AF565" s="418"/>
      <c r="AG565" s="70" t="s">
        <v>4623</v>
      </c>
      <c r="AH565" s="68" t="s">
        <v>10598</v>
      </c>
      <c r="AI565" s="68">
        <v>1976</v>
      </c>
      <c r="AJ565" s="68">
        <v>0.03</v>
      </c>
      <c r="AK565" s="419" t="s">
        <v>6931</v>
      </c>
      <c r="AL565" s="36"/>
    </row>
    <row r="566" spans="1:38" x14ac:dyDescent="0.25">
      <c r="A566" s="460">
        <v>561</v>
      </c>
      <c r="B566" s="420"/>
      <c r="C566" s="420"/>
      <c r="D566" s="70"/>
      <c r="E566" s="70"/>
      <c r="F566" s="70"/>
      <c r="G566" s="70"/>
      <c r="H566" s="70"/>
      <c r="I566" s="70"/>
      <c r="J566" s="70"/>
      <c r="K566" s="70"/>
      <c r="L566" s="70"/>
      <c r="M566" s="70"/>
      <c r="N566" s="70"/>
      <c r="O566" s="70"/>
      <c r="P566" s="70"/>
      <c r="Q566" s="70"/>
      <c r="R566" s="70"/>
      <c r="S566" s="70"/>
      <c r="T566" s="70"/>
      <c r="U566" s="70"/>
      <c r="V566" s="70"/>
      <c r="W566" s="70"/>
      <c r="X566" s="418"/>
      <c r="Y566" s="419"/>
      <c r="Z566" s="418"/>
      <c r="AA566" s="70"/>
      <c r="AB566" s="419"/>
      <c r="AC566" s="418"/>
      <c r="AD566" s="70"/>
      <c r="AE566" s="70"/>
      <c r="AF566" s="418"/>
      <c r="AG566" s="70" t="s">
        <v>4623</v>
      </c>
      <c r="AH566" s="68" t="s">
        <v>10599</v>
      </c>
      <c r="AI566" s="68">
        <v>1976</v>
      </c>
      <c r="AJ566" s="68">
        <v>0.03</v>
      </c>
      <c r="AK566" s="419" t="s">
        <v>6931</v>
      </c>
      <c r="AL566" s="36"/>
    </row>
    <row r="567" spans="1:38" x14ac:dyDescent="0.25">
      <c r="A567" s="460">
        <v>562</v>
      </c>
      <c r="B567" s="420"/>
      <c r="C567" s="420"/>
      <c r="D567" s="70"/>
      <c r="E567" s="70"/>
      <c r="F567" s="70"/>
      <c r="G567" s="70"/>
      <c r="H567" s="70"/>
      <c r="I567" s="70"/>
      <c r="J567" s="70"/>
      <c r="K567" s="70"/>
      <c r="L567" s="70"/>
      <c r="M567" s="70"/>
      <c r="N567" s="70"/>
      <c r="O567" s="70"/>
      <c r="P567" s="70"/>
      <c r="Q567" s="70"/>
      <c r="R567" s="70"/>
      <c r="S567" s="70"/>
      <c r="T567" s="70"/>
      <c r="U567" s="70"/>
      <c r="V567" s="70"/>
      <c r="W567" s="70"/>
      <c r="X567" s="418"/>
      <c r="Y567" s="419"/>
      <c r="Z567" s="418"/>
      <c r="AA567" s="70"/>
      <c r="AB567" s="419"/>
      <c r="AC567" s="418"/>
      <c r="AD567" s="70"/>
      <c r="AE567" s="70"/>
      <c r="AF567" s="418"/>
      <c r="AG567" s="70" t="s">
        <v>4623</v>
      </c>
      <c r="AH567" s="68" t="s">
        <v>10600</v>
      </c>
      <c r="AI567" s="68">
        <v>1976</v>
      </c>
      <c r="AJ567" s="68">
        <v>0.19</v>
      </c>
      <c r="AK567" s="419" t="s">
        <v>9253</v>
      </c>
      <c r="AL567" s="36"/>
    </row>
    <row r="568" spans="1:38" x14ac:dyDescent="0.25">
      <c r="A568" s="460">
        <v>563</v>
      </c>
      <c r="B568" s="420"/>
      <c r="C568" s="420"/>
      <c r="D568" s="70"/>
      <c r="E568" s="419"/>
      <c r="F568" s="418"/>
      <c r="G568" s="70"/>
      <c r="H568" s="419"/>
      <c r="I568" s="70"/>
      <c r="J568" s="70"/>
      <c r="K568" s="70"/>
      <c r="L568" s="70"/>
      <c r="M568" s="70"/>
      <c r="N568" s="70"/>
      <c r="O568" s="70"/>
      <c r="P568" s="70"/>
      <c r="Q568" s="70"/>
      <c r="R568" s="70"/>
      <c r="S568" s="70"/>
      <c r="T568" s="70"/>
      <c r="U568" s="70"/>
      <c r="V568" s="70"/>
      <c r="W568" s="70"/>
      <c r="X568" s="418"/>
      <c r="Y568" s="419"/>
      <c r="Z568" s="418"/>
      <c r="AA568" s="70"/>
      <c r="AB568" s="419"/>
      <c r="AC568" s="418"/>
      <c r="AD568" s="70"/>
      <c r="AE568" s="70"/>
      <c r="AF568" s="418"/>
      <c r="AG568" s="70" t="s">
        <v>4623</v>
      </c>
      <c r="AH568" s="68" t="s">
        <v>10601</v>
      </c>
      <c r="AI568" s="68">
        <v>1976</v>
      </c>
      <c r="AJ568" s="68">
        <v>7.4999999999999997E-2</v>
      </c>
      <c r="AK568" s="419" t="s">
        <v>8329</v>
      </c>
      <c r="AL568" s="36"/>
    </row>
    <row r="569" spans="1:38" x14ac:dyDescent="0.25">
      <c r="A569" s="460">
        <v>564</v>
      </c>
      <c r="B569" s="420"/>
      <c r="C569" s="420"/>
      <c r="D569" s="70"/>
      <c r="E569" s="70"/>
      <c r="F569" s="70"/>
      <c r="G569" s="70"/>
      <c r="H569" s="70"/>
      <c r="I569" s="70"/>
      <c r="J569" s="70"/>
      <c r="K569" s="70"/>
      <c r="L569" s="70"/>
      <c r="M569" s="70"/>
      <c r="N569" s="70"/>
      <c r="O569" s="70"/>
      <c r="P569" s="70"/>
      <c r="Q569" s="70"/>
      <c r="R569" s="70"/>
      <c r="S569" s="70"/>
      <c r="T569" s="70"/>
      <c r="U569" s="70"/>
      <c r="V569" s="70"/>
      <c r="W569" s="70"/>
      <c r="X569" s="418"/>
      <c r="Y569" s="419"/>
      <c r="Z569" s="418"/>
      <c r="AA569" s="70"/>
      <c r="AB569" s="419"/>
      <c r="AC569" s="418"/>
      <c r="AD569" s="70"/>
      <c r="AE569" s="70"/>
      <c r="AF569" s="418"/>
      <c r="AG569" s="70" t="s">
        <v>4623</v>
      </c>
      <c r="AH569" s="68" t="s">
        <v>10602</v>
      </c>
      <c r="AI569" s="68">
        <v>1976</v>
      </c>
      <c r="AJ569" s="68">
        <v>0.14000000000000001</v>
      </c>
      <c r="AK569" s="419" t="s">
        <v>8329</v>
      </c>
      <c r="AL569" s="36"/>
    </row>
    <row r="570" spans="1:38" x14ac:dyDescent="0.25">
      <c r="A570" s="460">
        <v>565</v>
      </c>
      <c r="B570" s="420"/>
      <c r="C570" s="420"/>
      <c r="D570" s="70"/>
      <c r="E570" s="70"/>
      <c r="F570" s="70"/>
      <c r="G570" s="70"/>
      <c r="H570" s="70"/>
      <c r="I570" s="70"/>
      <c r="J570" s="70"/>
      <c r="K570" s="70"/>
      <c r="L570" s="70"/>
      <c r="M570" s="70"/>
      <c r="N570" s="70"/>
      <c r="O570" s="70"/>
      <c r="P570" s="70"/>
      <c r="Q570" s="70"/>
      <c r="R570" s="70"/>
      <c r="S570" s="70"/>
      <c r="T570" s="70"/>
      <c r="U570" s="70"/>
      <c r="V570" s="70"/>
      <c r="W570" s="70"/>
      <c r="X570" s="418"/>
      <c r="Y570" s="419"/>
      <c r="Z570" s="418"/>
      <c r="AA570" s="70"/>
      <c r="AB570" s="419"/>
      <c r="AC570" s="418"/>
      <c r="AD570" s="70"/>
      <c r="AE570" s="70"/>
      <c r="AF570" s="418"/>
      <c r="AG570" s="70" t="s">
        <v>4623</v>
      </c>
      <c r="AH570" s="68" t="s">
        <v>10603</v>
      </c>
      <c r="AI570" s="70">
        <v>1980</v>
      </c>
      <c r="AJ570" s="70">
        <v>7.0000000000000007E-2</v>
      </c>
      <c r="AK570" s="419" t="s">
        <v>9821</v>
      </c>
      <c r="AL570" s="36"/>
    </row>
    <row r="571" spans="1:38" ht="25.5" x14ac:dyDescent="0.25">
      <c r="A571" s="460">
        <v>566</v>
      </c>
      <c r="B571" s="420"/>
      <c r="C571" s="420"/>
      <c r="D571" s="70"/>
      <c r="E571" s="419"/>
      <c r="F571" s="418"/>
      <c r="G571" s="70"/>
      <c r="H571" s="419"/>
      <c r="I571" s="70"/>
      <c r="J571" s="70"/>
      <c r="K571" s="70"/>
      <c r="L571" s="70"/>
      <c r="M571" s="70"/>
      <c r="N571" s="70"/>
      <c r="O571" s="70"/>
      <c r="P571" s="70"/>
      <c r="Q571" s="70"/>
      <c r="R571" s="70"/>
      <c r="S571" s="70"/>
      <c r="T571" s="70"/>
      <c r="U571" s="70"/>
      <c r="V571" s="70"/>
      <c r="W571" s="70"/>
      <c r="X571" s="418"/>
      <c r="Y571" s="419"/>
      <c r="Z571" s="418"/>
      <c r="AA571" s="70"/>
      <c r="AB571" s="419"/>
      <c r="AC571" s="418"/>
      <c r="AD571" s="70"/>
      <c r="AE571" s="70"/>
      <c r="AF571" s="418"/>
      <c r="AG571" s="70" t="s">
        <v>4623</v>
      </c>
      <c r="AH571" s="68" t="s">
        <v>10604</v>
      </c>
      <c r="AI571" s="68">
        <v>1977</v>
      </c>
      <c r="AJ571" s="68">
        <v>6.5000000000000002E-2</v>
      </c>
      <c r="AK571" s="419" t="s">
        <v>8357</v>
      </c>
      <c r="AL571" s="36"/>
    </row>
    <row r="572" spans="1:38" ht="25.5" x14ac:dyDescent="0.25">
      <c r="A572" s="460">
        <v>567</v>
      </c>
      <c r="B572" s="420"/>
      <c r="C572" s="420"/>
      <c r="D572" s="70"/>
      <c r="E572" s="70"/>
      <c r="F572" s="70"/>
      <c r="G572" s="70"/>
      <c r="H572" s="70"/>
      <c r="I572" s="70"/>
      <c r="J572" s="70"/>
      <c r="K572" s="70"/>
      <c r="L572" s="70"/>
      <c r="M572" s="70"/>
      <c r="N572" s="70"/>
      <c r="O572" s="70"/>
      <c r="P572" s="70"/>
      <c r="Q572" s="70"/>
      <c r="R572" s="70"/>
      <c r="S572" s="70"/>
      <c r="T572" s="70"/>
      <c r="U572" s="70"/>
      <c r="V572" s="70"/>
      <c r="W572" s="70"/>
      <c r="X572" s="418"/>
      <c r="Y572" s="419"/>
      <c r="Z572" s="418"/>
      <c r="AA572" s="70"/>
      <c r="AB572" s="419"/>
      <c r="AC572" s="418"/>
      <c r="AD572" s="70"/>
      <c r="AE572" s="70"/>
      <c r="AF572" s="418"/>
      <c r="AG572" s="70" t="s">
        <v>4623</v>
      </c>
      <c r="AH572" s="68" t="s">
        <v>10605</v>
      </c>
      <c r="AI572" s="68">
        <v>1977</v>
      </c>
      <c r="AJ572" s="68">
        <v>8.4000000000000005E-2</v>
      </c>
      <c r="AK572" s="419" t="s">
        <v>8357</v>
      </c>
      <c r="AL572" s="36"/>
    </row>
    <row r="573" spans="1:38" x14ac:dyDescent="0.25">
      <c r="A573" s="460">
        <v>568</v>
      </c>
      <c r="B573" s="420"/>
      <c r="C573" s="420"/>
      <c r="D573" s="70"/>
      <c r="E573" s="70"/>
      <c r="F573" s="70"/>
      <c r="G573" s="70"/>
      <c r="H573" s="70"/>
      <c r="I573" s="70"/>
      <c r="J573" s="70"/>
      <c r="K573" s="70"/>
      <c r="L573" s="70"/>
      <c r="M573" s="70"/>
      <c r="N573" s="70"/>
      <c r="O573" s="70"/>
      <c r="P573" s="70"/>
      <c r="Q573" s="70"/>
      <c r="R573" s="70"/>
      <c r="S573" s="70"/>
      <c r="T573" s="70"/>
      <c r="U573" s="70"/>
      <c r="V573" s="70"/>
      <c r="W573" s="70"/>
      <c r="X573" s="418"/>
      <c r="Y573" s="419"/>
      <c r="Z573" s="418"/>
      <c r="AA573" s="70"/>
      <c r="AB573" s="419"/>
      <c r="AC573" s="418"/>
      <c r="AD573" s="70"/>
      <c r="AE573" s="70"/>
      <c r="AF573" s="418"/>
      <c r="AG573" s="70" t="s">
        <v>4623</v>
      </c>
      <c r="AH573" s="68" t="s">
        <v>10606</v>
      </c>
      <c r="AI573" s="68">
        <v>1977</v>
      </c>
      <c r="AJ573" s="68">
        <v>0.2</v>
      </c>
      <c r="AK573" s="419" t="s">
        <v>8329</v>
      </c>
      <c r="AL573" s="36"/>
    </row>
    <row r="574" spans="1:38" ht="25.5" x14ac:dyDescent="0.25">
      <c r="A574" s="460">
        <v>569</v>
      </c>
      <c r="B574" s="420"/>
      <c r="C574" s="420"/>
      <c r="D574" s="70"/>
      <c r="E574" s="70"/>
      <c r="F574" s="70"/>
      <c r="G574" s="70"/>
      <c r="H574" s="70"/>
      <c r="I574" s="70"/>
      <c r="J574" s="70"/>
      <c r="K574" s="70"/>
      <c r="L574" s="70"/>
      <c r="M574" s="70"/>
      <c r="N574" s="70"/>
      <c r="O574" s="70"/>
      <c r="P574" s="70"/>
      <c r="Q574" s="70"/>
      <c r="R574" s="70"/>
      <c r="S574" s="70"/>
      <c r="T574" s="70"/>
      <c r="U574" s="70"/>
      <c r="V574" s="70"/>
      <c r="W574" s="70"/>
      <c r="X574" s="418"/>
      <c r="Y574" s="419"/>
      <c r="Z574" s="418"/>
      <c r="AA574" s="70"/>
      <c r="AB574" s="419"/>
      <c r="AC574" s="418"/>
      <c r="AD574" s="70"/>
      <c r="AE574" s="70"/>
      <c r="AF574" s="418"/>
      <c r="AG574" s="70" t="s">
        <v>4623</v>
      </c>
      <c r="AH574" s="68" t="s">
        <v>10607</v>
      </c>
      <c r="AI574" s="68">
        <v>1977</v>
      </c>
      <c r="AJ574" s="68">
        <v>8.4000000000000005E-2</v>
      </c>
      <c r="AK574" s="419" t="s">
        <v>80</v>
      </c>
      <c r="AL574" s="36"/>
    </row>
    <row r="575" spans="1:38" x14ac:dyDescent="0.25">
      <c r="A575" s="460">
        <v>570</v>
      </c>
      <c r="B575" s="420"/>
      <c r="C575" s="420"/>
      <c r="D575" s="70"/>
      <c r="E575" s="70"/>
      <c r="F575" s="70"/>
      <c r="G575" s="70"/>
      <c r="H575" s="70"/>
      <c r="I575" s="70"/>
      <c r="J575" s="70"/>
      <c r="K575" s="70"/>
      <c r="L575" s="70"/>
      <c r="M575" s="70"/>
      <c r="N575" s="70"/>
      <c r="O575" s="70"/>
      <c r="P575" s="70"/>
      <c r="Q575" s="70"/>
      <c r="R575" s="70"/>
      <c r="S575" s="70"/>
      <c r="T575" s="70"/>
      <c r="U575" s="70"/>
      <c r="V575" s="70"/>
      <c r="W575" s="70"/>
      <c r="X575" s="418"/>
      <c r="Y575" s="419"/>
      <c r="Z575" s="418"/>
      <c r="AA575" s="70"/>
      <c r="AB575" s="419"/>
      <c r="AC575" s="418"/>
      <c r="AD575" s="70"/>
      <c r="AE575" s="70"/>
      <c r="AF575" s="418"/>
      <c r="AG575" s="70"/>
      <c r="AH575" s="68"/>
      <c r="AI575" s="68"/>
      <c r="AJ575" s="68"/>
      <c r="AK575" s="419"/>
      <c r="AL575" s="36"/>
    </row>
    <row r="576" spans="1:38" x14ac:dyDescent="0.25">
      <c r="A576" s="460">
        <v>571</v>
      </c>
      <c r="B576" s="420" t="s">
        <v>10608</v>
      </c>
      <c r="C576" s="420"/>
      <c r="D576" s="70"/>
      <c r="E576" s="419"/>
      <c r="F576" s="418"/>
      <c r="G576" s="70"/>
      <c r="H576" s="419"/>
      <c r="I576" s="70"/>
      <c r="J576" s="70"/>
      <c r="K576" s="70"/>
      <c r="L576" s="70"/>
      <c r="M576" s="70" t="s">
        <v>10609</v>
      </c>
      <c r="N576" s="68" t="s">
        <v>10610</v>
      </c>
      <c r="O576" s="70">
        <v>0.42</v>
      </c>
      <c r="P576" s="70">
        <v>1975</v>
      </c>
      <c r="Q576" s="70" t="s">
        <v>6931</v>
      </c>
      <c r="R576" s="70" t="s">
        <v>10611</v>
      </c>
      <c r="S576" s="70">
        <v>73</v>
      </c>
      <c r="T576" s="70">
        <v>1974</v>
      </c>
      <c r="U576" s="70" t="s">
        <v>9672</v>
      </c>
      <c r="V576" s="70" t="s">
        <v>1661</v>
      </c>
      <c r="W576" s="70"/>
      <c r="X576" s="418"/>
      <c r="Y576" s="419"/>
      <c r="Z576" s="418"/>
      <c r="AA576" s="70"/>
      <c r="AB576" s="419"/>
      <c r="AC576" s="418"/>
      <c r="AD576" s="70"/>
      <c r="AE576" s="70"/>
      <c r="AF576" s="418"/>
      <c r="AG576" s="68" t="s">
        <v>4544</v>
      </c>
      <c r="AH576" s="68" t="s">
        <v>10612</v>
      </c>
      <c r="AI576" s="68">
        <v>1975</v>
      </c>
      <c r="AJ576" s="68">
        <v>0.24</v>
      </c>
      <c r="AK576" s="419" t="s">
        <v>6931</v>
      </c>
      <c r="AL576" s="36"/>
    </row>
    <row r="577" spans="1:38" x14ac:dyDescent="0.25">
      <c r="A577" s="460">
        <v>572</v>
      </c>
      <c r="B577" s="420"/>
      <c r="C577" s="420"/>
      <c r="D577" s="70"/>
      <c r="E577" s="419"/>
      <c r="F577" s="418"/>
      <c r="G577" s="70"/>
      <c r="H577" s="419"/>
      <c r="I577" s="70"/>
      <c r="J577" s="70"/>
      <c r="K577" s="70"/>
      <c r="L577" s="70"/>
      <c r="M577" s="70"/>
      <c r="N577" s="70"/>
      <c r="O577" s="70"/>
      <c r="P577" s="70"/>
      <c r="Q577" s="70"/>
      <c r="R577" s="70"/>
      <c r="S577" s="70"/>
      <c r="T577" s="70"/>
      <c r="U577" s="70"/>
      <c r="V577" s="70"/>
      <c r="W577" s="70"/>
      <c r="X577" s="418"/>
      <c r="Y577" s="419"/>
      <c r="Z577" s="418"/>
      <c r="AA577" s="70"/>
      <c r="AB577" s="419"/>
      <c r="AC577" s="418"/>
      <c r="AD577" s="70"/>
      <c r="AE577" s="70"/>
      <c r="AF577" s="418"/>
      <c r="AG577" s="68" t="s">
        <v>4544</v>
      </c>
      <c r="AH577" s="68" t="s">
        <v>10613</v>
      </c>
      <c r="AI577" s="68">
        <v>1975</v>
      </c>
      <c r="AJ577" s="68">
        <v>0.24</v>
      </c>
      <c r="AK577" s="419" t="s">
        <v>6931</v>
      </c>
      <c r="AL577" s="36"/>
    </row>
    <row r="578" spans="1:38" x14ac:dyDescent="0.25">
      <c r="A578" s="460">
        <v>573</v>
      </c>
      <c r="B578" s="420"/>
      <c r="C578" s="42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418"/>
      <c r="Y578" s="419"/>
      <c r="Z578" s="418"/>
      <c r="AA578" s="70"/>
      <c r="AB578" s="419"/>
      <c r="AC578" s="418"/>
      <c r="AD578" s="70"/>
      <c r="AE578" s="70"/>
      <c r="AF578" s="418"/>
      <c r="AG578" s="68" t="s">
        <v>4544</v>
      </c>
      <c r="AH578" s="68" t="s">
        <v>10614</v>
      </c>
      <c r="AI578" s="68">
        <v>1975</v>
      </c>
      <c r="AJ578" s="68">
        <v>0.11</v>
      </c>
      <c r="AK578" s="419" t="s">
        <v>834</v>
      </c>
      <c r="AL578" s="36"/>
    </row>
    <row r="579" spans="1:38" x14ac:dyDescent="0.25">
      <c r="A579" s="460">
        <v>574</v>
      </c>
      <c r="B579" s="420"/>
      <c r="C579" s="420"/>
      <c r="D579" s="70"/>
      <c r="E579" s="70"/>
      <c r="F579" s="70"/>
      <c r="G579" s="70"/>
      <c r="H579" s="70"/>
      <c r="I579" s="70"/>
      <c r="J579" s="70"/>
      <c r="K579" s="70"/>
      <c r="L579" s="70"/>
      <c r="M579" s="70"/>
      <c r="N579" s="70"/>
      <c r="O579" s="70"/>
      <c r="P579" s="70"/>
      <c r="Q579" s="70"/>
      <c r="R579" s="70"/>
      <c r="S579" s="70"/>
      <c r="T579" s="70"/>
      <c r="U579" s="70"/>
      <c r="V579" s="70"/>
      <c r="W579" s="70"/>
      <c r="X579" s="418"/>
      <c r="Y579" s="419"/>
      <c r="Z579" s="418"/>
      <c r="AA579" s="70"/>
      <c r="AB579" s="419"/>
      <c r="AC579" s="418"/>
      <c r="AD579" s="70"/>
      <c r="AE579" s="70"/>
      <c r="AF579" s="418"/>
      <c r="AG579" s="68" t="s">
        <v>4544</v>
      </c>
      <c r="AH579" s="68" t="s">
        <v>10615</v>
      </c>
      <c r="AI579" s="68">
        <v>1975</v>
      </c>
      <c r="AJ579" s="68">
        <v>0.11</v>
      </c>
      <c r="AK579" s="419" t="s">
        <v>834</v>
      </c>
      <c r="AL579" s="36"/>
    </row>
    <row r="580" spans="1:38" x14ac:dyDescent="0.25">
      <c r="A580" s="460">
        <v>575</v>
      </c>
      <c r="B580" s="420"/>
      <c r="C580" s="420"/>
      <c r="D580" s="70"/>
      <c r="E580" s="70"/>
      <c r="F580" s="70"/>
      <c r="G580" s="70"/>
      <c r="H580" s="70"/>
      <c r="I580" s="70"/>
      <c r="J580" s="70"/>
      <c r="K580" s="70"/>
      <c r="L580" s="70"/>
      <c r="M580" s="70"/>
      <c r="N580" s="70"/>
      <c r="O580" s="70"/>
      <c r="P580" s="70"/>
      <c r="Q580" s="70"/>
      <c r="R580" s="70"/>
      <c r="S580" s="70"/>
      <c r="T580" s="70"/>
      <c r="U580" s="70"/>
      <c r="V580" s="70"/>
      <c r="W580" s="70"/>
      <c r="X580" s="418"/>
      <c r="Y580" s="419"/>
      <c r="Z580" s="418"/>
      <c r="AA580" s="70"/>
      <c r="AB580" s="419"/>
      <c r="AC580" s="418"/>
      <c r="AD580" s="70"/>
      <c r="AE580" s="70"/>
      <c r="AF580" s="418"/>
      <c r="AG580" s="68" t="s">
        <v>4544</v>
      </c>
      <c r="AH580" s="68" t="s">
        <v>10616</v>
      </c>
      <c r="AI580" s="68">
        <v>1976</v>
      </c>
      <c r="AJ580" s="68">
        <v>0.09</v>
      </c>
      <c r="AK580" s="419" t="s">
        <v>9253</v>
      </c>
      <c r="AL580" s="36"/>
    </row>
    <row r="581" spans="1:38" x14ac:dyDescent="0.25">
      <c r="A581" s="460">
        <v>576</v>
      </c>
      <c r="B581" s="420"/>
      <c r="C581" s="420"/>
      <c r="D581" s="70"/>
      <c r="E581" s="70"/>
      <c r="F581" s="70"/>
      <c r="G581" s="70"/>
      <c r="H581" s="70"/>
      <c r="I581" s="70"/>
      <c r="J581" s="70"/>
      <c r="K581" s="70"/>
      <c r="L581" s="70"/>
      <c r="M581" s="70"/>
      <c r="N581" s="70"/>
      <c r="O581" s="70"/>
      <c r="P581" s="70"/>
      <c r="Q581" s="70"/>
      <c r="R581" s="70"/>
      <c r="S581" s="70"/>
      <c r="T581" s="70"/>
      <c r="U581" s="70"/>
      <c r="V581" s="70"/>
      <c r="W581" s="70"/>
      <c r="X581" s="418"/>
      <c r="Y581" s="419"/>
      <c r="Z581" s="418"/>
      <c r="AA581" s="70"/>
      <c r="AB581" s="419"/>
      <c r="AC581" s="418"/>
      <c r="AD581" s="70"/>
      <c r="AE581" s="70"/>
      <c r="AF581" s="418"/>
      <c r="AG581" s="68" t="s">
        <v>4544</v>
      </c>
      <c r="AH581" s="68" t="s">
        <v>10617</v>
      </c>
      <c r="AI581" s="68">
        <v>1976</v>
      </c>
      <c r="AJ581" s="68">
        <v>0.09</v>
      </c>
      <c r="AK581" s="419" t="s">
        <v>77</v>
      </c>
      <c r="AL581" s="36"/>
    </row>
    <row r="582" spans="1:38" x14ac:dyDescent="0.25">
      <c r="A582" s="460">
        <v>577</v>
      </c>
      <c r="B582" s="420"/>
      <c r="C582" s="420"/>
      <c r="D582" s="70"/>
      <c r="E582" s="419"/>
      <c r="F582" s="418"/>
      <c r="G582" s="70"/>
      <c r="H582" s="419"/>
      <c r="I582" s="70"/>
      <c r="J582" s="70"/>
      <c r="K582" s="70"/>
      <c r="L582" s="70"/>
      <c r="M582" s="70"/>
      <c r="N582" s="70"/>
      <c r="O582" s="70"/>
      <c r="P582" s="70"/>
      <c r="Q582" s="70"/>
      <c r="R582" s="70"/>
      <c r="S582" s="70"/>
      <c r="T582" s="70"/>
      <c r="U582" s="70"/>
      <c r="V582" s="70"/>
      <c r="W582" s="70"/>
      <c r="X582" s="418"/>
      <c r="Y582" s="419"/>
      <c r="Z582" s="418"/>
      <c r="AA582" s="70"/>
      <c r="AB582" s="419"/>
      <c r="AC582" s="418"/>
      <c r="AD582" s="70"/>
      <c r="AE582" s="70"/>
      <c r="AF582" s="418"/>
      <c r="AG582" s="68" t="s">
        <v>4544</v>
      </c>
      <c r="AH582" s="68" t="s">
        <v>10618</v>
      </c>
      <c r="AI582" s="68">
        <v>1978</v>
      </c>
      <c r="AJ582" s="68">
        <v>0.06</v>
      </c>
      <c r="AK582" s="419" t="s">
        <v>9830</v>
      </c>
      <c r="AL582" s="36"/>
    </row>
    <row r="583" spans="1:38" x14ac:dyDescent="0.25">
      <c r="A583" s="460">
        <v>578</v>
      </c>
      <c r="B583" s="420"/>
      <c r="C583" s="420"/>
      <c r="D583" s="70"/>
      <c r="E583" s="70"/>
      <c r="F583" s="70"/>
      <c r="G583" s="70"/>
      <c r="H583" s="70"/>
      <c r="I583" s="70"/>
      <c r="J583" s="70"/>
      <c r="K583" s="70"/>
      <c r="L583" s="70"/>
      <c r="M583" s="70"/>
      <c r="N583" s="70"/>
      <c r="O583" s="70"/>
      <c r="P583" s="70"/>
      <c r="Q583" s="70"/>
      <c r="R583" s="70"/>
      <c r="S583" s="70"/>
      <c r="T583" s="70"/>
      <c r="U583" s="70"/>
      <c r="V583" s="70"/>
      <c r="W583" s="70"/>
      <c r="X583" s="418"/>
      <c r="Y583" s="419"/>
      <c r="Z583" s="418"/>
      <c r="AA583" s="70"/>
      <c r="AB583" s="419"/>
      <c r="AC583" s="418"/>
      <c r="AD583" s="70"/>
      <c r="AE583" s="70"/>
      <c r="AF583" s="418"/>
      <c r="AG583" s="68" t="s">
        <v>4544</v>
      </c>
      <c r="AH583" s="68" t="s">
        <v>10619</v>
      </c>
      <c r="AI583" s="68">
        <v>1978</v>
      </c>
      <c r="AJ583" s="68">
        <v>0.22</v>
      </c>
      <c r="AK583" s="419" t="s">
        <v>48</v>
      </c>
      <c r="AL583" s="36"/>
    </row>
    <row r="584" spans="1:38" x14ac:dyDescent="0.25">
      <c r="A584" s="460">
        <v>579</v>
      </c>
      <c r="B584" s="420"/>
      <c r="C584" s="420"/>
      <c r="D584" s="70"/>
      <c r="E584" s="70"/>
      <c r="F584" s="70"/>
      <c r="G584" s="70"/>
      <c r="H584" s="70"/>
      <c r="I584" s="70"/>
      <c r="J584" s="70"/>
      <c r="K584" s="70"/>
      <c r="L584" s="70"/>
      <c r="M584" s="70"/>
      <c r="N584" s="70"/>
      <c r="O584" s="70"/>
      <c r="P584" s="70"/>
      <c r="Q584" s="70"/>
      <c r="R584" s="70"/>
      <c r="S584" s="70"/>
      <c r="T584" s="70"/>
      <c r="U584" s="70"/>
      <c r="V584" s="70"/>
      <c r="W584" s="70"/>
      <c r="X584" s="418"/>
      <c r="Y584" s="419"/>
      <c r="Z584" s="418"/>
      <c r="AA584" s="70"/>
      <c r="AB584" s="419"/>
      <c r="AC584" s="418"/>
      <c r="AD584" s="70"/>
      <c r="AE584" s="70"/>
      <c r="AF584" s="418"/>
      <c r="AG584" s="68" t="s">
        <v>4544</v>
      </c>
      <c r="AH584" s="68" t="s">
        <v>10620</v>
      </c>
      <c r="AI584" s="68">
        <v>1981</v>
      </c>
      <c r="AJ584" s="68">
        <v>0.224</v>
      </c>
      <c r="AK584" s="419" t="s">
        <v>82</v>
      </c>
      <c r="AL584" s="36"/>
    </row>
    <row r="585" spans="1:38" x14ac:dyDescent="0.25">
      <c r="A585" s="460">
        <v>580</v>
      </c>
      <c r="B585" s="420"/>
      <c r="C585" s="420"/>
      <c r="D585" s="70"/>
      <c r="E585" s="70"/>
      <c r="F585" s="70"/>
      <c r="G585" s="70"/>
      <c r="H585" s="70"/>
      <c r="I585" s="70"/>
      <c r="J585" s="70"/>
      <c r="K585" s="70"/>
      <c r="L585" s="70"/>
      <c r="M585" s="70"/>
      <c r="N585" s="70"/>
      <c r="O585" s="70"/>
      <c r="P585" s="70"/>
      <c r="Q585" s="70"/>
      <c r="R585" s="70"/>
      <c r="S585" s="70"/>
      <c r="T585" s="70"/>
      <c r="U585" s="70"/>
      <c r="V585" s="70"/>
      <c r="W585" s="70"/>
      <c r="X585" s="418"/>
      <c r="Y585" s="419"/>
      <c r="Z585" s="418"/>
      <c r="AA585" s="70"/>
      <c r="AB585" s="419"/>
      <c r="AC585" s="418"/>
      <c r="AD585" s="70"/>
      <c r="AE585" s="70"/>
      <c r="AF585" s="418"/>
      <c r="AG585" s="68" t="s">
        <v>4544</v>
      </c>
      <c r="AH585" s="68" t="s">
        <v>10621</v>
      </c>
      <c r="AI585" s="68">
        <v>1977</v>
      </c>
      <c r="AJ585" s="68">
        <v>0.05</v>
      </c>
      <c r="AK585" s="419" t="s">
        <v>8329</v>
      </c>
      <c r="AL585" s="36"/>
    </row>
    <row r="586" spans="1:38" x14ac:dyDescent="0.25">
      <c r="A586" s="460">
        <v>581</v>
      </c>
      <c r="B586" s="420"/>
      <c r="C586" s="420"/>
      <c r="D586" s="70"/>
      <c r="E586" s="419"/>
      <c r="F586" s="418"/>
      <c r="G586" s="70"/>
      <c r="H586" s="419"/>
      <c r="I586" s="70"/>
      <c r="J586" s="70"/>
      <c r="K586" s="70"/>
      <c r="L586" s="70"/>
      <c r="M586" s="70"/>
      <c r="N586" s="70"/>
      <c r="O586" s="70"/>
      <c r="P586" s="70"/>
      <c r="Q586" s="70"/>
      <c r="R586" s="70"/>
      <c r="S586" s="70"/>
      <c r="T586" s="70"/>
      <c r="U586" s="70"/>
      <c r="V586" s="70"/>
      <c r="W586" s="70"/>
      <c r="X586" s="418"/>
      <c r="Y586" s="419"/>
      <c r="Z586" s="418"/>
      <c r="AA586" s="70"/>
      <c r="AB586" s="419"/>
      <c r="AC586" s="418"/>
      <c r="AD586" s="70"/>
      <c r="AE586" s="70"/>
      <c r="AF586" s="418"/>
      <c r="AG586" s="68" t="s">
        <v>4544</v>
      </c>
      <c r="AH586" s="68" t="s">
        <v>10622</v>
      </c>
      <c r="AI586" s="68">
        <v>1977</v>
      </c>
      <c r="AJ586" s="68">
        <v>0.05</v>
      </c>
      <c r="AK586" s="419" t="s">
        <v>8329</v>
      </c>
      <c r="AL586" s="36"/>
    </row>
    <row r="587" spans="1:38" ht="25.5" x14ac:dyDescent="0.25">
      <c r="A587" s="460">
        <v>582</v>
      </c>
      <c r="B587" s="420"/>
      <c r="C587" s="420"/>
      <c r="D587" s="70"/>
      <c r="E587" s="70"/>
      <c r="F587" s="70"/>
      <c r="G587" s="70"/>
      <c r="H587" s="70"/>
      <c r="I587" s="70"/>
      <c r="J587" s="70"/>
      <c r="K587" s="70"/>
      <c r="L587" s="70"/>
      <c r="M587" s="70"/>
      <c r="N587" s="70"/>
      <c r="O587" s="70"/>
      <c r="P587" s="70"/>
      <c r="Q587" s="70"/>
      <c r="R587" s="70"/>
      <c r="S587" s="70"/>
      <c r="T587" s="70"/>
      <c r="U587" s="70"/>
      <c r="V587" s="70"/>
      <c r="W587" s="70"/>
      <c r="X587" s="418"/>
      <c r="Y587" s="419"/>
      <c r="Z587" s="418"/>
      <c r="AA587" s="70"/>
      <c r="AB587" s="419"/>
      <c r="AC587" s="418"/>
      <c r="AD587" s="70"/>
      <c r="AE587" s="70"/>
      <c r="AF587" s="418"/>
      <c r="AG587" s="68" t="s">
        <v>4544</v>
      </c>
      <c r="AH587" s="68" t="s">
        <v>10623</v>
      </c>
      <c r="AI587" s="68">
        <v>1978</v>
      </c>
      <c r="AJ587" s="68">
        <v>9.5000000000000001E-2</v>
      </c>
      <c r="AK587" s="419" t="s">
        <v>48</v>
      </c>
      <c r="AL587" s="36"/>
    </row>
    <row r="588" spans="1:38" x14ac:dyDescent="0.25">
      <c r="A588" s="460">
        <v>583</v>
      </c>
      <c r="B588" s="420"/>
      <c r="C588" s="420"/>
      <c r="D588" s="70"/>
      <c r="E588" s="70"/>
      <c r="F588" s="70"/>
      <c r="G588" s="70"/>
      <c r="H588" s="70"/>
      <c r="I588" s="70"/>
      <c r="J588" s="70"/>
      <c r="K588" s="70"/>
      <c r="L588" s="70"/>
      <c r="M588" s="70"/>
      <c r="N588" s="70"/>
      <c r="O588" s="70"/>
      <c r="P588" s="70"/>
      <c r="Q588" s="70"/>
      <c r="R588" s="70"/>
      <c r="S588" s="70"/>
      <c r="T588" s="70"/>
      <c r="U588" s="70"/>
      <c r="V588" s="70"/>
      <c r="W588" s="70"/>
      <c r="X588" s="418"/>
      <c r="Y588" s="419"/>
      <c r="Z588" s="418"/>
      <c r="AA588" s="70"/>
      <c r="AB588" s="419"/>
      <c r="AC588" s="418"/>
      <c r="AD588" s="70"/>
      <c r="AE588" s="70"/>
      <c r="AF588" s="418"/>
      <c r="AG588" s="68" t="s">
        <v>4544</v>
      </c>
      <c r="AH588" s="68" t="s">
        <v>10624</v>
      </c>
      <c r="AI588" s="68">
        <v>1978</v>
      </c>
      <c r="AJ588" s="68">
        <v>0.106</v>
      </c>
      <c r="AK588" s="419" t="s">
        <v>6931</v>
      </c>
      <c r="AL588" s="36"/>
    </row>
    <row r="589" spans="1:38" x14ac:dyDescent="0.25">
      <c r="A589" s="460">
        <v>584</v>
      </c>
      <c r="B589" s="420"/>
      <c r="C589" s="420"/>
      <c r="D589" s="70"/>
      <c r="E589" s="419"/>
      <c r="F589" s="418"/>
      <c r="G589" s="70"/>
      <c r="H589" s="419"/>
      <c r="I589" s="70"/>
      <c r="J589" s="70"/>
      <c r="K589" s="70"/>
      <c r="L589" s="70"/>
      <c r="M589" s="70"/>
      <c r="N589" s="70"/>
      <c r="O589" s="70"/>
      <c r="P589" s="70"/>
      <c r="Q589" s="70"/>
      <c r="R589" s="70"/>
      <c r="S589" s="70"/>
      <c r="T589" s="70"/>
      <c r="U589" s="70"/>
      <c r="V589" s="70"/>
      <c r="W589" s="70"/>
      <c r="X589" s="418"/>
      <c r="Y589" s="419"/>
      <c r="Z589" s="418"/>
      <c r="AA589" s="70"/>
      <c r="AB589" s="419"/>
      <c r="AC589" s="418"/>
      <c r="AD589" s="70"/>
      <c r="AE589" s="70"/>
      <c r="AF589" s="418"/>
      <c r="AG589" s="68" t="s">
        <v>4544</v>
      </c>
      <c r="AH589" s="68" t="s">
        <v>10625</v>
      </c>
      <c r="AI589" s="68">
        <v>1978</v>
      </c>
      <c r="AJ589" s="68">
        <v>0.17</v>
      </c>
      <c r="AK589" s="419" t="s">
        <v>6931</v>
      </c>
      <c r="AL589" s="36"/>
    </row>
    <row r="590" spans="1:38" x14ac:dyDescent="0.25">
      <c r="A590" s="460">
        <v>585</v>
      </c>
      <c r="B590" s="420"/>
      <c r="C590" s="420"/>
      <c r="D590" s="70"/>
      <c r="E590" s="70"/>
      <c r="F590" s="70"/>
      <c r="G590" s="70"/>
      <c r="H590" s="70"/>
      <c r="I590" s="70"/>
      <c r="J590" s="70"/>
      <c r="K590" s="70"/>
      <c r="L590" s="70"/>
      <c r="M590" s="70"/>
      <c r="N590" s="70"/>
      <c r="O590" s="70"/>
      <c r="P590" s="70"/>
      <c r="Q590" s="70"/>
      <c r="R590" s="70"/>
      <c r="S590" s="70"/>
      <c r="T590" s="70"/>
      <c r="U590" s="70"/>
      <c r="V590" s="70"/>
      <c r="W590" s="70"/>
      <c r="X590" s="418"/>
      <c r="Y590" s="419"/>
      <c r="Z590" s="418"/>
      <c r="AA590" s="70"/>
      <c r="AB590" s="419"/>
      <c r="AC590" s="418"/>
      <c r="AD590" s="70"/>
      <c r="AE590" s="70"/>
      <c r="AF590" s="418"/>
      <c r="AG590" s="68" t="s">
        <v>4544</v>
      </c>
      <c r="AH590" s="68" t="s">
        <v>10626</v>
      </c>
      <c r="AI590" s="68">
        <v>1984</v>
      </c>
      <c r="AJ590" s="68">
        <v>0.125</v>
      </c>
      <c r="AK590" s="419" t="s">
        <v>186</v>
      </c>
      <c r="AL590" s="36"/>
    </row>
    <row r="591" spans="1:38" x14ac:dyDescent="0.25">
      <c r="A591" s="460">
        <v>586</v>
      </c>
      <c r="B591" s="420"/>
      <c r="C591" s="42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418"/>
      <c r="Y591" s="419"/>
      <c r="Z591" s="418"/>
      <c r="AA591" s="70"/>
      <c r="AB591" s="419"/>
      <c r="AC591" s="418"/>
      <c r="AD591" s="70"/>
      <c r="AE591" s="70"/>
      <c r="AF591" s="418"/>
      <c r="AG591" s="68" t="s">
        <v>4544</v>
      </c>
      <c r="AH591" s="68" t="s">
        <v>10627</v>
      </c>
      <c r="AI591" s="68">
        <v>1984</v>
      </c>
      <c r="AJ591" s="68">
        <v>0.125</v>
      </c>
      <c r="AK591" s="419" t="s">
        <v>44</v>
      </c>
      <c r="AL591" s="36"/>
    </row>
    <row r="592" spans="1:38" x14ac:dyDescent="0.25">
      <c r="A592" s="460">
        <v>587</v>
      </c>
      <c r="B592" s="420"/>
      <c r="C592" s="420"/>
      <c r="D592" s="70"/>
      <c r="E592" s="70"/>
      <c r="F592" s="70"/>
      <c r="G592" s="70"/>
      <c r="H592" s="70"/>
      <c r="I592" s="70"/>
      <c r="J592" s="70"/>
      <c r="K592" s="70"/>
      <c r="L592" s="70"/>
      <c r="M592" s="70"/>
      <c r="N592" s="70"/>
      <c r="O592" s="70"/>
      <c r="P592" s="70"/>
      <c r="Q592" s="70"/>
      <c r="R592" s="70"/>
      <c r="S592" s="70"/>
      <c r="T592" s="70"/>
      <c r="U592" s="70"/>
      <c r="V592" s="70"/>
      <c r="W592" s="70"/>
      <c r="X592" s="418"/>
      <c r="Y592" s="419"/>
      <c r="Z592" s="418"/>
      <c r="AA592" s="70"/>
      <c r="AB592" s="419"/>
      <c r="AC592" s="418"/>
      <c r="AD592" s="70"/>
      <c r="AE592" s="70"/>
      <c r="AF592" s="418"/>
      <c r="AG592" s="70"/>
      <c r="AH592" s="70"/>
      <c r="AI592" s="70"/>
      <c r="AJ592" s="70"/>
      <c r="AK592" s="419"/>
      <c r="AL592" s="36"/>
    </row>
    <row r="593" spans="1:38" x14ac:dyDescent="0.25">
      <c r="A593" s="460">
        <v>588</v>
      </c>
      <c r="B593" s="420" t="s">
        <v>10628</v>
      </c>
      <c r="C593" s="420"/>
      <c r="D593" s="70"/>
      <c r="E593" s="419"/>
      <c r="F593" s="418"/>
      <c r="G593" s="70"/>
      <c r="H593" s="419"/>
      <c r="I593" s="70"/>
      <c r="J593" s="70"/>
      <c r="K593" s="70"/>
      <c r="L593" s="70"/>
      <c r="M593" s="70" t="s">
        <v>10278</v>
      </c>
      <c r="N593" s="70" t="s">
        <v>10629</v>
      </c>
      <c r="O593" s="70">
        <v>0.45</v>
      </c>
      <c r="P593" s="70">
        <v>1977</v>
      </c>
      <c r="Q593" s="70" t="s">
        <v>10380</v>
      </c>
      <c r="R593" s="70" t="s">
        <v>6552</v>
      </c>
      <c r="S593" s="70">
        <v>77</v>
      </c>
      <c r="T593" s="70">
        <v>1977</v>
      </c>
      <c r="U593" s="70" t="s">
        <v>9672</v>
      </c>
      <c r="V593" s="70" t="s">
        <v>28</v>
      </c>
      <c r="W593" s="70"/>
      <c r="X593" s="418"/>
      <c r="Y593" s="419"/>
      <c r="Z593" s="418"/>
      <c r="AA593" s="70"/>
      <c r="AB593" s="419"/>
      <c r="AC593" s="418"/>
      <c r="AD593" s="70"/>
      <c r="AE593" s="70"/>
      <c r="AF593" s="418"/>
      <c r="AG593" s="70" t="s">
        <v>5255</v>
      </c>
      <c r="AH593" s="68" t="s">
        <v>10630</v>
      </c>
      <c r="AI593" s="70">
        <v>1978</v>
      </c>
      <c r="AJ593" s="70">
        <v>7.0000000000000007E-2</v>
      </c>
      <c r="AK593" s="419" t="s">
        <v>48</v>
      </c>
      <c r="AL593" s="36"/>
    </row>
    <row r="594" spans="1:38" x14ac:dyDescent="0.25">
      <c r="A594" s="460">
        <v>589</v>
      </c>
      <c r="B594" s="420"/>
      <c r="C594" s="420"/>
      <c r="D594" s="70"/>
      <c r="E594" s="419"/>
      <c r="F594" s="418"/>
      <c r="G594" s="70"/>
      <c r="H594" s="419"/>
      <c r="I594" s="70"/>
      <c r="J594" s="70"/>
      <c r="K594" s="70"/>
      <c r="L594" s="70"/>
      <c r="M594" s="70"/>
      <c r="N594" s="70"/>
      <c r="O594" s="70"/>
      <c r="P594" s="70"/>
      <c r="Q594" s="70"/>
      <c r="R594" s="70"/>
      <c r="S594" s="70"/>
      <c r="T594" s="70"/>
      <c r="U594" s="70"/>
      <c r="V594" s="70"/>
      <c r="W594" s="70"/>
      <c r="X594" s="418"/>
      <c r="Y594" s="419"/>
      <c r="Z594" s="418"/>
      <c r="AA594" s="70"/>
      <c r="AB594" s="419"/>
      <c r="AC594" s="418"/>
      <c r="AD594" s="70"/>
      <c r="AE594" s="70"/>
      <c r="AF594" s="418"/>
      <c r="AG594" s="70" t="s">
        <v>5255</v>
      </c>
      <c r="AH594" s="68" t="s">
        <v>10631</v>
      </c>
      <c r="AI594" s="70">
        <v>1978</v>
      </c>
      <c r="AJ594" s="70">
        <v>7.0000000000000007E-2</v>
      </c>
      <c r="AK594" s="419" t="s">
        <v>48</v>
      </c>
      <c r="AL594" s="36"/>
    </row>
    <row r="595" spans="1:38" x14ac:dyDescent="0.25">
      <c r="A595" s="460">
        <v>590</v>
      </c>
      <c r="B595" s="420"/>
      <c r="C595" s="420"/>
      <c r="D595" s="70"/>
      <c r="E595" s="70"/>
      <c r="F595" s="70"/>
      <c r="G595" s="70"/>
      <c r="H595" s="70"/>
      <c r="I595" s="70"/>
      <c r="J595" s="70"/>
      <c r="K595" s="70"/>
      <c r="L595" s="70"/>
      <c r="M595" s="70"/>
      <c r="N595" s="70"/>
      <c r="O595" s="70"/>
      <c r="P595" s="70"/>
      <c r="Q595" s="70"/>
      <c r="R595" s="70"/>
      <c r="S595" s="70"/>
      <c r="T595" s="70"/>
      <c r="U595" s="70"/>
      <c r="V595" s="70"/>
      <c r="W595" s="70"/>
      <c r="X595" s="418"/>
      <c r="Y595" s="419"/>
      <c r="Z595" s="418"/>
      <c r="AA595" s="70"/>
      <c r="AB595" s="419"/>
      <c r="AC595" s="418"/>
      <c r="AD595" s="70"/>
      <c r="AE595" s="70"/>
      <c r="AF595" s="418"/>
      <c r="AG595" s="70" t="s">
        <v>5255</v>
      </c>
      <c r="AH595" s="68" t="s">
        <v>10632</v>
      </c>
      <c r="AI595" s="70">
        <v>1976</v>
      </c>
      <c r="AJ595" s="70">
        <v>0.26</v>
      </c>
      <c r="AK595" s="419" t="s">
        <v>701</v>
      </c>
      <c r="AL595" s="36"/>
    </row>
    <row r="596" spans="1:38" x14ac:dyDescent="0.25">
      <c r="A596" s="460">
        <v>591</v>
      </c>
      <c r="B596" s="420"/>
      <c r="C596" s="420"/>
      <c r="D596" s="70"/>
      <c r="E596" s="70"/>
      <c r="F596" s="70"/>
      <c r="G596" s="70"/>
      <c r="H596" s="70"/>
      <c r="I596" s="70"/>
      <c r="J596" s="70"/>
      <c r="K596" s="70"/>
      <c r="L596" s="70"/>
      <c r="M596" s="70"/>
      <c r="N596" s="70"/>
      <c r="O596" s="70"/>
      <c r="P596" s="70"/>
      <c r="Q596" s="70"/>
      <c r="R596" s="70"/>
      <c r="S596" s="70"/>
      <c r="T596" s="70"/>
      <c r="U596" s="70"/>
      <c r="V596" s="70"/>
      <c r="W596" s="70"/>
      <c r="X596" s="418"/>
      <c r="Y596" s="419"/>
      <c r="Z596" s="418"/>
      <c r="AA596" s="70"/>
      <c r="AB596" s="419"/>
      <c r="AC596" s="418"/>
      <c r="AD596" s="70"/>
      <c r="AE596" s="70"/>
      <c r="AF596" s="418"/>
      <c r="AG596" s="70" t="s">
        <v>5255</v>
      </c>
      <c r="AH596" s="68" t="s">
        <v>10633</v>
      </c>
      <c r="AI596" s="70">
        <v>1976</v>
      </c>
      <c r="AJ596" s="70">
        <v>0.26</v>
      </c>
      <c r="AK596" s="419" t="s">
        <v>701</v>
      </c>
      <c r="AL596" s="36"/>
    </row>
    <row r="597" spans="1:38" x14ac:dyDescent="0.25">
      <c r="A597" s="460">
        <v>592</v>
      </c>
      <c r="B597" s="420"/>
      <c r="C597" s="420"/>
      <c r="D597" s="70"/>
      <c r="E597" s="419"/>
      <c r="F597" s="418"/>
      <c r="G597" s="70"/>
      <c r="H597" s="419"/>
      <c r="I597" s="70"/>
      <c r="J597" s="70"/>
      <c r="K597" s="70"/>
      <c r="L597" s="70"/>
      <c r="M597" s="70"/>
      <c r="N597" s="70"/>
      <c r="O597" s="70"/>
      <c r="P597" s="70"/>
      <c r="Q597" s="70"/>
      <c r="R597" s="70"/>
      <c r="S597" s="70"/>
      <c r="T597" s="70"/>
      <c r="U597" s="70"/>
      <c r="V597" s="70"/>
      <c r="W597" s="70"/>
      <c r="X597" s="418"/>
      <c r="Y597" s="419"/>
      <c r="Z597" s="418"/>
      <c r="AA597" s="70"/>
      <c r="AB597" s="419"/>
      <c r="AC597" s="418"/>
      <c r="AD597" s="70"/>
      <c r="AE597" s="70"/>
      <c r="AF597" s="418"/>
      <c r="AG597" s="70" t="s">
        <v>5255</v>
      </c>
      <c r="AH597" s="68" t="s">
        <v>10634</v>
      </c>
      <c r="AI597" s="70">
        <v>1987</v>
      </c>
      <c r="AJ597" s="70">
        <v>0.185</v>
      </c>
      <c r="AK597" s="419" t="s">
        <v>191</v>
      </c>
      <c r="AL597" s="36"/>
    </row>
    <row r="598" spans="1:38" x14ac:dyDescent="0.25">
      <c r="A598" s="460">
        <v>593</v>
      </c>
      <c r="B598" s="420"/>
      <c r="C598" s="420"/>
      <c r="D598" s="70"/>
      <c r="E598" s="419"/>
      <c r="F598" s="418"/>
      <c r="G598" s="70"/>
      <c r="H598" s="419"/>
      <c r="I598" s="70"/>
      <c r="J598" s="70"/>
      <c r="K598" s="70"/>
      <c r="L598" s="70"/>
      <c r="M598" s="70"/>
      <c r="N598" s="70"/>
      <c r="O598" s="70"/>
      <c r="P598" s="70"/>
      <c r="Q598" s="70"/>
      <c r="R598" s="70"/>
      <c r="S598" s="70"/>
      <c r="T598" s="70"/>
      <c r="U598" s="70"/>
      <c r="V598" s="70"/>
      <c r="W598" s="70"/>
      <c r="X598" s="418"/>
      <c r="Y598" s="419"/>
      <c r="Z598" s="418"/>
      <c r="AA598" s="70"/>
      <c r="AB598" s="419"/>
      <c r="AC598" s="418"/>
      <c r="AD598" s="70"/>
      <c r="AE598" s="70"/>
      <c r="AF598" s="418"/>
      <c r="AG598" s="70" t="s">
        <v>5255</v>
      </c>
      <c r="AH598" s="68" t="s">
        <v>10635</v>
      </c>
      <c r="AI598" s="70">
        <v>1987</v>
      </c>
      <c r="AJ598" s="70">
        <v>0.185</v>
      </c>
      <c r="AK598" s="419" t="s">
        <v>191</v>
      </c>
      <c r="AL598" s="36"/>
    </row>
    <row r="599" spans="1:38" x14ac:dyDescent="0.25">
      <c r="A599" s="460">
        <v>594</v>
      </c>
      <c r="B599" s="420"/>
      <c r="C599" s="420"/>
      <c r="D599" s="70"/>
      <c r="E599" s="70"/>
      <c r="F599" s="70"/>
      <c r="G599" s="70"/>
      <c r="H599" s="70"/>
      <c r="I599" s="70"/>
      <c r="J599" s="70"/>
      <c r="K599" s="70"/>
      <c r="L599" s="70"/>
      <c r="M599" s="70"/>
      <c r="N599" s="70"/>
      <c r="O599" s="70"/>
      <c r="P599" s="70"/>
      <c r="Q599" s="70"/>
      <c r="R599" s="70"/>
      <c r="S599" s="70"/>
      <c r="T599" s="70"/>
      <c r="U599" s="70"/>
      <c r="V599" s="70"/>
      <c r="W599" s="70"/>
      <c r="X599" s="418"/>
      <c r="Y599" s="419"/>
      <c r="Z599" s="418"/>
      <c r="AA599" s="70"/>
      <c r="AB599" s="419"/>
      <c r="AC599" s="418"/>
      <c r="AD599" s="70"/>
      <c r="AE599" s="70"/>
      <c r="AF599" s="418"/>
      <c r="AG599" s="70" t="s">
        <v>5255</v>
      </c>
      <c r="AH599" s="68" t="s">
        <v>10636</v>
      </c>
      <c r="AI599" s="70">
        <v>1986</v>
      </c>
      <c r="AJ599" s="70">
        <v>0.27500000000000002</v>
      </c>
      <c r="AK599" s="419" t="s">
        <v>8650</v>
      </c>
      <c r="AL599" s="36"/>
    </row>
    <row r="600" spans="1:38" x14ac:dyDescent="0.25">
      <c r="A600" s="460">
        <v>595</v>
      </c>
      <c r="B600" s="420"/>
      <c r="C600" s="420"/>
      <c r="D600" s="70"/>
      <c r="E600" s="70"/>
      <c r="F600" s="70"/>
      <c r="G600" s="70"/>
      <c r="H600" s="70"/>
      <c r="I600" s="70"/>
      <c r="J600" s="70"/>
      <c r="K600" s="70"/>
      <c r="L600" s="70"/>
      <c r="M600" s="70"/>
      <c r="N600" s="70"/>
      <c r="O600" s="70"/>
      <c r="P600" s="70"/>
      <c r="Q600" s="70"/>
      <c r="R600" s="70"/>
      <c r="S600" s="70"/>
      <c r="T600" s="70"/>
      <c r="U600" s="70"/>
      <c r="V600" s="70"/>
      <c r="W600" s="70"/>
      <c r="X600" s="418"/>
      <c r="Y600" s="419"/>
      <c r="Z600" s="418"/>
      <c r="AA600" s="70"/>
      <c r="AB600" s="419"/>
      <c r="AC600" s="418"/>
      <c r="AD600" s="70"/>
      <c r="AE600" s="70"/>
      <c r="AF600" s="418"/>
      <c r="AG600" s="70" t="s">
        <v>5255</v>
      </c>
      <c r="AH600" s="68" t="s">
        <v>10637</v>
      </c>
      <c r="AI600" s="70">
        <v>1992</v>
      </c>
      <c r="AJ600" s="70">
        <v>0.248</v>
      </c>
      <c r="AK600" s="419" t="s">
        <v>48</v>
      </c>
      <c r="AL600" s="36"/>
    </row>
    <row r="601" spans="1:38" ht="25.5" x14ac:dyDescent="0.25">
      <c r="A601" s="460">
        <v>596</v>
      </c>
      <c r="B601" s="420"/>
      <c r="C601" s="420"/>
      <c r="D601" s="70"/>
      <c r="E601" s="70"/>
      <c r="F601" s="70"/>
      <c r="G601" s="70"/>
      <c r="H601" s="70"/>
      <c r="I601" s="70"/>
      <c r="J601" s="70"/>
      <c r="K601" s="70"/>
      <c r="L601" s="70"/>
      <c r="M601" s="70"/>
      <c r="N601" s="70"/>
      <c r="O601" s="70"/>
      <c r="P601" s="70"/>
      <c r="Q601" s="70"/>
      <c r="R601" s="70"/>
      <c r="S601" s="70"/>
      <c r="T601" s="70"/>
      <c r="U601" s="70"/>
      <c r="V601" s="70"/>
      <c r="W601" s="70"/>
      <c r="X601" s="418"/>
      <c r="Y601" s="419"/>
      <c r="Z601" s="418"/>
      <c r="AA601" s="70"/>
      <c r="AB601" s="419"/>
      <c r="AC601" s="418"/>
      <c r="AD601" s="70"/>
      <c r="AE601" s="70"/>
      <c r="AF601" s="418"/>
      <c r="AG601" s="70" t="s">
        <v>5255</v>
      </c>
      <c r="AH601" s="68" t="s">
        <v>10638</v>
      </c>
      <c r="AI601" s="70">
        <v>1986</v>
      </c>
      <c r="AJ601" s="70">
        <v>2.5000000000000001E-2</v>
      </c>
      <c r="AK601" s="419" t="s">
        <v>121</v>
      </c>
      <c r="AL601" s="36"/>
    </row>
    <row r="602" spans="1:38" ht="25.5" x14ac:dyDescent="0.25">
      <c r="A602" s="460">
        <v>597</v>
      </c>
      <c r="B602" s="420"/>
      <c r="C602" s="420"/>
      <c r="D602" s="70"/>
      <c r="E602" s="70"/>
      <c r="F602" s="70"/>
      <c r="G602" s="70"/>
      <c r="H602" s="70"/>
      <c r="I602" s="70"/>
      <c r="J602" s="70"/>
      <c r="K602" s="70"/>
      <c r="L602" s="70"/>
      <c r="M602" s="70"/>
      <c r="N602" s="70"/>
      <c r="O602" s="70"/>
      <c r="P602" s="70"/>
      <c r="Q602" s="70"/>
      <c r="R602" s="70"/>
      <c r="S602" s="70"/>
      <c r="T602" s="70"/>
      <c r="U602" s="70"/>
      <c r="V602" s="70"/>
      <c r="W602" s="70"/>
      <c r="X602" s="418"/>
      <c r="Y602" s="419"/>
      <c r="Z602" s="418"/>
      <c r="AA602" s="70"/>
      <c r="AB602" s="419"/>
      <c r="AC602" s="418"/>
      <c r="AD602" s="70"/>
      <c r="AE602" s="70"/>
      <c r="AF602" s="418"/>
      <c r="AG602" s="70" t="s">
        <v>5255</v>
      </c>
      <c r="AH602" s="68" t="s">
        <v>10639</v>
      </c>
      <c r="AI602" s="70">
        <v>1986</v>
      </c>
      <c r="AJ602" s="70">
        <v>2.5000000000000001E-2</v>
      </c>
      <c r="AK602" s="419" t="s">
        <v>121</v>
      </c>
      <c r="AL602" s="36"/>
    </row>
    <row r="603" spans="1:38" x14ac:dyDescent="0.25">
      <c r="A603" s="460">
        <v>598</v>
      </c>
      <c r="B603" s="420"/>
      <c r="C603" s="420"/>
      <c r="D603" s="70"/>
      <c r="E603" s="419"/>
      <c r="F603" s="418"/>
      <c r="G603" s="70"/>
      <c r="H603" s="419"/>
      <c r="I603" s="70"/>
      <c r="J603" s="70"/>
      <c r="K603" s="70"/>
      <c r="L603" s="70"/>
      <c r="M603" s="70"/>
      <c r="N603" s="70"/>
      <c r="O603" s="70"/>
      <c r="P603" s="70"/>
      <c r="Q603" s="70"/>
      <c r="R603" s="70"/>
      <c r="S603" s="70"/>
      <c r="T603" s="70"/>
      <c r="U603" s="70"/>
      <c r="V603" s="70"/>
      <c r="W603" s="70"/>
      <c r="X603" s="418"/>
      <c r="Y603" s="419"/>
      <c r="Z603" s="418"/>
      <c r="AA603" s="70"/>
      <c r="AB603" s="419"/>
      <c r="AC603" s="418"/>
      <c r="AD603" s="70"/>
      <c r="AE603" s="70"/>
      <c r="AF603" s="418"/>
      <c r="AG603" s="70" t="s">
        <v>5255</v>
      </c>
      <c r="AH603" s="68" t="s">
        <v>10640</v>
      </c>
      <c r="AI603" s="70">
        <v>1987</v>
      </c>
      <c r="AJ603" s="70">
        <v>0.18</v>
      </c>
      <c r="AK603" s="419" t="s">
        <v>9150</v>
      </c>
      <c r="AL603" s="36"/>
    </row>
    <row r="604" spans="1:38" x14ac:dyDescent="0.25">
      <c r="A604" s="460">
        <v>599</v>
      </c>
      <c r="B604" s="420"/>
      <c r="C604" s="420"/>
      <c r="D604" s="70"/>
      <c r="E604" s="419"/>
      <c r="F604" s="418"/>
      <c r="G604" s="70"/>
      <c r="H604" s="419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418"/>
      <c r="Y604" s="419"/>
      <c r="Z604" s="418"/>
      <c r="AA604" s="70"/>
      <c r="AB604" s="419"/>
      <c r="AC604" s="418"/>
      <c r="AD604" s="70"/>
      <c r="AE604" s="70"/>
      <c r="AF604" s="418"/>
      <c r="AG604" s="70" t="s">
        <v>5255</v>
      </c>
      <c r="AH604" s="68" t="s">
        <v>10641</v>
      </c>
      <c r="AI604" s="70">
        <v>1987</v>
      </c>
      <c r="AJ604" s="70">
        <v>0.18</v>
      </c>
      <c r="AK604" s="419" t="s">
        <v>9150</v>
      </c>
      <c r="AL604" s="36"/>
    </row>
    <row r="605" spans="1:38" ht="25.5" x14ac:dyDescent="0.25">
      <c r="A605" s="460">
        <v>600</v>
      </c>
      <c r="B605" s="420"/>
      <c r="C605" s="420"/>
      <c r="D605" s="70"/>
      <c r="E605" s="70"/>
      <c r="F605" s="70"/>
      <c r="G605" s="70"/>
      <c r="H605" s="70"/>
      <c r="I605" s="70"/>
      <c r="J605" s="70"/>
      <c r="K605" s="70"/>
      <c r="L605" s="70"/>
      <c r="M605" s="70"/>
      <c r="N605" s="70"/>
      <c r="O605" s="70"/>
      <c r="P605" s="70"/>
      <c r="Q605" s="70"/>
      <c r="R605" s="70"/>
      <c r="S605" s="70"/>
      <c r="T605" s="70"/>
      <c r="U605" s="70"/>
      <c r="V605" s="70"/>
      <c r="W605" s="70"/>
      <c r="X605" s="418"/>
      <c r="Y605" s="419"/>
      <c r="Z605" s="418"/>
      <c r="AA605" s="70"/>
      <c r="AB605" s="419"/>
      <c r="AC605" s="418"/>
      <c r="AD605" s="70"/>
      <c r="AE605" s="70"/>
      <c r="AF605" s="418"/>
      <c r="AG605" s="70" t="s">
        <v>5255</v>
      </c>
      <c r="AH605" s="68" t="s">
        <v>10642</v>
      </c>
      <c r="AI605" s="70">
        <v>1987</v>
      </c>
      <c r="AJ605" s="70">
        <v>0.05</v>
      </c>
      <c r="AK605" s="419" t="s">
        <v>9150</v>
      </c>
      <c r="AL605" s="36"/>
    </row>
    <row r="606" spans="1:38" ht="25.5" x14ac:dyDescent="0.25">
      <c r="A606" s="460">
        <v>601</v>
      </c>
      <c r="B606" s="420"/>
      <c r="C606" s="420"/>
      <c r="D606" s="70"/>
      <c r="E606" s="70"/>
      <c r="F606" s="70"/>
      <c r="G606" s="70"/>
      <c r="H606" s="70"/>
      <c r="I606" s="70"/>
      <c r="J606" s="70"/>
      <c r="K606" s="70"/>
      <c r="L606" s="70"/>
      <c r="M606" s="70"/>
      <c r="N606" s="70"/>
      <c r="O606" s="70"/>
      <c r="P606" s="70"/>
      <c r="Q606" s="70"/>
      <c r="R606" s="70"/>
      <c r="S606" s="70"/>
      <c r="T606" s="70"/>
      <c r="U606" s="70"/>
      <c r="V606" s="70"/>
      <c r="W606" s="70"/>
      <c r="X606" s="418"/>
      <c r="Y606" s="419"/>
      <c r="Z606" s="418"/>
      <c r="AA606" s="70"/>
      <c r="AB606" s="419"/>
      <c r="AC606" s="418"/>
      <c r="AD606" s="70"/>
      <c r="AE606" s="70"/>
      <c r="AF606" s="418"/>
      <c r="AG606" s="70" t="s">
        <v>5255</v>
      </c>
      <c r="AH606" s="68" t="s">
        <v>10643</v>
      </c>
      <c r="AI606" s="70">
        <v>1987</v>
      </c>
      <c r="AJ606" s="70">
        <v>0.05</v>
      </c>
      <c r="AK606" s="419" t="s">
        <v>9150</v>
      </c>
      <c r="AL606" s="36"/>
    </row>
    <row r="607" spans="1:38" ht="25.5" x14ac:dyDescent="0.25">
      <c r="A607" s="460">
        <v>602</v>
      </c>
      <c r="B607" s="420"/>
      <c r="C607" s="420"/>
      <c r="D607" s="70"/>
      <c r="E607" s="70"/>
      <c r="F607" s="70"/>
      <c r="G607" s="70"/>
      <c r="H607" s="70"/>
      <c r="I607" s="70"/>
      <c r="J607" s="70"/>
      <c r="K607" s="70"/>
      <c r="L607" s="70"/>
      <c r="M607" s="70"/>
      <c r="N607" s="70"/>
      <c r="O607" s="70"/>
      <c r="P607" s="70"/>
      <c r="Q607" s="70"/>
      <c r="R607" s="70"/>
      <c r="S607" s="70"/>
      <c r="T607" s="70"/>
      <c r="U607" s="70"/>
      <c r="V607" s="70"/>
      <c r="W607" s="70"/>
      <c r="X607" s="418"/>
      <c r="Y607" s="419"/>
      <c r="Z607" s="418"/>
      <c r="AA607" s="70"/>
      <c r="AB607" s="419"/>
      <c r="AC607" s="418"/>
      <c r="AD607" s="70"/>
      <c r="AE607" s="70"/>
      <c r="AF607" s="418"/>
      <c r="AG607" s="70" t="s">
        <v>5255</v>
      </c>
      <c r="AH607" s="68" t="s">
        <v>10644</v>
      </c>
      <c r="AI607" s="70">
        <v>1989</v>
      </c>
      <c r="AJ607" s="70">
        <v>0.185</v>
      </c>
      <c r="AK607" s="419" t="s">
        <v>10092</v>
      </c>
      <c r="AL607" s="36"/>
    </row>
    <row r="608" spans="1:38" ht="25.5" x14ac:dyDescent="0.25">
      <c r="A608" s="460">
        <v>603</v>
      </c>
      <c r="B608" s="420"/>
      <c r="C608" s="420"/>
      <c r="D608" s="70"/>
      <c r="E608" s="419"/>
      <c r="F608" s="418"/>
      <c r="G608" s="70"/>
      <c r="H608" s="419"/>
      <c r="I608" s="70"/>
      <c r="J608" s="70"/>
      <c r="K608" s="70"/>
      <c r="L608" s="70"/>
      <c r="M608" s="70"/>
      <c r="N608" s="70"/>
      <c r="O608" s="70"/>
      <c r="P608" s="70"/>
      <c r="Q608" s="70"/>
      <c r="R608" s="70"/>
      <c r="S608" s="70"/>
      <c r="T608" s="70"/>
      <c r="U608" s="70"/>
      <c r="V608" s="70"/>
      <c r="W608" s="70"/>
      <c r="X608" s="418"/>
      <c r="Y608" s="419"/>
      <c r="Z608" s="418"/>
      <c r="AA608" s="70"/>
      <c r="AB608" s="419"/>
      <c r="AC608" s="418"/>
      <c r="AD608" s="70"/>
      <c r="AE608" s="70"/>
      <c r="AF608" s="418"/>
      <c r="AG608" s="70" t="s">
        <v>5255</v>
      </c>
      <c r="AH608" s="68" t="s">
        <v>10644</v>
      </c>
      <c r="AI608" s="70">
        <v>1989</v>
      </c>
      <c r="AJ608" s="70">
        <v>0.185</v>
      </c>
      <c r="AK608" s="419" t="s">
        <v>10092</v>
      </c>
      <c r="AL608" s="36"/>
    </row>
    <row r="609" spans="1:38" x14ac:dyDescent="0.25">
      <c r="A609" s="460">
        <v>604</v>
      </c>
      <c r="B609" s="420"/>
      <c r="C609" s="420"/>
      <c r="D609" s="70"/>
      <c r="E609" s="419"/>
      <c r="F609" s="418"/>
      <c r="G609" s="70"/>
      <c r="H609" s="419"/>
      <c r="I609" s="70"/>
      <c r="J609" s="70"/>
      <c r="K609" s="70"/>
      <c r="L609" s="70"/>
      <c r="M609" s="70"/>
      <c r="N609" s="70"/>
      <c r="O609" s="70"/>
      <c r="P609" s="70"/>
      <c r="Q609" s="70"/>
      <c r="R609" s="70"/>
      <c r="S609" s="70"/>
      <c r="T609" s="70"/>
      <c r="U609" s="70"/>
      <c r="V609" s="70"/>
      <c r="W609" s="70"/>
      <c r="X609" s="418"/>
      <c r="Y609" s="419"/>
      <c r="Z609" s="418"/>
      <c r="AA609" s="70"/>
      <c r="AB609" s="419"/>
      <c r="AC609" s="418"/>
      <c r="AD609" s="70"/>
      <c r="AE609" s="70"/>
      <c r="AF609" s="418"/>
      <c r="AG609" s="70"/>
      <c r="AH609" s="70"/>
      <c r="AI609" s="70"/>
      <c r="AJ609" s="70"/>
      <c r="AK609" s="419"/>
      <c r="AL609" s="36"/>
    </row>
    <row r="610" spans="1:38" ht="25.5" x14ac:dyDescent="0.25">
      <c r="A610" s="460">
        <v>605</v>
      </c>
      <c r="B610" s="420" t="s">
        <v>10645</v>
      </c>
      <c r="C610" s="420" t="s">
        <v>10646</v>
      </c>
      <c r="D610" s="70"/>
      <c r="E610" s="419"/>
      <c r="F610" s="418"/>
      <c r="G610" s="70"/>
      <c r="H610" s="419"/>
      <c r="I610" s="70"/>
      <c r="J610" s="70"/>
      <c r="K610" s="70"/>
      <c r="L610" s="70"/>
      <c r="M610" s="70"/>
      <c r="N610" s="70"/>
      <c r="O610" s="70"/>
      <c r="P610" s="70"/>
      <c r="Q610" s="70"/>
      <c r="R610" s="70"/>
      <c r="S610" s="70"/>
      <c r="T610" s="70"/>
      <c r="U610" s="70"/>
      <c r="V610" s="70"/>
      <c r="W610" s="68" t="s">
        <v>10647</v>
      </c>
      <c r="X610" s="418">
        <v>0.66600000000000004</v>
      </c>
      <c r="Y610" s="419" t="s">
        <v>10648</v>
      </c>
      <c r="Z610" s="418">
        <v>0.63</v>
      </c>
      <c r="AA610" s="70">
        <v>2002</v>
      </c>
      <c r="AB610" s="419" t="s">
        <v>6315</v>
      </c>
      <c r="AC610" s="418">
        <v>22</v>
      </c>
      <c r="AD610" s="70"/>
      <c r="AE610" s="70"/>
      <c r="AF610" s="418">
        <v>22</v>
      </c>
      <c r="AG610" s="68" t="s">
        <v>10649</v>
      </c>
      <c r="AH610" s="68" t="s">
        <v>10650</v>
      </c>
      <c r="AI610" s="70">
        <v>2022</v>
      </c>
      <c r="AJ610" s="70">
        <v>0.10299999999999999</v>
      </c>
      <c r="AK610" s="419" t="s">
        <v>812</v>
      </c>
      <c r="AL610" s="36"/>
    </row>
    <row r="611" spans="1:38" x14ac:dyDescent="0.25">
      <c r="A611" s="460">
        <v>606</v>
      </c>
      <c r="B611" s="420"/>
      <c r="C611" s="420"/>
      <c r="D611" s="70"/>
      <c r="E611" s="419"/>
      <c r="F611" s="418"/>
      <c r="G611" s="70"/>
      <c r="H611" s="419"/>
      <c r="I611" s="70"/>
      <c r="J611" s="70"/>
      <c r="K611" s="70"/>
      <c r="L611" s="70"/>
      <c r="M611" s="70"/>
      <c r="N611" s="70"/>
      <c r="O611" s="70"/>
      <c r="P611" s="70"/>
      <c r="Q611" s="70"/>
      <c r="R611" s="70"/>
      <c r="S611" s="70"/>
      <c r="T611" s="70"/>
      <c r="U611" s="70"/>
      <c r="V611" s="70"/>
      <c r="W611" s="70"/>
      <c r="X611" s="418"/>
      <c r="Y611" s="419"/>
      <c r="Z611" s="418">
        <v>3.5999999999999997E-2</v>
      </c>
      <c r="AA611" s="70"/>
      <c r="AB611" s="419" t="s">
        <v>10547</v>
      </c>
      <c r="AC611" s="418"/>
      <c r="AD611" s="70"/>
      <c r="AE611" s="70"/>
      <c r="AF611" s="418"/>
      <c r="AG611" s="70"/>
      <c r="AH611" s="70"/>
      <c r="AI611" s="70"/>
      <c r="AJ611" s="70"/>
      <c r="AK611" s="419"/>
      <c r="AL611" s="36"/>
    </row>
    <row r="612" spans="1:38" x14ac:dyDescent="0.25">
      <c r="A612" s="460">
        <v>607</v>
      </c>
      <c r="B612" s="420" t="s">
        <v>10651</v>
      </c>
      <c r="C612" s="420" t="s">
        <v>10652</v>
      </c>
      <c r="D612" s="70"/>
      <c r="E612" s="419"/>
      <c r="F612" s="418"/>
      <c r="G612" s="70"/>
      <c r="H612" s="419"/>
      <c r="I612" s="70"/>
      <c r="J612" s="70"/>
      <c r="K612" s="70"/>
      <c r="L612" s="70"/>
      <c r="M612" s="68" t="s">
        <v>10653</v>
      </c>
      <c r="N612" s="70" t="s">
        <v>10654</v>
      </c>
      <c r="O612" s="70">
        <v>0.36</v>
      </c>
      <c r="P612" s="70">
        <v>1974</v>
      </c>
      <c r="Q612" s="70" t="s">
        <v>10655</v>
      </c>
      <c r="R612" s="70"/>
      <c r="S612" s="70"/>
      <c r="T612" s="70"/>
      <c r="U612" s="70"/>
      <c r="V612" s="70"/>
      <c r="W612" s="70"/>
      <c r="X612" s="418"/>
      <c r="Y612" s="419"/>
      <c r="Z612" s="418"/>
      <c r="AA612" s="70"/>
      <c r="AB612" s="419"/>
      <c r="AC612" s="418"/>
      <c r="AD612" s="70"/>
      <c r="AE612" s="70"/>
      <c r="AF612" s="418"/>
      <c r="AG612" s="70"/>
      <c r="AH612" s="68"/>
      <c r="AI612" s="418"/>
      <c r="AJ612" s="70"/>
      <c r="AK612" s="419"/>
      <c r="AL612" s="36"/>
    </row>
    <row r="613" spans="1:38" x14ac:dyDescent="0.25">
      <c r="A613" s="460">
        <v>608</v>
      </c>
      <c r="B613" s="420"/>
      <c r="C613" s="420"/>
      <c r="D613" s="70"/>
      <c r="E613" s="419"/>
      <c r="F613" s="418"/>
      <c r="G613" s="70"/>
      <c r="H613" s="419"/>
      <c r="I613" s="70"/>
      <c r="J613" s="70"/>
      <c r="K613" s="70"/>
      <c r="L613" s="70"/>
      <c r="M613" s="70"/>
      <c r="N613" s="70"/>
      <c r="O613" s="70"/>
      <c r="P613" s="70"/>
      <c r="Q613" s="70"/>
      <c r="R613" s="70"/>
      <c r="S613" s="70"/>
      <c r="T613" s="70"/>
      <c r="U613" s="70"/>
      <c r="V613" s="70"/>
      <c r="W613" s="70"/>
      <c r="X613" s="418"/>
      <c r="Y613" s="419"/>
      <c r="Z613" s="418"/>
      <c r="AA613" s="70"/>
      <c r="AB613" s="419"/>
      <c r="AC613" s="418"/>
      <c r="AD613" s="70"/>
      <c r="AE613" s="70"/>
      <c r="AF613" s="418"/>
      <c r="AG613" s="70"/>
      <c r="AH613" s="68"/>
      <c r="AI613" s="418"/>
      <c r="AJ613" s="70"/>
      <c r="AK613" s="419"/>
      <c r="AL613" s="36"/>
    </row>
    <row r="614" spans="1:38" ht="25.5" x14ac:dyDescent="0.25">
      <c r="A614" s="460">
        <v>609</v>
      </c>
      <c r="B614" s="420" t="s">
        <v>10656</v>
      </c>
      <c r="C614" s="420" t="s">
        <v>10657</v>
      </c>
      <c r="D614" s="70"/>
      <c r="E614" s="419"/>
      <c r="F614" s="418"/>
      <c r="G614" s="70"/>
      <c r="H614" s="419"/>
      <c r="I614" s="70"/>
      <c r="J614" s="70"/>
      <c r="K614" s="70"/>
      <c r="L614" s="70"/>
      <c r="M614" s="70"/>
      <c r="N614" s="70"/>
      <c r="O614" s="70"/>
      <c r="P614" s="70"/>
      <c r="Q614" s="70"/>
      <c r="R614" s="70" t="s">
        <v>10658</v>
      </c>
      <c r="S614" s="68" t="s">
        <v>10659</v>
      </c>
      <c r="T614" s="70">
        <v>1985</v>
      </c>
      <c r="U614" s="70" t="s">
        <v>9982</v>
      </c>
      <c r="V614" s="70" t="s">
        <v>357</v>
      </c>
      <c r="W614" s="68" t="s">
        <v>10660</v>
      </c>
      <c r="X614" s="418">
        <v>0.52</v>
      </c>
      <c r="Y614" s="419" t="s">
        <v>10661</v>
      </c>
      <c r="Z614" s="418">
        <v>0.49</v>
      </c>
      <c r="AA614" s="70">
        <v>1986</v>
      </c>
      <c r="AB614" s="419" t="s">
        <v>8440</v>
      </c>
      <c r="AC614" s="418">
        <v>14</v>
      </c>
      <c r="AD614" s="70"/>
      <c r="AE614" s="70"/>
      <c r="AF614" s="418">
        <v>7</v>
      </c>
      <c r="AG614" s="70" t="s">
        <v>10662</v>
      </c>
      <c r="AH614" s="68" t="s">
        <v>10663</v>
      </c>
      <c r="AI614" s="418">
        <v>1991</v>
      </c>
      <c r="AJ614" s="70">
        <v>0.105</v>
      </c>
      <c r="AK614" s="419" t="s">
        <v>460</v>
      </c>
      <c r="AL614" s="36"/>
    </row>
    <row r="615" spans="1:38" ht="25.5" x14ac:dyDescent="0.25">
      <c r="A615" s="460">
        <v>610</v>
      </c>
      <c r="B615" s="420"/>
      <c r="C615" s="420"/>
      <c r="D615" s="70"/>
      <c r="E615" s="419"/>
      <c r="F615" s="418"/>
      <c r="G615" s="70"/>
      <c r="H615" s="419"/>
      <c r="I615" s="70"/>
      <c r="J615" s="70"/>
      <c r="K615" s="70"/>
      <c r="L615" s="70"/>
      <c r="M615" s="70"/>
      <c r="N615" s="70"/>
      <c r="O615" s="70"/>
      <c r="P615" s="70"/>
      <c r="Q615" s="70"/>
      <c r="R615" s="70"/>
      <c r="S615" s="70"/>
      <c r="T615" s="70"/>
      <c r="U615" s="70"/>
      <c r="V615" s="70"/>
      <c r="W615" s="68" t="s">
        <v>10664</v>
      </c>
      <c r="X615" s="418">
        <v>0.48799999999999999</v>
      </c>
      <c r="Y615" s="419" t="s">
        <v>10665</v>
      </c>
      <c r="Z615" s="418">
        <v>0.48799999999999999</v>
      </c>
      <c r="AA615" s="70">
        <v>1979</v>
      </c>
      <c r="AB615" s="419" t="s">
        <v>10543</v>
      </c>
      <c r="AC615" s="418">
        <v>14</v>
      </c>
      <c r="AD615" s="70"/>
      <c r="AE615" s="70"/>
      <c r="AF615" s="418">
        <v>22</v>
      </c>
      <c r="AG615" s="70"/>
      <c r="AH615" s="68"/>
      <c r="AI615" s="418"/>
      <c r="AJ615" s="70"/>
      <c r="AK615" s="419"/>
      <c r="AL615" s="36"/>
    </row>
    <row r="616" spans="1:38" ht="25.5" x14ac:dyDescent="0.25">
      <c r="A616" s="460">
        <v>611</v>
      </c>
      <c r="B616" s="420"/>
      <c r="C616" s="420"/>
      <c r="D616" s="70"/>
      <c r="E616" s="419"/>
      <c r="F616" s="418"/>
      <c r="G616" s="70"/>
      <c r="H616" s="419"/>
      <c r="I616" s="70"/>
      <c r="J616" s="70"/>
      <c r="K616" s="70"/>
      <c r="L616" s="70"/>
      <c r="M616" s="70"/>
      <c r="N616" s="70"/>
      <c r="O616" s="70"/>
      <c r="P616" s="70"/>
      <c r="Q616" s="70"/>
      <c r="R616" s="70"/>
      <c r="S616" s="70"/>
      <c r="T616" s="70"/>
      <c r="U616" s="70"/>
      <c r="V616" s="70"/>
      <c r="W616" s="68" t="s">
        <v>10664</v>
      </c>
      <c r="X616" s="418">
        <v>0.29899999999999999</v>
      </c>
      <c r="Y616" s="419" t="s">
        <v>10666</v>
      </c>
      <c r="Z616" s="418">
        <v>0.21099999999999999</v>
      </c>
      <c r="AA616" s="70">
        <v>1979</v>
      </c>
      <c r="AB616" s="419" t="s">
        <v>198</v>
      </c>
      <c r="AC616" s="418">
        <v>18</v>
      </c>
      <c r="AD616" s="70"/>
      <c r="AE616" s="70"/>
      <c r="AF616" s="418">
        <v>14</v>
      </c>
      <c r="AG616" s="70"/>
      <c r="AH616" s="68"/>
      <c r="AI616" s="418"/>
      <c r="AJ616" s="70"/>
      <c r="AK616" s="419"/>
      <c r="AL616" s="36"/>
    </row>
    <row r="617" spans="1:38" x14ac:dyDescent="0.25">
      <c r="A617" s="460">
        <v>612</v>
      </c>
      <c r="B617" s="420"/>
      <c r="C617" s="420"/>
      <c r="D617" s="70"/>
      <c r="E617" s="419"/>
      <c r="F617" s="418"/>
      <c r="G617" s="70"/>
      <c r="H617" s="419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/>
      <c r="V617" s="70"/>
      <c r="W617" s="68"/>
      <c r="X617" s="418"/>
      <c r="Y617" s="419"/>
      <c r="Z617" s="418">
        <v>1.6E-2</v>
      </c>
      <c r="AA617" s="70"/>
      <c r="AB617" s="419" t="s">
        <v>623</v>
      </c>
      <c r="AC617" s="418"/>
      <c r="AD617" s="70"/>
      <c r="AE617" s="70"/>
      <c r="AF617" s="418"/>
      <c r="AG617" s="70"/>
      <c r="AH617" s="68"/>
      <c r="AI617" s="418"/>
      <c r="AJ617" s="70"/>
      <c r="AK617" s="419"/>
      <c r="AL617" s="36"/>
    </row>
    <row r="618" spans="1:38" x14ac:dyDescent="0.25">
      <c r="A618" s="460">
        <v>613</v>
      </c>
      <c r="B618" s="420"/>
      <c r="C618" s="420"/>
      <c r="D618" s="70"/>
      <c r="E618" s="419"/>
      <c r="F618" s="418"/>
      <c r="G618" s="70"/>
      <c r="H618" s="419"/>
      <c r="I618" s="70"/>
      <c r="J618" s="70"/>
      <c r="K618" s="70"/>
      <c r="L618" s="70"/>
      <c r="M618" s="70"/>
      <c r="N618" s="70"/>
      <c r="O618" s="70"/>
      <c r="P618" s="70"/>
      <c r="Q618" s="70"/>
      <c r="R618" s="70"/>
      <c r="S618" s="70"/>
      <c r="T618" s="70"/>
      <c r="U618" s="70"/>
      <c r="V618" s="70"/>
      <c r="W618" s="68"/>
      <c r="X618" s="418"/>
      <c r="Y618" s="419"/>
      <c r="Z618" s="418">
        <v>0.246</v>
      </c>
      <c r="AA618" s="70"/>
      <c r="AB618" s="419" t="s">
        <v>10543</v>
      </c>
      <c r="AC618" s="418"/>
      <c r="AD618" s="70"/>
      <c r="AE618" s="70"/>
      <c r="AF618" s="418"/>
      <c r="AG618" s="70"/>
      <c r="AH618" s="68"/>
      <c r="AI618" s="418"/>
      <c r="AJ618" s="70"/>
      <c r="AK618" s="419"/>
      <c r="AL618" s="36"/>
    </row>
    <row r="619" spans="1:38" ht="25.5" x14ac:dyDescent="0.25">
      <c r="A619" s="460">
        <v>614</v>
      </c>
      <c r="B619" s="420"/>
      <c r="C619" s="420"/>
      <c r="D619" s="70"/>
      <c r="E619" s="419"/>
      <c r="F619" s="418"/>
      <c r="G619" s="70"/>
      <c r="H619" s="419"/>
      <c r="I619" s="70"/>
      <c r="J619" s="70"/>
      <c r="K619" s="70"/>
      <c r="L619" s="70"/>
      <c r="M619" s="70"/>
      <c r="N619" s="70"/>
      <c r="O619" s="70"/>
      <c r="P619" s="70"/>
      <c r="Q619" s="70"/>
      <c r="R619" s="70"/>
      <c r="S619" s="70"/>
      <c r="T619" s="70"/>
      <c r="U619" s="70"/>
      <c r="V619" s="70"/>
      <c r="W619" s="68" t="s">
        <v>10664</v>
      </c>
      <c r="X619" s="418">
        <v>0.54800000000000004</v>
      </c>
      <c r="Y619" s="419" t="s">
        <v>10667</v>
      </c>
      <c r="Z619" s="418">
        <v>0.54800000000000004</v>
      </c>
      <c r="AA619" s="70">
        <v>1979</v>
      </c>
      <c r="AB619" s="419" t="s">
        <v>205</v>
      </c>
      <c r="AC619" s="418">
        <v>16</v>
      </c>
      <c r="AD619" s="70"/>
      <c r="AE619" s="70"/>
      <c r="AF619" s="418">
        <v>16</v>
      </c>
      <c r="AG619" s="70"/>
      <c r="AH619" s="68"/>
      <c r="AI619" s="418"/>
      <c r="AJ619" s="70"/>
      <c r="AK619" s="419"/>
      <c r="AL619" s="36"/>
    </row>
    <row r="620" spans="1:38" ht="25.5" x14ac:dyDescent="0.25">
      <c r="A620" s="460">
        <v>615</v>
      </c>
      <c r="B620" s="420"/>
      <c r="C620" s="420"/>
      <c r="D620" s="70"/>
      <c r="E620" s="419"/>
      <c r="F620" s="418"/>
      <c r="G620" s="70"/>
      <c r="H620" s="419"/>
      <c r="I620" s="70"/>
      <c r="J620" s="70"/>
      <c r="K620" s="70"/>
      <c r="L620" s="70"/>
      <c r="M620" s="70"/>
      <c r="N620" s="70"/>
      <c r="O620" s="70"/>
      <c r="P620" s="70"/>
      <c r="Q620" s="70"/>
      <c r="R620" s="70"/>
      <c r="S620" s="70"/>
      <c r="T620" s="70"/>
      <c r="U620" s="70"/>
      <c r="V620" s="70"/>
      <c r="W620" s="68" t="s">
        <v>10664</v>
      </c>
      <c r="X620" s="70">
        <v>0.436</v>
      </c>
      <c r="Y620" s="68" t="s">
        <v>10668</v>
      </c>
      <c r="Z620" s="70">
        <v>0.03</v>
      </c>
      <c r="AA620" s="70">
        <v>1979</v>
      </c>
      <c r="AB620" s="68" t="s">
        <v>623</v>
      </c>
      <c r="AC620" s="70">
        <v>15</v>
      </c>
      <c r="AD620" s="70"/>
      <c r="AE620" s="70"/>
      <c r="AF620" s="70">
        <v>15</v>
      </c>
      <c r="AG620" s="70"/>
      <c r="AH620" s="68"/>
      <c r="AI620" s="418"/>
      <c r="AJ620" s="70"/>
      <c r="AK620" s="419"/>
      <c r="AL620" s="36"/>
    </row>
    <row r="621" spans="1:38" ht="25.5" x14ac:dyDescent="0.25">
      <c r="A621" s="460">
        <v>616</v>
      </c>
      <c r="B621" s="420"/>
      <c r="C621" s="420"/>
      <c r="D621" s="70"/>
      <c r="E621" s="419"/>
      <c r="F621" s="418"/>
      <c r="G621" s="70"/>
      <c r="H621" s="419"/>
      <c r="I621" s="70"/>
      <c r="J621" s="70"/>
      <c r="K621" s="70"/>
      <c r="L621" s="70"/>
      <c r="M621" s="70"/>
      <c r="N621" s="70"/>
      <c r="O621" s="70"/>
      <c r="P621" s="70"/>
      <c r="Q621" s="70"/>
      <c r="R621" s="70"/>
      <c r="S621" s="70"/>
      <c r="T621" s="70"/>
      <c r="U621" s="70"/>
      <c r="V621" s="70"/>
      <c r="W621" s="68"/>
      <c r="X621" s="70"/>
      <c r="Y621" s="68"/>
      <c r="Z621" s="70">
        <v>0.14499999999999999</v>
      </c>
      <c r="AA621" s="70"/>
      <c r="AB621" s="68" t="s">
        <v>10669</v>
      </c>
      <c r="AC621" s="70"/>
      <c r="AD621" s="70"/>
      <c r="AE621" s="70"/>
      <c r="AF621" s="70"/>
      <c r="AG621" s="70"/>
      <c r="AH621" s="68"/>
      <c r="AI621" s="418"/>
      <c r="AJ621" s="70"/>
      <c r="AK621" s="419"/>
      <c r="AL621" s="36"/>
    </row>
    <row r="622" spans="1:38" x14ac:dyDescent="0.25">
      <c r="A622" s="460">
        <v>617</v>
      </c>
      <c r="B622" s="420"/>
      <c r="C622" s="420"/>
      <c r="D622" s="70"/>
      <c r="E622" s="419"/>
      <c r="F622" s="418"/>
      <c r="G622" s="70"/>
      <c r="H622" s="419"/>
      <c r="I622" s="70"/>
      <c r="J622" s="70"/>
      <c r="K622" s="70"/>
      <c r="L622" s="70"/>
      <c r="M622" s="70"/>
      <c r="N622" s="70"/>
      <c r="O622" s="70"/>
      <c r="P622" s="70"/>
      <c r="Q622" s="70"/>
      <c r="R622" s="70"/>
      <c r="S622" s="70"/>
      <c r="T622" s="70"/>
      <c r="U622" s="70"/>
      <c r="V622" s="70"/>
      <c r="W622" s="68"/>
      <c r="X622" s="70"/>
      <c r="Y622" s="68"/>
      <c r="Z622" s="70">
        <v>0.26100000000000001</v>
      </c>
      <c r="AA622" s="70"/>
      <c r="AB622" s="68" t="s">
        <v>10543</v>
      </c>
      <c r="AC622" s="70"/>
      <c r="AD622" s="70"/>
      <c r="AE622" s="70"/>
      <c r="AF622" s="70"/>
      <c r="AG622" s="70"/>
      <c r="AH622" s="68"/>
      <c r="AI622" s="418"/>
      <c r="AJ622" s="70"/>
      <c r="AK622" s="419"/>
      <c r="AL622" s="36"/>
    </row>
    <row r="623" spans="1:38" ht="25.5" x14ac:dyDescent="0.25">
      <c r="A623" s="460">
        <v>618</v>
      </c>
      <c r="B623" s="420"/>
      <c r="C623" s="420"/>
      <c r="D623" s="70"/>
      <c r="E623" s="419"/>
      <c r="F623" s="418"/>
      <c r="G623" s="70"/>
      <c r="H623" s="419"/>
      <c r="I623" s="70"/>
      <c r="J623" s="70"/>
      <c r="K623" s="70"/>
      <c r="L623" s="70"/>
      <c r="M623" s="70"/>
      <c r="N623" s="70"/>
      <c r="O623" s="70"/>
      <c r="P623" s="70"/>
      <c r="Q623" s="70"/>
      <c r="R623" s="70"/>
      <c r="S623" s="70"/>
      <c r="T623" s="70"/>
      <c r="U623" s="70"/>
      <c r="V623" s="70"/>
      <c r="W623" s="68" t="s">
        <v>10670</v>
      </c>
      <c r="X623" s="70">
        <v>1.1870000000000001</v>
      </c>
      <c r="Y623" s="68" t="s">
        <v>10671</v>
      </c>
      <c r="Z623" s="70">
        <v>0.161</v>
      </c>
      <c r="AA623" s="70">
        <v>2016</v>
      </c>
      <c r="AB623" s="68" t="s">
        <v>10672</v>
      </c>
      <c r="AC623" s="70">
        <v>30</v>
      </c>
      <c r="AD623" s="70"/>
      <c r="AE623" s="70">
        <v>5</v>
      </c>
      <c r="AF623" s="418">
        <v>35</v>
      </c>
      <c r="AG623" s="70"/>
      <c r="AH623" s="68"/>
      <c r="AI623" s="418"/>
      <c r="AJ623" s="70"/>
      <c r="AK623" s="419"/>
      <c r="AL623" s="36"/>
    </row>
    <row r="624" spans="1:38" x14ac:dyDescent="0.25">
      <c r="A624" s="460">
        <v>619</v>
      </c>
      <c r="B624" s="420"/>
      <c r="C624" s="420"/>
      <c r="D624" s="70"/>
      <c r="E624" s="419"/>
      <c r="F624" s="418"/>
      <c r="G624" s="70"/>
      <c r="H624" s="419"/>
      <c r="I624" s="70"/>
      <c r="J624" s="70"/>
      <c r="K624" s="70"/>
      <c r="L624" s="70"/>
      <c r="M624" s="70"/>
      <c r="N624" s="70"/>
      <c r="O624" s="70"/>
      <c r="P624" s="70"/>
      <c r="Q624" s="70"/>
      <c r="R624" s="70"/>
      <c r="S624" s="70"/>
      <c r="T624" s="70"/>
      <c r="U624" s="70"/>
      <c r="V624" s="70"/>
      <c r="W624" s="68"/>
      <c r="X624" s="70"/>
      <c r="Y624" s="68"/>
      <c r="Z624" s="70">
        <v>0.29799999999999999</v>
      </c>
      <c r="AA624" s="70"/>
      <c r="AB624" s="68" t="s">
        <v>7521</v>
      </c>
      <c r="AC624" s="70"/>
      <c r="AD624" s="70"/>
      <c r="AE624" s="70"/>
      <c r="AF624" s="418"/>
      <c r="AG624" s="70"/>
      <c r="AH624" s="68"/>
      <c r="AI624" s="418"/>
      <c r="AJ624" s="70"/>
      <c r="AK624" s="419"/>
      <c r="AL624" s="36"/>
    </row>
    <row r="625" spans="1:38" x14ac:dyDescent="0.25">
      <c r="A625" s="460">
        <v>620</v>
      </c>
      <c r="B625" s="420"/>
      <c r="C625" s="420"/>
      <c r="D625" s="70"/>
      <c r="E625" s="419"/>
      <c r="F625" s="418"/>
      <c r="G625" s="70"/>
      <c r="H625" s="419"/>
      <c r="I625" s="70"/>
      <c r="J625" s="70"/>
      <c r="K625" s="70"/>
      <c r="L625" s="70"/>
      <c r="M625" s="70"/>
      <c r="N625" s="70"/>
      <c r="O625" s="70"/>
      <c r="P625" s="70"/>
      <c r="Q625" s="70"/>
      <c r="R625" s="70"/>
      <c r="S625" s="70"/>
      <c r="T625" s="70"/>
      <c r="U625" s="70"/>
      <c r="V625" s="70"/>
      <c r="W625" s="68"/>
      <c r="X625" s="70"/>
      <c r="Y625" s="68"/>
      <c r="Z625" s="70">
        <v>0.72840000000000005</v>
      </c>
      <c r="AA625" s="70"/>
      <c r="AB625" s="68" t="s">
        <v>10543</v>
      </c>
      <c r="AC625" s="70"/>
      <c r="AD625" s="70"/>
      <c r="AE625" s="70"/>
      <c r="AF625" s="418"/>
      <c r="AG625" s="70"/>
      <c r="AH625" s="68"/>
      <c r="AI625" s="418"/>
      <c r="AJ625" s="70"/>
      <c r="AK625" s="419"/>
      <c r="AL625" s="36"/>
    </row>
    <row r="626" spans="1:38" x14ac:dyDescent="0.25">
      <c r="A626" s="460">
        <v>621</v>
      </c>
      <c r="B626" s="420"/>
      <c r="C626" s="420"/>
      <c r="D626" s="70"/>
      <c r="E626" s="419"/>
      <c r="F626" s="418"/>
      <c r="G626" s="70"/>
      <c r="H626" s="419"/>
      <c r="I626" s="70"/>
      <c r="J626" s="70"/>
      <c r="K626" s="70"/>
      <c r="L626" s="70"/>
      <c r="M626" s="70"/>
      <c r="N626" s="70"/>
      <c r="O626" s="70"/>
      <c r="P626" s="70"/>
      <c r="Q626" s="70"/>
      <c r="R626" s="70"/>
      <c r="S626" s="70"/>
      <c r="T626" s="70"/>
      <c r="U626" s="70"/>
      <c r="V626" s="70"/>
      <c r="W626" s="68"/>
      <c r="X626" s="70"/>
      <c r="Y626" s="68"/>
      <c r="Z626" s="70"/>
      <c r="AA626" s="70"/>
      <c r="AB626" s="68"/>
      <c r="AC626" s="70"/>
      <c r="AD626" s="70"/>
      <c r="AE626" s="70"/>
      <c r="AF626" s="418"/>
      <c r="AG626" s="70"/>
      <c r="AH626" s="68"/>
      <c r="AI626" s="418"/>
      <c r="AJ626" s="70"/>
      <c r="AK626" s="419"/>
      <c r="AL626" s="36"/>
    </row>
    <row r="627" spans="1:38" ht="25.5" x14ac:dyDescent="0.25">
      <c r="A627" s="460">
        <v>622</v>
      </c>
      <c r="B627" s="420" t="s">
        <v>10673</v>
      </c>
      <c r="C627" s="420"/>
      <c r="D627" s="70"/>
      <c r="E627" s="419"/>
      <c r="F627" s="418"/>
      <c r="G627" s="70"/>
      <c r="H627" s="419"/>
      <c r="I627" s="70"/>
      <c r="J627" s="70"/>
      <c r="K627" s="70"/>
      <c r="L627" s="70"/>
      <c r="M627" s="70"/>
      <c r="N627" s="70"/>
      <c r="O627" s="70"/>
      <c r="P627" s="70"/>
      <c r="Q627" s="70"/>
      <c r="R627" s="70"/>
      <c r="S627" s="70" t="s">
        <v>10674</v>
      </c>
      <c r="T627" s="70"/>
      <c r="U627" s="70"/>
      <c r="V627" s="70"/>
      <c r="W627" s="68" t="s">
        <v>10675</v>
      </c>
      <c r="X627" s="418">
        <v>1.55</v>
      </c>
      <c r="Y627" s="419" t="s">
        <v>10676</v>
      </c>
      <c r="Z627" s="418">
        <v>8.2000000000000003E-2</v>
      </c>
      <c r="AA627" s="70">
        <v>1986</v>
      </c>
      <c r="AB627" s="419" t="s">
        <v>267</v>
      </c>
      <c r="AC627" s="418">
        <v>38</v>
      </c>
      <c r="AD627" s="70"/>
      <c r="AE627" s="70"/>
      <c r="AF627" s="418">
        <v>38</v>
      </c>
      <c r="AG627" s="70" t="s">
        <v>10677</v>
      </c>
      <c r="AH627" s="68" t="s">
        <v>10678</v>
      </c>
      <c r="AI627" s="418">
        <v>1986</v>
      </c>
      <c r="AJ627" s="70">
        <v>2.5000000000000001E-2</v>
      </c>
      <c r="AK627" s="419" t="s">
        <v>32</v>
      </c>
      <c r="AL627" s="36"/>
    </row>
    <row r="628" spans="1:38" x14ac:dyDescent="0.25">
      <c r="A628" s="460">
        <v>623</v>
      </c>
      <c r="B628" s="420"/>
      <c r="C628" s="420"/>
      <c r="D628" s="70"/>
      <c r="E628" s="419"/>
      <c r="F628" s="418"/>
      <c r="G628" s="70"/>
      <c r="H628" s="419"/>
      <c r="I628" s="70"/>
      <c r="J628" s="70"/>
      <c r="K628" s="70"/>
      <c r="L628" s="70"/>
      <c r="M628" s="70"/>
      <c r="N628" s="70"/>
      <c r="O628" s="70"/>
      <c r="P628" s="70"/>
      <c r="Q628" s="70"/>
      <c r="R628" s="70"/>
      <c r="S628" s="70"/>
      <c r="T628" s="70"/>
      <c r="U628" s="70"/>
      <c r="V628" s="70"/>
      <c r="W628" s="68"/>
      <c r="X628" s="418"/>
      <c r="Y628" s="419"/>
      <c r="Z628" s="418">
        <v>7.1999999999999995E-2</v>
      </c>
      <c r="AA628" s="70"/>
      <c r="AB628" s="419" t="s">
        <v>10679</v>
      </c>
      <c r="AC628" s="418"/>
      <c r="AD628" s="70"/>
      <c r="AE628" s="70"/>
      <c r="AF628" s="418"/>
      <c r="AG628" s="70"/>
      <c r="AH628" s="68"/>
      <c r="AI628" s="418"/>
      <c r="AJ628" s="70"/>
      <c r="AK628" s="419"/>
      <c r="AL628" s="36"/>
    </row>
    <row r="629" spans="1:38" x14ac:dyDescent="0.25">
      <c r="A629" s="460">
        <v>624</v>
      </c>
      <c r="B629" s="420"/>
      <c r="C629" s="420"/>
      <c r="D629" s="70"/>
      <c r="E629" s="419"/>
      <c r="F629" s="418"/>
      <c r="G629" s="70"/>
      <c r="H629" s="419"/>
      <c r="I629" s="70"/>
      <c r="J629" s="70"/>
      <c r="K629" s="70"/>
      <c r="L629" s="70"/>
      <c r="M629" s="70"/>
      <c r="N629" s="70"/>
      <c r="O629" s="70"/>
      <c r="P629" s="70"/>
      <c r="Q629" s="70"/>
      <c r="R629" s="70"/>
      <c r="S629" s="70"/>
      <c r="T629" s="70"/>
      <c r="U629" s="70"/>
      <c r="V629" s="70"/>
      <c r="W629" s="68"/>
      <c r="X629" s="418"/>
      <c r="Y629" s="419"/>
      <c r="Z629" s="418">
        <v>0.69899999999999995</v>
      </c>
      <c r="AA629" s="70"/>
      <c r="AB629" s="419" t="s">
        <v>10680</v>
      </c>
      <c r="AC629" s="418"/>
      <c r="AD629" s="70"/>
      <c r="AE629" s="70"/>
      <c r="AF629" s="418"/>
      <c r="AG629" s="70"/>
      <c r="AH629" s="68"/>
      <c r="AI629" s="418"/>
      <c r="AJ629" s="70"/>
      <c r="AK629" s="419"/>
      <c r="AL629" s="36"/>
    </row>
    <row r="630" spans="1:38" x14ac:dyDescent="0.25">
      <c r="A630" s="460">
        <v>625</v>
      </c>
      <c r="B630" s="420"/>
      <c r="C630" s="420"/>
      <c r="D630" s="70"/>
      <c r="E630" s="419"/>
      <c r="F630" s="418"/>
      <c r="G630" s="70"/>
      <c r="H630" s="419"/>
      <c r="I630" s="70"/>
      <c r="J630" s="70"/>
      <c r="K630" s="70"/>
      <c r="L630" s="70"/>
      <c r="M630" s="70"/>
      <c r="N630" s="70"/>
      <c r="O630" s="70"/>
      <c r="P630" s="70"/>
      <c r="Q630" s="70"/>
      <c r="R630" s="70"/>
      <c r="S630" s="70"/>
      <c r="T630" s="70"/>
      <c r="U630" s="70"/>
      <c r="V630" s="70"/>
      <c r="W630" s="68"/>
      <c r="X630" s="418"/>
      <c r="Y630" s="419"/>
      <c r="Z630" s="70">
        <v>0.52400000000000002</v>
      </c>
      <c r="AA630" s="70"/>
      <c r="AB630" s="419" t="s">
        <v>10549</v>
      </c>
      <c r="AC630" s="418"/>
      <c r="AD630" s="70"/>
      <c r="AE630" s="70"/>
      <c r="AF630" s="418"/>
      <c r="AG630" s="70"/>
      <c r="AH630" s="68"/>
      <c r="AI630" s="418"/>
      <c r="AJ630" s="70"/>
      <c r="AK630" s="419"/>
      <c r="AL630" s="36"/>
    </row>
    <row r="631" spans="1:38" x14ac:dyDescent="0.25">
      <c r="A631" s="460">
        <v>626</v>
      </c>
      <c r="B631" s="420"/>
      <c r="C631" s="420"/>
      <c r="D631" s="70"/>
      <c r="E631" s="419"/>
      <c r="F631" s="418"/>
      <c r="G631" s="70"/>
      <c r="H631" s="419"/>
      <c r="I631" s="70"/>
      <c r="J631" s="70"/>
      <c r="K631" s="70"/>
      <c r="L631" s="70"/>
      <c r="M631" s="70"/>
      <c r="N631" s="70"/>
      <c r="O631" s="70"/>
      <c r="P631" s="70"/>
      <c r="Q631" s="70"/>
      <c r="R631" s="70"/>
      <c r="S631" s="70"/>
      <c r="T631" s="70"/>
      <c r="U631" s="70"/>
      <c r="V631" s="70"/>
      <c r="W631" s="68"/>
      <c r="X631" s="418"/>
      <c r="Y631" s="419"/>
      <c r="Z631" s="418">
        <v>0.02</v>
      </c>
      <c r="AA631" s="70"/>
      <c r="AB631" s="419" t="s">
        <v>205</v>
      </c>
      <c r="AC631" s="418"/>
      <c r="AD631" s="70"/>
      <c r="AE631" s="70"/>
      <c r="AF631" s="418"/>
      <c r="AG631" s="70"/>
      <c r="AH631" s="68"/>
      <c r="AI631" s="418"/>
      <c r="AJ631" s="70"/>
      <c r="AK631" s="419"/>
      <c r="AL631" s="36"/>
    </row>
    <row r="632" spans="1:38" x14ac:dyDescent="0.25">
      <c r="A632" s="460">
        <v>627</v>
      </c>
      <c r="B632" s="420"/>
      <c r="C632" s="420"/>
      <c r="D632" s="70"/>
      <c r="E632" s="419"/>
      <c r="F632" s="418"/>
      <c r="G632" s="70"/>
      <c r="H632" s="419"/>
      <c r="I632" s="70"/>
      <c r="J632" s="70"/>
      <c r="K632" s="70"/>
      <c r="L632" s="70"/>
      <c r="M632" s="70"/>
      <c r="N632" s="70"/>
      <c r="O632" s="70"/>
      <c r="P632" s="70"/>
      <c r="Q632" s="70"/>
      <c r="R632" s="70"/>
      <c r="S632" s="70"/>
      <c r="T632" s="70"/>
      <c r="U632" s="70"/>
      <c r="V632" s="70"/>
      <c r="W632" s="68"/>
      <c r="X632" s="418"/>
      <c r="Y632" s="419"/>
      <c r="Z632" s="418">
        <v>0.125</v>
      </c>
      <c r="AA632" s="70"/>
      <c r="AB632" s="419" t="s">
        <v>623</v>
      </c>
      <c r="AC632" s="418"/>
      <c r="AD632" s="70"/>
      <c r="AE632" s="70"/>
      <c r="AF632" s="418"/>
      <c r="AG632" s="70"/>
      <c r="AH632" s="68"/>
      <c r="AI632" s="418"/>
      <c r="AJ632" s="70"/>
      <c r="AK632" s="419"/>
      <c r="AL632" s="36"/>
    </row>
    <row r="633" spans="1:38" x14ac:dyDescent="0.25">
      <c r="A633" s="460">
        <v>628</v>
      </c>
      <c r="B633" s="420"/>
      <c r="C633" s="420"/>
      <c r="D633" s="70"/>
      <c r="E633" s="419"/>
      <c r="F633" s="418"/>
      <c r="G633" s="70"/>
      <c r="H633" s="419"/>
      <c r="I633" s="70"/>
      <c r="J633" s="70"/>
      <c r="K633" s="70"/>
      <c r="L633" s="70"/>
      <c r="M633" s="70"/>
      <c r="N633" s="70"/>
      <c r="O633" s="70"/>
      <c r="P633" s="70"/>
      <c r="Q633" s="70"/>
      <c r="R633" s="70"/>
      <c r="S633" s="70"/>
      <c r="T633" s="70"/>
      <c r="U633" s="70"/>
      <c r="V633" s="70"/>
      <c r="W633" s="68"/>
      <c r="X633" s="418"/>
      <c r="Y633" s="419"/>
      <c r="Z633" s="418">
        <v>2.9000000000000001E-2</v>
      </c>
      <c r="AA633" s="70"/>
      <c r="AB633" s="419" t="s">
        <v>10547</v>
      </c>
      <c r="AC633" s="418"/>
      <c r="AD633" s="70"/>
      <c r="AE633" s="70"/>
      <c r="AF633" s="418"/>
      <c r="AG633" s="70"/>
      <c r="AH633" s="68"/>
      <c r="AI633" s="418"/>
      <c r="AJ633" s="70"/>
      <c r="AK633" s="419"/>
      <c r="AL633" s="36"/>
    </row>
    <row r="634" spans="1:38" ht="38.25" x14ac:dyDescent="0.25">
      <c r="A634" s="460">
        <v>629</v>
      </c>
      <c r="B634" s="420"/>
      <c r="C634" s="420"/>
      <c r="D634" s="70"/>
      <c r="E634" s="419"/>
      <c r="F634" s="418"/>
      <c r="G634" s="70"/>
      <c r="H634" s="419"/>
      <c r="I634" s="70"/>
      <c r="J634" s="70"/>
      <c r="K634" s="70"/>
      <c r="L634" s="70"/>
      <c r="M634" s="70"/>
      <c r="N634" s="70"/>
      <c r="O634" s="70"/>
      <c r="P634" s="70"/>
      <c r="Q634" s="70"/>
      <c r="R634" s="70"/>
      <c r="S634" s="70"/>
      <c r="T634" s="70"/>
      <c r="U634" s="70"/>
      <c r="V634" s="70"/>
      <c r="W634" s="68" t="s">
        <v>10681</v>
      </c>
      <c r="X634" s="418">
        <v>0.35399999999999998</v>
      </c>
      <c r="Y634" s="419" t="s">
        <v>10682</v>
      </c>
      <c r="Z634" s="418">
        <v>0.82</v>
      </c>
      <c r="AA634" s="70">
        <v>1986</v>
      </c>
      <c r="AB634" s="419" t="s">
        <v>267</v>
      </c>
      <c r="AC634" s="418">
        <v>26</v>
      </c>
      <c r="AD634" s="70"/>
      <c r="AE634" s="70"/>
      <c r="AF634" s="418">
        <v>26</v>
      </c>
      <c r="AG634" s="70" t="s">
        <v>10677</v>
      </c>
      <c r="AH634" s="68" t="s">
        <v>10683</v>
      </c>
      <c r="AI634" s="418">
        <v>1986</v>
      </c>
      <c r="AJ634" s="70">
        <v>0.02</v>
      </c>
      <c r="AK634" s="419" t="s">
        <v>168</v>
      </c>
      <c r="AL634" s="36"/>
    </row>
    <row r="635" spans="1:38" x14ac:dyDescent="0.25">
      <c r="A635" s="460">
        <v>630</v>
      </c>
      <c r="B635" s="420"/>
      <c r="C635" s="420"/>
      <c r="D635" s="70"/>
      <c r="E635" s="419"/>
      <c r="F635" s="418"/>
      <c r="G635" s="70"/>
      <c r="H635" s="419"/>
      <c r="I635" s="70"/>
      <c r="J635" s="70"/>
      <c r="K635" s="70"/>
      <c r="L635" s="70"/>
      <c r="M635" s="70"/>
      <c r="N635" s="70"/>
      <c r="O635" s="70"/>
      <c r="P635" s="70"/>
      <c r="Q635" s="70"/>
      <c r="R635" s="70"/>
      <c r="S635" s="70"/>
      <c r="T635" s="70"/>
      <c r="U635" s="70"/>
      <c r="V635" s="70"/>
      <c r="W635" s="68"/>
      <c r="X635" s="418"/>
      <c r="Y635" s="419"/>
      <c r="Z635" s="418">
        <v>8.2000000000000003E-2</v>
      </c>
      <c r="AA635" s="70"/>
      <c r="AB635" s="419" t="s">
        <v>10547</v>
      </c>
      <c r="AC635" s="418"/>
      <c r="AD635" s="70"/>
      <c r="AE635" s="70"/>
      <c r="AF635" s="418"/>
      <c r="AG635" s="70"/>
      <c r="AH635" s="68"/>
      <c r="AI635" s="418"/>
      <c r="AJ635" s="70"/>
      <c r="AK635" s="419"/>
      <c r="AL635" s="36"/>
    </row>
    <row r="636" spans="1:38" x14ac:dyDescent="0.25">
      <c r="A636" s="460">
        <v>631</v>
      </c>
      <c r="B636" s="420"/>
      <c r="C636" s="420"/>
      <c r="D636" s="70"/>
      <c r="E636" s="419"/>
      <c r="F636" s="418"/>
      <c r="G636" s="70"/>
      <c r="H636" s="419"/>
      <c r="I636" s="70"/>
      <c r="J636" s="70"/>
      <c r="K636" s="70"/>
      <c r="L636" s="70"/>
      <c r="M636" s="70"/>
      <c r="N636" s="70"/>
      <c r="O636" s="70"/>
      <c r="P636" s="70"/>
      <c r="Q636" s="70"/>
      <c r="R636" s="70"/>
      <c r="S636" s="70"/>
      <c r="T636" s="70"/>
      <c r="U636" s="70"/>
      <c r="V636" s="70"/>
      <c r="W636" s="68"/>
      <c r="X636" s="418"/>
      <c r="Y636" s="419"/>
      <c r="Z636" s="418">
        <v>1.2999999999999999E-2</v>
      </c>
      <c r="AA636" s="70"/>
      <c r="AB636" s="419" t="s">
        <v>623</v>
      </c>
      <c r="AC636" s="418"/>
      <c r="AD636" s="70"/>
      <c r="AE636" s="70"/>
      <c r="AF636" s="418"/>
      <c r="AG636" s="70"/>
      <c r="AH636" s="68"/>
      <c r="AI636" s="418"/>
      <c r="AJ636" s="70"/>
      <c r="AK636" s="419"/>
      <c r="AL636" s="36"/>
    </row>
    <row r="637" spans="1:38" x14ac:dyDescent="0.25">
      <c r="A637" s="460">
        <v>632</v>
      </c>
      <c r="B637" s="420"/>
      <c r="C637" s="420"/>
      <c r="D637" s="70"/>
      <c r="E637" s="419"/>
      <c r="F637" s="418"/>
      <c r="G637" s="70"/>
      <c r="H637" s="419"/>
      <c r="I637" s="70"/>
      <c r="J637" s="70"/>
      <c r="K637" s="70"/>
      <c r="L637" s="70"/>
      <c r="M637" s="70"/>
      <c r="N637" s="70"/>
      <c r="O637" s="70"/>
      <c r="P637" s="70"/>
      <c r="Q637" s="70"/>
      <c r="R637" s="70"/>
      <c r="S637" s="70"/>
      <c r="T637" s="70"/>
      <c r="U637" s="70"/>
      <c r="V637" s="70"/>
      <c r="W637" s="68"/>
      <c r="X637" s="418"/>
      <c r="Y637" s="419"/>
      <c r="Z637" s="418">
        <v>0.39600000000000002</v>
      </c>
      <c r="AA637" s="70"/>
      <c r="AB637" s="419" t="s">
        <v>10543</v>
      </c>
      <c r="AC637" s="418"/>
      <c r="AD637" s="70"/>
      <c r="AE637" s="70"/>
      <c r="AF637" s="418"/>
      <c r="AG637" s="70"/>
      <c r="AH637" s="68"/>
      <c r="AI637" s="418"/>
      <c r="AJ637" s="70"/>
      <c r="AK637" s="419"/>
      <c r="AL637" s="36"/>
    </row>
    <row r="638" spans="1:38" x14ac:dyDescent="0.25">
      <c r="A638" s="460">
        <v>633</v>
      </c>
      <c r="B638" s="420"/>
      <c r="C638" s="420"/>
      <c r="D638" s="70"/>
      <c r="E638" s="419"/>
      <c r="F638" s="418"/>
      <c r="G638" s="70"/>
      <c r="H638" s="419"/>
      <c r="I638" s="70"/>
      <c r="J638" s="70"/>
      <c r="K638" s="70"/>
      <c r="L638" s="70"/>
      <c r="M638" s="70"/>
      <c r="N638" s="70"/>
      <c r="O638" s="70"/>
      <c r="P638" s="70"/>
      <c r="Q638" s="70"/>
      <c r="R638" s="70"/>
      <c r="S638" s="70"/>
      <c r="T638" s="70"/>
      <c r="U638" s="70"/>
      <c r="V638" s="70"/>
      <c r="W638" s="68"/>
      <c r="X638" s="418"/>
      <c r="Y638" s="419"/>
      <c r="Z638" s="418">
        <v>8.1000000000000003E-2</v>
      </c>
      <c r="AA638" s="70"/>
      <c r="AB638" s="419" t="s">
        <v>269</v>
      </c>
      <c r="AC638" s="418"/>
      <c r="AD638" s="70"/>
      <c r="AE638" s="70"/>
      <c r="AF638" s="418"/>
      <c r="AG638" s="70"/>
      <c r="AH638" s="68"/>
      <c r="AI638" s="418"/>
      <c r="AJ638" s="70"/>
      <c r="AK638" s="419"/>
      <c r="AL638" s="36"/>
    </row>
    <row r="639" spans="1:38" x14ac:dyDescent="0.25">
      <c r="A639" s="460">
        <v>634</v>
      </c>
      <c r="B639" s="420"/>
      <c r="C639" s="420"/>
      <c r="D639" s="70"/>
      <c r="E639" s="419"/>
      <c r="F639" s="418"/>
      <c r="G639" s="70"/>
      <c r="H639" s="419"/>
      <c r="I639" s="70"/>
      <c r="J639" s="70"/>
      <c r="K639" s="70"/>
      <c r="L639" s="70"/>
      <c r="M639" s="70"/>
      <c r="N639" s="70"/>
      <c r="O639" s="70"/>
      <c r="P639" s="70"/>
      <c r="Q639" s="70"/>
      <c r="R639" s="70"/>
      <c r="S639" s="70"/>
      <c r="T639" s="70"/>
      <c r="U639" s="70"/>
      <c r="V639" s="70"/>
      <c r="W639" s="68"/>
      <c r="X639" s="418"/>
      <c r="Y639" s="419"/>
      <c r="Z639" s="418">
        <v>0.2</v>
      </c>
      <c r="AA639" s="70"/>
      <c r="AB639" s="419" t="s">
        <v>10549</v>
      </c>
      <c r="AC639" s="418"/>
      <c r="AD639" s="70"/>
      <c r="AE639" s="70"/>
      <c r="AF639" s="418"/>
      <c r="AG639" s="70"/>
      <c r="AH639" s="68"/>
      <c r="AI639" s="418"/>
      <c r="AJ639" s="70"/>
      <c r="AK639" s="419"/>
      <c r="AL639" s="36"/>
    </row>
    <row r="640" spans="1:38" x14ac:dyDescent="0.25">
      <c r="A640" s="460">
        <v>635</v>
      </c>
      <c r="B640" s="420"/>
      <c r="C640" s="420"/>
      <c r="D640" s="70"/>
      <c r="E640" s="419"/>
      <c r="F640" s="418"/>
      <c r="G640" s="70"/>
      <c r="H640" s="419"/>
      <c r="I640" s="70"/>
      <c r="J640" s="70"/>
      <c r="K640" s="70"/>
      <c r="L640" s="70"/>
      <c r="M640" s="70"/>
      <c r="N640" s="70"/>
      <c r="O640" s="70"/>
      <c r="P640" s="70"/>
      <c r="Q640" s="70"/>
      <c r="R640" s="70"/>
      <c r="S640" s="70"/>
      <c r="T640" s="70"/>
      <c r="U640" s="70"/>
      <c r="V640" s="70"/>
      <c r="W640" s="70"/>
      <c r="X640" s="418"/>
      <c r="Y640" s="419"/>
      <c r="Z640" s="418"/>
      <c r="AA640" s="70"/>
      <c r="AB640" s="70"/>
      <c r="AC640" s="418"/>
      <c r="AD640" s="70"/>
      <c r="AE640" s="70"/>
      <c r="AF640" s="418"/>
      <c r="AG640" s="70"/>
      <c r="AH640" s="68"/>
      <c r="AI640" s="418"/>
      <c r="AJ640" s="70"/>
      <c r="AK640" s="419"/>
      <c r="AL640" s="36"/>
    </row>
    <row r="641" spans="1:38" x14ac:dyDescent="0.25">
      <c r="A641" s="460">
        <v>636</v>
      </c>
      <c r="B641" s="420" t="s">
        <v>10684</v>
      </c>
      <c r="C641" s="420" t="s">
        <v>10685</v>
      </c>
      <c r="D641" s="70"/>
      <c r="E641" s="419"/>
      <c r="F641" s="418"/>
      <c r="G641" s="70"/>
      <c r="H641" s="419"/>
      <c r="I641" s="70"/>
      <c r="J641" s="70"/>
      <c r="K641" s="70"/>
      <c r="L641" s="70"/>
      <c r="M641" s="70" t="s">
        <v>10686</v>
      </c>
      <c r="N641" s="70" t="s">
        <v>10687</v>
      </c>
      <c r="O641" s="70">
        <v>1.31</v>
      </c>
      <c r="P641" s="70">
        <v>1980</v>
      </c>
      <c r="Q641" s="70" t="s">
        <v>4672</v>
      </c>
      <c r="R641" s="70" t="s">
        <v>10688</v>
      </c>
      <c r="S641" s="70">
        <v>95</v>
      </c>
      <c r="T641" s="70">
        <v>1985</v>
      </c>
      <c r="U641" s="70" t="s">
        <v>9672</v>
      </c>
      <c r="V641" s="70" t="s">
        <v>28</v>
      </c>
      <c r="W641" s="70"/>
      <c r="X641" s="418"/>
      <c r="Y641" s="419"/>
      <c r="Z641" s="418"/>
      <c r="AA641" s="70"/>
      <c r="AB641" s="419"/>
      <c r="AC641" s="418"/>
      <c r="AD641" s="70"/>
      <c r="AE641" s="70"/>
      <c r="AF641" s="418"/>
      <c r="AG641" s="70" t="s">
        <v>9144</v>
      </c>
      <c r="AH641" s="68" t="s">
        <v>10689</v>
      </c>
      <c r="AI641" s="418">
        <v>1981</v>
      </c>
      <c r="AJ641" s="70">
        <v>0.22</v>
      </c>
      <c r="AK641" s="419" t="s">
        <v>48</v>
      </c>
      <c r="AL641" s="36"/>
    </row>
    <row r="642" spans="1:38" x14ac:dyDescent="0.25">
      <c r="A642" s="460">
        <v>637</v>
      </c>
      <c r="B642" s="420"/>
      <c r="C642" s="420"/>
      <c r="D642" s="70"/>
      <c r="E642" s="419"/>
      <c r="F642" s="418"/>
      <c r="G642" s="70"/>
      <c r="H642" s="419"/>
      <c r="I642" s="70"/>
      <c r="J642" s="70"/>
      <c r="K642" s="70"/>
      <c r="L642" s="70"/>
      <c r="M642" s="70"/>
      <c r="N642" s="70"/>
      <c r="O642" s="70"/>
      <c r="P642" s="70"/>
      <c r="Q642" s="70"/>
      <c r="R642" s="70"/>
      <c r="S642" s="70"/>
      <c r="T642" s="70"/>
      <c r="U642" s="70"/>
      <c r="V642" s="70"/>
      <c r="W642" s="70"/>
      <c r="X642" s="418"/>
      <c r="Y642" s="419"/>
      <c r="Z642" s="418"/>
      <c r="AA642" s="70"/>
      <c r="AB642" s="419"/>
      <c r="AC642" s="418"/>
      <c r="AD642" s="70"/>
      <c r="AE642" s="70"/>
      <c r="AF642" s="418"/>
      <c r="AG642" s="70" t="s">
        <v>9144</v>
      </c>
      <c r="AH642" s="68" t="s">
        <v>10690</v>
      </c>
      <c r="AI642" s="418">
        <v>1981</v>
      </c>
      <c r="AJ642" s="70">
        <v>0.22</v>
      </c>
      <c r="AK642" s="419" t="s">
        <v>48</v>
      </c>
      <c r="AL642" s="36"/>
    </row>
    <row r="643" spans="1:38" x14ac:dyDescent="0.25">
      <c r="A643" s="460">
        <v>638</v>
      </c>
      <c r="B643" s="420"/>
      <c r="C643" s="420"/>
      <c r="D643" s="70"/>
      <c r="E643" s="419"/>
      <c r="F643" s="418"/>
      <c r="G643" s="70"/>
      <c r="H643" s="419"/>
      <c r="I643" s="70"/>
      <c r="J643" s="70"/>
      <c r="K643" s="70"/>
      <c r="L643" s="70"/>
      <c r="M643" s="70"/>
      <c r="N643" s="70"/>
      <c r="O643" s="70"/>
      <c r="P643" s="70"/>
      <c r="Q643" s="70"/>
      <c r="R643" s="70"/>
      <c r="S643" s="70"/>
      <c r="T643" s="70"/>
      <c r="U643" s="70"/>
      <c r="V643" s="70"/>
      <c r="W643" s="70"/>
      <c r="X643" s="418"/>
      <c r="Y643" s="419"/>
      <c r="Z643" s="418"/>
      <c r="AA643" s="70"/>
      <c r="AB643" s="419"/>
      <c r="AC643" s="418"/>
      <c r="AD643" s="70"/>
      <c r="AE643" s="70"/>
      <c r="AF643" s="418"/>
      <c r="AG643" s="70" t="s">
        <v>9144</v>
      </c>
      <c r="AH643" s="68" t="s">
        <v>10691</v>
      </c>
      <c r="AI643" s="418">
        <v>1981</v>
      </c>
      <c r="AJ643" s="70">
        <v>0.15</v>
      </c>
      <c r="AK643" s="419" t="s">
        <v>48</v>
      </c>
      <c r="AL643" s="36"/>
    </row>
    <row r="644" spans="1:38" x14ac:dyDescent="0.25">
      <c r="A644" s="460">
        <v>639</v>
      </c>
      <c r="B644" s="420"/>
      <c r="C644" s="420"/>
      <c r="D644" s="70"/>
      <c r="E644" s="419"/>
      <c r="F644" s="418"/>
      <c r="G644" s="70"/>
      <c r="H644" s="419"/>
      <c r="I644" s="70"/>
      <c r="J644" s="70"/>
      <c r="K644" s="70"/>
      <c r="L644" s="70"/>
      <c r="M644" s="70"/>
      <c r="N644" s="70"/>
      <c r="O644" s="70"/>
      <c r="P644" s="70"/>
      <c r="Q644" s="70"/>
      <c r="R644" s="70"/>
      <c r="S644" s="70"/>
      <c r="T644" s="70"/>
      <c r="U644" s="70"/>
      <c r="V644" s="70"/>
      <c r="W644" s="70"/>
      <c r="X644" s="418"/>
      <c r="Y644" s="419"/>
      <c r="Z644" s="418"/>
      <c r="AA644" s="70"/>
      <c r="AB644" s="419"/>
      <c r="AC644" s="418"/>
      <c r="AD644" s="70"/>
      <c r="AE644" s="70"/>
      <c r="AF644" s="418"/>
      <c r="AG644" s="70" t="s">
        <v>9144</v>
      </c>
      <c r="AH644" s="68" t="s">
        <v>10692</v>
      </c>
      <c r="AI644" s="418">
        <v>1981</v>
      </c>
      <c r="AJ644" s="70">
        <v>0.15</v>
      </c>
      <c r="AK644" s="419" t="s">
        <v>48</v>
      </c>
      <c r="AL644" s="36"/>
    </row>
    <row r="645" spans="1:38" x14ac:dyDescent="0.25">
      <c r="A645" s="460">
        <v>640</v>
      </c>
      <c r="B645" s="420"/>
      <c r="C645" s="420"/>
      <c r="D645" s="70"/>
      <c r="E645" s="419"/>
      <c r="F645" s="418"/>
      <c r="G645" s="70"/>
      <c r="H645" s="419"/>
      <c r="I645" s="70"/>
      <c r="J645" s="70"/>
      <c r="K645" s="70"/>
      <c r="L645" s="70"/>
      <c r="M645" s="70"/>
      <c r="N645" s="70"/>
      <c r="O645" s="70"/>
      <c r="P645" s="70"/>
      <c r="Q645" s="70"/>
      <c r="R645" s="70"/>
      <c r="S645" s="70"/>
      <c r="T645" s="70"/>
      <c r="U645" s="70"/>
      <c r="V645" s="70"/>
      <c r="W645" s="70"/>
      <c r="X645" s="418"/>
      <c r="Y645" s="419"/>
      <c r="Z645" s="418"/>
      <c r="AA645" s="70"/>
      <c r="AB645" s="419"/>
      <c r="AC645" s="418"/>
      <c r="AD645" s="70"/>
      <c r="AE645" s="70"/>
      <c r="AF645" s="418"/>
      <c r="AG645" s="70" t="s">
        <v>9144</v>
      </c>
      <c r="AH645" s="68" t="s">
        <v>10693</v>
      </c>
      <c r="AI645" s="418">
        <v>1981</v>
      </c>
      <c r="AJ645" s="70">
        <v>0.1</v>
      </c>
      <c r="AK645" s="419" t="s">
        <v>48</v>
      </c>
      <c r="AL645" s="36"/>
    </row>
    <row r="646" spans="1:38" x14ac:dyDescent="0.25">
      <c r="A646" s="460">
        <v>641</v>
      </c>
      <c r="B646" s="420"/>
      <c r="C646" s="420"/>
      <c r="D646" s="70"/>
      <c r="E646" s="419"/>
      <c r="F646" s="418"/>
      <c r="G646" s="70"/>
      <c r="H646" s="419"/>
      <c r="I646" s="70"/>
      <c r="J646" s="70"/>
      <c r="K646" s="70"/>
      <c r="L646" s="70"/>
      <c r="M646" s="70"/>
      <c r="N646" s="70"/>
      <c r="O646" s="70"/>
      <c r="P646" s="70"/>
      <c r="Q646" s="70"/>
      <c r="R646" s="70"/>
      <c r="S646" s="70"/>
      <c r="T646" s="70"/>
      <c r="U646" s="70"/>
      <c r="V646" s="70"/>
      <c r="W646" s="70"/>
      <c r="X646" s="418"/>
      <c r="Y646" s="419"/>
      <c r="Z646" s="418"/>
      <c r="AA646" s="70"/>
      <c r="AB646" s="419"/>
      <c r="AC646" s="418"/>
      <c r="AD646" s="70"/>
      <c r="AE646" s="70"/>
      <c r="AF646" s="418"/>
      <c r="AG646" s="70" t="s">
        <v>9144</v>
      </c>
      <c r="AH646" s="68" t="s">
        <v>10694</v>
      </c>
      <c r="AI646" s="418">
        <v>1981</v>
      </c>
      <c r="AJ646" s="70">
        <v>0.1</v>
      </c>
      <c r="AK646" s="419" t="s">
        <v>46</v>
      </c>
      <c r="AL646" s="36"/>
    </row>
    <row r="647" spans="1:38" x14ac:dyDescent="0.25">
      <c r="A647" s="460">
        <v>642</v>
      </c>
      <c r="B647" s="420"/>
      <c r="C647" s="420"/>
      <c r="D647" s="70"/>
      <c r="E647" s="419"/>
      <c r="F647" s="418"/>
      <c r="G647" s="70"/>
      <c r="H647" s="419"/>
      <c r="I647" s="70"/>
      <c r="J647" s="70"/>
      <c r="K647" s="70"/>
      <c r="L647" s="70"/>
      <c r="M647" s="70"/>
      <c r="N647" s="70"/>
      <c r="O647" s="70"/>
      <c r="P647" s="70"/>
      <c r="Q647" s="70"/>
      <c r="R647" s="70"/>
      <c r="S647" s="70"/>
      <c r="T647" s="70"/>
      <c r="U647" s="70"/>
      <c r="V647" s="70"/>
      <c r="W647" s="70"/>
      <c r="X647" s="418"/>
      <c r="Y647" s="419"/>
      <c r="Z647" s="418"/>
      <c r="AA647" s="70"/>
      <c r="AB647" s="419"/>
      <c r="AC647" s="418"/>
      <c r="AD647" s="70"/>
      <c r="AE647" s="70"/>
      <c r="AF647" s="418"/>
      <c r="AG647" s="70" t="s">
        <v>9144</v>
      </c>
      <c r="AH647" s="68" t="s">
        <v>10695</v>
      </c>
      <c r="AI647" s="418">
        <v>1981</v>
      </c>
      <c r="AJ647" s="70">
        <v>0.12</v>
      </c>
      <c r="AK647" s="419" t="s">
        <v>89</v>
      </c>
      <c r="AL647" s="36"/>
    </row>
    <row r="648" spans="1:38" x14ac:dyDescent="0.25">
      <c r="A648" s="460">
        <v>643</v>
      </c>
      <c r="B648" s="420"/>
      <c r="C648" s="420"/>
      <c r="D648" s="70"/>
      <c r="E648" s="419"/>
      <c r="F648" s="418"/>
      <c r="G648" s="70"/>
      <c r="H648" s="419"/>
      <c r="I648" s="70"/>
      <c r="J648" s="70"/>
      <c r="K648" s="70"/>
      <c r="L648" s="70"/>
      <c r="M648" s="70"/>
      <c r="N648" s="70"/>
      <c r="O648" s="70"/>
      <c r="P648" s="70"/>
      <c r="Q648" s="70"/>
      <c r="R648" s="70"/>
      <c r="S648" s="70"/>
      <c r="T648" s="70"/>
      <c r="U648" s="70"/>
      <c r="V648" s="70"/>
      <c r="W648" s="70"/>
      <c r="X648" s="418"/>
      <c r="Y648" s="419"/>
      <c r="Z648" s="418"/>
      <c r="AA648" s="70"/>
      <c r="AB648" s="419"/>
      <c r="AC648" s="418"/>
      <c r="AD648" s="70"/>
      <c r="AE648" s="70"/>
      <c r="AF648" s="418"/>
      <c r="AG648" s="70" t="s">
        <v>9144</v>
      </c>
      <c r="AH648" s="68" t="s">
        <v>10696</v>
      </c>
      <c r="AI648" s="418">
        <v>1981</v>
      </c>
      <c r="AJ648" s="70">
        <v>0.12</v>
      </c>
      <c r="AK648" s="419" t="s">
        <v>89</v>
      </c>
      <c r="AL648" s="36"/>
    </row>
    <row r="649" spans="1:38" x14ac:dyDescent="0.25">
      <c r="A649" s="460">
        <v>644</v>
      </c>
      <c r="B649" s="420"/>
      <c r="C649" s="420"/>
      <c r="D649" s="70"/>
      <c r="E649" s="419"/>
      <c r="F649" s="418"/>
      <c r="G649" s="70"/>
      <c r="H649" s="419"/>
      <c r="I649" s="70"/>
      <c r="J649" s="70"/>
      <c r="K649" s="70"/>
      <c r="L649" s="70"/>
      <c r="M649" s="70"/>
      <c r="N649" s="70"/>
      <c r="O649" s="70"/>
      <c r="P649" s="70"/>
      <c r="Q649" s="70"/>
      <c r="R649" s="70"/>
      <c r="S649" s="70"/>
      <c r="T649" s="70"/>
      <c r="U649" s="70"/>
      <c r="V649" s="70"/>
      <c r="W649" s="70"/>
      <c r="X649" s="418"/>
      <c r="Y649" s="419"/>
      <c r="Z649" s="418"/>
      <c r="AA649" s="70"/>
      <c r="AB649" s="419"/>
      <c r="AC649" s="418"/>
      <c r="AD649" s="70"/>
      <c r="AE649" s="70"/>
      <c r="AF649" s="418"/>
      <c r="AG649" s="70" t="s">
        <v>9144</v>
      </c>
      <c r="AH649" s="68" t="s">
        <v>10697</v>
      </c>
      <c r="AI649" s="418">
        <v>1981</v>
      </c>
      <c r="AJ649" s="70">
        <v>0.12</v>
      </c>
      <c r="AK649" s="419" t="s">
        <v>89</v>
      </c>
      <c r="AL649" s="36"/>
    </row>
    <row r="650" spans="1:38" x14ac:dyDescent="0.25">
      <c r="A650" s="460">
        <v>645</v>
      </c>
      <c r="B650" s="420"/>
      <c r="C650" s="420"/>
      <c r="D650" s="70"/>
      <c r="E650" s="419"/>
      <c r="F650" s="418"/>
      <c r="G650" s="70"/>
      <c r="H650" s="419"/>
      <c r="I650" s="70"/>
      <c r="J650" s="70"/>
      <c r="K650" s="70"/>
      <c r="L650" s="70"/>
      <c r="M650" s="70"/>
      <c r="N650" s="70"/>
      <c r="O650" s="70"/>
      <c r="P650" s="70"/>
      <c r="Q650" s="70"/>
      <c r="R650" s="70"/>
      <c r="S650" s="70"/>
      <c r="T650" s="70"/>
      <c r="U650" s="70"/>
      <c r="V650" s="70"/>
      <c r="W650" s="70"/>
      <c r="X650" s="418"/>
      <c r="Y650" s="419"/>
      <c r="Z650" s="418"/>
      <c r="AA650" s="70"/>
      <c r="AB650" s="419"/>
      <c r="AC650" s="418"/>
      <c r="AD650" s="70"/>
      <c r="AE650" s="70"/>
      <c r="AF650" s="418"/>
      <c r="AG650" s="70" t="s">
        <v>9144</v>
      </c>
      <c r="AH650" s="68" t="s">
        <v>10698</v>
      </c>
      <c r="AI650" s="418">
        <v>1981</v>
      </c>
      <c r="AJ650" s="70">
        <v>0.12</v>
      </c>
      <c r="AK650" s="419" t="s">
        <v>89</v>
      </c>
      <c r="AL650" s="36"/>
    </row>
    <row r="651" spans="1:38" ht="25.5" x14ac:dyDescent="0.25">
      <c r="A651" s="460">
        <v>646</v>
      </c>
      <c r="B651" s="420"/>
      <c r="C651" s="420"/>
      <c r="D651" s="70"/>
      <c r="E651" s="419"/>
      <c r="F651" s="418"/>
      <c r="G651" s="70"/>
      <c r="H651" s="419"/>
      <c r="I651" s="70"/>
      <c r="J651" s="70"/>
      <c r="K651" s="70"/>
      <c r="L651" s="70"/>
      <c r="M651" s="70"/>
      <c r="N651" s="70"/>
      <c r="O651" s="70"/>
      <c r="P651" s="70"/>
      <c r="Q651" s="70"/>
      <c r="R651" s="70"/>
      <c r="S651" s="70"/>
      <c r="T651" s="70"/>
      <c r="U651" s="70"/>
      <c r="V651" s="70"/>
      <c r="W651" s="70"/>
      <c r="X651" s="418"/>
      <c r="Y651" s="419"/>
      <c r="Z651" s="418"/>
      <c r="AA651" s="70"/>
      <c r="AB651" s="419"/>
      <c r="AC651" s="418"/>
      <c r="AD651" s="70"/>
      <c r="AE651" s="70"/>
      <c r="AF651" s="418"/>
      <c r="AG651" s="68" t="s">
        <v>10699</v>
      </c>
      <c r="AH651" s="68" t="s">
        <v>10700</v>
      </c>
      <c r="AI651" s="418">
        <v>1981</v>
      </c>
      <c r="AJ651" s="70">
        <v>0.2</v>
      </c>
      <c r="AK651" s="419" t="s">
        <v>89</v>
      </c>
      <c r="AL651" s="36"/>
    </row>
    <row r="652" spans="1:38" ht="25.5" x14ac:dyDescent="0.25">
      <c r="A652" s="460">
        <v>647</v>
      </c>
      <c r="B652" s="420"/>
      <c r="C652" s="420"/>
      <c r="D652" s="70"/>
      <c r="E652" s="419"/>
      <c r="F652" s="418"/>
      <c r="G652" s="70"/>
      <c r="H652" s="419"/>
      <c r="I652" s="70"/>
      <c r="J652" s="70"/>
      <c r="K652" s="70"/>
      <c r="L652" s="70"/>
      <c r="M652" s="70"/>
      <c r="N652" s="70"/>
      <c r="O652" s="70"/>
      <c r="P652" s="70"/>
      <c r="Q652" s="70"/>
      <c r="R652" s="70"/>
      <c r="S652" s="70"/>
      <c r="T652" s="70"/>
      <c r="U652" s="68"/>
      <c r="V652" s="70"/>
      <c r="W652" s="70"/>
      <c r="X652" s="418"/>
      <c r="Y652" s="419"/>
      <c r="Z652" s="418"/>
      <c r="AA652" s="70"/>
      <c r="AB652" s="419"/>
      <c r="AC652" s="418"/>
      <c r="AD652" s="70"/>
      <c r="AE652" s="70"/>
      <c r="AF652" s="418"/>
      <c r="AG652" s="68" t="s">
        <v>10699</v>
      </c>
      <c r="AH652" s="68" t="s">
        <v>10701</v>
      </c>
      <c r="AI652" s="418">
        <v>1981</v>
      </c>
      <c r="AJ652" s="70">
        <v>0.2</v>
      </c>
      <c r="AK652" s="419" t="s">
        <v>89</v>
      </c>
      <c r="AL652" s="36"/>
    </row>
    <row r="653" spans="1:38" x14ac:dyDescent="0.25">
      <c r="A653" s="460">
        <v>648</v>
      </c>
      <c r="B653" s="420"/>
      <c r="C653" s="420"/>
      <c r="D653" s="70"/>
      <c r="E653" s="419"/>
      <c r="F653" s="418"/>
      <c r="G653" s="70"/>
      <c r="H653" s="419"/>
      <c r="I653" s="70"/>
      <c r="J653" s="70"/>
      <c r="K653" s="70"/>
      <c r="L653" s="70"/>
      <c r="M653" s="70"/>
      <c r="N653" s="70"/>
      <c r="O653" s="70"/>
      <c r="P653" s="70"/>
      <c r="Q653" s="70"/>
      <c r="R653" s="70"/>
      <c r="S653" s="70"/>
      <c r="T653" s="70"/>
      <c r="U653" s="68"/>
      <c r="V653" s="70"/>
      <c r="W653" s="70"/>
      <c r="X653" s="418"/>
      <c r="Y653" s="419"/>
      <c r="Z653" s="418"/>
      <c r="AA653" s="70"/>
      <c r="AB653" s="419"/>
      <c r="AC653" s="418"/>
      <c r="AD653" s="70"/>
      <c r="AE653" s="70"/>
      <c r="AF653" s="418"/>
      <c r="AG653" s="68"/>
      <c r="AH653" s="68"/>
      <c r="AI653" s="418"/>
      <c r="AJ653" s="70"/>
      <c r="AK653" s="419"/>
      <c r="AL653" s="36"/>
    </row>
    <row r="654" spans="1:38" ht="25.5" x14ac:dyDescent="0.25">
      <c r="A654" s="460">
        <v>649</v>
      </c>
      <c r="B654" s="420" t="s">
        <v>10702</v>
      </c>
      <c r="C654" s="420"/>
      <c r="D654" s="70"/>
      <c r="E654" s="419"/>
      <c r="F654" s="418"/>
      <c r="G654" s="70"/>
      <c r="H654" s="419"/>
      <c r="I654" s="70"/>
      <c r="J654" s="70"/>
      <c r="K654" s="70"/>
      <c r="L654" s="70"/>
      <c r="M654" s="70" t="s">
        <v>10703</v>
      </c>
      <c r="N654" s="70" t="s">
        <v>10704</v>
      </c>
      <c r="O654" s="70">
        <v>1.0449999999999999</v>
      </c>
      <c r="P654" s="70">
        <v>1984</v>
      </c>
      <c r="Q654" s="70" t="s">
        <v>10705</v>
      </c>
      <c r="R654" s="70" t="s">
        <v>6431</v>
      </c>
      <c r="S654" s="70">
        <v>66</v>
      </c>
      <c r="T654" s="70">
        <v>1968</v>
      </c>
      <c r="U654" s="70" t="s">
        <v>9672</v>
      </c>
      <c r="V654" s="70" t="s">
        <v>1661</v>
      </c>
      <c r="W654" s="70" t="s">
        <v>10706</v>
      </c>
      <c r="X654" s="418">
        <v>0.12</v>
      </c>
      <c r="Y654" s="419" t="s">
        <v>10707</v>
      </c>
      <c r="Z654" s="418">
        <v>0.12</v>
      </c>
      <c r="AA654" s="70">
        <v>2018</v>
      </c>
      <c r="AB654" s="419" t="s">
        <v>500</v>
      </c>
      <c r="AC654" s="418">
        <v>4</v>
      </c>
      <c r="AD654" s="70"/>
      <c r="AE654" s="70"/>
      <c r="AF654" s="418">
        <v>4</v>
      </c>
      <c r="AG654" s="70" t="s">
        <v>10708</v>
      </c>
      <c r="AH654" s="68" t="s">
        <v>10709</v>
      </c>
      <c r="AI654" s="418">
        <v>2017</v>
      </c>
      <c r="AJ654" s="70">
        <v>4.4999999999999998E-2</v>
      </c>
      <c r="AK654" s="419" t="s">
        <v>32</v>
      </c>
      <c r="AL654" s="36"/>
    </row>
    <row r="655" spans="1:38" x14ac:dyDescent="0.25">
      <c r="A655" s="460">
        <v>650</v>
      </c>
      <c r="B655" s="420"/>
      <c r="C655" s="420"/>
      <c r="D655" s="70"/>
      <c r="E655" s="419"/>
      <c r="F655" s="418"/>
      <c r="G655" s="70"/>
      <c r="H655" s="419"/>
      <c r="I655" s="70"/>
      <c r="J655" s="70"/>
      <c r="K655" s="70"/>
      <c r="L655" s="70"/>
      <c r="M655" s="70"/>
      <c r="N655" s="70"/>
      <c r="O655" s="70"/>
      <c r="P655" s="70"/>
      <c r="Q655" s="70"/>
      <c r="R655" s="70"/>
      <c r="S655" s="70"/>
      <c r="T655" s="70"/>
      <c r="U655" s="70"/>
      <c r="V655" s="70"/>
      <c r="W655" s="70"/>
      <c r="X655" s="418"/>
      <c r="Y655" s="419"/>
      <c r="Z655" s="418"/>
      <c r="AA655" s="70"/>
      <c r="AB655" s="419"/>
      <c r="AC655" s="418"/>
      <c r="AD655" s="70"/>
      <c r="AE655" s="70"/>
      <c r="AF655" s="418"/>
      <c r="AG655" s="70"/>
      <c r="AH655" s="68"/>
      <c r="AI655" s="418"/>
      <c r="AJ655" s="70"/>
      <c r="AK655" s="419"/>
      <c r="AL655" s="36"/>
    </row>
    <row r="656" spans="1:38" ht="25.5" x14ac:dyDescent="0.25">
      <c r="A656" s="460">
        <v>651</v>
      </c>
      <c r="B656" s="420" t="s">
        <v>10710</v>
      </c>
      <c r="C656" s="420"/>
      <c r="D656" s="70"/>
      <c r="E656" s="419"/>
      <c r="F656" s="418"/>
      <c r="G656" s="70"/>
      <c r="H656" s="419"/>
      <c r="I656" s="70"/>
      <c r="J656" s="70"/>
      <c r="K656" s="70"/>
      <c r="L656" s="70"/>
      <c r="M656" s="70" t="s">
        <v>10711</v>
      </c>
      <c r="N656" s="70" t="s">
        <v>10712</v>
      </c>
      <c r="O656" s="70">
        <v>1.1000000000000001</v>
      </c>
      <c r="P656" s="70">
        <v>1968</v>
      </c>
      <c r="Q656" s="70" t="s">
        <v>1614</v>
      </c>
      <c r="R656" s="70" t="s">
        <v>10713</v>
      </c>
      <c r="S656" s="70">
        <v>121</v>
      </c>
      <c r="T656" s="70">
        <v>2019</v>
      </c>
      <c r="U656" s="70" t="s">
        <v>9756</v>
      </c>
      <c r="V656" s="70" t="s">
        <v>56</v>
      </c>
      <c r="W656" s="418" t="s">
        <v>10714</v>
      </c>
      <c r="X656" s="418">
        <v>5.6000000000000001E-2</v>
      </c>
      <c r="Y656" s="418" t="s">
        <v>10715</v>
      </c>
      <c r="Z656" s="418">
        <v>5.6000000000000001E-2</v>
      </c>
      <c r="AA656" s="70">
        <v>2019</v>
      </c>
      <c r="AB656" s="419" t="s">
        <v>999</v>
      </c>
      <c r="AC656" s="418">
        <v>3</v>
      </c>
      <c r="AD656" s="70"/>
      <c r="AE656" s="70"/>
      <c r="AF656" s="418">
        <v>3</v>
      </c>
      <c r="AG656" s="68" t="s">
        <v>10716</v>
      </c>
      <c r="AH656" s="68" t="s">
        <v>10717</v>
      </c>
      <c r="AI656" s="418">
        <v>2020</v>
      </c>
      <c r="AJ656" s="70">
        <v>2.3E-2</v>
      </c>
      <c r="AK656" s="419" t="s">
        <v>3388</v>
      </c>
      <c r="AL656" s="36"/>
    </row>
    <row r="657" spans="1:38" ht="25.5" x14ac:dyDescent="0.25">
      <c r="A657" s="460">
        <v>652</v>
      </c>
      <c r="B657" s="420"/>
      <c r="C657" s="420"/>
      <c r="D657" s="70"/>
      <c r="E657" s="419"/>
      <c r="F657" s="418"/>
      <c r="G657" s="70"/>
      <c r="H657" s="419"/>
      <c r="I657" s="70"/>
      <c r="J657" s="70"/>
      <c r="K657" s="70"/>
      <c r="L657" s="70"/>
      <c r="M657" s="70" t="s">
        <v>10711</v>
      </c>
      <c r="N657" s="68" t="s">
        <v>10718</v>
      </c>
      <c r="O657" s="70">
        <v>0.35</v>
      </c>
      <c r="P657" s="70">
        <v>1968</v>
      </c>
      <c r="Q657" s="70" t="s">
        <v>7002</v>
      </c>
      <c r="R657" s="70"/>
      <c r="S657" s="70"/>
      <c r="T657" s="70"/>
      <c r="U657" s="70"/>
      <c r="V657" s="70"/>
      <c r="W657" s="68" t="s">
        <v>10719</v>
      </c>
      <c r="X657" s="418">
        <v>0.114</v>
      </c>
      <c r="Y657" s="419" t="s">
        <v>10720</v>
      </c>
      <c r="Z657" s="418">
        <v>0.114</v>
      </c>
      <c r="AA657" s="70">
        <v>2020</v>
      </c>
      <c r="AB657" s="419" t="s">
        <v>205</v>
      </c>
      <c r="AC657" s="418">
        <v>5</v>
      </c>
      <c r="AD657" s="70"/>
      <c r="AE657" s="70"/>
      <c r="AF657" s="418">
        <v>5</v>
      </c>
      <c r="AG657" s="68" t="s">
        <v>10721</v>
      </c>
      <c r="AH657" s="68" t="s">
        <v>10722</v>
      </c>
      <c r="AI657" s="418">
        <v>2020</v>
      </c>
      <c r="AJ657" s="70">
        <v>0.36099999999999999</v>
      </c>
      <c r="AK657" s="419" t="s">
        <v>291</v>
      </c>
      <c r="AL657" s="36"/>
    </row>
    <row r="658" spans="1:38" ht="25.5" x14ac:dyDescent="0.25">
      <c r="A658" s="460">
        <v>653</v>
      </c>
      <c r="B658" s="420"/>
      <c r="C658" s="420"/>
      <c r="D658" s="70"/>
      <c r="E658" s="419"/>
      <c r="F658" s="418"/>
      <c r="G658" s="70"/>
      <c r="H658" s="419"/>
      <c r="I658" s="70"/>
      <c r="J658" s="70"/>
      <c r="K658" s="70"/>
      <c r="L658" s="70"/>
      <c r="M658" s="70"/>
      <c r="N658" s="70"/>
      <c r="O658" s="70"/>
      <c r="P658" s="70"/>
      <c r="Q658" s="70"/>
      <c r="R658" s="70"/>
      <c r="S658" s="70"/>
      <c r="T658" s="70"/>
      <c r="U658" s="70"/>
      <c r="V658" s="70"/>
      <c r="W658" s="68" t="s">
        <v>10723</v>
      </c>
      <c r="X658" s="418">
        <v>0.11</v>
      </c>
      <c r="Y658" s="419" t="s">
        <v>10724</v>
      </c>
      <c r="Z658" s="418">
        <v>0.11</v>
      </c>
      <c r="AA658" s="70">
        <v>2021</v>
      </c>
      <c r="AB658" s="419" t="s">
        <v>198</v>
      </c>
      <c r="AC658" s="418">
        <v>5</v>
      </c>
      <c r="AD658" s="70"/>
      <c r="AE658" s="70"/>
      <c r="AF658" s="418">
        <v>5</v>
      </c>
      <c r="AG658" s="68" t="s">
        <v>10725</v>
      </c>
      <c r="AH658" s="68" t="s">
        <v>10726</v>
      </c>
      <c r="AI658" s="418">
        <v>2022</v>
      </c>
      <c r="AJ658" s="70">
        <v>5.8000000000000003E-2</v>
      </c>
      <c r="AK658" s="419" t="s">
        <v>5060</v>
      </c>
      <c r="AL658" s="36"/>
    </row>
    <row r="659" spans="1:38" x14ac:dyDescent="0.25">
      <c r="A659" s="460">
        <v>654</v>
      </c>
      <c r="B659" s="420"/>
      <c r="C659" s="420"/>
      <c r="D659" s="70"/>
      <c r="E659" s="419"/>
      <c r="F659" s="418"/>
      <c r="G659" s="70"/>
      <c r="H659" s="419"/>
      <c r="I659" s="70"/>
      <c r="J659" s="70"/>
      <c r="K659" s="70"/>
      <c r="L659" s="70"/>
      <c r="M659" s="70"/>
      <c r="N659" s="70"/>
      <c r="O659" s="70"/>
      <c r="P659" s="70"/>
      <c r="Q659" s="70"/>
      <c r="R659" s="70"/>
      <c r="S659" s="70"/>
      <c r="T659" s="70"/>
      <c r="U659" s="70"/>
      <c r="V659" s="70"/>
      <c r="W659" s="70"/>
      <c r="X659" s="418"/>
      <c r="Y659" s="419"/>
      <c r="Z659" s="418"/>
      <c r="AA659" s="70"/>
      <c r="AB659" s="68"/>
      <c r="AC659" s="418"/>
      <c r="AD659" s="70"/>
      <c r="AE659" s="70"/>
      <c r="AF659" s="418"/>
      <c r="AG659" s="70"/>
      <c r="AH659" s="68"/>
      <c r="AI659" s="418"/>
      <c r="AJ659" s="70"/>
      <c r="AK659" s="419"/>
      <c r="AL659" s="36"/>
    </row>
    <row r="660" spans="1:38" ht="25.5" x14ac:dyDescent="0.25">
      <c r="A660" s="460">
        <v>655</v>
      </c>
      <c r="B660" s="420" t="s">
        <v>10727</v>
      </c>
      <c r="C660" s="420" t="s">
        <v>10728</v>
      </c>
      <c r="D660" s="70"/>
      <c r="E660" s="419"/>
      <c r="F660" s="418"/>
      <c r="G660" s="70"/>
      <c r="H660" s="419"/>
      <c r="I660" s="70"/>
      <c r="J660" s="70"/>
      <c r="K660" s="70"/>
      <c r="L660" s="70"/>
      <c r="M660" s="70"/>
      <c r="N660" s="70"/>
      <c r="O660" s="70"/>
      <c r="P660" s="70"/>
      <c r="Q660" s="70"/>
      <c r="R660" s="70" t="s">
        <v>10729</v>
      </c>
      <c r="S660" s="70">
        <v>59</v>
      </c>
      <c r="T660" s="70">
        <v>1989</v>
      </c>
      <c r="U660" s="70" t="s">
        <v>9672</v>
      </c>
      <c r="V660" s="70" t="s">
        <v>253</v>
      </c>
      <c r="W660" s="70" t="s">
        <v>2432</v>
      </c>
      <c r="X660" s="70">
        <v>1.268</v>
      </c>
      <c r="Y660" s="68" t="s">
        <v>10730</v>
      </c>
      <c r="Z660" s="70">
        <v>0.83299999999999996</v>
      </c>
      <c r="AA660" s="70">
        <v>1963</v>
      </c>
      <c r="AB660" s="419" t="s">
        <v>5603</v>
      </c>
      <c r="AC660" s="418">
        <v>31</v>
      </c>
      <c r="AD660" s="70"/>
      <c r="AE660" s="70">
        <v>11</v>
      </c>
      <c r="AF660" s="418">
        <v>42</v>
      </c>
      <c r="AG660" s="70" t="s">
        <v>10731</v>
      </c>
      <c r="AH660" s="68" t="s">
        <v>10732</v>
      </c>
      <c r="AI660" s="418">
        <v>2021</v>
      </c>
      <c r="AJ660" s="70">
        <v>3.4000000000000002E-2</v>
      </c>
      <c r="AK660" s="419" t="s">
        <v>77</v>
      </c>
      <c r="AL660" s="36"/>
    </row>
    <row r="661" spans="1:38" ht="25.5" x14ac:dyDescent="0.25">
      <c r="A661" s="460">
        <v>656</v>
      </c>
      <c r="B661" s="420"/>
      <c r="C661" s="420"/>
      <c r="D661" s="70"/>
      <c r="E661" s="419"/>
      <c r="F661" s="418"/>
      <c r="G661" s="70"/>
      <c r="H661" s="419"/>
      <c r="I661" s="70"/>
      <c r="J661" s="70"/>
      <c r="K661" s="70"/>
      <c r="L661" s="70"/>
      <c r="M661" s="70"/>
      <c r="N661" s="70"/>
      <c r="O661" s="70"/>
      <c r="P661" s="70"/>
      <c r="Q661" s="70"/>
      <c r="R661" s="70"/>
      <c r="S661" s="70"/>
      <c r="T661" s="70"/>
      <c r="U661" s="70"/>
      <c r="V661" s="70"/>
      <c r="W661" s="70"/>
      <c r="X661" s="70"/>
      <c r="Y661" s="68"/>
      <c r="Z661" s="70">
        <v>0.33</v>
      </c>
      <c r="AA661" s="70"/>
      <c r="AB661" s="419" t="s">
        <v>267</v>
      </c>
      <c r="AC661" s="418"/>
      <c r="AD661" s="70"/>
      <c r="AE661" s="70"/>
      <c r="AF661" s="418"/>
      <c r="AG661" s="70"/>
      <c r="AH661" s="68"/>
      <c r="AI661" s="418"/>
      <c r="AJ661" s="70"/>
      <c r="AK661" s="419"/>
      <c r="AL661" s="36"/>
    </row>
    <row r="662" spans="1:38" x14ac:dyDescent="0.25">
      <c r="A662" s="460">
        <v>657</v>
      </c>
      <c r="B662" s="420"/>
      <c r="C662" s="420"/>
      <c r="D662" s="70"/>
      <c r="E662" s="419"/>
      <c r="F662" s="418"/>
      <c r="G662" s="70"/>
      <c r="H662" s="419"/>
      <c r="I662" s="70"/>
      <c r="J662" s="70"/>
      <c r="K662" s="70"/>
      <c r="L662" s="70"/>
      <c r="M662" s="70"/>
      <c r="N662" s="70"/>
      <c r="O662" s="70"/>
      <c r="P662" s="70"/>
      <c r="Q662" s="70"/>
      <c r="R662" s="70"/>
      <c r="S662" s="70"/>
      <c r="T662" s="70"/>
      <c r="U662" s="70"/>
      <c r="V662" s="70"/>
      <c r="W662" s="70"/>
      <c r="X662" s="70"/>
      <c r="Y662" s="68"/>
      <c r="Z662" s="70">
        <v>0.105</v>
      </c>
      <c r="AA662" s="70"/>
      <c r="AB662" s="419" t="s">
        <v>10547</v>
      </c>
      <c r="AC662" s="418"/>
      <c r="AD662" s="70"/>
      <c r="AE662" s="70"/>
      <c r="AF662" s="418"/>
      <c r="AG662" s="70"/>
      <c r="AH662" s="68"/>
      <c r="AI662" s="418"/>
      <c r="AJ662" s="70"/>
      <c r="AK662" s="419"/>
      <c r="AL662" s="36"/>
    </row>
    <row r="663" spans="1:38" ht="25.5" x14ac:dyDescent="0.25">
      <c r="A663" s="460">
        <v>658</v>
      </c>
      <c r="B663" s="420"/>
      <c r="C663" s="420"/>
      <c r="D663" s="70"/>
      <c r="E663" s="419"/>
      <c r="F663" s="418"/>
      <c r="G663" s="70"/>
      <c r="H663" s="419"/>
      <c r="I663" s="70"/>
      <c r="J663" s="70"/>
      <c r="K663" s="70"/>
      <c r="L663" s="70"/>
      <c r="M663" s="70"/>
      <c r="N663" s="70"/>
      <c r="O663" s="70"/>
      <c r="P663" s="70"/>
      <c r="Q663" s="70"/>
      <c r="R663" s="70"/>
      <c r="S663" s="70"/>
      <c r="T663" s="70"/>
      <c r="U663" s="70"/>
      <c r="V663" s="70"/>
      <c r="W663" s="70" t="s">
        <v>10733</v>
      </c>
      <c r="X663" s="70">
        <v>0.36</v>
      </c>
      <c r="Y663" s="68" t="s">
        <v>10734</v>
      </c>
      <c r="Z663" s="70">
        <v>0.36</v>
      </c>
      <c r="AA663" s="70">
        <v>2012</v>
      </c>
      <c r="AB663" s="419" t="s">
        <v>10735</v>
      </c>
      <c r="AC663" s="418">
        <v>11</v>
      </c>
      <c r="AD663" s="70"/>
      <c r="AE663" s="70"/>
      <c r="AF663" s="418">
        <v>11</v>
      </c>
      <c r="AG663" s="68" t="s">
        <v>10736</v>
      </c>
      <c r="AH663" s="68" t="s">
        <v>10737</v>
      </c>
      <c r="AI663" s="418">
        <v>2012</v>
      </c>
      <c r="AJ663" s="70">
        <v>0.04</v>
      </c>
      <c r="AK663" s="419" t="s">
        <v>77</v>
      </c>
      <c r="AL663" s="36"/>
    </row>
    <row r="664" spans="1:38" x14ac:dyDescent="0.25">
      <c r="A664" s="460">
        <v>659</v>
      </c>
      <c r="B664" s="420"/>
      <c r="C664" s="420"/>
      <c r="D664" s="70"/>
      <c r="E664" s="419"/>
      <c r="F664" s="418"/>
      <c r="G664" s="70"/>
      <c r="H664" s="419"/>
      <c r="I664" s="70"/>
      <c r="J664" s="70"/>
      <c r="K664" s="70"/>
      <c r="L664" s="70"/>
      <c r="M664" s="70"/>
      <c r="N664" s="70"/>
      <c r="O664" s="70"/>
      <c r="P664" s="70"/>
      <c r="Q664" s="70"/>
      <c r="R664" s="70"/>
      <c r="S664" s="70"/>
      <c r="T664" s="70"/>
      <c r="U664" s="70"/>
      <c r="V664" s="70"/>
      <c r="W664" s="68"/>
      <c r="X664" s="70"/>
      <c r="Y664" s="68"/>
      <c r="Z664" s="70"/>
      <c r="AA664" s="70"/>
      <c r="AB664" s="419"/>
      <c r="AC664" s="418"/>
      <c r="AD664" s="70"/>
      <c r="AE664" s="70"/>
      <c r="AF664" s="418"/>
      <c r="AG664" s="70"/>
      <c r="AH664" s="68"/>
      <c r="AI664" s="418"/>
      <c r="AJ664" s="70"/>
      <c r="AK664" s="419"/>
      <c r="AL664" s="36"/>
    </row>
    <row r="665" spans="1:38" x14ac:dyDescent="0.25">
      <c r="A665" s="460">
        <v>660</v>
      </c>
      <c r="B665" s="420" t="s">
        <v>10738</v>
      </c>
      <c r="C665" s="420"/>
      <c r="D665" s="68" t="s">
        <v>10739</v>
      </c>
      <c r="E665" s="419" t="s">
        <v>10740</v>
      </c>
      <c r="F665" s="418">
        <v>7.0000000000000007E-2</v>
      </c>
      <c r="G665" s="70">
        <v>2014</v>
      </c>
      <c r="H665" s="419" t="s">
        <v>1198</v>
      </c>
      <c r="I665" s="70">
        <v>3</v>
      </c>
      <c r="J665" s="70"/>
      <c r="K665" s="70"/>
      <c r="L665" s="70">
        <v>3</v>
      </c>
      <c r="M665" s="70"/>
      <c r="N665" s="70"/>
      <c r="O665" s="70"/>
      <c r="P665" s="70"/>
      <c r="Q665" s="70"/>
      <c r="R665" s="70" t="s">
        <v>10741</v>
      </c>
      <c r="S665" s="70">
        <v>111</v>
      </c>
      <c r="T665" s="70">
        <v>2011</v>
      </c>
      <c r="U665" s="70" t="s">
        <v>10742</v>
      </c>
      <c r="V665" s="70" t="s">
        <v>357</v>
      </c>
      <c r="W665" s="68" t="s">
        <v>10743</v>
      </c>
      <c r="X665" s="68">
        <v>0.78200000000000003</v>
      </c>
      <c r="Y665" s="68" t="s">
        <v>10744</v>
      </c>
      <c r="Z665" s="68">
        <v>0.61499999999999999</v>
      </c>
      <c r="AA665" s="68">
        <v>2011</v>
      </c>
      <c r="AB665" s="68" t="s">
        <v>4835</v>
      </c>
      <c r="AC665" s="418">
        <v>1</v>
      </c>
      <c r="AD665" s="70"/>
      <c r="AE665" s="70">
        <v>45</v>
      </c>
      <c r="AF665" s="418">
        <v>46</v>
      </c>
      <c r="AG665" s="70"/>
      <c r="AH665" s="68"/>
      <c r="AI665" s="418"/>
      <c r="AJ665" s="70"/>
      <c r="AK665" s="419"/>
      <c r="AL665" s="36"/>
    </row>
    <row r="666" spans="1:38" x14ac:dyDescent="0.25">
      <c r="A666" s="460">
        <v>661</v>
      </c>
      <c r="B666" s="420"/>
      <c r="C666" s="420"/>
      <c r="D666" s="68"/>
      <c r="E666" s="419"/>
      <c r="F666" s="418"/>
      <c r="G666" s="70"/>
      <c r="H666" s="419"/>
      <c r="I666" s="70"/>
      <c r="J666" s="70"/>
      <c r="K666" s="70"/>
      <c r="L666" s="70"/>
      <c r="M666" s="70"/>
      <c r="N666" s="70"/>
      <c r="O666" s="70"/>
      <c r="P666" s="70"/>
      <c r="Q666" s="70"/>
      <c r="R666" s="70"/>
      <c r="S666" s="70"/>
      <c r="T666" s="70"/>
      <c r="U666" s="70"/>
      <c r="V666" s="70"/>
      <c r="W666" s="68"/>
      <c r="X666" s="68"/>
      <c r="Y666" s="68"/>
      <c r="Z666" s="68">
        <v>3.5000000000000003E-2</v>
      </c>
      <c r="AA666" s="68"/>
      <c r="AB666" s="68" t="s">
        <v>623</v>
      </c>
      <c r="AC666" s="418"/>
      <c r="AD666" s="70"/>
      <c r="AE666" s="70"/>
      <c r="AF666" s="418"/>
      <c r="AG666" s="70"/>
      <c r="AH666" s="68"/>
      <c r="AI666" s="418"/>
      <c r="AJ666" s="70"/>
      <c r="AK666" s="419"/>
      <c r="AL666" s="36"/>
    </row>
    <row r="667" spans="1:38" x14ac:dyDescent="0.25">
      <c r="A667" s="460">
        <v>662</v>
      </c>
      <c r="B667" s="420"/>
      <c r="C667" s="420"/>
      <c r="D667" s="68"/>
      <c r="E667" s="419"/>
      <c r="F667" s="418"/>
      <c r="G667" s="70"/>
      <c r="H667" s="419"/>
      <c r="I667" s="70"/>
      <c r="J667" s="70"/>
      <c r="K667" s="70"/>
      <c r="L667" s="70"/>
      <c r="M667" s="70"/>
      <c r="N667" s="70"/>
      <c r="O667" s="70"/>
      <c r="P667" s="70"/>
      <c r="Q667" s="70"/>
      <c r="R667" s="70"/>
      <c r="S667" s="70"/>
      <c r="T667" s="70"/>
      <c r="U667" s="70"/>
      <c r="V667" s="70"/>
      <c r="W667" s="68"/>
      <c r="X667" s="68"/>
      <c r="Y667" s="68"/>
      <c r="Z667" s="68">
        <v>0.13200000000000001</v>
      </c>
      <c r="AA667" s="68"/>
      <c r="AB667" s="68" t="s">
        <v>10549</v>
      </c>
      <c r="AC667" s="418"/>
      <c r="AD667" s="70"/>
      <c r="AE667" s="70"/>
      <c r="AF667" s="418"/>
      <c r="AG667" s="70"/>
      <c r="AH667" s="68"/>
      <c r="AI667" s="418"/>
      <c r="AJ667" s="70"/>
      <c r="AK667" s="419"/>
      <c r="AL667" s="36"/>
    </row>
    <row r="668" spans="1:38" x14ac:dyDescent="0.25">
      <c r="A668" s="460">
        <v>663</v>
      </c>
      <c r="B668" s="420"/>
      <c r="C668" s="420"/>
      <c r="D668" s="70"/>
      <c r="E668" s="419"/>
      <c r="F668" s="418"/>
      <c r="G668" s="70"/>
      <c r="H668" s="419"/>
      <c r="I668" s="70"/>
      <c r="J668" s="70"/>
      <c r="K668" s="70"/>
      <c r="L668" s="70"/>
      <c r="M668" s="70"/>
      <c r="N668" s="70"/>
      <c r="O668" s="70"/>
      <c r="P668" s="70"/>
      <c r="Q668" s="70"/>
      <c r="R668" s="70"/>
      <c r="S668" s="70"/>
      <c r="T668" s="70"/>
      <c r="U668" s="70"/>
      <c r="V668" s="70"/>
      <c r="W668" s="68" t="s">
        <v>10743</v>
      </c>
      <c r="X668" s="68">
        <v>0.36499999999999999</v>
      </c>
      <c r="Y668" s="68" t="s">
        <v>10745</v>
      </c>
      <c r="Z668" s="68">
        <v>0.245</v>
      </c>
      <c r="AA668" s="68">
        <v>2011</v>
      </c>
      <c r="AB668" s="68" t="s">
        <v>4835</v>
      </c>
      <c r="AC668" s="418"/>
      <c r="AD668" s="70"/>
      <c r="AE668" s="70">
        <v>15</v>
      </c>
      <c r="AF668" s="418">
        <v>15</v>
      </c>
      <c r="AG668" s="70"/>
      <c r="AH668" s="68"/>
      <c r="AI668" s="418"/>
      <c r="AJ668" s="70"/>
      <c r="AK668" s="419"/>
      <c r="AL668" s="36"/>
    </row>
    <row r="669" spans="1:38" x14ac:dyDescent="0.25">
      <c r="A669" s="460">
        <v>664</v>
      </c>
      <c r="B669" s="420"/>
      <c r="C669" s="420"/>
      <c r="D669" s="70"/>
      <c r="E669" s="419"/>
      <c r="F669" s="418"/>
      <c r="G669" s="70"/>
      <c r="H669" s="419"/>
      <c r="I669" s="70"/>
      <c r="J669" s="70"/>
      <c r="K669" s="70"/>
      <c r="L669" s="70"/>
      <c r="M669" s="70"/>
      <c r="N669" s="70"/>
      <c r="O669" s="70"/>
      <c r="P669" s="70"/>
      <c r="Q669" s="70"/>
      <c r="R669" s="70"/>
      <c r="S669" s="70"/>
      <c r="T669" s="70"/>
      <c r="U669" s="70"/>
      <c r="V669" s="70"/>
      <c r="W669" s="68"/>
      <c r="X669" s="68"/>
      <c r="Y669" s="68"/>
      <c r="Z669" s="68">
        <v>0.12</v>
      </c>
      <c r="AA669" s="68"/>
      <c r="AB669" s="68" t="s">
        <v>623</v>
      </c>
      <c r="AC669" s="418"/>
      <c r="AD669" s="70"/>
      <c r="AE669" s="70"/>
      <c r="AF669" s="418"/>
      <c r="AG669" s="70"/>
      <c r="AH669" s="68"/>
      <c r="AI669" s="418"/>
      <c r="AJ669" s="70"/>
      <c r="AK669" s="419"/>
      <c r="AL669" s="36"/>
    </row>
    <row r="670" spans="1:38" ht="25.5" x14ac:dyDescent="0.25">
      <c r="A670" s="460">
        <v>665</v>
      </c>
      <c r="B670" s="420"/>
      <c r="C670" s="420"/>
      <c r="D670" s="70"/>
      <c r="E670" s="419"/>
      <c r="F670" s="418"/>
      <c r="G670" s="70"/>
      <c r="H670" s="419"/>
      <c r="I670" s="70"/>
      <c r="J670" s="70"/>
      <c r="K670" s="70"/>
      <c r="L670" s="70"/>
      <c r="M670" s="70"/>
      <c r="N670" s="70"/>
      <c r="O670" s="70"/>
      <c r="P670" s="70"/>
      <c r="Q670" s="70"/>
      <c r="R670" s="70"/>
      <c r="S670" s="70"/>
      <c r="T670" s="70"/>
      <c r="U670" s="70"/>
      <c r="V670" s="70"/>
      <c r="W670" s="68" t="s">
        <v>10746</v>
      </c>
      <c r="X670" s="68">
        <v>0.33</v>
      </c>
      <c r="Y670" s="68" t="s">
        <v>10747</v>
      </c>
      <c r="Z670" s="68">
        <v>0.15</v>
      </c>
      <c r="AA670" s="68">
        <v>2011</v>
      </c>
      <c r="AB670" s="68" t="s">
        <v>4835</v>
      </c>
      <c r="AC670" s="418"/>
      <c r="AD670" s="70"/>
      <c r="AE670" s="70">
        <v>8</v>
      </c>
      <c r="AF670" s="418">
        <v>8</v>
      </c>
      <c r="AG670" s="70"/>
      <c r="AH670" s="68"/>
      <c r="AI670" s="418"/>
      <c r="AJ670" s="70"/>
      <c r="AK670" s="419"/>
      <c r="AL670" s="36"/>
    </row>
    <row r="671" spans="1:38" x14ac:dyDescent="0.25">
      <c r="A671" s="460">
        <v>666</v>
      </c>
      <c r="B671" s="420"/>
      <c r="C671" s="420"/>
      <c r="D671" s="70"/>
      <c r="E671" s="419"/>
      <c r="F671" s="418"/>
      <c r="G671" s="70"/>
      <c r="H671" s="419"/>
      <c r="I671" s="70"/>
      <c r="J671" s="70"/>
      <c r="K671" s="70"/>
      <c r="L671" s="70"/>
      <c r="M671" s="70"/>
      <c r="N671" s="70"/>
      <c r="O671" s="70"/>
      <c r="P671" s="70"/>
      <c r="Q671" s="70"/>
      <c r="R671" s="70"/>
      <c r="S671" s="70"/>
      <c r="T671" s="70"/>
      <c r="U671" s="70"/>
      <c r="V671" s="70"/>
      <c r="W671" s="68"/>
      <c r="X671" s="68"/>
      <c r="Y671" s="68"/>
      <c r="Z671" s="68">
        <v>1.4999999999999999E-2</v>
      </c>
      <c r="AA671" s="68"/>
      <c r="AB671" s="68" t="s">
        <v>623</v>
      </c>
      <c r="AC671" s="418"/>
      <c r="AD671" s="70"/>
      <c r="AE671" s="70"/>
      <c r="AF671" s="418"/>
      <c r="AG671" s="70"/>
      <c r="AH671" s="68"/>
      <c r="AI671" s="418"/>
      <c r="AJ671" s="70"/>
      <c r="AK671" s="419"/>
      <c r="AL671" s="36"/>
    </row>
    <row r="672" spans="1:38" x14ac:dyDescent="0.25">
      <c r="A672" s="460">
        <v>667</v>
      </c>
      <c r="B672" s="420"/>
      <c r="C672" s="420"/>
      <c r="D672" s="70"/>
      <c r="E672" s="419"/>
      <c r="F672" s="418"/>
      <c r="G672" s="70"/>
      <c r="H672" s="419"/>
      <c r="I672" s="70"/>
      <c r="J672" s="70"/>
      <c r="K672" s="70"/>
      <c r="L672" s="70"/>
      <c r="M672" s="70"/>
      <c r="N672" s="70"/>
      <c r="O672" s="70"/>
      <c r="P672" s="70"/>
      <c r="Q672" s="70"/>
      <c r="R672" s="70"/>
      <c r="S672" s="70"/>
      <c r="T672" s="70"/>
      <c r="U672" s="70"/>
      <c r="V672" s="70"/>
      <c r="W672" s="68"/>
      <c r="X672" s="68"/>
      <c r="Y672" s="68"/>
      <c r="Z672" s="68"/>
      <c r="AA672" s="68"/>
      <c r="AB672" s="68"/>
      <c r="AC672" s="418"/>
      <c r="AD672" s="70"/>
      <c r="AE672" s="70"/>
      <c r="AF672" s="418"/>
      <c r="AG672" s="70"/>
      <c r="AH672" s="68"/>
      <c r="AI672" s="418"/>
      <c r="AJ672" s="70"/>
      <c r="AK672" s="419"/>
      <c r="AL672" s="36"/>
    </row>
    <row r="673" spans="1:38" x14ac:dyDescent="0.25">
      <c r="A673" s="460">
        <v>668</v>
      </c>
      <c r="B673" s="420" t="s">
        <v>10748</v>
      </c>
      <c r="C673" s="420"/>
      <c r="D673" s="70"/>
      <c r="E673" s="419" t="s">
        <v>10749</v>
      </c>
      <c r="F673" s="418">
        <v>7.0000000000000001E-3</v>
      </c>
      <c r="G673" s="70"/>
      <c r="H673" s="419" t="s">
        <v>251</v>
      </c>
      <c r="I673" s="70"/>
      <c r="J673" s="70"/>
      <c r="K673" s="70"/>
      <c r="L673" s="70"/>
      <c r="M673" s="70"/>
      <c r="N673" s="70"/>
      <c r="O673" s="70"/>
      <c r="P673" s="70"/>
      <c r="Q673" s="70"/>
      <c r="R673" s="70" t="s">
        <v>10750</v>
      </c>
      <c r="S673" s="70">
        <v>60</v>
      </c>
      <c r="T673" s="70">
        <v>2022</v>
      </c>
      <c r="U673" s="70" t="s">
        <v>9756</v>
      </c>
      <c r="V673" s="70" t="s">
        <v>231</v>
      </c>
      <c r="W673" s="68"/>
      <c r="X673" s="68"/>
      <c r="Y673" s="68"/>
      <c r="Z673" s="68"/>
      <c r="AA673" s="68"/>
      <c r="AB673" s="68"/>
      <c r="AC673" s="418"/>
      <c r="AD673" s="70"/>
      <c r="AE673" s="70"/>
      <c r="AF673" s="418"/>
      <c r="AG673" s="70"/>
      <c r="AH673" s="68"/>
      <c r="AI673" s="418"/>
      <c r="AJ673" s="70"/>
      <c r="AK673" s="419"/>
      <c r="AL673" s="36"/>
    </row>
    <row r="674" spans="1:38" x14ac:dyDescent="0.25">
      <c r="A674" s="460">
        <v>669</v>
      </c>
      <c r="B674" s="420"/>
      <c r="C674" s="420"/>
      <c r="D674" s="70"/>
      <c r="E674" s="419"/>
      <c r="F674" s="418"/>
      <c r="G674" s="70"/>
      <c r="H674" s="419"/>
      <c r="I674" s="70"/>
      <c r="J674" s="70"/>
      <c r="K674" s="70"/>
      <c r="L674" s="70"/>
      <c r="M674" s="70"/>
      <c r="N674" s="70"/>
      <c r="O674" s="70"/>
      <c r="P674" s="70"/>
      <c r="Q674" s="70"/>
      <c r="R674" s="70"/>
      <c r="S674" s="70"/>
      <c r="T674" s="70"/>
      <c r="U674" s="70"/>
      <c r="V674" s="70"/>
      <c r="W674" s="68"/>
      <c r="X674" s="68"/>
      <c r="Y674" s="68"/>
      <c r="Z674" s="68"/>
      <c r="AA674" s="68"/>
      <c r="AB674" s="68"/>
      <c r="AC674" s="418"/>
      <c r="AD674" s="70"/>
      <c r="AE674" s="70"/>
      <c r="AF674" s="418"/>
      <c r="AG674" s="70"/>
      <c r="AH674" s="68"/>
      <c r="AI674" s="418"/>
      <c r="AJ674" s="70"/>
      <c r="AK674" s="419"/>
      <c r="AL674" s="36"/>
    </row>
    <row r="675" spans="1:38" x14ac:dyDescent="0.25">
      <c r="A675" s="460">
        <v>670</v>
      </c>
      <c r="B675" s="420" t="s">
        <v>10751</v>
      </c>
      <c r="C675" s="420"/>
      <c r="D675" s="70"/>
      <c r="E675" s="419"/>
      <c r="F675" s="418"/>
      <c r="G675" s="70"/>
      <c r="H675" s="419"/>
      <c r="I675" s="70"/>
      <c r="J675" s="70"/>
      <c r="K675" s="70"/>
      <c r="L675" s="70"/>
      <c r="M675" s="70"/>
      <c r="N675" s="70"/>
      <c r="O675" s="70"/>
      <c r="P675" s="70"/>
      <c r="Q675" s="70"/>
      <c r="R675" s="70" t="s">
        <v>10752</v>
      </c>
      <c r="S675" s="70">
        <v>61</v>
      </c>
      <c r="T675" s="70">
        <v>1958</v>
      </c>
      <c r="U675" s="70" t="s">
        <v>9756</v>
      </c>
      <c r="V675" s="70" t="s">
        <v>357</v>
      </c>
      <c r="W675" s="68"/>
      <c r="X675" s="68"/>
      <c r="Y675" s="68"/>
      <c r="Z675" s="68"/>
      <c r="AA675" s="68"/>
      <c r="AB675" s="68"/>
      <c r="AC675" s="418"/>
      <c r="AD675" s="70"/>
      <c r="AE675" s="70"/>
      <c r="AF675" s="418"/>
      <c r="AG675" s="70" t="s">
        <v>10752</v>
      </c>
      <c r="AH675" s="68" t="s">
        <v>10753</v>
      </c>
      <c r="AI675" s="418">
        <v>1981</v>
      </c>
      <c r="AJ675" s="70">
        <v>0.184</v>
      </c>
      <c r="AK675" s="419" t="s">
        <v>9691</v>
      </c>
      <c r="AL675" s="36"/>
    </row>
    <row r="676" spans="1:38" x14ac:dyDescent="0.25">
      <c r="A676" s="460">
        <v>671</v>
      </c>
      <c r="B676" s="420"/>
      <c r="C676" s="420"/>
      <c r="D676" s="70"/>
      <c r="E676" s="419"/>
      <c r="F676" s="418"/>
      <c r="G676" s="70"/>
      <c r="H676" s="419"/>
      <c r="I676" s="70"/>
      <c r="J676" s="70"/>
      <c r="K676" s="70"/>
      <c r="L676" s="70"/>
      <c r="M676" s="70"/>
      <c r="N676" s="70"/>
      <c r="O676" s="70"/>
      <c r="P676" s="70"/>
      <c r="Q676" s="70"/>
      <c r="R676" s="70"/>
      <c r="S676" s="70"/>
      <c r="T676" s="70"/>
      <c r="U676" s="70"/>
      <c r="V676" s="70"/>
      <c r="W676" s="68"/>
      <c r="X676" s="68"/>
      <c r="Y676" s="68"/>
      <c r="Z676" s="68"/>
      <c r="AA676" s="68"/>
      <c r="AB676" s="68"/>
      <c r="AC676" s="418"/>
      <c r="AD676" s="70"/>
      <c r="AE676" s="70"/>
      <c r="AF676" s="418"/>
      <c r="AG676" s="70" t="s">
        <v>10752</v>
      </c>
      <c r="AH676" s="68" t="s">
        <v>10754</v>
      </c>
      <c r="AI676" s="418">
        <v>1981</v>
      </c>
      <c r="AJ676" s="70">
        <v>0.48499999999999999</v>
      </c>
      <c r="AK676" s="419" t="s">
        <v>9691</v>
      </c>
      <c r="AL676" s="36"/>
    </row>
    <row r="677" spans="1:38" x14ac:dyDescent="0.25">
      <c r="A677" s="460">
        <v>672</v>
      </c>
      <c r="B677" s="420"/>
      <c r="C677" s="420"/>
      <c r="D677" s="70"/>
      <c r="E677" s="419"/>
      <c r="F677" s="418"/>
      <c r="G677" s="70"/>
      <c r="H677" s="419"/>
      <c r="I677" s="70"/>
      <c r="J677" s="70"/>
      <c r="K677" s="70"/>
      <c r="L677" s="70"/>
      <c r="M677" s="70"/>
      <c r="N677" s="70"/>
      <c r="O677" s="70"/>
      <c r="P677" s="70"/>
      <c r="Q677" s="70"/>
      <c r="R677" s="70"/>
      <c r="S677" s="70"/>
      <c r="T677" s="70"/>
      <c r="U677" s="70"/>
      <c r="V677" s="70"/>
      <c r="W677" s="68"/>
      <c r="X677" s="68"/>
      <c r="Y677" s="68"/>
      <c r="Z677" s="68"/>
      <c r="AA677" s="68"/>
      <c r="AB677" s="68"/>
      <c r="AC677" s="418"/>
      <c r="AD677" s="70"/>
      <c r="AE677" s="70"/>
      <c r="AF677" s="418"/>
      <c r="AG677" s="70" t="s">
        <v>10752</v>
      </c>
      <c r="AH677" s="68" t="s">
        <v>10755</v>
      </c>
      <c r="AI677" s="418">
        <v>1981</v>
      </c>
      <c r="AJ677" s="70">
        <v>1.6E-2</v>
      </c>
      <c r="AK677" s="419" t="s">
        <v>10756</v>
      </c>
      <c r="AL677" s="36"/>
    </row>
    <row r="678" spans="1:38" x14ac:dyDescent="0.25">
      <c r="A678" s="460">
        <v>673</v>
      </c>
      <c r="B678" s="420"/>
      <c r="C678" s="420"/>
      <c r="D678" s="70"/>
      <c r="E678" s="419"/>
      <c r="F678" s="418"/>
      <c r="G678" s="70"/>
      <c r="H678" s="419"/>
      <c r="I678" s="70"/>
      <c r="J678" s="70"/>
      <c r="K678" s="70"/>
      <c r="L678" s="70"/>
      <c r="M678" s="70"/>
      <c r="N678" s="70"/>
      <c r="O678" s="70"/>
      <c r="P678" s="70"/>
      <c r="Q678" s="70"/>
      <c r="R678" s="70"/>
      <c r="S678" s="70"/>
      <c r="T678" s="70"/>
      <c r="U678" s="70"/>
      <c r="V678" s="70"/>
      <c r="W678" s="68"/>
      <c r="X678" s="68"/>
      <c r="Y678" s="68"/>
      <c r="Z678" s="68"/>
      <c r="AA678" s="68"/>
      <c r="AB678" s="68"/>
      <c r="AC678" s="418"/>
      <c r="AD678" s="70"/>
      <c r="AE678" s="70"/>
      <c r="AF678" s="418"/>
      <c r="AG678" s="70" t="s">
        <v>10752</v>
      </c>
      <c r="AH678" s="68" t="s">
        <v>10757</v>
      </c>
      <c r="AI678" s="418">
        <v>1981</v>
      </c>
      <c r="AJ678" s="70">
        <v>9.7000000000000003E-2</v>
      </c>
      <c r="AK678" s="419" t="s">
        <v>9691</v>
      </c>
      <c r="AL678" s="36"/>
    </row>
    <row r="679" spans="1:38" x14ac:dyDescent="0.25">
      <c r="A679" s="460">
        <v>674</v>
      </c>
      <c r="B679" s="420"/>
      <c r="C679" s="420"/>
      <c r="D679" s="70"/>
      <c r="E679" s="419"/>
      <c r="F679" s="418"/>
      <c r="G679" s="70"/>
      <c r="H679" s="419"/>
      <c r="I679" s="70"/>
      <c r="J679" s="70"/>
      <c r="K679" s="70"/>
      <c r="L679" s="70"/>
      <c r="M679" s="70"/>
      <c r="N679" s="70"/>
      <c r="O679" s="70"/>
      <c r="P679" s="70"/>
      <c r="Q679" s="70"/>
      <c r="R679" s="70"/>
      <c r="S679" s="70"/>
      <c r="T679" s="70"/>
      <c r="U679" s="70"/>
      <c r="V679" s="70"/>
      <c r="W679" s="68"/>
      <c r="X679" s="68"/>
      <c r="Y679" s="68"/>
      <c r="Z679" s="68"/>
      <c r="AA679" s="68"/>
      <c r="AB679" s="68"/>
      <c r="AC679" s="418"/>
      <c r="AD679" s="70"/>
      <c r="AE679" s="70"/>
      <c r="AF679" s="418"/>
      <c r="AG679" s="70" t="s">
        <v>10752</v>
      </c>
      <c r="AH679" s="68" t="s">
        <v>10758</v>
      </c>
      <c r="AI679" s="418">
        <v>1981</v>
      </c>
      <c r="AJ679" s="70">
        <v>5.2999999999999999E-2</v>
      </c>
      <c r="AK679" s="419" t="s">
        <v>9691</v>
      </c>
      <c r="AL679" s="36"/>
    </row>
    <row r="680" spans="1:38" ht="25.5" x14ac:dyDescent="0.25">
      <c r="A680" s="460">
        <v>675</v>
      </c>
      <c r="B680" s="420"/>
      <c r="C680" s="420"/>
      <c r="D680" s="70"/>
      <c r="E680" s="419"/>
      <c r="F680" s="418"/>
      <c r="G680" s="70"/>
      <c r="H680" s="419"/>
      <c r="I680" s="70"/>
      <c r="J680" s="70"/>
      <c r="K680" s="70"/>
      <c r="L680" s="70"/>
      <c r="M680" s="70"/>
      <c r="N680" s="70"/>
      <c r="O680" s="70"/>
      <c r="P680" s="70"/>
      <c r="Q680" s="70"/>
      <c r="R680" s="70"/>
      <c r="S680" s="70"/>
      <c r="T680" s="70"/>
      <c r="U680" s="70"/>
      <c r="V680" s="70"/>
      <c r="W680" s="68"/>
      <c r="X680" s="68"/>
      <c r="Y680" s="68"/>
      <c r="Z680" s="68"/>
      <c r="AA680" s="68"/>
      <c r="AB680" s="68"/>
      <c r="AC680" s="418"/>
      <c r="AD680" s="70"/>
      <c r="AE680" s="70"/>
      <c r="AF680" s="418"/>
      <c r="AG680" s="70" t="s">
        <v>10752</v>
      </c>
      <c r="AH680" s="68" t="s">
        <v>10759</v>
      </c>
      <c r="AI680" s="418">
        <v>1981</v>
      </c>
      <c r="AJ680" s="70">
        <v>0.185</v>
      </c>
      <c r="AK680" s="419" t="s">
        <v>9691</v>
      </c>
      <c r="AL680" s="36"/>
    </row>
    <row r="681" spans="1:38" ht="25.5" x14ac:dyDescent="0.25">
      <c r="A681" s="460">
        <v>676</v>
      </c>
      <c r="B681" s="420"/>
      <c r="C681" s="420"/>
      <c r="D681" s="70"/>
      <c r="E681" s="419"/>
      <c r="F681" s="418"/>
      <c r="G681" s="70"/>
      <c r="H681" s="419"/>
      <c r="I681" s="70"/>
      <c r="J681" s="70"/>
      <c r="K681" s="70"/>
      <c r="L681" s="70"/>
      <c r="M681" s="70"/>
      <c r="N681" s="70"/>
      <c r="O681" s="70"/>
      <c r="P681" s="70"/>
      <c r="Q681" s="70"/>
      <c r="R681" s="70"/>
      <c r="S681" s="70"/>
      <c r="T681" s="70"/>
      <c r="U681" s="70"/>
      <c r="V681" s="70"/>
      <c r="W681" s="68"/>
      <c r="X681" s="68"/>
      <c r="Y681" s="68"/>
      <c r="Z681" s="68"/>
      <c r="AA681" s="68"/>
      <c r="AB681" s="68"/>
      <c r="AC681" s="418"/>
      <c r="AD681" s="70"/>
      <c r="AE681" s="70"/>
      <c r="AF681" s="418"/>
      <c r="AG681" s="70" t="s">
        <v>10752</v>
      </c>
      <c r="AH681" s="68" t="s">
        <v>10760</v>
      </c>
      <c r="AI681" s="418">
        <v>1981</v>
      </c>
      <c r="AJ681" s="70">
        <v>0.16700000000000001</v>
      </c>
      <c r="AK681" s="419" t="s">
        <v>9691</v>
      </c>
      <c r="AL681" s="36"/>
    </row>
    <row r="682" spans="1:38" ht="25.5" x14ac:dyDescent="0.25">
      <c r="A682" s="460">
        <v>677</v>
      </c>
      <c r="B682" s="420"/>
      <c r="C682" s="420"/>
      <c r="D682" s="70"/>
      <c r="E682" s="419"/>
      <c r="F682" s="418"/>
      <c r="G682" s="70"/>
      <c r="H682" s="419"/>
      <c r="I682" s="70"/>
      <c r="J682" s="70"/>
      <c r="K682" s="70"/>
      <c r="L682" s="70"/>
      <c r="M682" s="70"/>
      <c r="N682" s="70"/>
      <c r="O682" s="70"/>
      <c r="P682" s="70"/>
      <c r="Q682" s="70"/>
      <c r="R682" s="70"/>
      <c r="S682" s="70"/>
      <c r="T682" s="70"/>
      <c r="U682" s="70"/>
      <c r="V682" s="70"/>
      <c r="W682" s="68"/>
      <c r="X682" s="68"/>
      <c r="Y682" s="68"/>
      <c r="Z682" s="68"/>
      <c r="AA682" s="68"/>
      <c r="AB682" s="68"/>
      <c r="AC682" s="418"/>
      <c r="AD682" s="70"/>
      <c r="AE682" s="70"/>
      <c r="AF682" s="418"/>
      <c r="AG682" s="70" t="s">
        <v>10752</v>
      </c>
      <c r="AH682" s="68" t="s">
        <v>10761</v>
      </c>
      <c r="AI682" s="418">
        <v>1981</v>
      </c>
      <c r="AJ682" s="70">
        <v>0.29199999999999998</v>
      </c>
      <c r="AK682" s="419" t="s">
        <v>9691</v>
      </c>
      <c r="AL682" s="36"/>
    </row>
    <row r="683" spans="1:38" ht="25.5" x14ac:dyDescent="0.25">
      <c r="A683" s="460">
        <v>678</v>
      </c>
      <c r="B683" s="420"/>
      <c r="C683" s="420"/>
      <c r="D683" s="70"/>
      <c r="E683" s="419"/>
      <c r="F683" s="418"/>
      <c r="G683" s="70"/>
      <c r="H683" s="419"/>
      <c r="I683" s="70"/>
      <c r="J683" s="70"/>
      <c r="K683" s="70"/>
      <c r="L683" s="70"/>
      <c r="M683" s="70"/>
      <c r="N683" s="70"/>
      <c r="O683" s="70"/>
      <c r="P683" s="70"/>
      <c r="Q683" s="70"/>
      <c r="R683" s="70"/>
      <c r="S683" s="70"/>
      <c r="T683" s="70"/>
      <c r="U683" s="70"/>
      <c r="V683" s="70"/>
      <c r="W683" s="68"/>
      <c r="X683" s="68"/>
      <c r="Y683" s="68"/>
      <c r="Z683" s="68"/>
      <c r="AA683" s="68"/>
      <c r="AB683" s="68"/>
      <c r="AC683" s="418"/>
      <c r="AD683" s="70"/>
      <c r="AE683" s="70"/>
      <c r="AF683" s="418"/>
      <c r="AG683" s="70" t="s">
        <v>10752</v>
      </c>
      <c r="AH683" s="68" t="s">
        <v>10762</v>
      </c>
      <c r="AI683" s="418">
        <v>1981</v>
      </c>
      <c r="AJ683" s="70">
        <v>0.05</v>
      </c>
      <c r="AK683" s="419" t="s">
        <v>9691</v>
      </c>
      <c r="AL683" s="36"/>
    </row>
    <row r="684" spans="1:38" ht="25.5" x14ac:dyDescent="0.25">
      <c r="A684" s="460">
        <v>679</v>
      </c>
      <c r="B684" s="420"/>
      <c r="C684" s="420"/>
      <c r="D684" s="70"/>
      <c r="E684" s="419"/>
      <c r="F684" s="418"/>
      <c r="G684" s="70"/>
      <c r="H684" s="419"/>
      <c r="I684" s="70"/>
      <c r="J684" s="70"/>
      <c r="K684" s="70"/>
      <c r="L684" s="70"/>
      <c r="M684" s="70"/>
      <c r="N684" s="70"/>
      <c r="O684" s="70"/>
      <c r="P684" s="70"/>
      <c r="Q684" s="70"/>
      <c r="R684" s="70"/>
      <c r="S684" s="70"/>
      <c r="T684" s="70"/>
      <c r="U684" s="70"/>
      <c r="V684" s="70"/>
      <c r="W684" s="68"/>
      <c r="X684" s="68"/>
      <c r="Y684" s="68"/>
      <c r="Z684" s="68"/>
      <c r="AA684" s="68"/>
      <c r="AB684" s="68"/>
      <c r="AC684" s="418"/>
      <c r="AD684" s="70"/>
      <c r="AE684" s="70"/>
      <c r="AF684" s="418"/>
      <c r="AG684" s="70" t="s">
        <v>10752</v>
      </c>
      <c r="AH684" s="68" t="s">
        <v>10763</v>
      </c>
      <c r="AI684" s="418">
        <v>1981</v>
      </c>
      <c r="AJ684" s="70">
        <v>0.55200000000000005</v>
      </c>
      <c r="AK684" s="419" t="s">
        <v>9691</v>
      </c>
      <c r="AL684" s="36"/>
    </row>
    <row r="685" spans="1:38" ht="25.5" x14ac:dyDescent="0.25">
      <c r="A685" s="460">
        <v>680</v>
      </c>
      <c r="B685" s="420"/>
      <c r="C685" s="420"/>
      <c r="D685" s="70"/>
      <c r="E685" s="419"/>
      <c r="F685" s="418"/>
      <c r="G685" s="70"/>
      <c r="H685" s="419"/>
      <c r="I685" s="70"/>
      <c r="J685" s="70"/>
      <c r="K685" s="70"/>
      <c r="L685" s="70"/>
      <c r="M685" s="70"/>
      <c r="N685" s="70"/>
      <c r="O685" s="70"/>
      <c r="P685" s="70"/>
      <c r="Q685" s="70"/>
      <c r="R685" s="70"/>
      <c r="S685" s="70"/>
      <c r="T685" s="70"/>
      <c r="U685" s="70"/>
      <c r="V685" s="70"/>
      <c r="W685" s="68"/>
      <c r="X685" s="68"/>
      <c r="Y685" s="68"/>
      <c r="Z685" s="68"/>
      <c r="AA685" s="68"/>
      <c r="AB685" s="68"/>
      <c r="AC685" s="418"/>
      <c r="AD685" s="70"/>
      <c r="AE685" s="70"/>
      <c r="AF685" s="418"/>
      <c r="AG685" s="70" t="s">
        <v>10752</v>
      </c>
      <c r="AH685" s="68" t="s">
        <v>10764</v>
      </c>
      <c r="AI685" s="418">
        <v>1981</v>
      </c>
      <c r="AJ685" s="70">
        <v>0.57999999999999996</v>
      </c>
      <c r="AK685" s="419" t="s">
        <v>9691</v>
      </c>
      <c r="AL685" s="36"/>
    </row>
    <row r="686" spans="1:38" x14ac:dyDescent="0.25">
      <c r="A686" s="460">
        <v>681</v>
      </c>
      <c r="B686" s="420"/>
      <c r="C686" s="420"/>
      <c r="D686" s="70"/>
      <c r="E686" s="419"/>
      <c r="F686" s="418"/>
      <c r="G686" s="70"/>
      <c r="H686" s="419"/>
      <c r="I686" s="70"/>
      <c r="J686" s="70"/>
      <c r="K686" s="70"/>
      <c r="L686" s="70"/>
      <c r="M686" s="70"/>
      <c r="N686" s="70"/>
      <c r="O686" s="70"/>
      <c r="P686" s="70"/>
      <c r="Q686" s="70"/>
      <c r="R686" s="70"/>
      <c r="S686" s="70"/>
      <c r="T686" s="70"/>
      <c r="U686" s="70"/>
      <c r="V686" s="70"/>
      <c r="W686" s="68"/>
      <c r="X686" s="68"/>
      <c r="Y686" s="68"/>
      <c r="Z686" s="68"/>
      <c r="AA686" s="68"/>
      <c r="AB686" s="68"/>
      <c r="AC686" s="418"/>
      <c r="AD686" s="70"/>
      <c r="AE686" s="70"/>
      <c r="AF686" s="418"/>
      <c r="AG686" s="70"/>
      <c r="AH686" s="68"/>
      <c r="AI686" s="418"/>
      <c r="AJ686" s="70"/>
      <c r="AK686" s="419"/>
      <c r="AL686" s="36"/>
    </row>
    <row r="687" spans="1:38" ht="25.5" x14ac:dyDescent="0.25">
      <c r="A687" s="460">
        <v>682</v>
      </c>
      <c r="B687" s="420" t="s">
        <v>10751</v>
      </c>
      <c r="C687" s="420"/>
      <c r="D687" s="70" t="s">
        <v>10765</v>
      </c>
      <c r="E687" s="419" t="s">
        <v>10766</v>
      </c>
      <c r="F687" s="418">
        <v>0.81299999999999994</v>
      </c>
      <c r="G687" s="70">
        <v>2010</v>
      </c>
      <c r="H687" s="419" t="s">
        <v>1193</v>
      </c>
      <c r="I687" s="70">
        <v>16</v>
      </c>
      <c r="J687" s="70"/>
      <c r="K687" s="70"/>
      <c r="L687" s="70">
        <v>16</v>
      </c>
      <c r="M687" s="70" t="s">
        <v>10767</v>
      </c>
      <c r="N687" s="70" t="s">
        <v>10768</v>
      </c>
      <c r="O687" s="70">
        <v>0.2</v>
      </c>
      <c r="P687" s="70">
        <v>1987</v>
      </c>
      <c r="Q687" s="70" t="s">
        <v>72</v>
      </c>
      <c r="R687" s="70" t="s">
        <v>10769</v>
      </c>
      <c r="S687" s="70">
        <v>62</v>
      </c>
      <c r="T687" s="70">
        <v>1987</v>
      </c>
      <c r="U687" s="70" t="s">
        <v>9982</v>
      </c>
      <c r="V687" s="70" t="s">
        <v>56</v>
      </c>
      <c r="W687" s="68" t="s">
        <v>10770</v>
      </c>
      <c r="X687" s="68">
        <v>1.093</v>
      </c>
      <c r="Y687" s="68" t="s">
        <v>10771</v>
      </c>
      <c r="Z687" s="68">
        <v>1.093</v>
      </c>
      <c r="AA687" s="68">
        <v>1987</v>
      </c>
      <c r="AB687" s="68" t="s">
        <v>468</v>
      </c>
      <c r="AC687" s="418">
        <v>11</v>
      </c>
      <c r="AD687" s="70"/>
      <c r="AE687" s="70">
        <v>13</v>
      </c>
      <c r="AF687" s="70">
        <v>24</v>
      </c>
      <c r="AG687" s="70" t="s">
        <v>3845</v>
      </c>
      <c r="AH687" s="68" t="s">
        <v>10772</v>
      </c>
      <c r="AI687" s="418">
        <v>1987</v>
      </c>
      <c r="AJ687" s="70">
        <v>0.03</v>
      </c>
      <c r="AK687" s="419" t="s">
        <v>1032</v>
      </c>
      <c r="AL687" s="36"/>
    </row>
    <row r="688" spans="1:38" ht="25.5" x14ac:dyDescent="0.25">
      <c r="A688" s="460">
        <v>683</v>
      </c>
      <c r="B688" s="420"/>
      <c r="C688" s="420"/>
      <c r="D688" s="70"/>
      <c r="E688" s="419"/>
      <c r="F688" s="418"/>
      <c r="G688" s="70"/>
      <c r="H688" s="419"/>
      <c r="I688" s="70"/>
      <c r="J688" s="70"/>
      <c r="K688" s="70"/>
      <c r="L688" s="70"/>
      <c r="M688" s="70"/>
      <c r="N688" s="70"/>
      <c r="O688" s="70"/>
      <c r="P688" s="70"/>
      <c r="Q688" s="70"/>
      <c r="R688" s="70"/>
      <c r="S688" s="70"/>
      <c r="T688" s="70"/>
      <c r="U688" s="70"/>
      <c r="V688" s="70"/>
      <c r="W688" s="68" t="s">
        <v>10770</v>
      </c>
      <c r="X688" s="68">
        <v>1.0129999999999999</v>
      </c>
      <c r="Y688" s="68" t="s">
        <v>10773</v>
      </c>
      <c r="Z688" s="68">
        <v>1.0129999999999999</v>
      </c>
      <c r="AA688" s="68">
        <v>1987</v>
      </c>
      <c r="AB688" s="68" t="s">
        <v>10774</v>
      </c>
      <c r="AC688" s="68"/>
      <c r="AD688" s="68"/>
      <c r="AE688" s="68">
        <v>31</v>
      </c>
      <c r="AF688" s="68">
        <v>31</v>
      </c>
      <c r="AG688" s="70" t="s">
        <v>3845</v>
      </c>
      <c r="AH688" s="68" t="s">
        <v>10775</v>
      </c>
      <c r="AI688" s="418">
        <v>2012</v>
      </c>
      <c r="AJ688" s="70">
        <v>0.03</v>
      </c>
      <c r="AK688" s="419" t="s">
        <v>1032</v>
      </c>
      <c r="AL688" s="36"/>
    </row>
    <row r="689" spans="1:38" ht="25.5" x14ac:dyDescent="0.25">
      <c r="A689" s="460">
        <v>684</v>
      </c>
      <c r="B689" s="420"/>
      <c r="C689" s="420"/>
      <c r="D689" s="70"/>
      <c r="E689" s="419"/>
      <c r="F689" s="418"/>
      <c r="G689" s="70"/>
      <c r="H689" s="419"/>
      <c r="I689" s="70"/>
      <c r="J689" s="70"/>
      <c r="K689" s="70"/>
      <c r="L689" s="70"/>
      <c r="M689" s="70"/>
      <c r="N689" s="70"/>
      <c r="O689" s="70"/>
      <c r="P689" s="70"/>
      <c r="Q689" s="70"/>
      <c r="R689" s="70"/>
      <c r="S689" s="70"/>
      <c r="T689" s="70"/>
      <c r="U689" s="70"/>
      <c r="V689" s="70"/>
      <c r="W689" s="68" t="s">
        <v>10770</v>
      </c>
      <c r="X689" s="68">
        <v>0.02</v>
      </c>
      <c r="Y689" s="68" t="s">
        <v>10776</v>
      </c>
      <c r="Z689" s="68">
        <v>0.02</v>
      </c>
      <c r="AA689" s="68">
        <v>1987</v>
      </c>
      <c r="AB689" s="68" t="s">
        <v>10774</v>
      </c>
      <c r="AC689" s="68">
        <v>1</v>
      </c>
      <c r="AD689" s="68"/>
      <c r="AE689" s="68"/>
      <c r="AF689" s="68">
        <v>1</v>
      </c>
      <c r="AG689" s="70" t="s">
        <v>3845</v>
      </c>
      <c r="AH689" s="68" t="s">
        <v>10777</v>
      </c>
      <c r="AI689" s="418">
        <v>2016</v>
      </c>
      <c r="AJ689" s="70">
        <v>0.04</v>
      </c>
      <c r="AK689" s="419" t="s">
        <v>66</v>
      </c>
      <c r="AL689" s="36"/>
    </row>
    <row r="690" spans="1:38" ht="25.5" x14ac:dyDescent="0.25">
      <c r="A690" s="460">
        <v>685</v>
      </c>
      <c r="B690" s="420"/>
      <c r="C690" s="420"/>
      <c r="D690" s="70"/>
      <c r="E690" s="419"/>
      <c r="F690" s="418"/>
      <c r="G690" s="70"/>
      <c r="H690" s="419"/>
      <c r="I690" s="70"/>
      <c r="J690" s="70"/>
      <c r="K690" s="70"/>
      <c r="L690" s="70"/>
      <c r="M690" s="70"/>
      <c r="N690" s="70"/>
      <c r="O690" s="70"/>
      <c r="P690" s="70"/>
      <c r="Q690" s="70"/>
      <c r="R690" s="70"/>
      <c r="S690" s="70"/>
      <c r="T690" s="70"/>
      <c r="U690" s="70"/>
      <c r="V690" s="70"/>
      <c r="W690" s="68" t="s">
        <v>10770</v>
      </c>
      <c r="X690" s="68">
        <v>0.72299999999999998</v>
      </c>
      <c r="Y690" s="68" t="s">
        <v>10778</v>
      </c>
      <c r="Z690" s="68">
        <v>1.0369999999999999</v>
      </c>
      <c r="AA690" s="68">
        <v>1987</v>
      </c>
      <c r="AB690" s="68" t="s">
        <v>10774</v>
      </c>
      <c r="AC690" s="68">
        <v>32</v>
      </c>
      <c r="AD690" s="68"/>
      <c r="AE690" s="68"/>
      <c r="AF690" s="68">
        <v>32</v>
      </c>
      <c r="AG690" s="70" t="s">
        <v>3845</v>
      </c>
      <c r="AH690" s="68" t="s">
        <v>10779</v>
      </c>
      <c r="AI690" s="418">
        <v>1987</v>
      </c>
      <c r="AJ690" s="70">
        <v>0.04</v>
      </c>
      <c r="AK690" s="419" t="s">
        <v>1032</v>
      </c>
      <c r="AL690" s="36"/>
    </row>
    <row r="691" spans="1:38" ht="25.5" x14ac:dyDescent="0.25">
      <c r="A691" s="460">
        <v>686</v>
      </c>
      <c r="B691" s="420"/>
      <c r="C691" s="420"/>
      <c r="D691" s="70"/>
      <c r="E691" s="419"/>
      <c r="F691" s="418"/>
      <c r="G691" s="70"/>
      <c r="H691" s="419"/>
      <c r="I691" s="70"/>
      <c r="J691" s="70"/>
      <c r="K691" s="70"/>
      <c r="L691" s="70"/>
      <c r="M691" s="70"/>
      <c r="N691" s="70"/>
      <c r="O691" s="70"/>
      <c r="P691" s="70"/>
      <c r="Q691" s="70"/>
      <c r="R691" s="70"/>
      <c r="S691" s="70"/>
      <c r="T691" s="70"/>
      <c r="U691" s="70"/>
      <c r="V691" s="70"/>
      <c r="W691" s="68" t="s">
        <v>10770</v>
      </c>
      <c r="X691" s="68">
        <v>1.474</v>
      </c>
      <c r="Y691" s="68" t="s">
        <v>10780</v>
      </c>
      <c r="Z691" s="68">
        <v>1.474</v>
      </c>
      <c r="AA691" s="68">
        <v>1987</v>
      </c>
      <c r="AB691" s="68" t="s">
        <v>468</v>
      </c>
      <c r="AC691" s="418">
        <v>27</v>
      </c>
      <c r="AD691" s="70"/>
      <c r="AE691" s="70"/>
      <c r="AF691" s="418">
        <v>27</v>
      </c>
      <c r="AG691" s="70" t="s">
        <v>3845</v>
      </c>
      <c r="AH691" s="68" t="s">
        <v>10781</v>
      </c>
      <c r="AI691" s="418">
        <v>1987</v>
      </c>
      <c r="AJ691" s="70">
        <v>0.03</v>
      </c>
      <c r="AK691" s="419" t="s">
        <v>1032</v>
      </c>
      <c r="AL691" s="36"/>
    </row>
    <row r="692" spans="1:38" x14ac:dyDescent="0.25">
      <c r="A692" s="460">
        <v>687</v>
      </c>
      <c r="B692" s="420"/>
      <c r="C692" s="420"/>
      <c r="D692" s="70"/>
      <c r="E692" s="419"/>
      <c r="F692" s="418"/>
      <c r="G692" s="70"/>
      <c r="H692" s="419"/>
      <c r="I692" s="70"/>
      <c r="J692" s="70"/>
      <c r="K692" s="70"/>
      <c r="L692" s="70"/>
      <c r="M692" s="70"/>
      <c r="N692" s="70"/>
      <c r="O692" s="70"/>
      <c r="P692" s="70"/>
      <c r="Q692" s="70"/>
      <c r="R692" s="70"/>
      <c r="S692" s="70"/>
      <c r="T692" s="70"/>
      <c r="U692" s="70"/>
      <c r="V692" s="70"/>
      <c r="W692" s="68"/>
      <c r="X692" s="68"/>
      <c r="Y692" s="68"/>
      <c r="Z692" s="68"/>
      <c r="AA692" s="68"/>
      <c r="AB692" s="68"/>
      <c r="AC692" s="418"/>
      <c r="AD692" s="70"/>
      <c r="AE692" s="70"/>
      <c r="AF692" s="418"/>
      <c r="AG692" s="70"/>
      <c r="AH692" s="68"/>
      <c r="AI692" s="418"/>
      <c r="AJ692" s="70"/>
      <c r="AK692" s="419"/>
      <c r="AL692" s="36"/>
    </row>
    <row r="693" spans="1:38" ht="25.5" x14ac:dyDescent="0.25">
      <c r="A693" s="460">
        <v>688</v>
      </c>
      <c r="B693" s="420" t="s">
        <v>10782</v>
      </c>
      <c r="C693" s="420" t="s">
        <v>10783</v>
      </c>
      <c r="D693" s="70"/>
      <c r="E693" s="419"/>
      <c r="F693" s="418"/>
      <c r="G693" s="70"/>
      <c r="H693" s="419"/>
      <c r="I693" s="70"/>
      <c r="J693" s="70"/>
      <c r="K693" s="70"/>
      <c r="L693" s="70"/>
      <c r="M693" s="70" t="s">
        <v>10784</v>
      </c>
      <c r="N693" s="68" t="s">
        <v>10785</v>
      </c>
      <c r="O693" s="70">
        <v>2.2000000000000002</v>
      </c>
      <c r="P693" s="70">
        <v>1989</v>
      </c>
      <c r="Q693" s="68" t="s">
        <v>10786</v>
      </c>
      <c r="R693" s="70"/>
      <c r="S693" s="70" t="s">
        <v>10787</v>
      </c>
      <c r="T693" s="70"/>
      <c r="U693" s="70"/>
      <c r="V693" s="70"/>
      <c r="W693" s="70"/>
      <c r="X693" s="70"/>
      <c r="Y693" s="70"/>
      <c r="Z693" s="70"/>
      <c r="AA693" s="70"/>
      <c r="AB693" s="68"/>
      <c r="AC693" s="418"/>
      <c r="AD693" s="70"/>
      <c r="AE693" s="70"/>
      <c r="AF693" s="418"/>
      <c r="AG693" s="70"/>
      <c r="AH693" s="68"/>
      <c r="AI693" s="418"/>
      <c r="AJ693" s="70"/>
      <c r="AK693" s="419"/>
      <c r="AL693" s="36"/>
    </row>
    <row r="694" spans="1:38" ht="25.5" x14ac:dyDescent="0.25">
      <c r="A694" s="460">
        <v>689</v>
      </c>
      <c r="B694" s="420" t="s">
        <v>10788</v>
      </c>
      <c r="C694" s="420" t="s">
        <v>10789</v>
      </c>
      <c r="D694" s="70"/>
      <c r="E694" s="419"/>
      <c r="F694" s="418"/>
      <c r="G694" s="70"/>
      <c r="H694" s="419"/>
      <c r="I694" s="70"/>
      <c r="J694" s="70"/>
      <c r="K694" s="70"/>
      <c r="L694" s="70"/>
      <c r="M694" s="70" t="s">
        <v>10784</v>
      </c>
      <c r="N694" s="68" t="s">
        <v>10785</v>
      </c>
      <c r="O694" s="70">
        <v>2.2000000000000002</v>
      </c>
      <c r="P694" s="70">
        <v>1989</v>
      </c>
      <c r="Q694" s="70" t="s">
        <v>10790</v>
      </c>
      <c r="R694" s="70"/>
      <c r="S694" s="70"/>
      <c r="T694" s="70"/>
      <c r="U694" s="70"/>
      <c r="V694" s="70"/>
      <c r="W694" s="70"/>
      <c r="X694" s="418"/>
      <c r="Y694" s="419"/>
      <c r="Z694" s="418"/>
      <c r="AA694" s="70"/>
      <c r="AB694" s="70"/>
      <c r="AC694" s="418"/>
      <c r="AD694" s="70"/>
      <c r="AE694" s="70"/>
      <c r="AF694" s="418"/>
      <c r="AG694" s="70"/>
      <c r="AH694" s="68"/>
      <c r="AI694" s="418"/>
      <c r="AJ694" s="70"/>
      <c r="AK694" s="419"/>
      <c r="AL694" s="36"/>
    </row>
    <row r="695" spans="1:38" x14ac:dyDescent="0.25">
      <c r="A695" s="460">
        <v>690</v>
      </c>
      <c r="B695" s="420"/>
      <c r="C695" s="420"/>
      <c r="D695" s="70"/>
      <c r="E695" s="419"/>
      <c r="F695" s="418"/>
      <c r="G695" s="70"/>
      <c r="H695" s="419"/>
      <c r="I695" s="70"/>
      <c r="J695" s="70"/>
      <c r="K695" s="70"/>
      <c r="L695" s="70"/>
      <c r="M695" s="70"/>
      <c r="N695" s="70"/>
      <c r="O695" s="70"/>
      <c r="P695" s="70"/>
      <c r="Q695" s="70"/>
      <c r="R695" s="70"/>
      <c r="S695" s="70"/>
      <c r="T695" s="70"/>
      <c r="U695" s="70"/>
      <c r="V695" s="70"/>
      <c r="W695" s="70"/>
      <c r="X695" s="418"/>
      <c r="Y695" s="419"/>
      <c r="Z695" s="418"/>
      <c r="AA695" s="70"/>
      <c r="AB695" s="419"/>
      <c r="AC695" s="418"/>
      <c r="AD695" s="70"/>
      <c r="AE695" s="70"/>
      <c r="AF695" s="418"/>
      <c r="AG695" s="70"/>
      <c r="AH695" s="68"/>
      <c r="AI695" s="418"/>
      <c r="AJ695" s="70"/>
      <c r="AK695" s="419"/>
      <c r="AL695" s="36"/>
    </row>
    <row r="696" spans="1:38" ht="25.5" x14ac:dyDescent="0.25">
      <c r="A696" s="460">
        <v>691</v>
      </c>
      <c r="B696" s="420" t="s">
        <v>10791</v>
      </c>
      <c r="C696" s="420" t="s">
        <v>10792</v>
      </c>
      <c r="D696" s="70"/>
      <c r="E696" s="419"/>
      <c r="F696" s="418"/>
      <c r="G696" s="70"/>
      <c r="H696" s="419"/>
      <c r="I696" s="70"/>
      <c r="J696" s="70"/>
      <c r="K696" s="70"/>
      <c r="L696" s="70"/>
      <c r="M696" s="70" t="s">
        <v>10793</v>
      </c>
      <c r="N696" s="68" t="s">
        <v>10794</v>
      </c>
      <c r="O696" s="70">
        <v>1.75</v>
      </c>
      <c r="P696" s="70">
        <v>1990</v>
      </c>
      <c r="Q696" s="70" t="s">
        <v>10795</v>
      </c>
      <c r="R696" s="70" t="s">
        <v>10796</v>
      </c>
      <c r="S696" s="70">
        <v>101</v>
      </c>
      <c r="T696" s="70">
        <v>1990</v>
      </c>
      <c r="U696" s="68" t="s">
        <v>10797</v>
      </c>
      <c r="V696" s="70" t="s">
        <v>1734</v>
      </c>
      <c r="W696" s="70"/>
      <c r="X696" s="418"/>
      <c r="Y696" s="419"/>
      <c r="Z696" s="418"/>
      <c r="AA696" s="70"/>
      <c r="AB696" s="419"/>
      <c r="AC696" s="418"/>
      <c r="AD696" s="70"/>
      <c r="AE696" s="70"/>
      <c r="AF696" s="418"/>
      <c r="AG696" s="70" t="s">
        <v>8952</v>
      </c>
      <c r="AH696" s="68" t="s">
        <v>10798</v>
      </c>
      <c r="AI696" s="418">
        <v>2019</v>
      </c>
      <c r="AJ696" s="70">
        <v>0.23799999999999999</v>
      </c>
      <c r="AK696" s="419" t="s">
        <v>296</v>
      </c>
      <c r="AL696" s="36"/>
    </row>
    <row r="697" spans="1:38" ht="25.5" x14ac:dyDescent="0.25">
      <c r="A697" s="460">
        <v>692</v>
      </c>
      <c r="B697" s="420"/>
      <c r="C697" s="420"/>
      <c r="D697" s="70"/>
      <c r="E697" s="419"/>
      <c r="F697" s="418"/>
      <c r="G697" s="70"/>
      <c r="H697" s="419"/>
      <c r="I697" s="70"/>
      <c r="J697" s="70"/>
      <c r="K697" s="70"/>
      <c r="L697" s="70"/>
      <c r="M697" s="70"/>
      <c r="N697" s="70"/>
      <c r="O697" s="70"/>
      <c r="P697" s="70"/>
      <c r="Q697" s="70"/>
      <c r="R697" s="70"/>
      <c r="S697" s="70"/>
      <c r="T697" s="70"/>
      <c r="U697" s="70"/>
      <c r="V697" s="70"/>
      <c r="W697" s="70"/>
      <c r="X697" s="418"/>
      <c r="Y697" s="419"/>
      <c r="Z697" s="418"/>
      <c r="AA697" s="70"/>
      <c r="AB697" s="419"/>
      <c r="AC697" s="418"/>
      <c r="AD697" s="70"/>
      <c r="AE697" s="70"/>
      <c r="AF697" s="418"/>
      <c r="AG697" s="70" t="s">
        <v>8952</v>
      </c>
      <c r="AH697" s="68" t="s">
        <v>10799</v>
      </c>
      <c r="AI697" s="418">
        <v>1990</v>
      </c>
      <c r="AJ697" s="70">
        <v>0.18</v>
      </c>
      <c r="AK697" s="419" t="s">
        <v>9157</v>
      </c>
      <c r="AL697" s="36"/>
    </row>
    <row r="698" spans="1:38" ht="25.5" x14ac:dyDescent="0.25">
      <c r="A698" s="460">
        <v>693</v>
      </c>
      <c r="B698" s="420"/>
      <c r="C698" s="420"/>
      <c r="D698" s="70"/>
      <c r="E698" s="419"/>
      <c r="F698" s="418"/>
      <c r="G698" s="70"/>
      <c r="H698" s="419"/>
      <c r="I698" s="70"/>
      <c r="J698" s="70"/>
      <c r="K698" s="70"/>
      <c r="L698" s="70"/>
      <c r="M698" s="70"/>
      <c r="N698" s="70"/>
      <c r="O698" s="70"/>
      <c r="P698" s="70"/>
      <c r="Q698" s="70"/>
      <c r="R698" s="70"/>
      <c r="S698" s="70"/>
      <c r="T698" s="70"/>
      <c r="U698" s="70"/>
      <c r="V698" s="70"/>
      <c r="W698" s="70"/>
      <c r="X698" s="418"/>
      <c r="Y698" s="419"/>
      <c r="Z698" s="418"/>
      <c r="AA698" s="70"/>
      <c r="AB698" s="419"/>
      <c r="AC698" s="418"/>
      <c r="AD698" s="70"/>
      <c r="AE698" s="70"/>
      <c r="AF698" s="418"/>
      <c r="AG698" s="70" t="s">
        <v>8952</v>
      </c>
      <c r="AH698" s="68" t="s">
        <v>10800</v>
      </c>
      <c r="AI698" s="418">
        <v>1989</v>
      </c>
      <c r="AJ698" s="70">
        <v>7.0000000000000007E-2</v>
      </c>
      <c r="AK698" s="419" t="s">
        <v>388</v>
      </c>
      <c r="AL698" s="36"/>
    </row>
    <row r="699" spans="1:38" ht="25.5" x14ac:dyDescent="0.25">
      <c r="A699" s="460">
        <v>694</v>
      </c>
      <c r="B699" s="420"/>
      <c r="C699" s="420"/>
      <c r="D699" s="70"/>
      <c r="E699" s="419"/>
      <c r="F699" s="418"/>
      <c r="G699" s="70"/>
      <c r="H699" s="419"/>
      <c r="I699" s="70"/>
      <c r="J699" s="70"/>
      <c r="K699" s="70"/>
      <c r="L699" s="70"/>
      <c r="M699" s="70"/>
      <c r="N699" s="70"/>
      <c r="O699" s="70"/>
      <c r="P699" s="70"/>
      <c r="Q699" s="70"/>
      <c r="R699" s="70"/>
      <c r="S699" s="70"/>
      <c r="T699" s="70"/>
      <c r="U699" s="70"/>
      <c r="V699" s="70"/>
      <c r="W699" s="70"/>
      <c r="X699" s="418"/>
      <c r="Y699" s="419"/>
      <c r="Z699" s="418"/>
      <c r="AA699" s="70"/>
      <c r="AB699" s="419"/>
      <c r="AC699" s="418"/>
      <c r="AD699" s="70"/>
      <c r="AE699" s="70"/>
      <c r="AF699" s="418"/>
      <c r="AG699" s="70" t="s">
        <v>8952</v>
      </c>
      <c r="AH699" s="68" t="s">
        <v>10801</v>
      </c>
      <c r="AI699" s="418">
        <v>1990</v>
      </c>
      <c r="AJ699" s="70">
        <v>0.15</v>
      </c>
      <c r="AK699" s="419" t="s">
        <v>113</v>
      </c>
      <c r="AL699" s="36"/>
    </row>
    <row r="700" spans="1:38" ht="25.5" x14ac:dyDescent="0.25">
      <c r="A700" s="460">
        <v>695</v>
      </c>
      <c r="B700" s="420"/>
      <c r="C700" s="420"/>
      <c r="D700" s="70"/>
      <c r="E700" s="419"/>
      <c r="F700" s="418"/>
      <c r="G700" s="70"/>
      <c r="H700" s="419"/>
      <c r="I700" s="70"/>
      <c r="J700" s="70"/>
      <c r="K700" s="70"/>
      <c r="L700" s="70"/>
      <c r="M700" s="70"/>
      <c r="N700" s="70"/>
      <c r="O700" s="70"/>
      <c r="P700" s="70"/>
      <c r="Q700" s="70"/>
      <c r="R700" s="70"/>
      <c r="S700" s="70"/>
      <c r="T700" s="70"/>
      <c r="U700" s="70"/>
      <c r="V700" s="70"/>
      <c r="W700" s="70"/>
      <c r="X700" s="418"/>
      <c r="Y700" s="419"/>
      <c r="Z700" s="418"/>
      <c r="AA700" s="70"/>
      <c r="AB700" s="419"/>
      <c r="AC700" s="418"/>
      <c r="AD700" s="70"/>
      <c r="AE700" s="70"/>
      <c r="AF700" s="418"/>
      <c r="AG700" s="70" t="s">
        <v>8952</v>
      </c>
      <c r="AH700" s="68" t="s">
        <v>10802</v>
      </c>
      <c r="AI700" s="418">
        <v>1989</v>
      </c>
      <c r="AJ700" s="70">
        <v>0.27</v>
      </c>
      <c r="AK700" s="419" t="s">
        <v>113</v>
      </c>
      <c r="AL700" s="36"/>
    </row>
    <row r="701" spans="1:38" ht="25.5" x14ac:dyDescent="0.25">
      <c r="A701" s="460">
        <v>696</v>
      </c>
      <c r="B701" s="420"/>
      <c r="C701" s="420"/>
      <c r="D701" s="70"/>
      <c r="E701" s="419"/>
      <c r="F701" s="418"/>
      <c r="G701" s="70"/>
      <c r="H701" s="419"/>
      <c r="I701" s="70"/>
      <c r="J701" s="70"/>
      <c r="K701" s="70"/>
      <c r="L701" s="70"/>
      <c r="M701" s="70"/>
      <c r="N701" s="70"/>
      <c r="O701" s="70"/>
      <c r="P701" s="70"/>
      <c r="Q701" s="70"/>
      <c r="R701" s="70"/>
      <c r="S701" s="70"/>
      <c r="T701" s="70"/>
      <c r="U701" s="70"/>
      <c r="V701" s="70"/>
      <c r="W701" s="70"/>
      <c r="X701" s="418"/>
      <c r="Y701" s="419"/>
      <c r="Z701" s="418"/>
      <c r="AA701" s="70"/>
      <c r="AB701" s="419"/>
      <c r="AC701" s="418"/>
      <c r="AD701" s="70"/>
      <c r="AE701" s="70"/>
      <c r="AF701" s="418"/>
      <c r="AG701" s="70" t="s">
        <v>8952</v>
      </c>
      <c r="AH701" s="68" t="s">
        <v>10803</v>
      </c>
      <c r="AI701" s="418">
        <v>1990</v>
      </c>
      <c r="AJ701" s="70">
        <v>0.155</v>
      </c>
      <c r="AK701" s="419" t="s">
        <v>113</v>
      </c>
      <c r="AL701" s="36"/>
    </row>
    <row r="702" spans="1:38" ht="25.5" x14ac:dyDescent="0.25">
      <c r="A702" s="460">
        <v>697</v>
      </c>
      <c r="B702" s="420"/>
      <c r="C702" s="420"/>
      <c r="D702" s="70"/>
      <c r="E702" s="419"/>
      <c r="F702" s="418"/>
      <c r="G702" s="70"/>
      <c r="H702" s="419"/>
      <c r="I702" s="70"/>
      <c r="J702" s="70"/>
      <c r="K702" s="70"/>
      <c r="L702" s="70"/>
      <c r="M702" s="70"/>
      <c r="N702" s="70"/>
      <c r="O702" s="70"/>
      <c r="P702" s="70"/>
      <c r="Q702" s="70"/>
      <c r="R702" s="70"/>
      <c r="S702" s="70"/>
      <c r="T702" s="70"/>
      <c r="U702" s="70"/>
      <c r="V702" s="70"/>
      <c r="W702" s="70"/>
      <c r="X702" s="418"/>
      <c r="Y702" s="419"/>
      <c r="Z702" s="418"/>
      <c r="AA702" s="70"/>
      <c r="AB702" s="419"/>
      <c r="AC702" s="418"/>
      <c r="AD702" s="70"/>
      <c r="AE702" s="70"/>
      <c r="AF702" s="418"/>
      <c r="AG702" s="70" t="s">
        <v>8952</v>
      </c>
      <c r="AH702" s="68" t="s">
        <v>10804</v>
      </c>
      <c r="AI702" s="418">
        <v>1990</v>
      </c>
      <c r="AJ702" s="70">
        <v>0.06</v>
      </c>
      <c r="AK702" s="419" t="s">
        <v>44</v>
      </c>
      <c r="AL702" s="36"/>
    </row>
    <row r="703" spans="1:38" ht="25.5" x14ac:dyDescent="0.25">
      <c r="A703" s="460">
        <v>698</v>
      </c>
      <c r="B703" s="420"/>
      <c r="C703" s="420"/>
      <c r="D703" s="70"/>
      <c r="E703" s="419"/>
      <c r="F703" s="418"/>
      <c r="G703" s="70"/>
      <c r="H703" s="419"/>
      <c r="I703" s="70"/>
      <c r="J703" s="70"/>
      <c r="K703" s="70"/>
      <c r="L703" s="70"/>
      <c r="M703" s="70"/>
      <c r="N703" s="70"/>
      <c r="O703" s="70"/>
      <c r="P703" s="70"/>
      <c r="Q703" s="70"/>
      <c r="R703" s="70"/>
      <c r="S703" s="70"/>
      <c r="T703" s="70"/>
      <c r="U703" s="70"/>
      <c r="V703" s="70"/>
      <c r="W703" s="70"/>
      <c r="X703" s="418"/>
      <c r="Y703" s="419"/>
      <c r="Z703" s="418"/>
      <c r="AA703" s="70"/>
      <c r="AB703" s="419"/>
      <c r="AC703" s="418"/>
      <c r="AD703" s="70"/>
      <c r="AE703" s="70"/>
      <c r="AF703" s="418"/>
      <c r="AG703" s="70" t="s">
        <v>8952</v>
      </c>
      <c r="AH703" s="68" t="s">
        <v>10802</v>
      </c>
      <c r="AI703" s="418">
        <v>1989</v>
      </c>
      <c r="AJ703" s="70">
        <v>0.27</v>
      </c>
      <c r="AK703" s="419" t="s">
        <v>113</v>
      </c>
      <c r="AL703" s="36"/>
    </row>
    <row r="704" spans="1:38" ht="25.5" x14ac:dyDescent="0.25">
      <c r="A704" s="460">
        <v>699</v>
      </c>
      <c r="B704" s="420"/>
      <c r="C704" s="420"/>
      <c r="D704" s="70"/>
      <c r="E704" s="419"/>
      <c r="F704" s="418"/>
      <c r="G704" s="70"/>
      <c r="H704" s="419"/>
      <c r="I704" s="70"/>
      <c r="J704" s="70"/>
      <c r="K704" s="70"/>
      <c r="L704" s="70"/>
      <c r="M704" s="70"/>
      <c r="N704" s="70"/>
      <c r="O704" s="70"/>
      <c r="P704" s="70"/>
      <c r="Q704" s="70"/>
      <c r="R704" s="70"/>
      <c r="S704" s="70"/>
      <c r="T704" s="70"/>
      <c r="U704" s="70"/>
      <c r="V704" s="70"/>
      <c r="W704" s="70"/>
      <c r="X704" s="418"/>
      <c r="Y704" s="419"/>
      <c r="Z704" s="418"/>
      <c r="AA704" s="70"/>
      <c r="AB704" s="419"/>
      <c r="AC704" s="418"/>
      <c r="AD704" s="70"/>
      <c r="AE704" s="70"/>
      <c r="AF704" s="418"/>
      <c r="AG704" s="70" t="s">
        <v>8952</v>
      </c>
      <c r="AH704" s="68" t="s">
        <v>10805</v>
      </c>
      <c r="AI704" s="418">
        <v>1990</v>
      </c>
      <c r="AJ704" s="70">
        <v>0.2</v>
      </c>
      <c r="AK704" s="419" t="s">
        <v>9971</v>
      </c>
      <c r="AL704" s="36"/>
    </row>
    <row r="705" spans="1:38" ht="25.5" x14ac:dyDescent="0.25">
      <c r="A705" s="460">
        <v>700</v>
      </c>
      <c r="B705" s="420"/>
      <c r="C705" s="420"/>
      <c r="D705" s="70"/>
      <c r="E705" s="419"/>
      <c r="F705" s="418"/>
      <c r="G705" s="70"/>
      <c r="H705" s="419"/>
      <c r="I705" s="70"/>
      <c r="J705" s="70"/>
      <c r="K705" s="70"/>
      <c r="L705" s="70"/>
      <c r="M705" s="70"/>
      <c r="N705" s="70"/>
      <c r="O705" s="70"/>
      <c r="P705" s="70"/>
      <c r="Q705" s="70"/>
      <c r="R705" s="70"/>
      <c r="S705" s="70"/>
      <c r="T705" s="70"/>
      <c r="U705" s="70"/>
      <c r="V705" s="70"/>
      <c r="W705" s="70"/>
      <c r="X705" s="418"/>
      <c r="Y705" s="419"/>
      <c r="Z705" s="418"/>
      <c r="AA705" s="70"/>
      <c r="AB705" s="419"/>
      <c r="AC705" s="418"/>
      <c r="AD705" s="70"/>
      <c r="AE705" s="70"/>
      <c r="AF705" s="418"/>
      <c r="AG705" s="70" t="s">
        <v>8952</v>
      </c>
      <c r="AH705" s="68" t="s">
        <v>10806</v>
      </c>
      <c r="AI705" s="418">
        <v>1990</v>
      </c>
      <c r="AJ705" s="70">
        <v>0.24</v>
      </c>
      <c r="AK705" s="419" t="s">
        <v>9971</v>
      </c>
      <c r="AL705" s="36"/>
    </row>
    <row r="706" spans="1:38" ht="25.5" x14ac:dyDescent="0.25">
      <c r="A706" s="460">
        <v>701</v>
      </c>
      <c r="B706" s="420"/>
      <c r="C706" s="420"/>
      <c r="D706" s="70"/>
      <c r="E706" s="419"/>
      <c r="F706" s="418"/>
      <c r="G706" s="70"/>
      <c r="H706" s="419"/>
      <c r="I706" s="70"/>
      <c r="J706" s="70"/>
      <c r="K706" s="70"/>
      <c r="L706" s="70"/>
      <c r="M706" s="70"/>
      <c r="N706" s="70"/>
      <c r="O706" s="70"/>
      <c r="P706" s="70"/>
      <c r="Q706" s="70"/>
      <c r="R706" s="70"/>
      <c r="S706" s="70"/>
      <c r="T706" s="70"/>
      <c r="U706" s="70"/>
      <c r="V706" s="70"/>
      <c r="W706" s="70"/>
      <c r="X706" s="418"/>
      <c r="Y706" s="419"/>
      <c r="Z706" s="418"/>
      <c r="AA706" s="70"/>
      <c r="AB706" s="419"/>
      <c r="AC706" s="418"/>
      <c r="AD706" s="70"/>
      <c r="AE706" s="70"/>
      <c r="AF706" s="418"/>
      <c r="AG706" s="70" t="s">
        <v>8952</v>
      </c>
      <c r="AH706" s="68" t="s">
        <v>10807</v>
      </c>
      <c r="AI706" s="418">
        <v>1989</v>
      </c>
      <c r="AJ706" s="70">
        <v>0.06</v>
      </c>
      <c r="AK706" s="419" t="s">
        <v>113</v>
      </c>
      <c r="AL706" s="36"/>
    </row>
    <row r="707" spans="1:38" x14ac:dyDescent="0.25">
      <c r="A707" s="460">
        <v>702</v>
      </c>
      <c r="B707" s="420"/>
      <c r="C707" s="420"/>
      <c r="D707" s="70"/>
      <c r="E707" s="419"/>
      <c r="F707" s="418"/>
      <c r="G707" s="70"/>
      <c r="H707" s="419"/>
      <c r="I707" s="70"/>
      <c r="J707" s="70"/>
      <c r="K707" s="70"/>
      <c r="L707" s="70"/>
      <c r="M707" s="70"/>
      <c r="N707" s="70"/>
      <c r="O707" s="70"/>
      <c r="P707" s="70"/>
      <c r="Q707" s="70"/>
      <c r="R707" s="70"/>
      <c r="S707" s="70"/>
      <c r="T707" s="70"/>
      <c r="U707" s="70"/>
      <c r="V707" s="70"/>
      <c r="W707" s="70"/>
      <c r="X707" s="418"/>
      <c r="Y707" s="419"/>
      <c r="Z707" s="418"/>
      <c r="AA707" s="70"/>
      <c r="AB707" s="419"/>
      <c r="AC707" s="418"/>
      <c r="AD707" s="70"/>
      <c r="AE707" s="70"/>
      <c r="AF707" s="418"/>
      <c r="AG707" s="70"/>
      <c r="AH707" s="68"/>
      <c r="AI707" s="418"/>
      <c r="AJ707" s="70"/>
      <c r="AK707" s="419"/>
      <c r="AL707" s="36"/>
    </row>
    <row r="708" spans="1:38" x14ac:dyDescent="0.25">
      <c r="A708" s="460">
        <v>703</v>
      </c>
      <c r="B708" s="420"/>
      <c r="C708" s="420"/>
      <c r="D708" s="70"/>
      <c r="E708" s="419"/>
      <c r="F708" s="418"/>
      <c r="G708" s="70"/>
      <c r="H708" s="419"/>
      <c r="I708" s="70"/>
      <c r="J708" s="70"/>
      <c r="K708" s="70"/>
      <c r="L708" s="70"/>
      <c r="M708" s="70"/>
      <c r="N708" s="70"/>
      <c r="O708" s="70"/>
      <c r="P708" s="70"/>
      <c r="Q708" s="70"/>
      <c r="R708" s="70"/>
      <c r="S708" s="70"/>
      <c r="T708" s="70"/>
      <c r="U708" s="70"/>
      <c r="V708" s="70"/>
      <c r="W708" s="70"/>
      <c r="X708" s="418"/>
      <c r="Y708" s="419"/>
      <c r="Z708" s="418"/>
      <c r="AA708" s="70"/>
      <c r="AB708" s="419"/>
      <c r="AC708" s="418"/>
      <c r="AD708" s="70"/>
      <c r="AE708" s="70"/>
      <c r="AF708" s="418"/>
      <c r="AG708" s="70"/>
      <c r="AH708" s="68"/>
      <c r="AI708" s="418"/>
      <c r="AJ708" s="70"/>
      <c r="AK708" s="419"/>
      <c r="AL708" s="36"/>
    </row>
    <row r="709" spans="1:38" x14ac:dyDescent="0.25">
      <c r="A709" s="460">
        <v>704</v>
      </c>
      <c r="B709" s="420"/>
      <c r="C709" s="420"/>
      <c r="D709" s="70"/>
      <c r="E709" s="419"/>
      <c r="F709" s="418"/>
      <c r="G709" s="70"/>
      <c r="H709" s="419"/>
      <c r="I709" s="70"/>
      <c r="J709" s="70"/>
      <c r="K709" s="70"/>
      <c r="L709" s="70"/>
      <c r="M709" s="70"/>
      <c r="N709" s="70"/>
      <c r="O709" s="70"/>
      <c r="P709" s="70"/>
      <c r="Q709" s="70"/>
      <c r="R709" s="70"/>
      <c r="S709" s="70"/>
      <c r="T709" s="70"/>
      <c r="U709" s="70"/>
      <c r="V709" s="70"/>
      <c r="W709" s="70"/>
      <c r="X709" s="418"/>
      <c r="Y709" s="419"/>
      <c r="Z709" s="418"/>
      <c r="AA709" s="70"/>
      <c r="AB709" s="419"/>
      <c r="AC709" s="418"/>
      <c r="AD709" s="70"/>
      <c r="AE709" s="70"/>
      <c r="AF709" s="418"/>
      <c r="AG709" s="70"/>
      <c r="AH709" s="68"/>
      <c r="AI709" s="418"/>
      <c r="AJ709" s="68"/>
      <c r="AK709" s="419"/>
      <c r="AL709" s="36"/>
    </row>
    <row r="710" spans="1:38" x14ac:dyDescent="0.25">
      <c r="A710" s="460">
        <v>705</v>
      </c>
      <c r="B710" s="420"/>
      <c r="C710" s="420"/>
      <c r="D710" s="70"/>
      <c r="E710" s="419"/>
      <c r="F710" s="418"/>
      <c r="G710" s="70"/>
      <c r="H710" s="419"/>
      <c r="I710" s="70"/>
      <c r="J710" s="70"/>
      <c r="K710" s="70"/>
      <c r="L710" s="70"/>
      <c r="M710" s="70"/>
      <c r="N710" s="70"/>
      <c r="O710" s="70"/>
      <c r="P710" s="70"/>
      <c r="Q710" s="70"/>
      <c r="R710" s="70"/>
      <c r="S710" s="70"/>
      <c r="T710" s="70"/>
      <c r="U710" s="70"/>
      <c r="V710" s="70"/>
      <c r="W710" s="70"/>
      <c r="X710" s="418"/>
      <c r="Y710" s="419"/>
      <c r="Z710" s="418"/>
      <c r="AA710" s="70"/>
      <c r="AB710" s="419"/>
      <c r="AC710" s="418"/>
      <c r="AD710" s="70"/>
      <c r="AE710" s="70"/>
      <c r="AF710" s="418"/>
      <c r="AG710" s="70"/>
      <c r="AH710" s="68"/>
      <c r="AI710" s="418"/>
      <c r="AJ710" s="70"/>
      <c r="AK710" s="419"/>
      <c r="AL710" s="36"/>
    </row>
    <row r="711" spans="1:38" ht="25.5" x14ac:dyDescent="0.25">
      <c r="A711" s="460">
        <v>706</v>
      </c>
      <c r="B711" s="420" t="s">
        <v>10808</v>
      </c>
      <c r="C711" s="420"/>
      <c r="D711" s="70"/>
      <c r="E711" s="419"/>
      <c r="F711" s="418"/>
      <c r="G711" s="70"/>
      <c r="H711" s="419"/>
      <c r="I711" s="70"/>
      <c r="J711" s="70"/>
      <c r="K711" s="70"/>
      <c r="L711" s="70"/>
      <c r="M711" s="70" t="s">
        <v>10793</v>
      </c>
      <c r="N711" s="70" t="s">
        <v>10809</v>
      </c>
      <c r="O711" s="70">
        <v>0.32</v>
      </c>
      <c r="P711" s="70">
        <v>1991</v>
      </c>
      <c r="Q711" s="70" t="s">
        <v>10380</v>
      </c>
      <c r="R711" s="70" t="s">
        <v>10810</v>
      </c>
      <c r="S711" s="70">
        <v>103</v>
      </c>
      <c r="T711" s="70">
        <v>1991</v>
      </c>
      <c r="U711" s="68" t="s">
        <v>10811</v>
      </c>
      <c r="V711" s="70" t="s">
        <v>56</v>
      </c>
      <c r="W711" s="70"/>
      <c r="X711" s="418"/>
      <c r="Y711" s="419"/>
      <c r="Z711" s="418"/>
      <c r="AA711" s="70"/>
      <c r="AB711" s="419"/>
      <c r="AC711" s="418"/>
      <c r="AD711" s="70"/>
      <c r="AE711" s="70"/>
      <c r="AF711" s="418"/>
      <c r="AG711" s="70" t="s">
        <v>10812</v>
      </c>
      <c r="AH711" s="68" t="s">
        <v>10813</v>
      </c>
      <c r="AI711" s="418">
        <v>1991</v>
      </c>
      <c r="AJ711" s="70">
        <v>7.0000000000000007E-2</v>
      </c>
      <c r="AK711" s="419" t="s">
        <v>48</v>
      </c>
      <c r="AL711" s="36"/>
    </row>
    <row r="712" spans="1:38" ht="25.5" x14ac:dyDescent="0.25">
      <c r="A712" s="460">
        <v>707</v>
      </c>
      <c r="B712" s="420"/>
      <c r="C712" s="420"/>
      <c r="D712" s="70"/>
      <c r="E712" s="419"/>
      <c r="F712" s="418"/>
      <c r="G712" s="70"/>
      <c r="H712" s="419"/>
      <c r="I712" s="70"/>
      <c r="J712" s="70"/>
      <c r="K712" s="70"/>
      <c r="L712" s="70"/>
      <c r="M712" s="70"/>
      <c r="N712" s="70"/>
      <c r="O712" s="70"/>
      <c r="P712" s="70"/>
      <c r="Q712" s="70"/>
      <c r="R712" s="70"/>
      <c r="S712" s="70"/>
      <c r="T712" s="70"/>
      <c r="U712" s="70"/>
      <c r="V712" s="70"/>
      <c r="W712" s="70"/>
      <c r="X712" s="418"/>
      <c r="Y712" s="419"/>
      <c r="Z712" s="418"/>
      <c r="AA712" s="70"/>
      <c r="AB712" s="419"/>
      <c r="AC712" s="418"/>
      <c r="AD712" s="70"/>
      <c r="AE712" s="70"/>
      <c r="AF712" s="418"/>
      <c r="AG712" s="70" t="s">
        <v>10812</v>
      </c>
      <c r="AH712" s="68" t="s">
        <v>10814</v>
      </c>
      <c r="AI712" s="418">
        <v>1991</v>
      </c>
      <c r="AJ712" s="70">
        <v>7.2999999999999995E-2</v>
      </c>
      <c r="AK712" s="419" t="s">
        <v>44</v>
      </c>
      <c r="AL712" s="36"/>
    </row>
    <row r="713" spans="1:38" ht="25.5" x14ac:dyDescent="0.25">
      <c r="A713" s="460">
        <v>708</v>
      </c>
      <c r="B713" s="420"/>
      <c r="C713" s="420"/>
      <c r="D713" s="70"/>
      <c r="E713" s="419"/>
      <c r="F713" s="418"/>
      <c r="G713" s="70"/>
      <c r="H713" s="419"/>
      <c r="I713" s="70"/>
      <c r="J713" s="70"/>
      <c r="K713" s="70"/>
      <c r="L713" s="70"/>
      <c r="M713" s="70"/>
      <c r="N713" s="70"/>
      <c r="O713" s="70"/>
      <c r="P713" s="70"/>
      <c r="Q713" s="70"/>
      <c r="R713" s="70"/>
      <c r="S713" s="70"/>
      <c r="T713" s="70"/>
      <c r="U713" s="70"/>
      <c r="V713" s="70"/>
      <c r="W713" s="70"/>
      <c r="X713" s="418"/>
      <c r="Y713" s="419"/>
      <c r="Z713" s="418"/>
      <c r="AA713" s="70"/>
      <c r="AB713" s="419"/>
      <c r="AC713" s="418"/>
      <c r="AD713" s="70"/>
      <c r="AE713" s="70"/>
      <c r="AF713" s="418"/>
      <c r="AG713" s="70" t="s">
        <v>10815</v>
      </c>
      <c r="AH713" s="68" t="s">
        <v>10816</v>
      </c>
      <c r="AI713" s="418">
        <v>1991</v>
      </c>
      <c r="AJ713" s="70">
        <v>0.1</v>
      </c>
      <c r="AK713" s="419" t="s">
        <v>48</v>
      </c>
      <c r="AL713" s="36"/>
    </row>
    <row r="714" spans="1:38" x14ac:dyDescent="0.25">
      <c r="A714" s="460">
        <v>709</v>
      </c>
      <c r="B714" s="420"/>
      <c r="C714" s="420"/>
      <c r="D714" s="70"/>
      <c r="E714" s="419"/>
      <c r="F714" s="418"/>
      <c r="G714" s="70"/>
      <c r="H714" s="419"/>
      <c r="I714" s="70"/>
      <c r="J714" s="70"/>
      <c r="K714" s="70"/>
      <c r="L714" s="70"/>
      <c r="M714" s="70"/>
      <c r="N714" s="70"/>
      <c r="O714" s="70"/>
      <c r="P714" s="70"/>
      <c r="Q714" s="70"/>
      <c r="R714" s="70"/>
      <c r="S714" s="70"/>
      <c r="T714" s="70"/>
      <c r="U714" s="70"/>
      <c r="V714" s="70"/>
      <c r="W714" s="70"/>
      <c r="X714" s="418"/>
      <c r="Y714" s="419"/>
      <c r="Z714" s="418"/>
      <c r="AA714" s="70"/>
      <c r="AB714" s="419"/>
      <c r="AC714" s="418"/>
      <c r="AD714" s="70"/>
      <c r="AE714" s="70"/>
      <c r="AF714" s="418"/>
      <c r="AG714" s="70"/>
      <c r="AH714" s="68"/>
      <c r="AI714" s="418"/>
      <c r="AJ714" s="70"/>
      <c r="AK714" s="419"/>
      <c r="AL714" s="36"/>
    </row>
    <row r="715" spans="1:38" ht="25.5" x14ac:dyDescent="0.25">
      <c r="A715" s="460">
        <v>710</v>
      </c>
      <c r="B715" s="420" t="s">
        <v>10817</v>
      </c>
      <c r="C715" s="420"/>
      <c r="D715" s="70"/>
      <c r="E715" s="419"/>
      <c r="F715" s="418"/>
      <c r="G715" s="70"/>
      <c r="H715" s="419"/>
      <c r="I715" s="70"/>
      <c r="J715" s="70"/>
      <c r="K715" s="70"/>
      <c r="L715" s="70"/>
      <c r="M715" s="70" t="s">
        <v>10793</v>
      </c>
      <c r="N715" s="70" t="s">
        <v>10818</v>
      </c>
      <c r="O715" s="70">
        <v>0.36499999999999999</v>
      </c>
      <c r="P715" s="70">
        <v>1989</v>
      </c>
      <c r="Q715" s="70" t="s">
        <v>10380</v>
      </c>
      <c r="R715" s="70" t="s">
        <v>10819</v>
      </c>
      <c r="S715" s="70">
        <v>102</v>
      </c>
      <c r="T715" s="70">
        <v>1991</v>
      </c>
      <c r="U715" s="68" t="s">
        <v>10584</v>
      </c>
      <c r="V715" s="70" t="s">
        <v>56</v>
      </c>
      <c r="W715" s="70"/>
      <c r="X715" s="418"/>
      <c r="Y715" s="419"/>
      <c r="Z715" s="418"/>
      <c r="AA715" s="70"/>
      <c r="AB715" s="419"/>
      <c r="AC715" s="418"/>
      <c r="AD715" s="70"/>
      <c r="AE715" s="70"/>
      <c r="AF715" s="418"/>
      <c r="AG715" s="70" t="s">
        <v>10820</v>
      </c>
      <c r="AH715" s="68" t="s">
        <v>10821</v>
      </c>
      <c r="AI715" s="418">
        <v>1993</v>
      </c>
      <c r="AJ715" s="70">
        <v>9.5000000000000001E-2</v>
      </c>
      <c r="AK715" s="419" t="s">
        <v>278</v>
      </c>
      <c r="AL715" s="36"/>
    </row>
    <row r="716" spans="1:38" ht="25.5" x14ac:dyDescent="0.25">
      <c r="A716" s="460">
        <v>711</v>
      </c>
      <c r="B716" s="420"/>
      <c r="C716" s="420"/>
      <c r="D716" s="70"/>
      <c r="E716" s="419"/>
      <c r="F716" s="418"/>
      <c r="G716" s="70"/>
      <c r="H716" s="419"/>
      <c r="I716" s="70"/>
      <c r="J716" s="70"/>
      <c r="K716" s="70"/>
      <c r="L716" s="70"/>
      <c r="M716" s="70"/>
      <c r="N716" s="70"/>
      <c r="O716" s="70"/>
      <c r="P716" s="70"/>
      <c r="Q716" s="70"/>
      <c r="R716" s="70"/>
      <c r="S716" s="70"/>
      <c r="T716" s="70"/>
      <c r="U716" s="70"/>
      <c r="V716" s="70"/>
      <c r="W716" s="70"/>
      <c r="X716" s="418"/>
      <c r="Y716" s="419"/>
      <c r="Z716" s="418"/>
      <c r="AA716" s="70"/>
      <c r="AB716" s="419"/>
      <c r="AC716" s="418"/>
      <c r="AD716" s="70"/>
      <c r="AE716" s="70"/>
      <c r="AF716" s="418"/>
      <c r="AG716" s="70" t="s">
        <v>10820</v>
      </c>
      <c r="AH716" s="68" t="s">
        <v>10822</v>
      </c>
      <c r="AI716" s="418">
        <v>1999</v>
      </c>
      <c r="AJ716" s="70">
        <v>0.125</v>
      </c>
      <c r="AK716" s="419" t="s">
        <v>10823</v>
      </c>
      <c r="AL716" s="36"/>
    </row>
    <row r="717" spans="1:38" ht="25.5" x14ac:dyDescent="0.25">
      <c r="A717" s="460">
        <v>712</v>
      </c>
      <c r="B717" s="420"/>
      <c r="C717" s="420"/>
      <c r="D717" s="70"/>
      <c r="E717" s="419"/>
      <c r="F717" s="418"/>
      <c r="G717" s="70"/>
      <c r="H717" s="419"/>
      <c r="I717" s="70"/>
      <c r="J717" s="70"/>
      <c r="K717" s="70"/>
      <c r="L717" s="70"/>
      <c r="M717" s="70"/>
      <c r="N717" s="70"/>
      <c r="O717" s="70"/>
      <c r="P717" s="70"/>
      <c r="Q717" s="70"/>
      <c r="R717" s="70"/>
      <c r="S717" s="70"/>
      <c r="T717" s="70"/>
      <c r="U717" s="70"/>
      <c r="V717" s="70"/>
      <c r="W717" s="70"/>
      <c r="X717" s="418"/>
      <c r="Y717" s="419"/>
      <c r="Z717" s="418"/>
      <c r="AA717" s="70"/>
      <c r="AB717" s="419"/>
      <c r="AC717" s="418"/>
      <c r="AD717" s="70"/>
      <c r="AE717" s="70"/>
      <c r="AF717" s="418"/>
      <c r="AG717" s="70" t="s">
        <v>10820</v>
      </c>
      <c r="AH717" s="68" t="s">
        <v>10824</v>
      </c>
      <c r="AI717" s="418">
        <v>1999</v>
      </c>
      <c r="AJ717" s="70">
        <v>0.17499999999999999</v>
      </c>
      <c r="AK717" s="419" t="s">
        <v>48</v>
      </c>
      <c r="AL717" s="36"/>
    </row>
    <row r="718" spans="1:38" ht="25.5" x14ac:dyDescent="0.25">
      <c r="A718" s="460">
        <v>713</v>
      </c>
      <c r="B718" s="420"/>
      <c r="C718" s="420"/>
      <c r="D718" s="70"/>
      <c r="E718" s="419"/>
      <c r="F718" s="418"/>
      <c r="G718" s="70"/>
      <c r="H718" s="419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418"/>
      <c r="Y718" s="419"/>
      <c r="Z718" s="418"/>
      <c r="AA718" s="70"/>
      <c r="AB718" s="419"/>
      <c r="AC718" s="418"/>
      <c r="AD718" s="70"/>
      <c r="AE718" s="70"/>
      <c r="AF718" s="418"/>
      <c r="AG718" s="70" t="s">
        <v>10820</v>
      </c>
      <c r="AH718" s="68" t="s">
        <v>10825</v>
      </c>
      <c r="AI718" s="418">
        <v>1992</v>
      </c>
      <c r="AJ718" s="70">
        <v>7.0000000000000007E-2</v>
      </c>
      <c r="AK718" s="419" t="s">
        <v>48</v>
      </c>
      <c r="AL718" s="36"/>
    </row>
    <row r="719" spans="1:38" x14ac:dyDescent="0.25">
      <c r="A719" s="460">
        <v>714</v>
      </c>
      <c r="B719" s="420"/>
      <c r="C719" s="420"/>
      <c r="D719" s="70"/>
      <c r="E719" s="419"/>
      <c r="F719" s="418"/>
      <c r="G719" s="70"/>
      <c r="H719" s="419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418"/>
      <c r="Y719" s="419"/>
      <c r="Z719" s="418"/>
      <c r="AA719" s="70"/>
      <c r="AB719" s="419"/>
      <c r="AC719" s="418"/>
      <c r="AD719" s="70"/>
      <c r="AE719" s="70"/>
      <c r="AF719" s="418"/>
      <c r="AG719" s="70" t="s">
        <v>10820</v>
      </c>
      <c r="AH719" s="68" t="s">
        <v>10826</v>
      </c>
      <c r="AI719" s="418">
        <v>1989</v>
      </c>
      <c r="AJ719" s="70">
        <v>0.02</v>
      </c>
      <c r="AK719" s="419" t="s">
        <v>6980</v>
      </c>
      <c r="AL719" s="36"/>
    </row>
    <row r="720" spans="1:38" ht="25.5" x14ac:dyDescent="0.25">
      <c r="A720" s="460">
        <v>715</v>
      </c>
      <c r="B720" s="420"/>
      <c r="C720" s="420"/>
      <c r="D720" s="70"/>
      <c r="E720" s="419"/>
      <c r="F720" s="418"/>
      <c r="G720" s="70"/>
      <c r="H720" s="419"/>
      <c r="I720" s="70"/>
      <c r="J720" s="70"/>
      <c r="K720" s="70"/>
      <c r="L720" s="70"/>
      <c r="M720" s="70"/>
      <c r="N720" s="70"/>
      <c r="O720" s="70"/>
      <c r="P720" s="70"/>
      <c r="Q720" s="70"/>
      <c r="R720" s="70"/>
      <c r="S720" s="70"/>
      <c r="T720" s="70"/>
      <c r="U720" s="70"/>
      <c r="V720" s="70"/>
      <c r="W720" s="70"/>
      <c r="X720" s="418"/>
      <c r="Y720" s="419"/>
      <c r="Z720" s="418"/>
      <c r="AA720" s="70"/>
      <c r="AB720" s="419"/>
      <c r="AC720" s="418"/>
      <c r="AD720" s="70"/>
      <c r="AE720" s="70"/>
      <c r="AF720" s="418"/>
      <c r="AG720" s="70" t="s">
        <v>10820</v>
      </c>
      <c r="AH720" s="68" t="s">
        <v>10827</v>
      </c>
      <c r="AI720" s="418">
        <v>1999</v>
      </c>
      <c r="AJ720" s="70">
        <v>0.13</v>
      </c>
      <c r="AK720" s="419" t="s">
        <v>10823</v>
      </c>
      <c r="AL720" s="36"/>
    </row>
    <row r="721" spans="1:38" ht="25.5" x14ac:dyDescent="0.25">
      <c r="A721" s="460">
        <v>716</v>
      </c>
      <c r="B721" s="420"/>
      <c r="C721" s="420"/>
      <c r="D721" s="70"/>
      <c r="E721" s="419"/>
      <c r="F721" s="418"/>
      <c r="G721" s="70"/>
      <c r="H721" s="419"/>
      <c r="I721" s="70"/>
      <c r="J721" s="70"/>
      <c r="K721" s="70"/>
      <c r="L721" s="70"/>
      <c r="M721" s="70"/>
      <c r="N721" s="70"/>
      <c r="O721" s="70"/>
      <c r="P721" s="70"/>
      <c r="Q721" s="70"/>
      <c r="R721" s="70"/>
      <c r="S721" s="70"/>
      <c r="T721" s="70"/>
      <c r="U721" s="70"/>
      <c r="V721" s="70"/>
      <c r="W721" s="70"/>
      <c r="X721" s="418"/>
      <c r="Y721" s="419"/>
      <c r="Z721" s="418"/>
      <c r="AA721" s="70"/>
      <c r="AB721" s="419"/>
      <c r="AC721" s="418"/>
      <c r="AD721" s="70"/>
      <c r="AE721" s="70"/>
      <c r="AF721" s="418"/>
      <c r="AG721" s="70" t="s">
        <v>10820</v>
      </c>
      <c r="AH721" s="68" t="s">
        <v>10828</v>
      </c>
      <c r="AI721" s="418">
        <v>1992</v>
      </c>
      <c r="AJ721" s="70">
        <v>6.5000000000000002E-2</v>
      </c>
      <c r="AK721" s="419" t="s">
        <v>48</v>
      </c>
      <c r="AL721" s="36"/>
    </row>
    <row r="722" spans="1:38" x14ac:dyDescent="0.25">
      <c r="A722" s="460">
        <v>717</v>
      </c>
      <c r="B722" s="420"/>
      <c r="C722" s="420"/>
      <c r="D722" s="70"/>
      <c r="E722" s="419"/>
      <c r="F722" s="418"/>
      <c r="G722" s="70"/>
      <c r="H722" s="419"/>
      <c r="I722" s="70"/>
      <c r="J722" s="70"/>
      <c r="K722" s="70"/>
      <c r="L722" s="70"/>
      <c r="M722" s="70"/>
      <c r="N722" s="70"/>
      <c r="O722" s="70"/>
      <c r="P722" s="70"/>
      <c r="Q722" s="70"/>
      <c r="R722" s="70"/>
      <c r="S722" s="70"/>
      <c r="T722" s="70"/>
      <c r="U722" s="70"/>
      <c r="V722" s="70"/>
      <c r="W722" s="70"/>
      <c r="X722" s="418"/>
      <c r="Y722" s="419"/>
      <c r="Z722" s="418"/>
      <c r="AA722" s="70"/>
      <c r="AB722" s="419"/>
      <c r="AC722" s="418"/>
      <c r="AD722" s="70"/>
      <c r="AE722" s="70"/>
      <c r="AF722" s="418"/>
      <c r="AG722" s="70"/>
      <c r="AH722" s="68"/>
      <c r="AI722" s="418"/>
      <c r="AJ722" s="70"/>
      <c r="AK722" s="419"/>
      <c r="AL722" s="36"/>
    </row>
    <row r="723" spans="1:38" ht="25.5" x14ac:dyDescent="0.25">
      <c r="A723" s="460">
        <v>718</v>
      </c>
      <c r="B723" s="420" t="s">
        <v>10829</v>
      </c>
      <c r="C723" s="420"/>
      <c r="D723" s="70"/>
      <c r="E723" s="419"/>
      <c r="F723" s="418"/>
      <c r="G723" s="70"/>
      <c r="H723" s="419"/>
      <c r="I723" s="70"/>
      <c r="J723" s="70"/>
      <c r="K723" s="70"/>
      <c r="L723" s="70"/>
      <c r="M723" s="70" t="s">
        <v>10830</v>
      </c>
      <c r="N723" s="70" t="s">
        <v>10831</v>
      </c>
      <c r="O723" s="70">
        <v>0.55000000000000004</v>
      </c>
      <c r="P723" s="70">
        <v>1994</v>
      </c>
      <c r="Q723" s="70" t="s">
        <v>10380</v>
      </c>
      <c r="R723" s="70" t="s">
        <v>10832</v>
      </c>
      <c r="S723" s="70">
        <v>104</v>
      </c>
      <c r="T723" s="70">
        <v>1997</v>
      </c>
      <c r="U723" s="68" t="s">
        <v>10584</v>
      </c>
      <c r="V723" s="70" t="s">
        <v>357</v>
      </c>
      <c r="W723" s="70"/>
      <c r="X723" s="418"/>
      <c r="Y723" s="419"/>
      <c r="Z723" s="418"/>
      <c r="AA723" s="70"/>
      <c r="AB723" s="419"/>
      <c r="AC723" s="418"/>
      <c r="AD723" s="70"/>
      <c r="AE723" s="70"/>
      <c r="AF723" s="418"/>
      <c r="AG723" s="70" t="s">
        <v>10833</v>
      </c>
      <c r="AH723" s="68" t="s">
        <v>10834</v>
      </c>
      <c r="AI723" s="418">
        <v>1998</v>
      </c>
      <c r="AJ723" s="70">
        <v>0.08</v>
      </c>
      <c r="AK723" s="419" t="s">
        <v>864</v>
      </c>
      <c r="AL723" s="36"/>
    </row>
    <row r="724" spans="1:38" ht="25.5" x14ac:dyDescent="0.25">
      <c r="A724" s="460">
        <v>719</v>
      </c>
      <c r="B724" s="420"/>
      <c r="C724" s="420"/>
      <c r="D724" s="70"/>
      <c r="E724" s="419"/>
      <c r="F724" s="418"/>
      <c r="G724" s="70"/>
      <c r="H724" s="419"/>
      <c r="I724" s="70"/>
      <c r="J724" s="70"/>
      <c r="K724" s="70"/>
      <c r="L724" s="70"/>
      <c r="M724" s="70"/>
      <c r="N724" s="70"/>
      <c r="O724" s="70"/>
      <c r="P724" s="70"/>
      <c r="Q724" s="70"/>
      <c r="R724" s="70"/>
      <c r="S724" s="70"/>
      <c r="T724" s="70"/>
      <c r="U724" s="70"/>
      <c r="V724" s="70"/>
      <c r="W724" s="70"/>
      <c r="X724" s="418"/>
      <c r="Y724" s="419"/>
      <c r="Z724" s="418"/>
      <c r="AA724" s="70"/>
      <c r="AB724" s="419"/>
      <c r="AC724" s="418"/>
      <c r="AD724" s="70"/>
      <c r="AE724" s="70"/>
      <c r="AF724" s="418"/>
      <c r="AG724" s="70" t="s">
        <v>10833</v>
      </c>
      <c r="AH724" s="68" t="s">
        <v>10835</v>
      </c>
      <c r="AI724" s="418">
        <v>1998</v>
      </c>
      <c r="AJ724" s="70">
        <v>0.03</v>
      </c>
      <c r="AK724" s="419" t="s">
        <v>864</v>
      </c>
      <c r="AL724" s="36"/>
    </row>
    <row r="725" spans="1:38" ht="25.5" x14ac:dyDescent="0.25">
      <c r="A725" s="460">
        <v>720</v>
      </c>
      <c r="B725" s="420"/>
      <c r="C725" s="420"/>
      <c r="D725" s="70"/>
      <c r="E725" s="419"/>
      <c r="F725" s="418"/>
      <c r="G725" s="70"/>
      <c r="H725" s="419"/>
      <c r="I725" s="70"/>
      <c r="J725" s="70"/>
      <c r="K725" s="70"/>
      <c r="L725" s="70"/>
      <c r="M725" s="70"/>
      <c r="N725" s="70"/>
      <c r="O725" s="70"/>
      <c r="P725" s="70"/>
      <c r="Q725" s="70"/>
      <c r="R725" s="70"/>
      <c r="S725" s="70"/>
      <c r="T725" s="70"/>
      <c r="U725" s="70"/>
      <c r="V725" s="70"/>
      <c r="W725" s="70"/>
      <c r="X725" s="418"/>
      <c r="Y725" s="419"/>
      <c r="Z725" s="418"/>
      <c r="AA725" s="70"/>
      <c r="AB725" s="419"/>
      <c r="AC725" s="418"/>
      <c r="AD725" s="70"/>
      <c r="AE725" s="70"/>
      <c r="AF725" s="418"/>
      <c r="AG725" s="70" t="s">
        <v>10836</v>
      </c>
      <c r="AH725" s="68" t="s">
        <v>10837</v>
      </c>
      <c r="AI725" s="418">
        <v>1999</v>
      </c>
      <c r="AJ725" s="70">
        <v>75</v>
      </c>
      <c r="AK725" s="419" t="s">
        <v>7027</v>
      </c>
      <c r="AL725" s="36"/>
    </row>
    <row r="726" spans="1:38" ht="25.5" x14ac:dyDescent="0.25">
      <c r="A726" s="460">
        <v>721</v>
      </c>
      <c r="B726" s="420"/>
      <c r="C726" s="420"/>
      <c r="D726" s="70"/>
      <c r="E726" s="419"/>
      <c r="F726" s="418"/>
      <c r="G726" s="70"/>
      <c r="H726" s="419"/>
      <c r="I726" s="70"/>
      <c r="J726" s="70"/>
      <c r="K726" s="70"/>
      <c r="L726" s="70"/>
      <c r="M726" s="70"/>
      <c r="N726" s="70"/>
      <c r="O726" s="70"/>
      <c r="P726" s="70"/>
      <c r="Q726" s="70"/>
      <c r="R726" s="70"/>
      <c r="S726" s="70"/>
      <c r="T726" s="70"/>
      <c r="U726" s="70"/>
      <c r="V726" s="70"/>
      <c r="W726" s="70"/>
      <c r="X726" s="418"/>
      <c r="Y726" s="419"/>
      <c r="Z726" s="418"/>
      <c r="AA726" s="70"/>
      <c r="AB726" s="419"/>
      <c r="AC726" s="418"/>
      <c r="AD726" s="70"/>
      <c r="AE726" s="70"/>
      <c r="AF726" s="418"/>
      <c r="AG726" s="70" t="s">
        <v>10836</v>
      </c>
      <c r="AH726" s="68" t="s">
        <v>10838</v>
      </c>
      <c r="AI726" s="418">
        <v>1999</v>
      </c>
      <c r="AJ726" s="70">
        <v>0.12</v>
      </c>
      <c r="AK726" s="419" t="s">
        <v>10839</v>
      </c>
      <c r="AL726" s="36"/>
    </row>
    <row r="727" spans="1:38" ht="25.5" x14ac:dyDescent="0.25">
      <c r="A727" s="460">
        <v>722</v>
      </c>
      <c r="B727" s="420"/>
      <c r="C727" s="420"/>
      <c r="D727" s="70"/>
      <c r="E727" s="419"/>
      <c r="F727" s="418"/>
      <c r="G727" s="70"/>
      <c r="H727" s="419"/>
      <c r="I727" s="70"/>
      <c r="J727" s="70"/>
      <c r="K727" s="70"/>
      <c r="L727" s="70"/>
      <c r="M727" s="70"/>
      <c r="N727" s="70"/>
      <c r="O727" s="70"/>
      <c r="P727" s="70"/>
      <c r="Q727" s="70"/>
      <c r="R727" s="70"/>
      <c r="S727" s="70"/>
      <c r="T727" s="70"/>
      <c r="U727" s="70"/>
      <c r="V727" s="70"/>
      <c r="W727" s="70"/>
      <c r="X727" s="418"/>
      <c r="Y727" s="419"/>
      <c r="Z727" s="418"/>
      <c r="AA727" s="70"/>
      <c r="AB727" s="419"/>
      <c r="AC727" s="418"/>
      <c r="AD727" s="70"/>
      <c r="AE727" s="70"/>
      <c r="AF727" s="418"/>
      <c r="AG727" s="70" t="s">
        <v>10836</v>
      </c>
      <c r="AH727" s="68" t="s">
        <v>10840</v>
      </c>
      <c r="AI727" s="418">
        <v>1999</v>
      </c>
      <c r="AJ727" s="70">
        <v>0.08</v>
      </c>
      <c r="AK727" s="419" t="s">
        <v>10839</v>
      </c>
      <c r="AL727" s="36"/>
    </row>
    <row r="728" spans="1:38" ht="25.5" x14ac:dyDescent="0.25">
      <c r="A728" s="460">
        <v>723</v>
      </c>
      <c r="B728" s="420"/>
      <c r="C728" s="420"/>
      <c r="D728" s="70"/>
      <c r="E728" s="419"/>
      <c r="F728" s="418"/>
      <c r="G728" s="70"/>
      <c r="H728" s="419"/>
      <c r="I728" s="70"/>
      <c r="J728" s="70"/>
      <c r="K728" s="70"/>
      <c r="L728" s="70"/>
      <c r="M728" s="70"/>
      <c r="N728" s="70"/>
      <c r="O728" s="70"/>
      <c r="P728" s="70"/>
      <c r="Q728" s="70"/>
      <c r="R728" s="70"/>
      <c r="S728" s="70"/>
      <c r="T728" s="70"/>
      <c r="U728" s="70"/>
      <c r="V728" s="70"/>
      <c r="W728" s="70"/>
      <c r="X728" s="418"/>
      <c r="Y728" s="419"/>
      <c r="Z728" s="418"/>
      <c r="AA728" s="70"/>
      <c r="AB728" s="419"/>
      <c r="AC728" s="418"/>
      <c r="AD728" s="70"/>
      <c r="AE728" s="70"/>
      <c r="AF728" s="418"/>
      <c r="AG728" s="70" t="s">
        <v>10841</v>
      </c>
      <c r="AH728" s="68" t="s">
        <v>10842</v>
      </c>
      <c r="AI728" s="418">
        <v>2018</v>
      </c>
      <c r="AJ728" s="70">
        <v>0.81810000000000005</v>
      </c>
      <c r="AK728" s="419" t="s">
        <v>10067</v>
      </c>
      <c r="AL728" s="36"/>
    </row>
    <row r="729" spans="1:38" x14ac:dyDescent="0.25">
      <c r="A729" s="460">
        <v>724</v>
      </c>
      <c r="B729" s="420"/>
      <c r="C729" s="420"/>
      <c r="D729" s="70"/>
      <c r="E729" s="419"/>
      <c r="F729" s="418"/>
      <c r="G729" s="70"/>
      <c r="H729" s="419"/>
      <c r="I729" s="70"/>
      <c r="J729" s="70"/>
      <c r="K729" s="70"/>
      <c r="L729" s="70"/>
      <c r="M729" s="70"/>
      <c r="N729" s="70"/>
      <c r="O729" s="70"/>
      <c r="P729" s="70"/>
      <c r="Q729" s="68"/>
      <c r="R729" s="70"/>
      <c r="S729" s="70"/>
      <c r="T729" s="70"/>
      <c r="U729" s="70"/>
      <c r="V729" s="70"/>
      <c r="W729" s="70"/>
      <c r="X729" s="418"/>
      <c r="Y729" s="419"/>
      <c r="Z729" s="418"/>
      <c r="AA729" s="70"/>
      <c r="AB729" s="419"/>
      <c r="AC729" s="418"/>
      <c r="AD729" s="70"/>
      <c r="AE729" s="70"/>
      <c r="AF729" s="418"/>
      <c r="AG729" s="70"/>
      <c r="AH729" s="68"/>
      <c r="AI729" s="418"/>
      <c r="AJ729" s="70"/>
      <c r="AK729" s="419"/>
      <c r="AL729" s="36"/>
    </row>
    <row r="730" spans="1:38" ht="25.5" x14ac:dyDescent="0.25">
      <c r="A730" s="460">
        <v>725</v>
      </c>
      <c r="B730" s="420" t="s">
        <v>10843</v>
      </c>
      <c r="C730" s="420"/>
      <c r="D730" s="70"/>
      <c r="E730" s="419"/>
      <c r="F730" s="418"/>
      <c r="G730" s="70"/>
      <c r="H730" s="419"/>
      <c r="I730" s="70"/>
      <c r="J730" s="70"/>
      <c r="K730" s="70"/>
      <c r="L730" s="70"/>
      <c r="M730" s="70"/>
      <c r="N730" s="68" t="s">
        <v>10844</v>
      </c>
      <c r="O730" s="70">
        <v>0.41299999999999998</v>
      </c>
      <c r="P730" s="70">
        <v>2022</v>
      </c>
      <c r="Q730" s="68" t="s">
        <v>10845</v>
      </c>
      <c r="R730" s="70"/>
      <c r="S730" s="70">
        <v>215</v>
      </c>
      <c r="T730" s="70"/>
      <c r="U730" s="68" t="s">
        <v>10584</v>
      </c>
      <c r="V730" s="70" t="s">
        <v>56</v>
      </c>
      <c r="W730" s="70"/>
      <c r="X730" s="418"/>
      <c r="Y730" s="419"/>
      <c r="Z730" s="418"/>
      <c r="AA730" s="70"/>
      <c r="AB730" s="419"/>
      <c r="AC730" s="418"/>
      <c r="AD730" s="70"/>
      <c r="AE730" s="70"/>
      <c r="AF730" s="418"/>
      <c r="AG730" s="70"/>
      <c r="AH730" s="68" t="s">
        <v>10846</v>
      </c>
      <c r="AI730" s="418"/>
      <c r="AJ730" s="70"/>
      <c r="AK730" s="419"/>
      <c r="AL730" s="36"/>
    </row>
    <row r="731" spans="1:38" x14ac:dyDescent="0.25">
      <c r="A731" s="460">
        <v>726</v>
      </c>
      <c r="B731" s="420"/>
      <c r="C731" s="420"/>
      <c r="D731" s="70"/>
      <c r="E731" s="419"/>
      <c r="F731" s="418"/>
      <c r="G731" s="70"/>
      <c r="H731" s="419"/>
      <c r="I731" s="70"/>
      <c r="J731" s="70"/>
      <c r="K731" s="70"/>
      <c r="L731" s="70"/>
      <c r="M731" s="70"/>
      <c r="N731" s="70"/>
      <c r="O731" s="70"/>
      <c r="P731" s="70"/>
      <c r="Q731" s="70"/>
      <c r="R731" s="70"/>
      <c r="S731" s="70"/>
      <c r="T731" s="70"/>
      <c r="U731" s="70"/>
      <c r="V731" s="70"/>
      <c r="W731" s="70"/>
      <c r="X731" s="418"/>
      <c r="Y731" s="419"/>
      <c r="Z731" s="418"/>
      <c r="AA731" s="70"/>
      <c r="AB731" s="419"/>
      <c r="AC731" s="418"/>
      <c r="AD731" s="70"/>
      <c r="AE731" s="70"/>
      <c r="AF731" s="418"/>
      <c r="AG731" s="70"/>
      <c r="AH731" s="68"/>
      <c r="AI731" s="418"/>
      <c r="AJ731" s="70"/>
      <c r="AK731" s="419"/>
      <c r="AL731" s="36"/>
    </row>
    <row r="732" spans="1:38" ht="25.5" x14ac:dyDescent="0.25">
      <c r="A732" s="460">
        <v>727</v>
      </c>
      <c r="B732" s="420" t="s">
        <v>10847</v>
      </c>
      <c r="C732" s="420"/>
      <c r="D732" s="70"/>
      <c r="E732" s="419"/>
      <c r="F732" s="418"/>
      <c r="G732" s="70"/>
      <c r="H732" s="419"/>
      <c r="I732" s="70"/>
      <c r="J732" s="70"/>
      <c r="K732" s="70"/>
      <c r="L732" s="70"/>
      <c r="M732" s="70" t="s">
        <v>10848</v>
      </c>
      <c r="N732" s="70" t="s">
        <v>10849</v>
      </c>
      <c r="O732" s="70">
        <v>0.35</v>
      </c>
      <c r="P732" s="70">
        <v>1990</v>
      </c>
      <c r="Q732" s="70" t="s">
        <v>7002</v>
      </c>
      <c r="R732" s="70" t="s">
        <v>5508</v>
      </c>
      <c r="S732" s="70">
        <v>3</v>
      </c>
      <c r="T732" s="70">
        <v>1965</v>
      </c>
      <c r="U732" s="68" t="s">
        <v>10850</v>
      </c>
      <c r="V732" s="68" t="s">
        <v>10851</v>
      </c>
      <c r="W732" s="70"/>
      <c r="X732" s="418"/>
      <c r="Y732" s="419"/>
      <c r="Z732" s="418"/>
      <c r="AA732" s="70"/>
      <c r="AB732" s="419"/>
      <c r="AC732" s="418"/>
      <c r="AD732" s="70"/>
      <c r="AE732" s="70"/>
      <c r="AF732" s="418"/>
      <c r="AG732" s="70" t="s">
        <v>10852</v>
      </c>
      <c r="AH732" s="68" t="s">
        <v>10853</v>
      </c>
      <c r="AI732" s="418">
        <v>1965</v>
      </c>
      <c r="AJ732" s="70">
        <v>0.15</v>
      </c>
      <c r="AK732" s="419" t="s">
        <v>84</v>
      </c>
      <c r="AL732" s="36"/>
    </row>
    <row r="733" spans="1:38" ht="25.5" x14ac:dyDescent="0.25">
      <c r="A733" s="460">
        <v>728</v>
      </c>
      <c r="B733" s="420"/>
      <c r="C733" s="420"/>
      <c r="D733" s="70"/>
      <c r="E733" s="419"/>
      <c r="F733" s="418"/>
      <c r="G733" s="70"/>
      <c r="H733" s="419"/>
      <c r="I733" s="70"/>
      <c r="J733" s="70"/>
      <c r="K733" s="70"/>
      <c r="L733" s="70"/>
      <c r="M733" s="70"/>
      <c r="N733" s="70"/>
      <c r="O733" s="70"/>
      <c r="P733" s="70"/>
      <c r="Q733" s="70"/>
      <c r="R733" s="70"/>
      <c r="S733" s="70"/>
      <c r="T733" s="70"/>
      <c r="U733" s="70"/>
      <c r="V733" s="70"/>
      <c r="W733" s="70"/>
      <c r="X733" s="418"/>
      <c r="Y733" s="419"/>
      <c r="Z733" s="418"/>
      <c r="AA733" s="70"/>
      <c r="AB733" s="419"/>
      <c r="AC733" s="418"/>
      <c r="AD733" s="70"/>
      <c r="AE733" s="70"/>
      <c r="AF733" s="418"/>
      <c r="AG733" s="70" t="s">
        <v>10852</v>
      </c>
      <c r="AH733" s="68" t="s">
        <v>10854</v>
      </c>
      <c r="AI733" s="418">
        <v>1965</v>
      </c>
      <c r="AJ733" s="70">
        <v>0.16</v>
      </c>
      <c r="AK733" s="419" t="s">
        <v>80</v>
      </c>
      <c r="AL733" s="36"/>
    </row>
    <row r="734" spans="1:38" ht="25.5" x14ac:dyDescent="0.25">
      <c r="A734" s="460">
        <v>729</v>
      </c>
      <c r="B734" s="420"/>
      <c r="C734" s="420"/>
      <c r="D734" s="70"/>
      <c r="E734" s="419"/>
      <c r="F734" s="418"/>
      <c r="G734" s="70"/>
      <c r="H734" s="419"/>
      <c r="I734" s="70"/>
      <c r="J734" s="70"/>
      <c r="K734" s="70"/>
      <c r="L734" s="70"/>
      <c r="M734" s="70"/>
      <c r="N734" s="70"/>
      <c r="O734" s="70"/>
      <c r="P734" s="70"/>
      <c r="Q734" s="70"/>
      <c r="R734" s="70"/>
      <c r="S734" s="70"/>
      <c r="T734" s="70"/>
      <c r="U734" s="70"/>
      <c r="V734" s="70"/>
      <c r="W734" s="70"/>
      <c r="X734" s="418"/>
      <c r="Y734" s="419"/>
      <c r="Z734" s="418"/>
      <c r="AA734" s="70"/>
      <c r="AB734" s="419"/>
      <c r="AC734" s="418"/>
      <c r="AD734" s="70"/>
      <c r="AE734" s="70"/>
      <c r="AF734" s="418"/>
      <c r="AG734" s="70" t="s">
        <v>10852</v>
      </c>
      <c r="AH734" s="68" t="s">
        <v>10855</v>
      </c>
      <c r="AI734" s="418">
        <v>1973</v>
      </c>
      <c r="AJ734" s="70">
        <v>0.125</v>
      </c>
      <c r="AK734" s="419" t="s">
        <v>80</v>
      </c>
      <c r="AL734" s="36"/>
    </row>
    <row r="735" spans="1:38" ht="25.5" x14ac:dyDescent="0.25">
      <c r="A735" s="460">
        <v>730</v>
      </c>
      <c r="B735" s="420"/>
      <c r="C735" s="420"/>
      <c r="D735" s="70"/>
      <c r="E735" s="419"/>
      <c r="F735" s="418"/>
      <c r="G735" s="70"/>
      <c r="H735" s="419"/>
      <c r="I735" s="70"/>
      <c r="J735" s="70"/>
      <c r="K735" s="70"/>
      <c r="L735" s="70"/>
      <c r="M735" s="70"/>
      <c r="N735" s="70"/>
      <c r="O735" s="70"/>
      <c r="P735" s="70"/>
      <c r="Q735" s="70"/>
      <c r="R735" s="70"/>
      <c r="S735" s="70"/>
      <c r="T735" s="70"/>
      <c r="U735" s="70"/>
      <c r="V735" s="70"/>
      <c r="W735" s="70"/>
      <c r="X735" s="418"/>
      <c r="Y735" s="419"/>
      <c r="Z735" s="418"/>
      <c r="AA735" s="70"/>
      <c r="AB735" s="419"/>
      <c r="AC735" s="418"/>
      <c r="AD735" s="70"/>
      <c r="AE735" s="70"/>
      <c r="AF735" s="418"/>
      <c r="AG735" s="70" t="s">
        <v>10852</v>
      </c>
      <c r="AH735" s="68" t="s">
        <v>10856</v>
      </c>
      <c r="AI735" s="418">
        <v>1965</v>
      </c>
      <c r="AJ735" s="70">
        <v>0.10199999999999999</v>
      </c>
      <c r="AK735" s="419" t="s">
        <v>9702</v>
      </c>
      <c r="AL735" s="36"/>
    </row>
    <row r="736" spans="1:38" ht="25.5" x14ac:dyDescent="0.25">
      <c r="A736" s="460">
        <v>731</v>
      </c>
      <c r="B736" s="420"/>
      <c r="C736" s="420"/>
      <c r="D736" s="70"/>
      <c r="E736" s="419"/>
      <c r="F736" s="418"/>
      <c r="G736" s="70"/>
      <c r="H736" s="419"/>
      <c r="I736" s="70"/>
      <c r="J736" s="70"/>
      <c r="K736" s="70"/>
      <c r="L736" s="70"/>
      <c r="M736" s="70"/>
      <c r="N736" s="70"/>
      <c r="O736" s="70"/>
      <c r="P736" s="70"/>
      <c r="Q736" s="70"/>
      <c r="R736" s="70"/>
      <c r="S736" s="70"/>
      <c r="T736" s="70"/>
      <c r="U736" s="70"/>
      <c r="V736" s="70"/>
      <c r="W736" s="70"/>
      <c r="X736" s="418"/>
      <c r="Y736" s="419"/>
      <c r="Z736" s="418"/>
      <c r="AA736" s="70"/>
      <c r="AB736" s="419"/>
      <c r="AC736" s="418"/>
      <c r="AD736" s="70"/>
      <c r="AE736" s="70"/>
      <c r="AF736" s="418"/>
      <c r="AG736" s="70" t="s">
        <v>10852</v>
      </c>
      <c r="AH736" s="68" t="s">
        <v>10857</v>
      </c>
      <c r="AI736" s="418">
        <v>1965</v>
      </c>
      <c r="AJ736" s="70">
        <v>0.09</v>
      </c>
      <c r="AK736" s="419" t="s">
        <v>3535</v>
      </c>
      <c r="AL736" s="36"/>
    </row>
    <row r="737" spans="1:38" ht="25.5" x14ac:dyDescent="0.25">
      <c r="A737" s="460">
        <v>732</v>
      </c>
      <c r="B737" s="420"/>
      <c r="C737" s="420"/>
      <c r="D737" s="70"/>
      <c r="E737" s="419"/>
      <c r="F737" s="418"/>
      <c r="G737" s="70"/>
      <c r="H737" s="419"/>
      <c r="I737" s="70"/>
      <c r="J737" s="70"/>
      <c r="K737" s="70"/>
      <c r="L737" s="70"/>
      <c r="M737" s="70"/>
      <c r="N737" s="70"/>
      <c r="O737" s="70"/>
      <c r="P737" s="70"/>
      <c r="Q737" s="70"/>
      <c r="R737" s="70"/>
      <c r="S737" s="70"/>
      <c r="T737" s="70"/>
      <c r="U737" s="70"/>
      <c r="V737" s="70"/>
      <c r="W737" s="70"/>
      <c r="X737" s="418"/>
      <c r="Y737" s="419"/>
      <c r="Z737" s="418"/>
      <c r="AA737" s="70"/>
      <c r="AB737" s="419"/>
      <c r="AC737" s="418"/>
      <c r="AD737" s="70"/>
      <c r="AE737" s="70"/>
      <c r="AF737" s="418"/>
      <c r="AG737" s="70" t="s">
        <v>10852</v>
      </c>
      <c r="AH737" s="68" t="s">
        <v>10858</v>
      </c>
      <c r="AI737" s="418">
        <v>1965</v>
      </c>
      <c r="AJ737" s="70">
        <v>0.05</v>
      </c>
      <c r="AK737" s="419" t="s">
        <v>186</v>
      </c>
      <c r="AL737" s="36"/>
    </row>
    <row r="738" spans="1:38" ht="25.5" x14ac:dyDescent="0.25">
      <c r="A738" s="460">
        <v>733</v>
      </c>
      <c r="B738" s="420"/>
      <c r="C738" s="420"/>
      <c r="D738" s="70"/>
      <c r="E738" s="419"/>
      <c r="F738" s="418"/>
      <c r="G738" s="70"/>
      <c r="H738" s="419"/>
      <c r="I738" s="70"/>
      <c r="J738" s="70"/>
      <c r="K738" s="70"/>
      <c r="L738" s="70"/>
      <c r="M738" s="70"/>
      <c r="N738" s="70"/>
      <c r="O738" s="70"/>
      <c r="P738" s="70"/>
      <c r="Q738" s="70"/>
      <c r="R738" s="70"/>
      <c r="S738" s="70"/>
      <c r="T738" s="70"/>
      <c r="U738" s="70"/>
      <c r="V738" s="70"/>
      <c r="W738" s="70"/>
      <c r="X738" s="418"/>
      <c r="Y738" s="419"/>
      <c r="Z738" s="418"/>
      <c r="AA738" s="70"/>
      <c r="AB738" s="419"/>
      <c r="AC738" s="418"/>
      <c r="AD738" s="70"/>
      <c r="AE738" s="70"/>
      <c r="AF738" s="418"/>
      <c r="AG738" s="70" t="s">
        <v>10852</v>
      </c>
      <c r="AH738" s="68" t="s">
        <v>10859</v>
      </c>
      <c r="AI738" s="418">
        <v>1969</v>
      </c>
      <c r="AJ738" s="70">
        <v>0.19500000000000001</v>
      </c>
      <c r="AK738" s="419" t="s">
        <v>10092</v>
      </c>
      <c r="AL738" s="36"/>
    </row>
    <row r="739" spans="1:38" ht="25.5" x14ac:dyDescent="0.25">
      <c r="A739" s="460">
        <v>734</v>
      </c>
      <c r="B739" s="420"/>
      <c r="C739" s="420"/>
      <c r="D739" s="70"/>
      <c r="E739" s="419"/>
      <c r="F739" s="418"/>
      <c r="G739" s="70"/>
      <c r="H739" s="419"/>
      <c r="I739" s="70"/>
      <c r="J739" s="70"/>
      <c r="K739" s="70"/>
      <c r="L739" s="70"/>
      <c r="M739" s="70"/>
      <c r="N739" s="70"/>
      <c r="O739" s="70"/>
      <c r="P739" s="70"/>
      <c r="Q739" s="70"/>
      <c r="R739" s="70"/>
      <c r="S739" s="70"/>
      <c r="T739" s="70"/>
      <c r="U739" s="70"/>
      <c r="V739" s="70"/>
      <c r="W739" s="70"/>
      <c r="X739" s="418"/>
      <c r="Y739" s="419"/>
      <c r="Z739" s="418"/>
      <c r="AA739" s="70"/>
      <c r="AB739" s="419"/>
      <c r="AC739" s="418"/>
      <c r="AD739" s="70"/>
      <c r="AE739" s="70"/>
      <c r="AF739" s="418"/>
      <c r="AG739" s="70" t="s">
        <v>10852</v>
      </c>
      <c r="AH739" s="68" t="s">
        <v>10860</v>
      </c>
      <c r="AI739" s="418">
        <v>1967</v>
      </c>
      <c r="AJ739" s="70">
        <v>0.12</v>
      </c>
      <c r="AK739" s="419" t="s">
        <v>80</v>
      </c>
      <c r="AL739" s="36"/>
    </row>
    <row r="740" spans="1:38" ht="25.5" x14ac:dyDescent="0.25">
      <c r="A740" s="460">
        <v>735</v>
      </c>
      <c r="B740" s="420"/>
      <c r="C740" s="420"/>
      <c r="D740" s="70"/>
      <c r="E740" s="419"/>
      <c r="F740" s="418"/>
      <c r="G740" s="70"/>
      <c r="H740" s="419"/>
      <c r="I740" s="70"/>
      <c r="J740" s="70"/>
      <c r="K740" s="70"/>
      <c r="L740" s="70"/>
      <c r="M740" s="70"/>
      <c r="N740" s="70"/>
      <c r="O740" s="70"/>
      <c r="P740" s="70"/>
      <c r="Q740" s="70"/>
      <c r="R740" s="70"/>
      <c r="S740" s="70"/>
      <c r="T740" s="70"/>
      <c r="U740" s="70"/>
      <c r="V740" s="70"/>
      <c r="W740" s="70"/>
      <c r="X740" s="418"/>
      <c r="Y740" s="419"/>
      <c r="Z740" s="418"/>
      <c r="AA740" s="70"/>
      <c r="AB740" s="419"/>
      <c r="AC740" s="418"/>
      <c r="AD740" s="70"/>
      <c r="AE740" s="70"/>
      <c r="AF740" s="418"/>
      <c r="AG740" s="70" t="s">
        <v>10852</v>
      </c>
      <c r="AH740" s="68" t="s">
        <v>10861</v>
      </c>
      <c r="AI740" s="418">
        <v>1967</v>
      </c>
      <c r="AJ740" s="70">
        <v>5.6000000000000001E-2</v>
      </c>
      <c r="AK740" s="419" t="s">
        <v>80</v>
      </c>
      <c r="AL740" s="36"/>
    </row>
    <row r="741" spans="1:38" ht="25.5" x14ac:dyDescent="0.25">
      <c r="A741" s="460">
        <v>736</v>
      </c>
      <c r="B741" s="420"/>
      <c r="C741" s="420"/>
      <c r="D741" s="70"/>
      <c r="E741" s="419"/>
      <c r="F741" s="418"/>
      <c r="G741" s="70"/>
      <c r="H741" s="419"/>
      <c r="I741" s="70"/>
      <c r="J741" s="70"/>
      <c r="K741" s="70"/>
      <c r="L741" s="70"/>
      <c r="M741" s="70"/>
      <c r="N741" s="70"/>
      <c r="O741" s="70"/>
      <c r="P741" s="70"/>
      <c r="Q741" s="70"/>
      <c r="R741" s="70"/>
      <c r="S741" s="70"/>
      <c r="T741" s="70"/>
      <c r="U741" s="70"/>
      <c r="V741" s="70"/>
      <c r="W741" s="70"/>
      <c r="X741" s="418"/>
      <c r="Y741" s="419"/>
      <c r="Z741" s="418"/>
      <c r="AA741" s="70"/>
      <c r="AB741" s="419"/>
      <c r="AC741" s="418"/>
      <c r="AD741" s="70"/>
      <c r="AE741" s="70"/>
      <c r="AF741" s="418"/>
      <c r="AG741" s="70" t="s">
        <v>10852</v>
      </c>
      <c r="AH741" s="68" t="s">
        <v>10862</v>
      </c>
      <c r="AI741" s="418">
        <v>1967</v>
      </c>
      <c r="AJ741" s="70">
        <v>8.2000000000000003E-2</v>
      </c>
      <c r="AK741" s="419" t="s">
        <v>80</v>
      </c>
      <c r="AL741" s="36"/>
    </row>
    <row r="742" spans="1:38" x14ac:dyDescent="0.25">
      <c r="A742" s="460">
        <v>737</v>
      </c>
      <c r="B742" s="420"/>
      <c r="C742" s="420"/>
      <c r="D742" s="70"/>
      <c r="E742" s="419"/>
      <c r="F742" s="418"/>
      <c r="G742" s="70"/>
      <c r="H742" s="419"/>
      <c r="I742" s="70"/>
      <c r="J742" s="70"/>
      <c r="K742" s="70"/>
      <c r="L742" s="70"/>
      <c r="M742" s="70"/>
      <c r="N742" s="70"/>
      <c r="O742" s="70"/>
      <c r="P742" s="70"/>
      <c r="Q742" s="70"/>
      <c r="R742" s="70"/>
      <c r="S742" s="70"/>
      <c r="T742" s="70"/>
      <c r="U742" s="70"/>
      <c r="V742" s="70"/>
      <c r="W742" s="70"/>
      <c r="X742" s="418"/>
      <c r="Y742" s="419"/>
      <c r="Z742" s="418"/>
      <c r="AA742" s="70"/>
      <c r="AB742" s="419"/>
      <c r="AC742" s="418"/>
      <c r="AD742" s="70"/>
      <c r="AE742" s="70"/>
      <c r="AF742" s="418"/>
      <c r="AG742" s="70"/>
      <c r="AH742" s="68"/>
      <c r="AI742" s="418"/>
      <c r="AJ742" s="70"/>
      <c r="AK742" s="419"/>
      <c r="AL742" s="36"/>
    </row>
    <row r="743" spans="1:38" ht="25.5" x14ac:dyDescent="0.25">
      <c r="A743" s="460">
        <v>738</v>
      </c>
      <c r="B743" s="420" t="s">
        <v>10863</v>
      </c>
      <c r="C743" s="420"/>
      <c r="D743" s="70"/>
      <c r="E743" s="419"/>
      <c r="F743" s="418"/>
      <c r="G743" s="70"/>
      <c r="H743" s="419"/>
      <c r="I743" s="70"/>
      <c r="J743" s="70"/>
      <c r="K743" s="70"/>
      <c r="L743" s="70"/>
      <c r="M743" s="70" t="s">
        <v>10082</v>
      </c>
      <c r="N743" s="70" t="s">
        <v>10864</v>
      </c>
      <c r="O743" s="70">
        <v>0.60199999999999998</v>
      </c>
      <c r="P743" s="70">
        <v>1990</v>
      </c>
      <c r="Q743" s="70" t="s">
        <v>9081</v>
      </c>
      <c r="R743" s="70" t="s">
        <v>7752</v>
      </c>
      <c r="S743" s="70">
        <v>2</v>
      </c>
      <c r="T743" s="70">
        <v>1965</v>
      </c>
      <c r="U743" s="68" t="s">
        <v>10850</v>
      </c>
      <c r="V743" s="68" t="s">
        <v>10865</v>
      </c>
      <c r="W743" s="70"/>
      <c r="X743" s="418"/>
      <c r="Y743" s="419"/>
      <c r="Z743" s="418"/>
      <c r="AA743" s="70"/>
      <c r="AB743" s="419"/>
      <c r="AC743" s="418"/>
      <c r="AD743" s="70"/>
      <c r="AE743" s="70"/>
      <c r="AF743" s="418"/>
      <c r="AG743" s="70" t="s">
        <v>10866</v>
      </c>
      <c r="AH743" s="68" t="s">
        <v>10867</v>
      </c>
      <c r="AI743" s="418">
        <v>1965</v>
      </c>
      <c r="AJ743" s="70">
        <v>0.08</v>
      </c>
      <c r="AK743" s="419" t="s">
        <v>10193</v>
      </c>
      <c r="AL743" s="36"/>
    </row>
    <row r="744" spans="1:38" ht="25.5" x14ac:dyDescent="0.25">
      <c r="A744" s="460">
        <v>739</v>
      </c>
      <c r="B744" s="420"/>
      <c r="C744" s="420"/>
      <c r="D744" s="70"/>
      <c r="E744" s="419"/>
      <c r="F744" s="418"/>
      <c r="G744" s="70"/>
      <c r="H744" s="419"/>
      <c r="I744" s="70"/>
      <c r="J744" s="70"/>
      <c r="K744" s="70"/>
      <c r="L744" s="70"/>
      <c r="M744" s="70"/>
      <c r="N744" s="70"/>
      <c r="O744" s="70"/>
      <c r="P744" s="70"/>
      <c r="Q744" s="70"/>
      <c r="R744" s="70"/>
      <c r="S744" s="70"/>
      <c r="T744" s="70"/>
      <c r="U744" s="68"/>
      <c r="V744" s="68"/>
      <c r="W744" s="70"/>
      <c r="X744" s="418"/>
      <c r="Y744" s="419"/>
      <c r="Z744" s="418"/>
      <c r="AA744" s="70"/>
      <c r="AB744" s="419"/>
      <c r="AC744" s="418"/>
      <c r="AD744" s="70"/>
      <c r="AE744" s="70"/>
      <c r="AF744" s="418"/>
      <c r="AG744" s="70" t="s">
        <v>10866</v>
      </c>
      <c r="AH744" s="68" t="s">
        <v>10868</v>
      </c>
      <c r="AI744" s="418">
        <v>1965</v>
      </c>
      <c r="AJ744" s="70">
        <v>0.08</v>
      </c>
      <c r="AK744" s="419" t="s">
        <v>10193</v>
      </c>
      <c r="AL744" s="36"/>
    </row>
    <row r="745" spans="1:38" ht="25.5" x14ac:dyDescent="0.25">
      <c r="A745" s="460">
        <v>740</v>
      </c>
      <c r="B745" s="420"/>
      <c r="C745" s="420"/>
      <c r="D745" s="70"/>
      <c r="E745" s="419"/>
      <c r="F745" s="418"/>
      <c r="G745" s="70"/>
      <c r="H745" s="419"/>
      <c r="I745" s="70"/>
      <c r="J745" s="70"/>
      <c r="K745" s="70"/>
      <c r="L745" s="70"/>
      <c r="M745" s="70"/>
      <c r="N745" s="70"/>
      <c r="O745" s="70"/>
      <c r="P745" s="70"/>
      <c r="Q745" s="70"/>
      <c r="R745" s="70"/>
      <c r="S745" s="70"/>
      <c r="T745" s="70"/>
      <c r="U745" s="68"/>
      <c r="V745" s="68"/>
      <c r="W745" s="70"/>
      <c r="X745" s="418"/>
      <c r="Y745" s="419"/>
      <c r="Z745" s="418"/>
      <c r="AA745" s="70"/>
      <c r="AB745" s="419"/>
      <c r="AC745" s="418"/>
      <c r="AD745" s="70"/>
      <c r="AE745" s="70"/>
      <c r="AF745" s="418"/>
      <c r="AG745" s="70" t="s">
        <v>10866</v>
      </c>
      <c r="AH745" s="68" t="s">
        <v>10869</v>
      </c>
      <c r="AI745" s="418">
        <v>1977</v>
      </c>
      <c r="AJ745" s="70">
        <v>0.08</v>
      </c>
      <c r="AK745" s="419" t="s">
        <v>48</v>
      </c>
      <c r="AL745" s="36"/>
    </row>
    <row r="746" spans="1:38" ht="25.5" x14ac:dyDescent="0.25">
      <c r="A746" s="460">
        <v>741</v>
      </c>
      <c r="B746" s="420"/>
      <c r="C746" s="420"/>
      <c r="D746" s="70"/>
      <c r="E746" s="419"/>
      <c r="F746" s="418"/>
      <c r="G746" s="70"/>
      <c r="H746" s="419"/>
      <c r="I746" s="70"/>
      <c r="J746" s="70"/>
      <c r="K746" s="70"/>
      <c r="L746" s="70"/>
      <c r="M746" s="70"/>
      <c r="N746" s="70"/>
      <c r="O746" s="70"/>
      <c r="P746" s="70"/>
      <c r="Q746" s="70"/>
      <c r="R746" s="70"/>
      <c r="S746" s="70"/>
      <c r="T746" s="70"/>
      <c r="U746" s="70"/>
      <c r="V746" s="70"/>
      <c r="W746" s="70"/>
      <c r="X746" s="418"/>
      <c r="Y746" s="419"/>
      <c r="Z746" s="418"/>
      <c r="AA746" s="70"/>
      <c r="AB746" s="419"/>
      <c r="AC746" s="418"/>
      <c r="AD746" s="70"/>
      <c r="AE746" s="70"/>
      <c r="AF746" s="418"/>
      <c r="AG746" s="70" t="s">
        <v>10866</v>
      </c>
      <c r="AH746" s="68" t="s">
        <v>10870</v>
      </c>
      <c r="AI746" s="418">
        <v>1977</v>
      </c>
      <c r="AJ746" s="70">
        <v>0.08</v>
      </c>
      <c r="AK746" s="419" t="s">
        <v>48</v>
      </c>
      <c r="AL746" s="36"/>
    </row>
    <row r="747" spans="1:38" x14ac:dyDescent="0.25">
      <c r="A747" s="460">
        <v>742</v>
      </c>
      <c r="B747" s="420"/>
      <c r="C747" s="420"/>
      <c r="D747" s="70"/>
      <c r="E747" s="419"/>
      <c r="F747" s="418"/>
      <c r="G747" s="70"/>
      <c r="H747" s="419"/>
      <c r="I747" s="70"/>
      <c r="J747" s="70"/>
      <c r="K747" s="70"/>
      <c r="L747" s="70"/>
      <c r="M747" s="70"/>
      <c r="N747" s="70"/>
      <c r="O747" s="70"/>
      <c r="P747" s="70"/>
      <c r="Q747" s="70"/>
      <c r="R747" s="70"/>
      <c r="S747" s="70"/>
      <c r="T747" s="70"/>
      <c r="U747" s="70"/>
      <c r="V747" s="70"/>
      <c r="W747" s="70"/>
      <c r="X747" s="418"/>
      <c r="Y747" s="419"/>
      <c r="Z747" s="418"/>
      <c r="AA747" s="70"/>
      <c r="AB747" s="419"/>
      <c r="AC747" s="418"/>
      <c r="AD747" s="70"/>
      <c r="AE747" s="70"/>
      <c r="AF747" s="418"/>
      <c r="AG747" s="70" t="s">
        <v>10866</v>
      </c>
      <c r="AH747" s="68" t="s">
        <v>10871</v>
      </c>
      <c r="AI747" s="418">
        <v>2007</v>
      </c>
      <c r="AJ747" s="70">
        <v>0.2</v>
      </c>
      <c r="AK747" s="419" t="s">
        <v>385</v>
      </c>
      <c r="AL747" s="36"/>
    </row>
    <row r="748" spans="1:38" x14ac:dyDescent="0.25">
      <c r="A748" s="460">
        <v>743</v>
      </c>
      <c r="B748" s="420"/>
      <c r="C748" s="420"/>
      <c r="D748" s="70"/>
      <c r="E748" s="419"/>
      <c r="F748" s="418"/>
      <c r="G748" s="70"/>
      <c r="H748" s="419"/>
      <c r="I748" s="70"/>
      <c r="J748" s="70"/>
      <c r="K748" s="70"/>
      <c r="L748" s="70"/>
      <c r="M748" s="70"/>
      <c r="N748" s="70"/>
      <c r="O748" s="70"/>
      <c r="P748" s="70"/>
      <c r="Q748" s="70"/>
      <c r="R748" s="70"/>
      <c r="S748" s="70"/>
      <c r="T748" s="70"/>
      <c r="U748" s="70"/>
      <c r="V748" s="70"/>
      <c r="W748" s="70"/>
      <c r="X748" s="418"/>
      <c r="Y748" s="419"/>
      <c r="Z748" s="418"/>
      <c r="AA748" s="70"/>
      <c r="AB748" s="419"/>
      <c r="AC748" s="418"/>
      <c r="AD748" s="70"/>
      <c r="AE748" s="70"/>
      <c r="AF748" s="418"/>
      <c r="AG748" s="70" t="s">
        <v>10866</v>
      </c>
      <c r="AH748" s="68" t="s">
        <v>10872</v>
      </c>
      <c r="AI748" s="418">
        <v>1977</v>
      </c>
      <c r="AJ748" s="70">
        <v>0.12</v>
      </c>
      <c r="AK748" s="419" t="s">
        <v>10092</v>
      </c>
      <c r="AL748" s="36"/>
    </row>
    <row r="749" spans="1:38" ht="25.5" x14ac:dyDescent="0.25">
      <c r="A749" s="460">
        <v>744</v>
      </c>
      <c r="B749" s="420"/>
      <c r="C749" s="420"/>
      <c r="D749" s="70"/>
      <c r="E749" s="419"/>
      <c r="F749" s="418"/>
      <c r="G749" s="70"/>
      <c r="H749" s="419"/>
      <c r="I749" s="70"/>
      <c r="J749" s="70"/>
      <c r="K749" s="70"/>
      <c r="L749" s="70"/>
      <c r="M749" s="70"/>
      <c r="N749" s="70"/>
      <c r="O749" s="70"/>
      <c r="P749" s="70"/>
      <c r="Q749" s="70"/>
      <c r="R749" s="70"/>
      <c r="S749" s="70"/>
      <c r="T749" s="70"/>
      <c r="U749" s="70"/>
      <c r="V749" s="70"/>
      <c r="W749" s="70"/>
      <c r="X749" s="418"/>
      <c r="Y749" s="419"/>
      <c r="Z749" s="418"/>
      <c r="AA749" s="70"/>
      <c r="AB749" s="419"/>
      <c r="AC749" s="418"/>
      <c r="AD749" s="70"/>
      <c r="AE749" s="70"/>
      <c r="AF749" s="418"/>
      <c r="AG749" s="70" t="s">
        <v>10866</v>
      </c>
      <c r="AH749" s="68" t="s">
        <v>10873</v>
      </c>
      <c r="AI749" s="418">
        <v>1965</v>
      </c>
      <c r="AJ749" s="70">
        <v>0.105</v>
      </c>
      <c r="AK749" s="419" t="s">
        <v>89</v>
      </c>
      <c r="AL749" s="36"/>
    </row>
    <row r="750" spans="1:38" ht="25.5" x14ac:dyDescent="0.25">
      <c r="A750" s="460">
        <v>745</v>
      </c>
      <c r="B750" s="420"/>
      <c r="C750" s="420"/>
      <c r="D750" s="70"/>
      <c r="E750" s="419"/>
      <c r="F750" s="418"/>
      <c r="G750" s="70"/>
      <c r="H750" s="419"/>
      <c r="I750" s="70"/>
      <c r="J750" s="70"/>
      <c r="K750" s="70"/>
      <c r="L750" s="70"/>
      <c r="M750" s="70"/>
      <c r="N750" s="70"/>
      <c r="O750" s="70"/>
      <c r="P750" s="70"/>
      <c r="Q750" s="70"/>
      <c r="R750" s="70"/>
      <c r="S750" s="70"/>
      <c r="T750" s="70"/>
      <c r="U750" s="70"/>
      <c r="V750" s="70"/>
      <c r="W750" s="70"/>
      <c r="X750" s="418"/>
      <c r="Y750" s="419"/>
      <c r="Z750" s="418"/>
      <c r="AA750" s="70"/>
      <c r="AB750" s="419"/>
      <c r="AC750" s="418"/>
      <c r="AD750" s="70"/>
      <c r="AE750" s="70"/>
      <c r="AF750" s="418"/>
      <c r="AG750" s="70" t="s">
        <v>10866</v>
      </c>
      <c r="AH750" s="68" t="s">
        <v>10874</v>
      </c>
      <c r="AI750" s="418">
        <v>1965</v>
      </c>
      <c r="AJ750" s="70">
        <v>4.4999999999999998E-2</v>
      </c>
      <c r="AK750" s="419" t="s">
        <v>89</v>
      </c>
      <c r="AL750" s="36"/>
    </row>
    <row r="751" spans="1:38" ht="25.5" x14ac:dyDescent="0.25">
      <c r="A751" s="460">
        <v>746</v>
      </c>
      <c r="B751" s="420"/>
      <c r="C751" s="420"/>
      <c r="D751" s="70"/>
      <c r="E751" s="419"/>
      <c r="F751" s="418"/>
      <c r="G751" s="70"/>
      <c r="H751" s="419"/>
      <c r="I751" s="70"/>
      <c r="J751" s="70"/>
      <c r="K751" s="70"/>
      <c r="L751" s="70"/>
      <c r="M751" s="70"/>
      <c r="N751" s="70"/>
      <c r="O751" s="70"/>
      <c r="P751" s="70"/>
      <c r="Q751" s="70"/>
      <c r="R751" s="70"/>
      <c r="S751" s="70"/>
      <c r="T751" s="70"/>
      <c r="U751" s="70"/>
      <c r="V751" s="70"/>
      <c r="W751" s="70"/>
      <c r="X751" s="418"/>
      <c r="Y751" s="419"/>
      <c r="Z751" s="418"/>
      <c r="AA751" s="70"/>
      <c r="AB751" s="419"/>
      <c r="AC751" s="418"/>
      <c r="AD751" s="70"/>
      <c r="AE751" s="70"/>
      <c r="AF751" s="418"/>
      <c r="AG751" s="70" t="s">
        <v>10866</v>
      </c>
      <c r="AH751" s="68" t="s">
        <v>10875</v>
      </c>
      <c r="AI751" s="418">
        <v>1965</v>
      </c>
      <c r="AJ751" s="70">
        <v>0.12</v>
      </c>
      <c r="AK751" s="419" t="s">
        <v>447</v>
      </c>
      <c r="AL751" s="36"/>
    </row>
    <row r="752" spans="1:38" ht="25.5" x14ac:dyDescent="0.25">
      <c r="A752" s="460">
        <v>747</v>
      </c>
      <c r="B752" s="420" t="s">
        <v>10876</v>
      </c>
      <c r="C752" s="420"/>
      <c r="D752" s="70"/>
      <c r="E752" s="419"/>
      <c r="F752" s="418"/>
      <c r="G752" s="70"/>
      <c r="H752" s="419"/>
      <c r="I752" s="70"/>
      <c r="J752" s="70"/>
      <c r="K752" s="70"/>
      <c r="L752" s="70"/>
      <c r="M752" s="68" t="s">
        <v>10877</v>
      </c>
      <c r="N752" s="70" t="s">
        <v>10878</v>
      </c>
      <c r="O752" s="70">
        <v>0.38800000000000001</v>
      </c>
      <c r="P752" s="70">
        <v>2021</v>
      </c>
      <c r="Q752" s="68" t="s">
        <v>1617</v>
      </c>
      <c r="R752" s="68" t="s">
        <v>10076</v>
      </c>
      <c r="S752" s="70">
        <v>112</v>
      </c>
      <c r="T752" s="70">
        <v>2014</v>
      </c>
      <c r="U752" s="68" t="s">
        <v>10879</v>
      </c>
      <c r="V752" s="70" t="s">
        <v>1801</v>
      </c>
      <c r="W752" s="70"/>
      <c r="X752" s="418"/>
      <c r="Y752" s="419"/>
      <c r="Z752" s="418"/>
      <c r="AA752" s="70"/>
      <c r="AB752" s="419"/>
      <c r="AC752" s="418"/>
      <c r="AD752" s="70"/>
      <c r="AE752" s="70"/>
      <c r="AF752" s="418"/>
      <c r="AG752" s="68" t="s">
        <v>10078</v>
      </c>
      <c r="AH752" s="68" t="s">
        <v>10880</v>
      </c>
      <c r="AI752" s="418">
        <v>2021</v>
      </c>
      <c r="AJ752" s="70">
        <v>0.20200000000000001</v>
      </c>
      <c r="AK752" s="419" t="s">
        <v>296</v>
      </c>
      <c r="AL752" s="36"/>
    </row>
    <row r="753" spans="1:38" x14ac:dyDescent="0.25">
      <c r="A753" s="460">
        <v>748</v>
      </c>
      <c r="B753" s="420"/>
      <c r="C753" s="420"/>
      <c r="D753" s="70"/>
      <c r="E753" s="419"/>
      <c r="F753" s="418"/>
      <c r="G753" s="70"/>
      <c r="H753" s="419"/>
      <c r="I753" s="70"/>
      <c r="J753" s="70"/>
      <c r="K753" s="70"/>
      <c r="L753" s="70"/>
      <c r="M753" s="70"/>
      <c r="N753" s="70"/>
      <c r="O753" s="70"/>
      <c r="P753" s="70"/>
      <c r="Q753" s="70"/>
      <c r="R753" s="70"/>
      <c r="S753" s="70"/>
      <c r="T753" s="70"/>
      <c r="U753" s="70"/>
      <c r="V753" s="70"/>
      <c r="W753" s="70"/>
      <c r="X753" s="418"/>
      <c r="Y753" s="419"/>
      <c r="Z753" s="418"/>
      <c r="AA753" s="70"/>
      <c r="AB753" s="419"/>
      <c r="AC753" s="418"/>
      <c r="AD753" s="70"/>
      <c r="AE753" s="70"/>
      <c r="AF753" s="418"/>
      <c r="AG753" s="70"/>
      <c r="AH753" s="68"/>
      <c r="AI753" s="418"/>
      <c r="AJ753" s="70"/>
      <c r="AK753" s="419"/>
      <c r="AL753" s="36"/>
    </row>
    <row r="754" spans="1:38" ht="25.5" x14ac:dyDescent="0.25">
      <c r="A754" s="460">
        <v>749</v>
      </c>
      <c r="B754" s="420" t="s">
        <v>10881</v>
      </c>
      <c r="C754" s="420"/>
      <c r="D754" s="70"/>
      <c r="E754" s="419"/>
      <c r="F754" s="418"/>
      <c r="G754" s="70"/>
      <c r="H754" s="419"/>
      <c r="I754" s="70"/>
      <c r="J754" s="70"/>
      <c r="K754" s="70"/>
      <c r="L754" s="70"/>
      <c r="M754" s="68" t="s">
        <v>10882</v>
      </c>
      <c r="N754" s="70" t="s">
        <v>10083</v>
      </c>
      <c r="O754" s="70">
        <v>0.38800000000000001</v>
      </c>
      <c r="P754" s="70">
        <v>2021</v>
      </c>
      <c r="Q754" s="68" t="s">
        <v>1617</v>
      </c>
      <c r="R754" s="70" t="s">
        <v>10084</v>
      </c>
      <c r="S754" s="70">
        <v>10</v>
      </c>
      <c r="T754" s="70">
        <v>2018</v>
      </c>
      <c r="U754" s="68" t="s">
        <v>10883</v>
      </c>
      <c r="V754" s="70" t="s">
        <v>253</v>
      </c>
      <c r="W754" s="70"/>
      <c r="X754" s="418"/>
      <c r="Y754" s="419"/>
      <c r="Z754" s="418"/>
      <c r="AA754" s="70"/>
      <c r="AB754" s="419"/>
      <c r="AC754" s="418"/>
      <c r="AD754" s="70"/>
      <c r="AE754" s="70"/>
      <c r="AF754" s="418"/>
      <c r="AG754" s="70" t="s">
        <v>3467</v>
      </c>
      <c r="AH754" s="68" t="s">
        <v>10884</v>
      </c>
      <c r="AI754" s="418">
        <v>1976</v>
      </c>
      <c r="AJ754" s="70">
        <v>0.14000000000000001</v>
      </c>
      <c r="AK754" s="419" t="s">
        <v>10092</v>
      </c>
      <c r="AL754" s="36"/>
    </row>
    <row r="755" spans="1:38" ht="25.5" x14ac:dyDescent="0.25">
      <c r="A755" s="460">
        <v>750</v>
      </c>
      <c r="B755" s="420"/>
      <c r="C755" s="420"/>
      <c r="D755" s="70"/>
      <c r="E755" s="419"/>
      <c r="F755" s="418"/>
      <c r="G755" s="70"/>
      <c r="H755" s="419"/>
      <c r="I755" s="70"/>
      <c r="J755" s="70"/>
      <c r="K755" s="70"/>
      <c r="L755" s="70"/>
      <c r="M755" s="70"/>
      <c r="N755" s="70"/>
      <c r="O755" s="70"/>
      <c r="P755" s="70"/>
      <c r="Q755" s="70"/>
      <c r="R755" s="70"/>
      <c r="S755" s="70"/>
      <c r="T755" s="70"/>
      <c r="U755" s="70"/>
      <c r="V755" s="70"/>
      <c r="W755" s="70"/>
      <c r="X755" s="418"/>
      <c r="Y755" s="419"/>
      <c r="Z755" s="418"/>
      <c r="AA755" s="70"/>
      <c r="AB755" s="419"/>
      <c r="AC755" s="418"/>
      <c r="AD755" s="70"/>
      <c r="AE755" s="70"/>
      <c r="AF755" s="418"/>
      <c r="AG755" s="70" t="s">
        <v>3467</v>
      </c>
      <c r="AH755" s="68" t="s">
        <v>10885</v>
      </c>
      <c r="AI755" s="418">
        <v>1976</v>
      </c>
      <c r="AJ755" s="70">
        <v>8.4000000000000005E-2</v>
      </c>
      <c r="AK755" s="419" t="s">
        <v>10886</v>
      </c>
      <c r="AL755" s="36"/>
    </row>
    <row r="756" spans="1:38" ht="25.5" x14ac:dyDescent="0.25">
      <c r="A756" s="460">
        <v>751</v>
      </c>
      <c r="B756" s="420"/>
      <c r="C756" s="420"/>
      <c r="D756" s="70"/>
      <c r="E756" s="419"/>
      <c r="F756" s="418"/>
      <c r="G756" s="70"/>
      <c r="H756" s="419"/>
      <c r="I756" s="70"/>
      <c r="J756" s="70"/>
      <c r="K756" s="70"/>
      <c r="L756" s="70"/>
      <c r="M756" s="70"/>
      <c r="N756" s="70"/>
      <c r="O756" s="70"/>
      <c r="P756" s="70"/>
      <c r="Q756" s="70"/>
      <c r="R756" s="70"/>
      <c r="S756" s="70"/>
      <c r="T756" s="70"/>
      <c r="U756" s="70"/>
      <c r="V756" s="70"/>
      <c r="W756" s="70"/>
      <c r="X756" s="418"/>
      <c r="Y756" s="419"/>
      <c r="Z756" s="418"/>
      <c r="AA756" s="70"/>
      <c r="AB756" s="419"/>
      <c r="AC756" s="418"/>
      <c r="AD756" s="70"/>
      <c r="AE756" s="70"/>
      <c r="AF756" s="418"/>
      <c r="AG756" s="70" t="s">
        <v>3467</v>
      </c>
      <c r="AH756" s="68" t="s">
        <v>10887</v>
      </c>
      <c r="AI756" s="418">
        <v>1976</v>
      </c>
      <c r="AJ756" s="70">
        <v>0.06</v>
      </c>
      <c r="AK756" s="419" t="s">
        <v>7569</v>
      </c>
      <c r="AL756" s="36"/>
    </row>
    <row r="757" spans="1:38" ht="25.5" x14ac:dyDescent="0.25">
      <c r="A757" s="460">
        <v>752</v>
      </c>
      <c r="B757" s="420"/>
      <c r="C757" s="420"/>
      <c r="D757" s="70"/>
      <c r="E757" s="419"/>
      <c r="F757" s="418"/>
      <c r="G757" s="70"/>
      <c r="H757" s="419"/>
      <c r="I757" s="70"/>
      <c r="J757" s="70"/>
      <c r="K757" s="70"/>
      <c r="L757" s="70"/>
      <c r="M757" s="70"/>
      <c r="N757" s="70"/>
      <c r="O757" s="70"/>
      <c r="P757" s="70"/>
      <c r="Q757" s="70"/>
      <c r="R757" s="70"/>
      <c r="S757" s="70"/>
      <c r="T757" s="70"/>
      <c r="U757" s="70"/>
      <c r="V757" s="70"/>
      <c r="W757" s="70"/>
      <c r="X757" s="418"/>
      <c r="Y757" s="419"/>
      <c r="Z757" s="418"/>
      <c r="AA757" s="70"/>
      <c r="AB757" s="419"/>
      <c r="AC757" s="418"/>
      <c r="AD757" s="70"/>
      <c r="AE757" s="70"/>
      <c r="AF757" s="418"/>
      <c r="AG757" s="70" t="s">
        <v>3467</v>
      </c>
      <c r="AH757" s="68" t="s">
        <v>10888</v>
      </c>
      <c r="AI757" s="418">
        <v>1976</v>
      </c>
      <c r="AJ757" s="70">
        <v>0.03</v>
      </c>
      <c r="AK757" s="419" t="s">
        <v>7569</v>
      </c>
      <c r="AL757" s="36"/>
    </row>
    <row r="758" spans="1:38" ht="25.5" x14ac:dyDescent="0.25">
      <c r="A758" s="460">
        <v>753</v>
      </c>
      <c r="B758" s="420"/>
      <c r="C758" s="420"/>
      <c r="D758" s="70"/>
      <c r="E758" s="419"/>
      <c r="F758" s="418"/>
      <c r="G758" s="70"/>
      <c r="H758" s="419"/>
      <c r="I758" s="70"/>
      <c r="J758" s="70"/>
      <c r="K758" s="70"/>
      <c r="L758" s="70"/>
      <c r="M758" s="70"/>
      <c r="N758" s="70"/>
      <c r="O758" s="70"/>
      <c r="P758" s="70"/>
      <c r="Q758" s="70"/>
      <c r="R758" s="70"/>
      <c r="S758" s="70"/>
      <c r="T758" s="70"/>
      <c r="U758" s="70"/>
      <c r="V758" s="70"/>
      <c r="W758" s="70"/>
      <c r="X758" s="418"/>
      <c r="Y758" s="419"/>
      <c r="Z758" s="418"/>
      <c r="AA758" s="70"/>
      <c r="AB758" s="419"/>
      <c r="AC758" s="418"/>
      <c r="AD758" s="70"/>
      <c r="AE758" s="70"/>
      <c r="AF758" s="418"/>
      <c r="AG758" s="70" t="s">
        <v>3467</v>
      </c>
      <c r="AH758" s="68" t="s">
        <v>10889</v>
      </c>
      <c r="AI758" s="418">
        <v>1976</v>
      </c>
      <c r="AJ758" s="70">
        <v>7.4999999999999997E-2</v>
      </c>
      <c r="AK758" s="419" t="s">
        <v>80</v>
      </c>
      <c r="AL758" s="36"/>
    </row>
    <row r="759" spans="1:38" ht="25.5" x14ac:dyDescent="0.25">
      <c r="A759" s="460">
        <v>754</v>
      </c>
      <c r="B759" s="420"/>
      <c r="C759" s="420"/>
      <c r="D759" s="70"/>
      <c r="E759" s="419"/>
      <c r="F759" s="418"/>
      <c r="G759" s="70"/>
      <c r="H759" s="419"/>
      <c r="I759" s="70"/>
      <c r="J759" s="70"/>
      <c r="K759" s="70"/>
      <c r="L759" s="70"/>
      <c r="M759" s="70"/>
      <c r="N759" s="70"/>
      <c r="O759" s="70"/>
      <c r="P759" s="70"/>
      <c r="Q759" s="70"/>
      <c r="R759" s="70"/>
      <c r="S759" s="70"/>
      <c r="T759" s="70"/>
      <c r="U759" s="70"/>
      <c r="V759" s="70"/>
      <c r="W759" s="70"/>
      <c r="X759" s="418"/>
      <c r="Y759" s="419"/>
      <c r="Z759" s="418"/>
      <c r="AA759" s="70"/>
      <c r="AB759" s="419"/>
      <c r="AC759" s="418"/>
      <c r="AD759" s="70"/>
      <c r="AE759" s="70"/>
      <c r="AF759" s="418"/>
      <c r="AG759" s="70" t="s">
        <v>3467</v>
      </c>
      <c r="AH759" s="68" t="s">
        <v>10890</v>
      </c>
      <c r="AI759" s="418">
        <v>1976</v>
      </c>
      <c r="AJ759" s="70">
        <v>0.11</v>
      </c>
      <c r="AK759" s="419" t="s">
        <v>10891</v>
      </c>
      <c r="AL759" s="36"/>
    </row>
    <row r="760" spans="1:38" ht="25.5" x14ac:dyDescent="0.25">
      <c r="A760" s="460">
        <v>755</v>
      </c>
      <c r="B760" s="420"/>
      <c r="C760" s="420"/>
      <c r="D760" s="70"/>
      <c r="E760" s="419"/>
      <c r="F760" s="418"/>
      <c r="G760" s="70"/>
      <c r="H760" s="419"/>
      <c r="I760" s="70"/>
      <c r="J760" s="70"/>
      <c r="K760" s="70"/>
      <c r="L760" s="70"/>
      <c r="M760" s="70"/>
      <c r="N760" s="70"/>
      <c r="O760" s="70"/>
      <c r="P760" s="70"/>
      <c r="Q760" s="70"/>
      <c r="R760" s="70"/>
      <c r="S760" s="70"/>
      <c r="T760" s="70"/>
      <c r="U760" s="70"/>
      <c r="V760" s="70"/>
      <c r="W760" s="70"/>
      <c r="X760" s="418"/>
      <c r="Y760" s="419"/>
      <c r="Z760" s="418"/>
      <c r="AA760" s="70"/>
      <c r="AB760" s="419"/>
      <c r="AC760" s="418"/>
      <c r="AD760" s="70"/>
      <c r="AE760" s="70"/>
      <c r="AF760" s="418"/>
      <c r="AG760" s="70" t="s">
        <v>3467</v>
      </c>
      <c r="AH760" s="68" t="s">
        <v>10892</v>
      </c>
      <c r="AI760" s="418">
        <v>1976</v>
      </c>
      <c r="AJ760" s="70">
        <v>4.2999999999999997E-2</v>
      </c>
      <c r="AK760" s="419" t="s">
        <v>9253</v>
      </c>
      <c r="AL760" s="36"/>
    </row>
    <row r="761" spans="1:38" ht="25.5" x14ac:dyDescent="0.25">
      <c r="A761" s="460">
        <v>756</v>
      </c>
      <c r="B761" s="420"/>
      <c r="C761" s="420"/>
      <c r="D761" s="70"/>
      <c r="E761" s="419"/>
      <c r="F761" s="418"/>
      <c r="G761" s="70"/>
      <c r="H761" s="419"/>
      <c r="I761" s="70"/>
      <c r="J761" s="70"/>
      <c r="K761" s="70"/>
      <c r="L761" s="70"/>
      <c r="M761" s="70"/>
      <c r="N761" s="70"/>
      <c r="O761" s="70"/>
      <c r="P761" s="70"/>
      <c r="Q761" s="70"/>
      <c r="R761" s="70"/>
      <c r="S761" s="70"/>
      <c r="T761" s="70"/>
      <c r="U761" s="70"/>
      <c r="V761" s="70"/>
      <c r="W761" s="70"/>
      <c r="X761" s="418"/>
      <c r="Y761" s="419"/>
      <c r="Z761" s="418"/>
      <c r="AA761" s="70"/>
      <c r="AB761" s="419"/>
      <c r="AC761" s="418"/>
      <c r="AD761" s="70"/>
      <c r="AE761" s="70"/>
      <c r="AF761" s="418"/>
      <c r="AG761" s="70" t="s">
        <v>3467</v>
      </c>
      <c r="AH761" s="68" t="s">
        <v>10893</v>
      </c>
      <c r="AI761" s="418">
        <v>1975</v>
      </c>
      <c r="AJ761" s="70">
        <v>6.3E-2</v>
      </c>
      <c r="AK761" s="419" t="s">
        <v>6931</v>
      </c>
      <c r="AL761" s="36"/>
    </row>
    <row r="762" spans="1:38" ht="25.5" x14ac:dyDescent="0.25">
      <c r="A762" s="460">
        <v>757</v>
      </c>
      <c r="B762" s="420"/>
      <c r="C762" s="420"/>
      <c r="D762" s="70"/>
      <c r="E762" s="419"/>
      <c r="F762" s="418"/>
      <c r="G762" s="70"/>
      <c r="H762" s="419"/>
      <c r="I762" s="70"/>
      <c r="J762" s="70"/>
      <c r="K762" s="70"/>
      <c r="L762" s="70"/>
      <c r="M762" s="70"/>
      <c r="N762" s="70"/>
      <c r="O762" s="70"/>
      <c r="P762" s="70"/>
      <c r="Q762" s="70"/>
      <c r="R762" s="70"/>
      <c r="S762" s="70"/>
      <c r="T762" s="70"/>
      <c r="U762" s="70"/>
      <c r="V762" s="70"/>
      <c r="W762" s="70"/>
      <c r="X762" s="418"/>
      <c r="Y762" s="419"/>
      <c r="Z762" s="418"/>
      <c r="AA762" s="70"/>
      <c r="AB762" s="419"/>
      <c r="AC762" s="418"/>
      <c r="AD762" s="70"/>
      <c r="AE762" s="70"/>
      <c r="AF762" s="418"/>
      <c r="AG762" s="70" t="s">
        <v>3467</v>
      </c>
      <c r="AH762" s="68" t="s">
        <v>10894</v>
      </c>
      <c r="AI762" s="418">
        <v>1975</v>
      </c>
      <c r="AJ762" s="70">
        <v>5.7000000000000002E-2</v>
      </c>
      <c r="AK762" s="419" t="s">
        <v>44</v>
      </c>
      <c r="AL762" s="36"/>
    </row>
    <row r="763" spans="1:38" ht="25.5" x14ac:dyDescent="0.25">
      <c r="A763" s="460">
        <v>758</v>
      </c>
      <c r="B763" s="420"/>
      <c r="C763" s="420"/>
      <c r="D763" s="70"/>
      <c r="E763" s="419"/>
      <c r="F763" s="418"/>
      <c r="G763" s="70"/>
      <c r="H763" s="419"/>
      <c r="I763" s="70"/>
      <c r="J763" s="70"/>
      <c r="K763" s="70"/>
      <c r="L763" s="70"/>
      <c r="M763" s="70"/>
      <c r="N763" s="70"/>
      <c r="O763" s="70"/>
      <c r="P763" s="70"/>
      <c r="Q763" s="70"/>
      <c r="R763" s="70"/>
      <c r="S763" s="70"/>
      <c r="T763" s="70"/>
      <c r="U763" s="70"/>
      <c r="V763" s="70"/>
      <c r="W763" s="70"/>
      <c r="X763" s="418"/>
      <c r="Y763" s="419"/>
      <c r="Z763" s="418"/>
      <c r="AA763" s="70"/>
      <c r="AB763" s="419"/>
      <c r="AC763" s="418"/>
      <c r="AD763" s="70"/>
      <c r="AE763" s="70"/>
      <c r="AF763" s="418"/>
      <c r="AG763" s="70" t="s">
        <v>3467</v>
      </c>
      <c r="AH763" s="68" t="s">
        <v>10895</v>
      </c>
      <c r="AI763" s="418">
        <v>1984</v>
      </c>
      <c r="AJ763" s="70">
        <v>0.125</v>
      </c>
      <c r="AK763" s="419" t="s">
        <v>48</v>
      </c>
      <c r="AL763" s="36"/>
    </row>
    <row r="764" spans="1:38" x14ac:dyDescent="0.25">
      <c r="A764" s="460">
        <v>759</v>
      </c>
      <c r="B764" s="420"/>
      <c r="C764" s="420"/>
      <c r="D764" s="70"/>
      <c r="E764" s="419"/>
      <c r="F764" s="418"/>
      <c r="G764" s="70"/>
      <c r="H764" s="419"/>
      <c r="I764" s="70"/>
      <c r="J764" s="70"/>
      <c r="K764" s="70"/>
      <c r="L764" s="70"/>
      <c r="M764" s="70"/>
      <c r="N764" s="70"/>
      <c r="O764" s="70"/>
      <c r="P764" s="70"/>
      <c r="Q764" s="70"/>
      <c r="R764" s="70"/>
      <c r="S764" s="70"/>
      <c r="T764" s="70"/>
      <c r="U764" s="70"/>
      <c r="V764" s="70"/>
      <c r="W764" s="70"/>
      <c r="X764" s="418"/>
      <c r="Y764" s="419"/>
      <c r="Z764" s="418"/>
      <c r="AA764" s="70"/>
      <c r="AB764" s="419"/>
      <c r="AC764" s="418"/>
      <c r="AD764" s="70"/>
      <c r="AE764" s="70"/>
      <c r="AF764" s="418"/>
      <c r="AG764" s="70"/>
      <c r="AH764" s="68"/>
      <c r="AI764" s="418"/>
      <c r="AJ764" s="70"/>
      <c r="AK764" s="419"/>
      <c r="AL764" s="36"/>
    </row>
    <row r="765" spans="1:38" ht="25.5" x14ac:dyDescent="0.25">
      <c r="A765" s="460">
        <v>760</v>
      </c>
      <c r="B765" s="420" t="s">
        <v>10896</v>
      </c>
      <c r="C765" s="420"/>
      <c r="D765" s="70"/>
      <c r="E765" s="419"/>
      <c r="F765" s="418"/>
      <c r="G765" s="70"/>
      <c r="H765" s="419"/>
      <c r="I765" s="70"/>
      <c r="J765" s="70"/>
      <c r="K765" s="70"/>
      <c r="L765" s="70"/>
      <c r="M765" s="70" t="s">
        <v>10897</v>
      </c>
      <c r="N765" s="510" t="s">
        <v>10898</v>
      </c>
      <c r="O765" s="70">
        <v>0.25</v>
      </c>
      <c r="P765" s="70">
        <v>1977</v>
      </c>
      <c r="Q765" s="70" t="s">
        <v>7773</v>
      </c>
      <c r="R765" s="70" t="s">
        <v>5644</v>
      </c>
      <c r="S765" s="70">
        <v>11</v>
      </c>
      <c r="T765" s="70">
        <v>1973</v>
      </c>
      <c r="U765" s="68" t="s">
        <v>10850</v>
      </c>
      <c r="V765" s="70" t="s">
        <v>28</v>
      </c>
      <c r="W765" s="70"/>
      <c r="X765" s="418"/>
      <c r="Y765" s="419"/>
      <c r="Z765" s="418"/>
      <c r="AA765" s="70"/>
      <c r="AB765" s="419"/>
      <c r="AC765" s="418"/>
      <c r="AD765" s="70"/>
      <c r="AE765" s="70"/>
      <c r="AF765" s="70"/>
      <c r="AG765" s="68" t="s">
        <v>10899</v>
      </c>
      <c r="AH765" s="68" t="s">
        <v>10900</v>
      </c>
      <c r="AI765" s="68">
        <v>1984</v>
      </c>
      <c r="AJ765" s="68">
        <v>7.4999999999999997E-2</v>
      </c>
      <c r="AK765" s="68" t="s">
        <v>48</v>
      </c>
      <c r="AL765" s="36"/>
    </row>
    <row r="766" spans="1:38" ht="25.5" x14ac:dyDescent="0.25">
      <c r="A766" s="460">
        <v>761</v>
      </c>
      <c r="B766" s="420"/>
      <c r="C766" s="420"/>
      <c r="D766" s="70"/>
      <c r="E766" s="419"/>
      <c r="F766" s="418"/>
      <c r="G766" s="70"/>
      <c r="H766" s="419"/>
      <c r="I766" s="70"/>
      <c r="J766" s="70"/>
      <c r="K766" s="70"/>
      <c r="L766" s="70"/>
      <c r="M766" s="70"/>
      <c r="N766" s="510"/>
      <c r="O766" s="70"/>
      <c r="P766" s="70"/>
      <c r="Q766" s="70"/>
      <c r="R766" s="70"/>
      <c r="S766" s="70"/>
      <c r="T766" s="70"/>
      <c r="U766" s="68"/>
      <c r="V766" s="70"/>
      <c r="W766" s="70"/>
      <c r="X766" s="418"/>
      <c r="Y766" s="419"/>
      <c r="Z766" s="418"/>
      <c r="AA766" s="70"/>
      <c r="AB766" s="419"/>
      <c r="AC766" s="418"/>
      <c r="AD766" s="70"/>
      <c r="AE766" s="70"/>
      <c r="AF766" s="70"/>
      <c r="AG766" s="68" t="s">
        <v>10899</v>
      </c>
      <c r="AH766" s="68" t="s">
        <v>10901</v>
      </c>
      <c r="AI766" s="68">
        <v>1984</v>
      </c>
      <c r="AJ766" s="68">
        <v>7.4999999999999997E-2</v>
      </c>
      <c r="AK766" s="68" t="s">
        <v>48</v>
      </c>
      <c r="AL766" s="36"/>
    </row>
    <row r="767" spans="1:38" ht="25.5" x14ac:dyDescent="0.25">
      <c r="A767" s="460">
        <v>762</v>
      </c>
      <c r="B767" s="420"/>
      <c r="C767" s="420"/>
      <c r="D767" s="70"/>
      <c r="E767" s="419"/>
      <c r="F767" s="418"/>
      <c r="G767" s="70"/>
      <c r="H767" s="419"/>
      <c r="I767" s="70"/>
      <c r="J767" s="70"/>
      <c r="K767" s="70"/>
      <c r="L767" s="70"/>
      <c r="M767" s="70"/>
      <c r="N767" s="70"/>
      <c r="O767" s="70"/>
      <c r="P767" s="70"/>
      <c r="Q767" s="70"/>
      <c r="R767" s="70"/>
      <c r="S767" s="70"/>
      <c r="T767" s="70"/>
      <c r="U767" s="70"/>
      <c r="V767" s="70"/>
      <c r="W767" s="70"/>
      <c r="X767" s="418"/>
      <c r="Y767" s="419"/>
      <c r="Z767" s="418"/>
      <c r="AA767" s="70"/>
      <c r="AB767" s="419"/>
      <c r="AC767" s="418"/>
      <c r="AD767" s="70"/>
      <c r="AE767" s="70"/>
      <c r="AF767" s="70"/>
      <c r="AG767" s="68" t="s">
        <v>10899</v>
      </c>
      <c r="AH767" s="68" t="s">
        <v>10902</v>
      </c>
      <c r="AI767" s="68">
        <v>1987</v>
      </c>
      <c r="AJ767" s="68">
        <v>0.04</v>
      </c>
      <c r="AK767" s="68" t="s">
        <v>191</v>
      </c>
      <c r="AL767" s="36"/>
    </row>
    <row r="768" spans="1:38" ht="25.5" x14ac:dyDescent="0.25">
      <c r="A768" s="460">
        <v>763</v>
      </c>
      <c r="B768" s="420"/>
      <c r="C768" s="420"/>
      <c r="D768" s="70"/>
      <c r="E768" s="419"/>
      <c r="F768" s="418"/>
      <c r="G768" s="70"/>
      <c r="H768" s="419"/>
      <c r="I768" s="70"/>
      <c r="J768" s="70"/>
      <c r="K768" s="70"/>
      <c r="L768" s="70"/>
      <c r="M768" s="70"/>
      <c r="N768" s="70"/>
      <c r="O768" s="70"/>
      <c r="P768" s="70"/>
      <c r="Q768" s="70"/>
      <c r="R768" s="70"/>
      <c r="S768" s="70"/>
      <c r="T768" s="70"/>
      <c r="U768" s="70"/>
      <c r="V768" s="70"/>
      <c r="W768" s="70"/>
      <c r="X768" s="418"/>
      <c r="Y768" s="419"/>
      <c r="Z768" s="418"/>
      <c r="AA768" s="70"/>
      <c r="AB768" s="419"/>
      <c r="AC768" s="418"/>
      <c r="AD768" s="70"/>
      <c r="AE768" s="70"/>
      <c r="AF768" s="70"/>
      <c r="AG768" s="68" t="s">
        <v>10899</v>
      </c>
      <c r="AH768" s="68" t="s">
        <v>10903</v>
      </c>
      <c r="AI768" s="68">
        <v>1987</v>
      </c>
      <c r="AJ768" s="68">
        <v>0.04</v>
      </c>
      <c r="AK768" s="68" t="s">
        <v>191</v>
      </c>
      <c r="AL768" s="36"/>
    </row>
    <row r="769" spans="1:38" ht="38.25" x14ac:dyDescent="0.25">
      <c r="A769" s="460">
        <v>764</v>
      </c>
      <c r="B769" s="420"/>
      <c r="C769" s="420"/>
      <c r="D769" s="70"/>
      <c r="E769" s="419"/>
      <c r="F769" s="418"/>
      <c r="G769" s="70"/>
      <c r="H769" s="419"/>
      <c r="I769" s="70"/>
      <c r="J769" s="70"/>
      <c r="K769" s="70"/>
      <c r="L769" s="70"/>
      <c r="M769" s="70"/>
      <c r="N769" s="70"/>
      <c r="O769" s="70"/>
      <c r="P769" s="70"/>
      <c r="Q769" s="70"/>
      <c r="R769" s="70"/>
      <c r="S769" s="70"/>
      <c r="T769" s="70"/>
      <c r="U769" s="70"/>
      <c r="V769" s="70"/>
      <c r="W769" s="70"/>
      <c r="X769" s="418"/>
      <c r="Y769" s="419"/>
      <c r="Z769" s="418"/>
      <c r="AA769" s="70"/>
      <c r="AB769" s="419"/>
      <c r="AC769" s="418"/>
      <c r="AD769" s="70"/>
      <c r="AE769" s="70"/>
      <c r="AF769" s="70"/>
      <c r="AG769" s="68" t="s">
        <v>10899</v>
      </c>
      <c r="AH769" s="68" t="s">
        <v>10904</v>
      </c>
      <c r="AI769" s="68">
        <v>1987</v>
      </c>
      <c r="AJ769" s="68">
        <v>0.11</v>
      </c>
      <c r="AK769" s="68" t="s">
        <v>9150</v>
      </c>
      <c r="AL769" s="36"/>
    </row>
    <row r="770" spans="1:38" ht="38.25" x14ac:dyDescent="0.25">
      <c r="A770" s="460">
        <v>765</v>
      </c>
      <c r="B770" s="420"/>
      <c r="C770" s="420"/>
      <c r="D770" s="70"/>
      <c r="E770" s="419"/>
      <c r="F770" s="418"/>
      <c r="G770" s="70"/>
      <c r="H770" s="419"/>
      <c r="I770" s="70"/>
      <c r="J770" s="70"/>
      <c r="K770" s="70"/>
      <c r="L770" s="70"/>
      <c r="M770" s="70"/>
      <c r="N770" s="70"/>
      <c r="O770" s="70"/>
      <c r="P770" s="70"/>
      <c r="Q770" s="70"/>
      <c r="R770" s="70"/>
      <c r="S770" s="70"/>
      <c r="T770" s="70"/>
      <c r="U770" s="70"/>
      <c r="V770" s="70"/>
      <c r="W770" s="70"/>
      <c r="X770" s="418"/>
      <c r="Y770" s="419"/>
      <c r="Z770" s="418"/>
      <c r="AA770" s="70"/>
      <c r="AB770" s="419"/>
      <c r="AC770" s="418"/>
      <c r="AD770" s="70"/>
      <c r="AE770" s="70"/>
      <c r="AF770" s="70"/>
      <c r="AG770" s="68" t="s">
        <v>10899</v>
      </c>
      <c r="AH770" s="68" t="s">
        <v>10905</v>
      </c>
      <c r="AI770" s="68">
        <v>1987</v>
      </c>
      <c r="AJ770" s="68">
        <v>0.11</v>
      </c>
      <c r="AK770" s="68" t="s">
        <v>9150</v>
      </c>
      <c r="AL770" s="36"/>
    </row>
    <row r="771" spans="1:38" ht="25.5" x14ac:dyDescent="0.25">
      <c r="A771" s="460">
        <v>766</v>
      </c>
      <c r="B771" s="420"/>
      <c r="C771" s="420"/>
      <c r="D771" s="70"/>
      <c r="E771" s="419"/>
      <c r="F771" s="418"/>
      <c r="G771" s="70"/>
      <c r="H771" s="419"/>
      <c r="I771" s="70"/>
      <c r="J771" s="70"/>
      <c r="K771" s="70"/>
      <c r="L771" s="70"/>
      <c r="M771" s="70"/>
      <c r="N771" s="70"/>
      <c r="O771" s="70"/>
      <c r="P771" s="70"/>
      <c r="Q771" s="70"/>
      <c r="R771" s="70"/>
      <c r="S771" s="70"/>
      <c r="T771" s="70"/>
      <c r="U771" s="70"/>
      <c r="V771" s="70"/>
      <c r="W771" s="70"/>
      <c r="X771" s="418"/>
      <c r="Y771" s="419"/>
      <c r="Z771" s="418"/>
      <c r="AA771" s="70"/>
      <c r="AB771" s="419"/>
      <c r="AC771" s="418"/>
      <c r="AD771" s="70"/>
      <c r="AE771" s="70"/>
      <c r="AF771" s="70"/>
      <c r="AG771" s="68" t="s">
        <v>10899</v>
      </c>
      <c r="AH771" s="68" t="s">
        <v>10906</v>
      </c>
      <c r="AI771" s="68">
        <v>1987</v>
      </c>
      <c r="AJ771" s="68">
        <v>0.15</v>
      </c>
      <c r="AK771" s="68" t="s">
        <v>7584</v>
      </c>
      <c r="AL771" s="36"/>
    </row>
    <row r="772" spans="1:38" ht="25.5" x14ac:dyDescent="0.25">
      <c r="A772" s="460">
        <v>767</v>
      </c>
      <c r="B772" s="420"/>
      <c r="C772" s="420"/>
      <c r="D772" s="70"/>
      <c r="E772" s="419"/>
      <c r="F772" s="418"/>
      <c r="G772" s="70"/>
      <c r="H772" s="419"/>
      <c r="I772" s="70"/>
      <c r="J772" s="70"/>
      <c r="K772" s="70"/>
      <c r="L772" s="70"/>
      <c r="M772" s="70"/>
      <c r="N772" s="70"/>
      <c r="O772" s="70"/>
      <c r="P772" s="70"/>
      <c r="Q772" s="70"/>
      <c r="R772" s="70"/>
      <c r="S772" s="70"/>
      <c r="T772" s="70"/>
      <c r="U772" s="70"/>
      <c r="V772" s="70"/>
      <c r="W772" s="70"/>
      <c r="X772" s="418"/>
      <c r="Y772" s="419"/>
      <c r="Z772" s="418"/>
      <c r="AA772" s="70"/>
      <c r="AB772" s="419"/>
      <c r="AC772" s="418"/>
      <c r="AD772" s="70"/>
      <c r="AE772" s="70"/>
      <c r="AF772" s="70"/>
      <c r="AG772" s="68" t="s">
        <v>10899</v>
      </c>
      <c r="AH772" s="68" t="s">
        <v>10907</v>
      </c>
      <c r="AI772" s="68">
        <v>1987</v>
      </c>
      <c r="AJ772" s="68">
        <v>0.15</v>
      </c>
      <c r="AK772" s="68" t="s">
        <v>7584</v>
      </c>
      <c r="AL772" s="36"/>
    </row>
    <row r="773" spans="1:38" ht="25.5" x14ac:dyDescent="0.25">
      <c r="A773" s="460">
        <v>768</v>
      </c>
      <c r="B773" s="420"/>
      <c r="C773" s="420"/>
      <c r="D773" s="70"/>
      <c r="E773" s="419"/>
      <c r="F773" s="418"/>
      <c r="G773" s="70"/>
      <c r="H773" s="419"/>
      <c r="I773" s="70"/>
      <c r="J773" s="70"/>
      <c r="K773" s="70"/>
      <c r="L773" s="70"/>
      <c r="M773" s="70"/>
      <c r="N773" s="70"/>
      <c r="O773" s="70"/>
      <c r="P773" s="70"/>
      <c r="Q773" s="70"/>
      <c r="R773" s="70"/>
      <c r="S773" s="70"/>
      <c r="T773" s="70"/>
      <c r="U773" s="70"/>
      <c r="V773" s="70"/>
      <c r="W773" s="70"/>
      <c r="X773" s="418"/>
      <c r="Y773" s="419"/>
      <c r="Z773" s="418"/>
      <c r="AA773" s="70"/>
      <c r="AB773" s="419"/>
      <c r="AC773" s="418"/>
      <c r="AD773" s="70"/>
      <c r="AE773" s="70"/>
      <c r="AF773" s="70"/>
      <c r="AG773" s="68" t="s">
        <v>10899</v>
      </c>
      <c r="AH773" s="68" t="s">
        <v>10908</v>
      </c>
      <c r="AI773" s="68">
        <v>1983</v>
      </c>
      <c r="AJ773" s="68">
        <v>0.2</v>
      </c>
      <c r="AK773" s="68" t="s">
        <v>10909</v>
      </c>
      <c r="AL773" s="36"/>
    </row>
    <row r="774" spans="1:38" ht="25.5" x14ac:dyDescent="0.25">
      <c r="A774" s="460">
        <v>769</v>
      </c>
      <c r="B774" s="420"/>
      <c r="C774" s="420"/>
      <c r="D774" s="70"/>
      <c r="E774" s="419"/>
      <c r="F774" s="418"/>
      <c r="G774" s="70"/>
      <c r="H774" s="419"/>
      <c r="I774" s="70"/>
      <c r="J774" s="70"/>
      <c r="K774" s="70"/>
      <c r="L774" s="70"/>
      <c r="M774" s="70"/>
      <c r="N774" s="70"/>
      <c r="O774" s="70"/>
      <c r="P774" s="70"/>
      <c r="Q774" s="70"/>
      <c r="R774" s="70"/>
      <c r="S774" s="70"/>
      <c r="T774" s="70"/>
      <c r="U774" s="70"/>
      <c r="V774" s="70"/>
      <c r="W774" s="70"/>
      <c r="X774" s="418"/>
      <c r="Y774" s="419"/>
      <c r="Z774" s="418"/>
      <c r="AA774" s="70"/>
      <c r="AB774" s="419"/>
      <c r="AC774" s="418"/>
      <c r="AD774" s="70"/>
      <c r="AE774" s="70"/>
      <c r="AF774" s="70"/>
      <c r="AG774" s="68" t="s">
        <v>10899</v>
      </c>
      <c r="AH774" s="68" t="s">
        <v>10910</v>
      </c>
      <c r="AI774" s="68">
        <v>1983</v>
      </c>
      <c r="AJ774" s="68">
        <v>0.2</v>
      </c>
      <c r="AK774" s="68" t="s">
        <v>10909</v>
      </c>
      <c r="AL774" s="36"/>
    </row>
    <row r="775" spans="1:38" ht="25.5" x14ac:dyDescent="0.25">
      <c r="A775" s="460">
        <v>770</v>
      </c>
      <c r="B775" s="420"/>
      <c r="C775" s="420"/>
      <c r="D775" s="70"/>
      <c r="E775" s="419"/>
      <c r="F775" s="418"/>
      <c r="G775" s="70"/>
      <c r="H775" s="419"/>
      <c r="I775" s="70"/>
      <c r="J775" s="70"/>
      <c r="K775" s="70"/>
      <c r="L775" s="70"/>
      <c r="M775" s="70"/>
      <c r="N775" s="70"/>
      <c r="O775" s="70"/>
      <c r="P775" s="70"/>
      <c r="Q775" s="70"/>
      <c r="R775" s="70"/>
      <c r="S775" s="70"/>
      <c r="T775" s="70"/>
      <c r="U775" s="70"/>
      <c r="V775" s="70"/>
      <c r="W775" s="70"/>
      <c r="X775" s="418"/>
      <c r="Y775" s="419"/>
      <c r="Z775" s="418"/>
      <c r="AA775" s="70"/>
      <c r="AB775" s="419"/>
      <c r="AC775" s="418"/>
      <c r="AD775" s="70"/>
      <c r="AE775" s="70"/>
      <c r="AF775" s="70"/>
      <c r="AG775" s="68" t="s">
        <v>10899</v>
      </c>
      <c r="AH775" s="68" t="s">
        <v>10911</v>
      </c>
      <c r="AI775" s="68">
        <v>1983</v>
      </c>
      <c r="AJ775" s="68">
        <v>0.09</v>
      </c>
      <c r="AK775" s="68" t="s">
        <v>82</v>
      </c>
      <c r="AL775" s="36"/>
    </row>
    <row r="776" spans="1:38" ht="25.5" x14ac:dyDescent="0.25">
      <c r="A776" s="460">
        <v>771</v>
      </c>
      <c r="B776" s="420"/>
      <c r="C776" s="420"/>
      <c r="D776" s="70"/>
      <c r="E776" s="419"/>
      <c r="F776" s="418"/>
      <c r="G776" s="70"/>
      <c r="H776" s="419"/>
      <c r="I776" s="70"/>
      <c r="J776" s="70"/>
      <c r="K776" s="70"/>
      <c r="L776" s="70"/>
      <c r="M776" s="70"/>
      <c r="N776" s="70"/>
      <c r="O776" s="70"/>
      <c r="P776" s="70"/>
      <c r="Q776" s="70"/>
      <c r="R776" s="70"/>
      <c r="S776" s="70"/>
      <c r="T776" s="70"/>
      <c r="U776" s="70"/>
      <c r="V776" s="70"/>
      <c r="W776" s="70"/>
      <c r="X776" s="418"/>
      <c r="Y776" s="419"/>
      <c r="Z776" s="418"/>
      <c r="AA776" s="70"/>
      <c r="AB776" s="419"/>
      <c r="AC776" s="418"/>
      <c r="AD776" s="70"/>
      <c r="AE776" s="70"/>
      <c r="AF776" s="70"/>
      <c r="AG776" s="68" t="s">
        <v>10899</v>
      </c>
      <c r="AH776" s="68" t="s">
        <v>10912</v>
      </c>
      <c r="AI776" s="68">
        <v>1974</v>
      </c>
      <c r="AJ776" s="68">
        <v>0.106</v>
      </c>
      <c r="AK776" s="68" t="s">
        <v>6931</v>
      </c>
      <c r="AL776" s="36"/>
    </row>
    <row r="777" spans="1:38" ht="25.5" x14ac:dyDescent="0.25">
      <c r="A777" s="460">
        <v>772</v>
      </c>
      <c r="B777" s="420"/>
      <c r="C777" s="420"/>
      <c r="D777" s="70"/>
      <c r="E777" s="419"/>
      <c r="F777" s="418"/>
      <c r="G777" s="70"/>
      <c r="H777" s="419"/>
      <c r="I777" s="70"/>
      <c r="J777" s="70"/>
      <c r="K777" s="70"/>
      <c r="L777" s="70"/>
      <c r="M777" s="70"/>
      <c r="N777" s="70"/>
      <c r="O777" s="70"/>
      <c r="P777" s="70"/>
      <c r="Q777" s="70"/>
      <c r="R777" s="70"/>
      <c r="S777" s="70"/>
      <c r="T777" s="70"/>
      <c r="U777" s="70"/>
      <c r="V777" s="70"/>
      <c r="W777" s="70"/>
      <c r="X777" s="418"/>
      <c r="Y777" s="419"/>
      <c r="Z777" s="418"/>
      <c r="AA777" s="70"/>
      <c r="AB777" s="419"/>
      <c r="AC777" s="418"/>
      <c r="AD777" s="70"/>
      <c r="AE777" s="70"/>
      <c r="AF777" s="70"/>
      <c r="AG777" s="68" t="s">
        <v>10899</v>
      </c>
      <c r="AH777" s="68" t="s">
        <v>10913</v>
      </c>
      <c r="AI777" s="68">
        <v>1974</v>
      </c>
      <c r="AJ777" s="68">
        <v>7.0000000000000007E-2</v>
      </c>
      <c r="AK777" s="68" t="s">
        <v>630</v>
      </c>
      <c r="AL777" s="36"/>
    </row>
    <row r="778" spans="1:38" ht="38.25" x14ac:dyDescent="0.25">
      <c r="A778" s="460">
        <v>773</v>
      </c>
      <c r="B778" s="420"/>
      <c r="C778" s="420"/>
      <c r="D778" s="70"/>
      <c r="E778" s="419"/>
      <c r="F778" s="418"/>
      <c r="G778" s="70"/>
      <c r="H778" s="419"/>
      <c r="I778" s="70"/>
      <c r="J778" s="70"/>
      <c r="K778" s="70"/>
      <c r="L778" s="70"/>
      <c r="M778" s="70"/>
      <c r="N778" s="70"/>
      <c r="O778" s="70"/>
      <c r="P778" s="70"/>
      <c r="Q778" s="70"/>
      <c r="R778" s="70"/>
      <c r="S778" s="70"/>
      <c r="T778" s="70"/>
      <c r="U778" s="70"/>
      <c r="V778" s="70"/>
      <c r="W778" s="70"/>
      <c r="X778" s="418"/>
      <c r="Y778" s="419"/>
      <c r="Z778" s="418"/>
      <c r="AA778" s="70"/>
      <c r="AB778" s="419"/>
      <c r="AC778" s="418"/>
      <c r="AD778" s="70"/>
      <c r="AE778" s="70"/>
      <c r="AF778" s="70"/>
      <c r="AG778" s="68" t="s">
        <v>10899</v>
      </c>
      <c r="AH778" s="68" t="s">
        <v>10914</v>
      </c>
      <c r="AI778" s="68">
        <v>1977</v>
      </c>
      <c r="AJ778" s="68">
        <v>0.06</v>
      </c>
      <c r="AK778" s="68" t="s">
        <v>48</v>
      </c>
      <c r="AL778" s="36"/>
    </row>
    <row r="779" spans="1:38" ht="38.25" x14ac:dyDescent="0.25">
      <c r="A779" s="460">
        <v>774</v>
      </c>
      <c r="B779" s="420"/>
      <c r="C779" s="420"/>
      <c r="D779" s="70"/>
      <c r="E779" s="419"/>
      <c r="F779" s="418"/>
      <c r="G779" s="70"/>
      <c r="H779" s="419"/>
      <c r="I779" s="70"/>
      <c r="J779" s="70"/>
      <c r="K779" s="70"/>
      <c r="L779" s="70"/>
      <c r="M779" s="70"/>
      <c r="N779" s="70"/>
      <c r="O779" s="70"/>
      <c r="P779" s="70"/>
      <c r="Q779" s="70"/>
      <c r="R779" s="70"/>
      <c r="S779" s="70"/>
      <c r="T779" s="70"/>
      <c r="U779" s="70"/>
      <c r="V779" s="70"/>
      <c r="W779" s="70"/>
      <c r="X779" s="418"/>
      <c r="Y779" s="419"/>
      <c r="Z779" s="418"/>
      <c r="AA779" s="70"/>
      <c r="AB779" s="419"/>
      <c r="AC779" s="418"/>
      <c r="AD779" s="70"/>
      <c r="AE779" s="70"/>
      <c r="AF779" s="70"/>
      <c r="AG779" s="68" t="s">
        <v>10899</v>
      </c>
      <c r="AH779" s="68" t="s">
        <v>10915</v>
      </c>
      <c r="AI779" s="68">
        <v>1977</v>
      </c>
      <c r="AJ779" s="68">
        <v>0.06</v>
      </c>
      <c r="AK779" s="68" t="s">
        <v>48</v>
      </c>
      <c r="AL779" s="36"/>
    </row>
    <row r="780" spans="1:38" x14ac:dyDescent="0.25">
      <c r="A780" s="460">
        <v>775</v>
      </c>
      <c r="B780" s="420"/>
      <c r="C780" s="420"/>
      <c r="D780" s="70"/>
      <c r="E780" s="419"/>
      <c r="F780" s="418"/>
      <c r="G780" s="70"/>
      <c r="H780" s="419"/>
      <c r="I780" s="70"/>
      <c r="J780" s="70"/>
      <c r="K780" s="70"/>
      <c r="L780" s="70"/>
      <c r="M780" s="70"/>
      <c r="N780" s="70"/>
      <c r="O780" s="70"/>
      <c r="P780" s="70"/>
      <c r="Q780" s="70"/>
      <c r="R780" s="70"/>
      <c r="S780" s="70"/>
      <c r="T780" s="70"/>
      <c r="U780" s="70"/>
      <c r="V780" s="70"/>
      <c r="W780" s="70"/>
      <c r="X780" s="418"/>
      <c r="Y780" s="419"/>
      <c r="Z780" s="418"/>
      <c r="AA780" s="70"/>
      <c r="AB780" s="419"/>
      <c r="AC780" s="418"/>
      <c r="AD780" s="70"/>
      <c r="AE780" s="70"/>
      <c r="AF780" s="70"/>
      <c r="AG780" s="70"/>
      <c r="AH780" s="70"/>
      <c r="AI780" s="70"/>
      <c r="AJ780" s="70"/>
      <c r="AK780" s="70"/>
      <c r="AL780" s="36"/>
    </row>
    <row r="781" spans="1:38" ht="25.5" x14ac:dyDescent="0.25">
      <c r="A781" s="460">
        <v>776</v>
      </c>
      <c r="B781" s="420" t="s">
        <v>10916</v>
      </c>
      <c r="C781" s="420"/>
      <c r="D781" s="70"/>
      <c r="E781" s="419"/>
      <c r="F781" s="418"/>
      <c r="G781" s="70"/>
      <c r="H781" s="419"/>
      <c r="I781" s="70"/>
      <c r="J781" s="70"/>
      <c r="K781" s="70"/>
      <c r="L781" s="70"/>
      <c r="M781" s="70" t="s">
        <v>10917</v>
      </c>
      <c r="N781" s="70" t="s">
        <v>10918</v>
      </c>
      <c r="O781" s="70">
        <v>0.48</v>
      </c>
      <c r="P781" s="70">
        <v>1977</v>
      </c>
      <c r="Q781" s="70" t="s">
        <v>1598</v>
      </c>
      <c r="R781" s="70" t="s">
        <v>10106</v>
      </c>
      <c r="S781" s="70">
        <v>12</v>
      </c>
      <c r="T781" s="70">
        <v>1973</v>
      </c>
      <c r="U781" s="68" t="s">
        <v>10584</v>
      </c>
      <c r="V781" s="70" t="s">
        <v>56</v>
      </c>
      <c r="W781" s="70"/>
      <c r="X781" s="418"/>
      <c r="Y781" s="419"/>
      <c r="Z781" s="418"/>
      <c r="AA781" s="70"/>
      <c r="AB781" s="419"/>
      <c r="AC781" s="418"/>
      <c r="AD781" s="70"/>
      <c r="AE781" s="70"/>
      <c r="AF781" s="70"/>
      <c r="AG781" s="70" t="s">
        <v>3808</v>
      </c>
      <c r="AH781" s="68" t="s">
        <v>10919</v>
      </c>
      <c r="AI781" s="418">
        <v>1973</v>
      </c>
      <c r="AJ781" s="70" t="s">
        <v>10920</v>
      </c>
      <c r="AK781" s="419" t="s">
        <v>7978</v>
      </c>
      <c r="AL781" s="36"/>
    </row>
    <row r="782" spans="1:38" x14ac:dyDescent="0.25">
      <c r="A782" s="460">
        <v>777</v>
      </c>
      <c r="B782" s="420"/>
      <c r="C782" s="420"/>
      <c r="D782" s="70"/>
      <c r="E782" s="419"/>
      <c r="F782" s="418"/>
      <c r="G782" s="70"/>
      <c r="H782" s="419"/>
      <c r="I782" s="70"/>
      <c r="J782" s="70"/>
      <c r="K782" s="70"/>
      <c r="L782" s="70"/>
      <c r="M782" s="70"/>
      <c r="N782" s="70"/>
      <c r="O782" s="70"/>
      <c r="P782" s="70"/>
      <c r="Q782" s="70"/>
      <c r="R782" s="70"/>
      <c r="S782" s="70"/>
      <c r="T782" s="70"/>
      <c r="U782" s="70"/>
      <c r="V782" s="70"/>
      <c r="W782" s="70"/>
      <c r="X782" s="418"/>
      <c r="Y782" s="419"/>
      <c r="Z782" s="418"/>
      <c r="AA782" s="70"/>
      <c r="AB782" s="419"/>
      <c r="AC782" s="418"/>
      <c r="AD782" s="70"/>
      <c r="AE782" s="70"/>
      <c r="AF782" s="70"/>
      <c r="AG782" s="70" t="s">
        <v>3808</v>
      </c>
      <c r="AH782" s="70" t="s">
        <v>10921</v>
      </c>
      <c r="AI782" s="418">
        <v>1987</v>
      </c>
      <c r="AJ782" s="70">
        <v>0.13</v>
      </c>
      <c r="AK782" s="419" t="s">
        <v>168</v>
      </c>
      <c r="AL782" s="36"/>
    </row>
    <row r="783" spans="1:38" x14ac:dyDescent="0.25">
      <c r="A783" s="460">
        <v>778</v>
      </c>
      <c r="B783" s="420"/>
      <c r="C783" s="420"/>
      <c r="D783" s="70"/>
      <c r="E783" s="419"/>
      <c r="F783" s="418"/>
      <c r="G783" s="70"/>
      <c r="H783" s="419"/>
      <c r="I783" s="70"/>
      <c r="J783" s="70"/>
      <c r="K783" s="70"/>
      <c r="L783" s="70"/>
      <c r="M783" s="70"/>
      <c r="N783" s="70"/>
      <c r="O783" s="70"/>
      <c r="P783" s="70"/>
      <c r="Q783" s="70"/>
      <c r="R783" s="70"/>
      <c r="S783" s="70"/>
      <c r="T783" s="70"/>
      <c r="U783" s="70"/>
      <c r="V783" s="70"/>
      <c r="W783" s="70"/>
      <c r="X783" s="418"/>
      <c r="Y783" s="419"/>
      <c r="Z783" s="418"/>
      <c r="AA783" s="70"/>
      <c r="AB783" s="419"/>
      <c r="AC783" s="418"/>
      <c r="AD783" s="70"/>
      <c r="AE783" s="70"/>
      <c r="AF783" s="70"/>
      <c r="AG783" s="70" t="s">
        <v>3808</v>
      </c>
      <c r="AH783" s="70" t="s">
        <v>10922</v>
      </c>
      <c r="AI783" s="418">
        <v>1975</v>
      </c>
      <c r="AJ783" s="70">
        <v>0.23</v>
      </c>
      <c r="AK783" s="419" t="s">
        <v>7773</v>
      </c>
      <c r="AL783" s="36"/>
    </row>
    <row r="784" spans="1:38" x14ac:dyDescent="0.25">
      <c r="A784" s="460">
        <v>779</v>
      </c>
      <c r="B784" s="420"/>
      <c r="C784" s="420"/>
      <c r="D784" s="70"/>
      <c r="E784" s="419"/>
      <c r="F784" s="418"/>
      <c r="G784" s="70"/>
      <c r="H784" s="419"/>
      <c r="I784" s="70"/>
      <c r="J784" s="70"/>
      <c r="K784" s="70"/>
      <c r="L784" s="70"/>
      <c r="M784" s="70"/>
      <c r="N784" s="70"/>
      <c r="O784" s="70"/>
      <c r="P784" s="70"/>
      <c r="Q784" s="70"/>
      <c r="R784" s="70"/>
      <c r="S784" s="70"/>
      <c r="T784" s="70"/>
      <c r="U784" s="70"/>
      <c r="V784" s="70"/>
      <c r="W784" s="70"/>
      <c r="X784" s="418"/>
      <c r="Y784" s="419"/>
      <c r="Z784" s="418"/>
      <c r="AA784" s="70"/>
      <c r="AB784" s="419"/>
      <c r="AC784" s="418"/>
      <c r="AD784" s="70"/>
      <c r="AE784" s="70"/>
      <c r="AF784" s="70"/>
      <c r="AG784" s="70"/>
      <c r="AH784" s="70"/>
      <c r="AI784" s="70"/>
      <c r="AJ784" s="70"/>
      <c r="AK784" s="70"/>
      <c r="AL784" s="36"/>
    </row>
    <row r="785" spans="1:38" ht="25.5" x14ac:dyDescent="0.25">
      <c r="A785" s="460">
        <v>780</v>
      </c>
      <c r="B785" s="420" t="s">
        <v>10923</v>
      </c>
      <c r="C785" s="420"/>
      <c r="D785" s="70"/>
      <c r="E785" s="419"/>
      <c r="F785" s="418"/>
      <c r="G785" s="70"/>
      <c r="H785" s="419"/>
      <c r="I785" s="70"/>
      <c r="J785" s="70"/>
      <c r="K785" s="70"/>
      <c r="L785" s="70"/>
      <c r="M785" s="70" t="s">
        <v>10848</v>
      </c>
      <c r="N785" s="70" t="s">
        <v>10924</v>
      </c>
      <c r="O785" s="70">
        <v>0.32200000000000001</v>
      </c>
      <c r="P785" s="70">
        <v>1977</v>
      </c>
      <c r="Q785" s="70" t="s">
        <v>7002</v>
      </c>
      <c r="R785" s="70" t="s">
        <v>5523</v>
      </c>
      <c r="S785" s="70">
        <v>4</v>
      </c>
      <c r="T785" s="70">
        <v>1966</v>
      </c>
      <c r="U785" s="68" t="s">
        <v>10850</v>
      </c>
      <c r="V785" s="68" t="s">
        <v>10851</v>
      </c>
      <c r="W785" s="70"/>
      <c r="X785" s="418"/>
      <c r="Y785" s="419"/>
      <c r="Z785" s="418"/>
      <c r="AA785" s="70"/>
      <c r="AB785" s="419"/>
      <c r="AC785" s="418"/>
      <c r="AD785" s="70"/>
      <c r="AE785" s="70"/>
      <c r="AF785" s="70"/>
      <c r="AG785" s="70" t="s">
        <v>10925</v>
      </c>
      <c r="AH785" s="68" t="s">
        <v>10926</v>
      </c>
      <c r="AI785" s="70">
        <v>1966</v>
      </c>
      <c r="AJ785" s="70">
        <v>0.21</v>
      </c>
      <c r="AK785" s="70" t="s">
        <v>89</v>
      </c>
      <c r="AL785" s="36"/>
    </row>
    <row r="786" spans="1:38" ht="25.5" x14ac:dyDescent="0.25">
      <c r="A786" s="460">
        <v>781</v>
      </c>
      <c r="B786" s="420"/>
      <c r="C786" s="420"/>
      <c r="D786" s="70"/>
      <c r="E786" s="419"/>
      <c r="F786" s="418"/>
      <c r="G786" s="70"/>
      <c r="H786" s="419"/>
      <c r="I786" s="70"/>
      <c r="J786" s="70"/>
      <c r="K786" s="70"/>
      <c r="L786" s="70"/>
      <c r="M786" s="70" t="s">
        <v>10927</v>
      </c>
      <c r="N786" s="70" t="s">
        <v>10928</v>
      </c>
      <c r="O786" s="70">
        <v>0.5</v>
      </c>
      <c r="P786" s="70">
        <v>1975</v>
      </c>
      <c r="Q786" s="70" t="s">
        <v>1598</v>
      </c>
      <c r="R786" s="70"/>
      <c r="S786" s="70"/>
      <c r="T786" s="70"/>
      <c r="U786" s="70"/>
      <c r="V786" s="70"/>
      <c r="W786" s="70"/>
      <c r="X786" s="418"/>
      <c r="Y786" s="419"/>
      <c r="Z786" s="418"/>
      <c r="AA786" s="70"/>
      <c r="AB786" s="419"/>
      <c r="AC786" s="418"/>
      <c r="AD786" s="70"/>
      <c r="AE786" s="70"/>
      <c r="AF786" s="70"/>
      <c r="AG786" s="70" t="s">
        <v>10925</v>
      </c>
      <c r="AH786" s="68" t="s">
        <v>10929</v>
      </c>
      <c r="AI786" s="70">
        <v>1967</v>
      </c>
      <c r="AJ786" s="70">
        <v>5.2999999999999999E-2</v>
      </c>
      <c r="AK786" s="70" t="s">
        <v>80</v>
      </c>
      <c r="AL786" s="36"/>
    </row>
    <row r="787" spans="1:38" ht="25.5" x14ac:dyDescent="0.25">
      <c r="A787" s="460">
        <v>782</v>
      </c>
      <c r="B787" s="420"/>
      <c r="C787" s="420"/>
      <c r="D787" s="70"/>
      <c r="E787" s="419"/>
      <c r="F787" s="418"/>
      <c r="G787" s="70"/>
      <c r="H787" s="419"/>
      <c r="I787" s="70"/>
      <c r="J787" s="70"/>
      <c r="K787" s="70"/>
      <c r="L787" s="70"/>
      <c r="M787" s="70"/>
      <c r="N787" s="70"/>
      <c r="O787" s="70"/>
      <c r="P787" s="70"/>
      <c r="Q787" s="70"/>
      <c r="R787" s="70"/>
      <c r="S787" s="70"/>
      <c r="T787" s="70"/>
      <c r="U787" s="70"/>
      <c r="V787" s="70"/>
      <c r="W787" s="70"/>
      <c r="X787" s="418"/>
      <c r="Y787" s="419"/>
      <c r="Z787" s="418"/>
      <c r="AA787" s="70"/>
      <c r="AB787" s="419"/>
      <c r="AC787" s="418"/>
      <c r="AD787" s="70"/>
      <c r="AE787" s="70"/>
      <c r="AF787" s="70"/>
      <c r="AG787" s="70" t="s">
        <v>10925</v>
      </c>
      <c r="AH787" s="68" t="s">
        <v>10930</v>
      </c>
      <c r="AI787" s="70">
        <v>1966</v>
      </c>
      <c r="AJ787" s="70">
        <v>7.0000000000000007E-2</v>
      </c>
      <c r="AK787" s="70" t="s">
        <v>89</v>
      </c>
      <c r="AL787" s="36"/>
    </row>
    <row r="788" spans="1:38" ht="25.5" x14ac:dyDescent="0.25">
      <c r="A788" s="460">
        <v>783</v>
      </c>
      <c r="B788" s="420"/>
      <c r="C788" s="420"/>
      <c r="D788" s="70"/>
      <c r="E788" s="419"/>
      <c r="F788" s="418"/>
      <c r="G788" s="70"/>
      <c r="H788" s="419"/>
      <c r="I788" s="70"/>
      <c r="J788" s="70"/>
      <c r="K788" s="70"/>
      <c r="L788" s="70"/>
      <c r="M788" s="70"/>
      <c r="N788" s="70"/>
      <c r="O788" s="70"/>
      <c r="P788" s="70"/>
      <c r="Q788" s="70"/>
      <c r="R788" s="70"/>
      <c r="S788" s="70"/>
      <c r="T788" s="70"/>
      <c r="U788" s="70"/>
      <c r="V788" s="70"/>
      <c r="W788" s="70"/>
      <c r="X788" s="418"/>
      <c r="Y788" s="419"/>
      <c r="Z788" s="418"/>
      <c r="AA788" s="70"/>
      <c r="AB788" s="419"/>
      <c r="AC788" s="418"/>
      <c r="AD788" s="70"/>
      <c r="AE788" s="70"/>
      <c r="AF788" s="70"/>
      <c r="AG788" s="70" t="s">
        <v>10925</v>
      </c>
      <c r="AH788" s="68" t="s">
        <v>10931</v>
      </c>
      <c r="AI788" s="70">
        <v>1966</v>
      </c>
      <c r="AJ788" s="70">
        <v>0.05</v>
      </c>
      <c r="AK788" s="70" t="s">
        <v>89</v>
      </c>
      <c r="AL788" s="36"/>
    </row>
    <row r="789" spans="1:38" x14ac:dyDescent="0.25">
      <c r="A789" s="460">
        <v>784</v>
      </c>
      <c r="B789" s="420"/>
      <c r="C789" s="420"/>
      <c r="D789" s="70"/>
      <c r="E789" s="419"/>
      <c r="F789" s="418"/>
      <c r="G789" s="70"/>
      <c r="H789" s="419"/>
      <c r="I789" s="70"/>
      <c r="J789" s="70"/>
      <c r="K789" s="70"/>
      <c r="L789" s="70"/>
      <c r="M789" s="70"/>
      <c r="N789" s="70"/>
      <c r="O789" s="70"/>
      <c r="P789" s="70"/>
      <c r="Q789" s="70"/>
      <c r="R789" s="70"/>
      <c r="S789" s="70"/>
      <c r="T789" s="70"/>
      <c r="U789" s="70"/>
      <c r="V789" s="70"/>
      <c r="W789" s="70"/>
      <c r="X789" s="418"/>
      <c r="Y789" s="419"/>
      <c r="Z789" s="418"/>
      <c r="AA789" s="70"/>
      <c r="AB789" s="419"/>
      <c r="AC789" s="418"/>
      <c r="AD789" s="70"/>
      <c r="AE789" s="70"/>
      <c r="AF789" s="70"/>
      <c r="AG789" s="70" t="s">
        <v>10925</v>
      </c>
      <c r="AH789" s="68" t="s">
        <v>10932</v>
      </c>
      <c r="AI789" s="70">
        <v>1966</v>
      </c>
      <c r="AJ789" s="70">
        <v>0.19</v>
      </c>
      <c r="AK789" s="70" t="s">
        <v>89</v>
      </c>
      <c r="AL789" s="36"/>
    </row>
    <row r="790" spans="1:38" ht="25.5" x14ac:dyDescent="0.25">
      <c r="A790" s="460">
        <v>785</v>
      </c>
      <c r="B790" s="420"/>
      <c r="C790" s="420"/>
      <c r="D790" s="70"/>
      <c r="E790" s="419"/>
      <c r="F790" s="418"/>
      <c r="G790" s="70"/>
      <c r="H790" s="419"/>
      <c r="I790" s="70"/>
      <c r="J790" s="70"/>
      <c r="K790" s="70"/>
      <c r="L790" s="70"/>
      <c r="M790" s="70"/>
      <c r="N790" s="70"/>
      <c r="O790" s="70"/>
      <c r="P790" s="70"/>
      <c r="Q790" s="70"/>
      <c r="R790" s="70"/>
      <c r="S790" s="70"/>
      <c r="T790" s="70"/>
      <c r="U790" s="70"/>
      <c r="V790" s="70"/>
      <c r="W790" s="70"/>
      <c r="X790" s="418"/>
      <c r="Y790" s="419"/>
      <c r="Z790" s="418"/>
      <c r="AA790" s="70"/>
      <c r="AB790" s="419"/>
      <c r="AC790" s="418"/>
      <c r="AD790" s="70"/>
      <c r="AE790" s="70"/>
      <c r="AF790" s="70"/>
      <c r="AG790" s="70" t="s">
        <v>10925</v>
      </c>
      <c r="AH790" s="68" t="s">
        <v>10933</v>
      </c>
      <c r="AI790" s="70">
        <v>1966</v>
      </c>
      <c r="AJ790" s="70">
        <v>7.0000000000000007E-2</v>
      </c>
      <c r="AK790" s="70" t="s">
        <v>89</v>
      </c>
      <c r="AL790" s="36"/>
    </row>
    <row r="791" spans="1:38" x14ac:dyDescent="0.25">
      <c r="A791" s="460">
        <v>786</v>
      </c>
      <c r="B791" s="420"/>
      <c r="C791" s="420"/>
      <c r="D791" s="70"/>
      <c r="E791" s="419"/>
      <c r="F791" s="418"/>
      <c r="G791" s="70"/>
      <c r="H791" s="419"/>
      <c r="I791" s="70"/>
      <c r="J791" s="70"/>
      <c r="K791" s="70"/>
      <c r="L791" s="70"/>
      <c r="M791" s="70"/>
      <c r="N791" s="70"/>
      <c r="O791" s="70"/>
      <c r="P791" s="70"/>
      <c r="Q791" s="70"/>
      <c r="R791" s="70"/>
      <c r="S791" s="70"/>
      <c r="T791" s="70"/>
      <c r="U791" s="70"/>
      <c r="V791" s="70"/>
      <c r="W791" s="70"/>
      <c r="X791" s="418"/>
      <c r="Y791" s="419"/>
      <c r="Z791" s="418"/>
      <c r="AA791" s="70"/>
      <c r="AB791" s="419"/>
      <c r="AC791" s="418"/>
      <c r="AD791" s="70"/>
      <c r="AE791" s="70"/>
      <c r="AF791" s="70"/>
      <c r="AG791" s="70" t="s">
        <v>10925</v>
      </c>
      <c r="AH791" s="68" t="s">
        <v>10934</v>
      </c>
      <c r="AI791" s="70">
        <v>1967</v>
      </c>
      <c r="AJ791" s="70">
        <v>5.6000000000000001E-2</v>
      </c>
      <c r="AK791" s="70" t="s">
        <v>89</v>
      </c>
      <c r="AL791" s="36"/>
    </row>
    <row r="792" spans="1:38" ht="25.5" x14ac:dyDescent="0.25">
      <c r="A792" s="460">
        <v>787</v>
      </c>
      <c r="B792" s="420"/>
      <c r="C792" s="420"/>
      <c r="D792" s="70"/>
      <c r="E792" s="419"/>
      <c r="F792" s="418"/>
      <c r="G792" s="70"/>
      <c r="H792" s="419"/>
      <c r="I792" s="70"/>
      <c r="J792" s="70"/>
      <c r="K792" s="70"/>
      <c r="L792" s="70"/>
      <c r="M792" s="70"/>
      <c r="N792" s="70"/>
      <c r="O792" s="70"/>
      <c r="P792" s="70"/>
      <c r="Q792" s="70"/>
      <c r="R792" s="70"/>
      <c r="S792" s="70"/>
      <c r="T792" s="70"/>
      <c r="U792" s="70"/>
      <c r="V792" s="70"/>
      <c r="W792" s="70"/>
      <c r="X792" s="418"/>
      <c r="Y792" s="419"/>
      <c r="Z792" s="418"/>
      <c r="AA792" s="70"/>
      <c r="AB792" s="419"/>
      <c r="AC792" s="418"/>
      <c r="AD792" s="70"/>
      <c r="AE792" s="70"/>
      <c r="AF792" s="70"/>
      <c r="AG792" s="70" t="s">
        <v>10925</v>
      </c>
      <c r="AH792" s="68" t="s">
        <v>10935</v>
      </c>
      <c r="AI792" s="70">
        <v>1967</v>
      </c>
      <c r="AJ792" s="70">
        <v>5.0999999999999997E-2</v>
      </c>
      <c r="AK792" s="70" t="s">
        <v>7978</v>
      </c>
      <c r="AL792" s="36"/>
    </row>
    <row r="793" spans="1:38" ht="25.5" x14ac:dyDescent="0.25">
      <c r="A793" s="460">
        <v>788</v>
      </c>
      <c r="B793" s="420"/>
      <c r="C793" s="420"/>
      <c r="D793" s="70"/>
      <c r="E793" s="419"/>
      <c r="F793" s="418"/>
      <c r="G793" s="70"/>
      <c r="H793" s="419"/>
      <c r="I793" s="70"/>
      <c r="J793" s="70"/>
      <c r="K793" s="70"/>
      <c r="L793" s="70"/>
      <c r="M793" s="70"/>
      <c r="N793" s="70"/>
      <c r="O793" s="70"/>
      <c r="P793" s="70"/>
      <c r="Q793" s="70"/>
      <c r="R793" s="70"/>
      <c r="S793" s="70"/>
      <c r="T793" s="70"/>
      <c r="U793" s="70"/>
      <c r="V793" s="70"/>
      <c r="W793" s="70"/>
      <c r="X793" s="418"/>
      <c r="Y793" s="419"/>
      <c r="Z793" s="418"/>
      <c r="AA793" s="70"/>
      <c r="AB793" s="419"/>
      <c r="AC793" s="418"/>
      <c r="AD793" s="70"/>
      <c r="AE793" s="70"/>
      <c r="AF793" s="70"/>
      <c r="AG793" s="70" t="s">
        <v>10925</v>
      </c>
      <c r="AH793" s="68" t="s">
        <v>10936</v>
      </c>
      <c r="AI793" s="70">
        <v>1968</v>
      </c>
      <c r="AJ793" s="70">
        <v>6.7000000000000004E-2</v>
      </c>
      <c r="AK793" s="70" t="s">
        <v>8429</v>
      </c>
      <c r="AL793" s="36"/>
    </row>
    <row r="794" spans="1:38" x14ac:dyDescent="0.25">
      <c r="A794" s="460">
        <v>789</v>
      </c>
      <c r="B794" s="420"/>
      <c r="C794" s="420"/>
      <c r="D794" s="70"/>
      <c r="E794" s="419"/>
      <c r="F794" s="418"/>
      <c r="G794" s="70"/>
      <c r="H794" s="419"/>
      <c r="I794" s="70"/>
      <c r="J794" s="70"/>
      <c r="K794" s="70"/>
      <c r="L794" s="70"/>
      <c r="M794" s="70"/>
      <c r="N794" s="70"/>
      <c r="O794" s="70"/>
      <c r="P794" s="70"/>
      <c r="Q794" s="70"/>
      <c r="R794" s="70"/>
      <c r="S794" s="70"/>
      <c r="T794" s="70"/>
      <c r="U794" s="70"/>
      <c r="V794" s="70"/>
      <c r="W794" s="70"/>
      <c r="X794" s="418"/>
      <c r="Y794" s="419"/>
      <c r="Z794" s="418"/>
      <c r="AA794" s="70"/>
      <c r="AB794" s="419"/>
      <c r="AC794" s="418"/>
      <c r="AD794" s="70"/>
      <c r="AE794" s="70"/>
      <c r="AF794" s="70"/>
      <c r="AG794" s="70" t="s">
        <v>10925</v>
      </c>
      <c r="AH794" s="68" t="s">
        <v>10937</v>
      </c>
      <c r="AI794" s="70">
        <v>1968</v>
      </c>
      <c r="AJ794" s="70">
        <v>6.9000000000000006E-2</v>
      </c>
      <c r="AK794" s="70" t="s">
        <v>8429</v>
      </c>
      <c r="AL794" s="36"/>
    </row>
    <row r="795" spans="1:38" ht="25.5" x14ac:dyDescent="0.25">
      <c r="A795" s="460">
        <v>790</v>
      </c>
      <c r="B795" s="420"/>
      <c r="C795" s="420"/>
      <c r="D795" s="70"/>
      <c r="E795" s="419"/>
      <c r="F795" s="418"/>
      <c r="G795" s="70"/>
      <c r="H795" s="419"/>
      <c r="I795" s="70"/>
      <c r="J795" s="70"/>
      <c r="K795" s="70"/>
      <c r="L795" s="70"/>
      <c r="M795" s="70"/>
      <c r="N795" s="70"/>
      <c r="O795" s="70"/>
      <c r="P795" s="70"/>
      <c r="Q795" s="70"/>
      <c r="R795" s="70"/>
      <c r="S795" s="70"/>
      <c r="T795" s="70"/>
      <c r="U795" s="70"/>
      <c r="V795" s="70"/>
      <c r="W795" s="70"/>
      <c r="X795" s="418"/>
      <c r="Y795" s="419"/>
      <c r="Z795" s="418"/>
      <c r="AA795" s="70"/>
      <c r="AB795" s="419"/>
      <c r="AC795" s="418"/>
      <c r="AD795" s="70"/>
      <c r="AE795" s="70"/>
      <c r="AF795" s="70"/>
      <c r="AG795" s="70" t="s">
        <v>10925</v>
      </c>
      <c r="AH795" s="68" t="s">
        <v>10938</v>
      </c>
      <c r="AI795" s="70">
        <v>1968</v>
      </c>
      <c r="AJ795" s="70">
        <v>0.20899999999999999</v>
      </c>
      <c r="AK795" s="70" t="s">
        <v>9253</v>
      </c>
      <c r="AL795" s="36"/>
    </row>
    <row r="796" spans="1:38" ht="25.5" x14ac:dyDescent="0.25">
      <c r="A796" s="460">
        <v>791</v>
      </c>
      <c r="B796" s="420"/>
      <c r="C796" s="420"/>
      <c r="D796" s="70"/>
      <c r="E796" s="419"/>
      <c r="F796" s="418"/>
      <c r="G796" s="70"/>
      <c r="H796" s="419"/>
      <c r="I796" s="70"/>
      <c r="J796" s="70"/>
      <c r="K796" s="70"/>
      <c r="L796" s="70"/>
      <c r="M796" s="70"/>
      <c r="N796" s="70"/>
      <c r="O796" s="70"/>
      <c r="P796" s="70"/>
      <c r="Q796" s="70"/>
      <c r="R796" s="70"/>
      <c r="S796" s="70"/>
      <c r="T796" s="70"/>
      <c r="U796" s="70"/>
      <c r="V796" s="70"/>
      <c r="W796" s="70"/>
      <c r="X796" s="418"/>
      <c r="Y796" s="419"/>
      <c r="Z796" s="418"/>
      <c r="AA796" s="70"/>
      <c r="AB796" s="419"/>
      <c r="AC796" s="418"/>
      <c r="AD796" s="70"/>
      <c r="AE796" s="70"/>
      <c r="AF796" s="70"/>
      <c r="AG796" s="70" t="s">
        <v>10939</v>
      </c>
      <c r="AH796" s="68" t="s">
        <v>10940</v>
      </c>
      <c r="AI796" s="70">
        <v>1968</v>
      </c>
      <c r="AJ796" s="70">
        <v>0.22</v>
      </c>
      <c r="AK796" s="511" t="s">
        <v>164</v>
      </c>
      <c r="AL796" s="36"/>
    </row>
    <row r="797" spans="1:38" ht="25.5" x14ac:dyDescent="0.25">
      <c r="A797" s="460">
        <v>792</v>
      </c>
      <c r="B797" s="420"/>
      <c r="C797" s="420"/>
      <c r="D797" s="70"/>
      <c r="E797" s="419"/>
      <c r="F797" s="418"/>
      <c r="G797" s="70"/>
      <c r="H797" s="419"/>
      <c r="I797" s="70"/>
      <c r="J797" s="70"/>
      <c r="K797" s="70"/>
      <c r="L797" s="70"/>
      <c r="M797" s="70"/>
      <c r="N797" s="70"/>
      <c r="O797" s="70"/>
      <c r="P797" s="70"/>
      <c r="Q797" s="70"/>
      <c r="R797" s="70"/>
      <c r="S797" s="70"/>
      <c r="T797" s="70"/>
      <c r="U797" s="70"/>
      <c r="V797" s="70"/>
      <c r="W797" s="70"/>
      <c r="X797" s="418"/>
      <c r="Y797" s="419"/>
      <c r="Z797" s="418"/>
      <c r="AA797" s="70"/>
      <c r="AB797" s="419"/>
      <c r="AC797" s="418"/>
      <c r="AD797" s="70"/>
      <c r="AE797" s="70"/>
      <c r="AF797" s="70"/>
      <c r="AG797" s="70" t="s">
        <v>10925</v>
      </c>
      <c r="AH797" s="68" t="s">
        <v>10941</v>
      </c>
      <c r="AI797" s="70">
        <v>1968</v>
      </c>
      <c r="AJ797" s="70">
        <v>7.4999999999999997E-2</v>
      </c>
      <c r="AK797" s="70" t="s">
        <v>80</v>
      </c>
      <c r="AL797" s="36"/>
    </row>
    <row r="798" spans="1:38" x14ac:dyDescent="0.25">
      <c r="A798" s="460">
        <v>793</v>
      </c>
      <c r="B798" s="420"/>
      <c r="C798" s="420"/>
      <c r="D798" s="70"/>
      <c r="E798" s="419"/>
      <c r="F798" s="418"/>
      <c r="G798" s="70"/>
      <c r="H798" s="419"/>
      <c r="I798" s="70"/>
      <c r="J798" s="70"/>
      <c r="K798" s="70"/>
      <c r="L798" s="70"/>
      <c r="M798" s="70"/>
      <c r="N798" s="70"/>
      <c r="O798" s="70"/>
      <c r="P798" s="70"/>
      <c r="Q798" s="70"/>
      <c r="R798" s="70"/>
      <c r="S798" s="70"/>
      <c r="T798" s="70"/>
      <c r="U798" s="70"/>
      <c r="V798" s="70"/>
      <c r="W798" s="70"/>
      <c r="X798" s="418"/>
      <c r="Y798" s="419"/>
      <c r="Z798" s="418"/>
      <c r="AA798" s="70"/>
      <c r="AB798" s="419"/>
      <c r="AC798" s="418"/>
      <c r="AD798" s="70"/>
      <c r="AE798" s="70"/>
      <c r="AF798" s="70"/>
      <c r="AG798" s="70" t="s">
        <v>10925</v>
      </c>
      <c r="AH798" s="68" t="s">
        <v>10942</v>
      </c>
      <c r="AI798" s="70">
        <v>1967</v>
      </c>
      <c r="AJ798" s="70">
        <v>0.11</v>
      </c>
      <c r="AK798" s="70" t="s">
        <v>80</v>
      </c>
      <c r="AL798" s="36"/>
    </row>
    <row r="799" spans="1:38" x14ac:dyDescent="0.25">
      <c r="A799" s="460">
        <v>794</v>
      </c>
      <c r="B799" s="420"/>
      <c r="C799" s="420"/>
      <c r="D799" s="70"/>
      <c r="E799" s="419"/>
      <c r="F799" s="418"/>
      <c r="G799" s="70"/>
      <c r="H799" s="419"/>
      <c r="I799" s="70"/>
      <c r="J799" s="70"/>
      <c r="K799" s="70"/>
      <c r="L799" s="70"/>
      <c r="M799" s="70"/>
      <c r="N799" s="70"/>
      <c r="O799" s="70"/>
      <c r="P799" s="70"/>
      <c r="Q799" s="70"/>
      <c r="R799" s="70"/>
      <c r="S799" s="70"/>
      <c r="T799" s="70"/>
      <c r="U799" s="70"/>
      <c r="V799" s="70"/>
      <c r="W799" s="70"/>
      <c r="X799" s="418"/>
      <c r="Y799" s="419"/>
      <c r="Z799" s="418"/>
      <c r="AA799" s="70"/>
      <c r="AB799" s="419"/>
      <c r="AC799" s="418"/>
      <c r="AD799" s="70"/>
      <c r="AE799" s="70"/>
      <c r="AF799" s="70"/>
      <c r="AG799" s="70" t="s">
        <v>10925</v>
      </c>
      <c r="AH799" s="68" t="s">
        <v>10943</v>
      </c>
      <c r="AI799" s="70">
        <v>1967</v>
      </c>
      <c r="AJ799" s="70">
        <v>4.4999999999999998E-2</v>
      </c>
      <c r="AK799" s="70" t="s">
        <v>80</v>
      </c>
      <c r="AL799" s="36"/>
    </row>
    <row r="800" spans="1:38" ht="25.5" x14ac:dyDescent="0.25">
      <c r="A800" s="460">
        <v>795</v>
      </c>
      <c r="B800" s="420"/>
      <c r="C800" s="420"/>
      <c r="D800" s="70"/>
      <c r="E800" s="419"/>
      <c r="F800" s="418"/>
      <c r="G800" s="70"/>
      <c r="H800" s="419"/>
      <c r="I800" s="70"/>
      <c r="J800" s="70"/>
      <c r="K800" s="70"/>
      <c r="L800" s="70"/>
      <c r="M800" s="70"/>
      <c r="N800" s="70"/>
      <c r="O800" s="70"/>
      <c r="P800" s="70"/>
      <c r="Q800" s="70"/>
      <c r="R800" s="70"/>
      <c r="S800" s="70"/>
      <c r="T800" s="70"/>
      <c r="U800" s="70"/>
      <c r="V800" s="70"/>
      <c r="W800" s="70"/>
      <c r="X800" s="418"/>
      <c r="Y800" s="419"/>
      <c r="Z800" s="418"/>
      <c r="AA800" s="70"/>
      <c r="AB800" s="419"/>
      <c r="AC800" s="418"/>
      <c r="AD800" s="70"/>
      <c r="AE800" s="70"/>
      <c r="AF800" s="70"/>
      <c r="AG800" s="70" t="s">
        <v>10925</v>
      </c>
      <c r="AH800" s="68" t="s">
        <v>10944</v>
      </c>
      <c r="AI800" s="70">
        <v>1967</v>
      </c>
      <c r="AJ800" s="70">
        <v>8.3000000000000004E-2</v>
      </c>
      <c r="AK800" s="70" t="s">
        <v>80</v>
      </c>
      <c r="AL800" s="36"/>
    </row>
    <row r="801" spans="1:38" ht="25.5" x14ac:dyDescent="0.25">
      <c r="A801" s="460">
        <v>796</v>
      </c>
      <c r="B801" s="420"/>
      <c r="C801" s="420"/>
      <c r="D801" s="70"/>
      <c r="E801" s="419"/>
      <c r="F801" s="418"/>
      <c r="G801" s="70"/>
      <c r="H801" s="419"/>
      <c r="I801" s="70"/>
      <c r="J801" s="70"/>
      <c r="K801" s="70"/>
      <c r="L801" s="70"/>
      <c r="M801" s="70"/>
      <c r="N801" s="70"/>
      <c r="O801" s="70"/>
      <c r="P801" s="70"/>
      <c r="Q801" s="70"/>
      <c r="R801" s="70"/>
      <c r="S801" s="70"/>
      <c r="T801" s="70"/>
      <c r="U801" s="70"/>
      <c r="V801" s="70"/>
      <c r="W801" s="70"/>
      <c r="X801" s="418"/>
      <c r="Y801" s="419"/>
      <c r="Z801" s="418"/>
      <c r="AA801" s="70"/>
      <c r="AB801" s="419"/>
      <c r="AC801" s="418"/>
      <c r="AD801" s="70"/>
      <c r="AE801" s="70"/>
      <c r="AF801" s="70"/>
      <c r="AG801" s="70" t="s">
        <v>10925</v>
      </c>
      <c r="AH801" s="68" t="s">
        <v>10945</v>
      </c>
      <c r="AI801" s="70">
        <v>1967</v>
      </c>
      <c r="AJ801" s="70">
        <v>8.5000000000000006E-2</v>
      </c>
      <c r="AK801" s="70" t="s">
        <v>80</v>
      </c>
      <c r="AL801" s="36"/>
    </row>
    <row r="802" spans="1:38" x14ac:dyDescent="0.25">
      <c r="A802" s="460">
        <v>797</v>
      </c>
      <c r="B802" s="420"/>
      <c r="C802" s="420"/>
      <c r="D802" s="70"/>
      <c r="E802" s="419"/>
      <c r="F802" s="418"/>
      <c r="G802" s="70"/>
      <c r="H802" s="419"/>
      <c r="I802" s="70"/>
      <c r="J802" s="70"/>
      <c r="K802" s="70"/>
      <c r="L802" s="70"/>
      <c r="M802" s="70"/>
      <c r="N802" s="70"/>
      <c r="O802" s="70"/>
      <c r="P802" s="70"/>
      <c r="Q802" s="70"/>
      <c r="R802" s="70"/>
      <c r="S802" s="70"/>
      <c r="T802" s="70"/>
      <c r="U802" s="70"/>
      <c r="V802" s="70"/>
      <c r="W802" s="70"/>
      <c r="X802" s="418"/>
      <c r="Y802" s="419"/>
      <c r="Z802" s="418"/>
      <c r="AA802" s="70"/>
      <c r="AB802" s="419"/>
      <c r="AC802" s="418"/>
      <c r="AD802" s="70"/>
      <c r="AE802" s="70"/>
      <c r="AF802" s="70"/>
      <c r="AG802" s="70"/>
      <c r="AH802" s="70"/>
      <c r="AI802" s="70"/>
      <c r="AJ802" s="70"/>
      <c r="AK802" s="70"/>
      <c r="AL802" s="36"/>
    </row>
    <row r="803" spans="1:38" x14ac:dyDescent="0.25">
      <c r="A803" s="460">
        <v>798</v>
      </c>
      <c r="B803" s="420" t="s">
        <v>10946</v>
      </c>
      <c r="C803" s="420"/>
      <c r="D803" s="70"/>
      <c r="E803" s="419"/>
      <c r="F803" s="418"/>
      <c r="G803" s="70"/>
      <c r="H803" s="419"/>
      <c r="I803" s="70"/>
      <c r="J803" s="70"/>
      <c r="K803" s="70"/>
      <c r="L803" s="70"/>
      <c r="M803" s="70" t="s">
        <v>10927</v>
      </c>
      <c r="N803" s="70" t="s">
        <v>10947</v>
      </c>
      <c r="O803" s="70">
        <v>0.24</v>
      </c>
      <c r="P803" s="70">
        <v>1966</v>
      </c>
      <c r="Q803" s="70" t="s">
        <v>1598</v>
      </c>
      <c r="R803" s="70" t="s">
        <v>6642</v>
      </c>
      <c r="S803" s="70">
        <v>85</v>
      </c>
      <c r="T803" s="70">
        <v>1998</v>
      </c>
      <c r="U803" s="70" t="s">
        <v>9672</v>
      </c>
      <c r="V803" s="70" t="s">
        <v>253</v>
      </c>
      <c r="W803" s="70" t="s">
        <v>10948</v>
      </c>
      <c r="X803" s="418">
        <v>0.58599999999999997</v>
      </c>
      <c r="Y803" s="419" t="s">
        <v>10949</v>
      </c>
      <c r="Z803" s="418">
        <v>0.54200000000000004</v>
      </c>
      <c r="AA803" s="70">
        <v>1990</v>
      </c>
      <c r="AB803" s="419" t="s">
        <v>115</v>
      </c>
      <c r="AC803" s="70">
        <v>15</v>
      </c>
      <c r="AD803" s="70"/>
      <c r="AE803" s="70"/>
      <c r="AF803" s="70">
        <v>15</v>
      </c>
      <c r="AG803" s="70" t="s">
        <v>3686</v>
      </c>
      <c r="AH803" s="68" t="s">
        <v>10950</v>
      </c>
      <c r="AI803" s="70">
        <v>1980</v>
      </c>
      <c r="AJ803" s="70">
        <v>0.03</v>
      </c>
      <c r="AK803" s="70" t="s">
        <v>48</v>
      </c>
      <c r="AL803" s="36"/>
    </row>
    <row r="804" spans="1:38" x14ac:dyDescent="0.25">
      <c r="A804" s="460">
        <v>799</v>
      </c>
      <c r="B804" s="420"/>
      <c r="C804" s="420"/>
      <c r="D804" s="70"/>
      <c r="E804" s="419"/>
      <c r="F804" s="418"/>
      <c r="G804" s="70"/>
      <c r="H804" s="419"/>
      <c r="I804" s="70"/>
      <c r="J804" s="70"/>
      <c r="K804" s="70"/>
      <c r="L804" s="70"/>
      <c r="M804" s="70"/>
      <c r="N804" s="70"/>
      <c r="O804" s="70"/>
      <c r="P804" s="70"/>
      <c r="Q804" s="70"/>
      <c r="R804" s="70"/>
      <c r="S804" s="70"/>
      <c r="T804" s="70"/>
      <c r="U804" s="70"/>
      <c r="V804" s="70"/>
      <c r="W804" s="70"/>
      <c r="X804" s="418"/>
      <c r="Y804" s="419"/>
      <c r="Z804" s="418">
        <v>0.25600000000000001</v>
      </c>
      <c r="AA804" s="70"/>
      <c r="AB804" s="419" t="s">
        <v>468</v>
      </c>
      <c r="AC804" s="70"/>
      <c r="AD804" s="70"/>
      <c r="AE804" s="70"/>
      <c r="AF804" s="70"/>
      <c r="AG804" s="70"/>
      <c r="AH804" s="68"/>
      <c r="AI804" s="70"/>
      <c r="AJ804" s="70"/>
      <c r="AK804" s="70"/>
      <c r="AL804" s="36"/>
    </row>
    <row r="805" spans="1:38" ht="25.5" x14ac:dyDescent="0.25">
      <c r="A805" s="460">
        <v>800</v>
      </c>
      <c r="B805" s="420"/>
      <c r="C805" s="420"/>
      <c r="D805" s="70"/>
      <c r="E805" s="419"/>
      <c r="F805" s="418"/>
      <c r="G805" s="70"/>
      <c r="H805" s="419"/>
      <c r="I805" s="70"/>
      <c r="J805" s="70"/>
      <c r="K805" s="70"/>
      <c r="L805" s="70"/>
      <c r="M805" s="70"/>
      <c r="N805" s="70"/>
      <c r="O805" s="70"/>
      <c r="P805" s="70"/>
      <c r="Q805" s="70"/>
      <c r="R805" s="70"/>
      <c r="S805" s="70"/>
      <c r="T805" s="70"/>
      <c r="U805" s="70"/>
      <c r="V805" s="70"/>
      <c r="W805" s="68" t="s">
        <v>10951</v>
      </c>
      <c r="X805" s="418">
        <v>0.45500000000000002</v>
      </c>
      <c r="Y805" s="419" t="s">
        <v>10952</v>
      </c>
      <c r="Z805" s="418">
        <v>0.45500000000000002</v>
      </c>
      <c r="AA805" s="70">
        <v>2021</v>
      </c>
      <c r="AB805" s="419" t="s">
        <v>373</v>
      </c>
      <c r="AC805" s="418">
        <v>18</v>
      </c>
      <c r="AD805" s="70"/>
      <c r="AE805" s="70"/>
      <c r="AF805" s="70">
        <v>18</v>
      </c>
      <c r="AG805" s="68" t="s">
        <v>10951</v>
      </c>
      <c r="AH805" s="68" t="s">
        <v>10953</v>
      </c>
      <c r="AI805" s="70">
        <v>2021</v>
      </c>
      <c r="AJ805" s="70">
        <v>2.4E-2</v>
      </c>
      <c r="AK805" s="70" t="s">
        <v>1032</v>
      </c>
      <c r="AL805" s="36"/>
    </row>
    <row r="806" spans="1:38" x14ac:dyDescent="0.25">
      <c r="A806" s="460">
        <v>801</v>
      </c>
      <c r="B806" s="420"/>
      <c r="C806" s="420"/>
      <c r="D806" s="70"/>
      <c r="E806" s="419"/>
      <c r="F806" s="418"/>
      <c r="G806" s="70"/>
      <c r="H806" s="419"/>
      <c r="I806" s="70"/>
      <c r="J806" s="70"/>
      <c r="K806" s="70"/>
      <c r="L806" s="70"/>
      <c r="M806" s="70"/>
      <c r="N806" s="70"/>
      <c r="O806" s="70"/>
      <c r="P806" s="70"/>
      <c r="Q806" s="70"/>
      <c r="R806" s="70"/>
      <c r="S806" s="70"/>
      <c r="T806" s="70"/>
      <c r="U806" s="70"/>
      <c r="V806" s="70"/>
      <c r="W806" s="68"/>
      <c r="X806" s="418"/>
      <c r="Y806" s="419"/>
      <c r="Z806" s="418"/>
      <c r="AA806" s="70"/>
      <c r="AB806" s="419"/>
      <c r="AC806" s="418"/>
      <c r="AD806" s="70"/>
      <c r="AE806" s="70"/>
      <c r="AF806" s="70"/>
      <c r="AG806" s="68"/>
      <c r="AH806" s="68"/>
      <c r="AI806" s="70"/>
      <c r="AJ806" s="70"/>
      <c r="AK806" s="70"/>
      <c r="AL806" s="36"/>
    </row>
    <row r="807" spans="1:38" x14ac:dyDescent="0.25">
      <c r="A807" s="460">
        <v>802</v>
      </c>
      <c r="B807" s="420"/>
      <c r="C807" s="420"/>
      <c r="D807" s="70"/>
      <c r="E807" s="419"/>
      <c r="F807" s="418"/>
      <c r="G807" s="70"/>
      <c r="H807" s="419"/>
      <c r="I807" s="70"/>
      <c r="J807" s="70"/>
      <c r="K807" s="70"/>
      <c r="L807" s="70"/>
      <c r="M807" s="70"/>
      <c r="N807" s="70"/>
      <c r="O807" s="70"/>
      <c r="P807" s="70"/>
      <c r="Q807" s="70"/>
      <c r="R807" s="70"/>
      <c r="S807" s="70"/>
      <c r="T807" s="70"/>
      <c r="U807" s="70"/>
      <c r="V807" s="70"/>
      <c r="W807" s="68"/>
      <c r="X807" s="418"/>
      <c r="Y807" s="419"/>
      <c r="Z807" s="418"/>
      <c r="AA807" s="70"/>
      <c r="AB807" s="419"/>
      <c r="AC807" s="418"/>
      <c r="AD807" s="70"/>
      <c r="AE807" s="70"/>
      <c r="AF807" s="70"/>
      <c r="AG807" s="68"/>
      <c r="AH807" s="68"/>
      <c r="AI807" s="70"/>
      <c r="AJ807" s="70"/>
      <c r="AK807" s="70"/>
      <c r="AL807" s="36"/>
    </row>
    <row r="808" spans="1:38" ht="25.5" x14ac:dyDescent="0.25">
      <c r="A808" s="460">
        <v>803</v>
      </c>
      <c r="B808" s="420" t="s">
        <v>10954</v>
      </c>
      <c r="C808" s="420"/>
      <c r="D808" s="70"/>
      <c r="E808" s="419"/>
      <c r="F808" s="418"/>
      <c r="G808" s="70"/>
      <c r="H808" s="419"/>
      <c r="I808" s="70"/>
      <c r="J808" s="70"/>
      <c r="K808" s="70"/>
      <c r="L808" s="70"/>
      <c r="M808" s="70" t="s">
        <v>10955</v>
      </c>
      <c r="N808" s="70" t="s">
        <v>10956</v>
      </c>
      <c r="O808" s="70">
        <v>0.44500000000000001</v>
      </c>
      <c r="P808" s="70">
        <v>2018</v>
      </c>
      <c r="Q808" s="70" t="s">
        <v>1614</v>
      </c>
      <c r="R808" s="70" t="s">
        <v>10957</v>
      </c>
      <c r="S808" s="70">
        <v>118</v>
      </c>
      <c r="T808" s="70">
        <v>2018</v>
      </c>
      <c r="U808" s="68" t="s">
        <v>10085</v>
      </c>
      <c r="V808" s="70" t="s">
        <v>357</v>
      </c>
      <c r="W808" s="70"/>
      <c r="X808" s="418"/>
      <c r="Y808" s="419"/>
      <c r="Z808" s="418"/>
      <c r="AA808" s="70"/>
      <c r="AB808" s="419"/>
      <c r="AC808" s="418"/>
      <c r="AD808" s="70"/>
      <c r="AE808" s="70"/>
      <c r="AF808" s="70"/>
      <c r="AG808" s="70"/>
      <c r="AH808" s="70"/>
      <c r="AI808" s="70"/>
      <c r="AJ808" s="70"/>
      <c r="AK808" s="70"/>
      <c r="AL808" s="36"/>
    </row>
    <row r="809" spans="1:38" x14ac:dyDescent="0.25">
      <c r="A809" s="460">
        <v>804</v>
      </c>
      <c r="B809" s="420"/>
      <c r="C809" s="420"/>
      <c r="D809" s="70"/>
      <c r="E809" s="419"/>
      <c r="F809" s="418"/>
      <c r="G809" s="70"/>
      <c r="H809" s="419"/>
      <c r="I809" s="70"/>
      <c r="J809" s="70"/>
      <c r="K809" s="70"/>
      <c r="L809" s="70"/>
      <c r="M809" s="70"/>
      <c r="N809" s="70"/>
      <c r="O809" s="70"/>
      <c r="P809" s="70"/>
      <c r="Q809" s="70"/>
      <c r="R809" s="70"/>
      <c r="S809" s="70"/>
      <c r="T809" s="70"/>
      <c r="U809" s="70"/>
      <c r="V809" s="70"/>
      <c r="W809" s="70"/>
      <c r="X809" s="418"/>
      <c r="Y809" s="419"/>
      <c r="Z809" s="418"/>
      <c r="AA809" s="70"/>
      <c r="AB809" s="419"/>
      <c r="AC809" s="418"/>
      <c r="AD809" s="70"/>
      <c r="AE809" s="70"/>
      <c r="AF809" s="70"/>
      <c r="AG809" s="70"/>
      <c r="AH809" s="70"/>
      <c r="AI809" s="70"/>
      <c r="AJ809" s="70"/>
      <c r="AK809" s="70"/>
      <c r="AL809" s="36"/>
    </row>
    <row r="810" spans="1:38" ht="25.5" x14ac:dyDescent="0.25">
      <c r="A810" s="460">
        <v>805</v>
      </c>
      <c r="B810" s="420" t="s">
        <v>10958</v>
      </c>
      <c r="C810" s="420" t="s">
        <v>10959</v>
      </c>
      <c r="D810" s="70"/>
      <c r="E810" s="419"/>
      <c r="F810" s="418"/>
      <c r="G810" s="70"/>
      <c r="H810" s="419"/>
      <c r="I810" s="70"/>
      <c r="J810" s="70"/>
      <c r="K810" s="70"/>
      <c r="L810" s="70"/>
      <c r="M810" s="70" t="s">
        <v>10793</v>
      </c>
      <c r="N810" s="70" t="s">
        <v>10960</v>
      </c>
      <c r="O810" s="70">
        <v>1.75</v>
      </c>
      <c r="P810" s="70">
        <v>1990</v>
      </c>
      <c r="Q810" s="70" t="s">
        <v>10795</v>
      </c>
      <c r="R810" s="70" t="s">
        <v>10796</v>
      </c>
      <c r="S810" s="70">
        <v>101</v>
      </c>
      <c r="T810" s="70">
        <v>1990</v>
      </c>
      <c r="U810" s="68" t="s">
        <v>10961</v>
      </c>
      <c r="V810" s="70" t="s">
        <v>1734</v>
      </c>
      <c r="W810" s="70"/>
      <c r="X810" s="418"/>
      <c r="Y810" s="419"/>
      <c r="Z810" s="418"/>
      <c r="AA810" s="70"/>
      <c r="AB810" s="419"/>
      <c r="AC810" s="418"/>
      <c r="AD810" s="70"/>
      <c r="AE810" s="70"/>
      <c r="AF810" s="418"/>
      <c r="AG810" s="70" t="s">
        <v>8952</v>
      </c>
      <c r="AH810" s="68" t="s">
        <v>10962</v>
      </c>
      <c r="AI810" s="418">
        <v>2019</v>
      </c>
      <c r="AJ810" s="70">
        <v>0.23799999999999999</v>
      </c>
      <c r="AK810" s="419" t="s">
        <v>296</v>
      </c>
      <c r="AL810" s="36"/>
    </row>
    <row r="811" spans="1:38" ht="25.5" x14ac:dyDescent="0.25">
      <c r="A811" s="460">
        <v>806</v>
      </c>
      <c r="B811" s="420"/>
      <c r="C811" s="420"/>
      <c r="D811" s="70" t="s">
        <v>10963</v>
      </c>
      <c r="E811" s="419" t="s">
        <v>10964</v>
      </c>
      <c r="F811" s="418">
        <v>1.75</v>
      </c>
      <c r="G811" s="70">
        <v>2007</v>
      </c>
      <c r="H811" s="419" t="s">
        <v>251</v>
      </c>
      <c r="I811" s="70">
        <v>51</v>
      </c>
      <c r="J811" s="70"/>
      <c r="K811" s="70"/>
      <c r="L811" s="70">
        <v>51</v>
      </c>
      <c r="M811" s="68" t="s">
        <v>10793</v>
      </c>
      <c r="N811" s="68" t="s">
        <v>10965</v>
      </c>
      <c r="O811" s="70">
        <v>0.04</v>
      </c>
      <c r="P811" s="70">
        <v>1975</v>
      </c>
      <c r="Q811" s="70" t="s">
        <v>10966</v>
      </c>
      <c r="R811" s="70"/>
      <c r="S811" s="70"/>
      <c r="T811" s="70"/>
      <c r="U811" s="70"/>
      <c r="V811" s="70"/>
      <c r="W811" s="70"/>
      <c r="X811" s="418"/>
      <c r="Y811" s="419"/>
      <c r="Z811" s="418"/>
      <c r="AA811" s="70"/>
      <c r="AB811" s="419"/>
      <c r="AC811" s="418"/>
      <c r="AD811" s="70"/>
      <c r="AE811" s="70"/>
      <c r="AF811" s="418"/>
      <c r="AG811" s="70" t="s">
        <v>8952</v>
      </c>
      <c r="AH811" s="68" t="s">
        <v>10967</v>
      </c>
      <c r="AI811" s="418">
        <v>1990</v>
      </c>
      <c r="AJ811" s="70">
        <v>0.18</v>
      </c>
      <c r="AK811" s="419" t="s">
        <v>9157</v>
      </c>
      <c r="AL811" s="36"/>
    </row>
    <row r="812" spans="1:38" ht="25.5" x14ac:dyDescent="0.25">
      <c r="A812" s="460">
        <v>807</v>
      </c>
      <c r="B812" s="420"/>
      <c r="C812" s="420"/>
      <c r="D812" s="70"/>
      <c r="E812" s="419"/>
      <c r="F812" s="418"/>
      <c r="G812" s="70"/>
      <c r="H812" s="419"/>
      <c r="I812" s="70"/>
      <c r="J812" s="70"/>
      <c r="K812" s="70"/>
      <c r="L812" s="70"/>
      <c r="M812" s="68" t="s">
        <v>10968</v>
      </c>
      <c r="N812" s="68" t="s">
        <v>10969</v>
      </c>
      <c r="O812" s="70">
        <v>0.24</v>
      </c>
      <c r="P812" s="70">
        <v>1975</v>
      </c>
      <c r="Q812" s="70" t="s">
        <v>787</v>
      </c>
      <c r="R812" s="70"/>
      <c r="S812" s="70"/>
      <c r="T812" s="70"/>
      <c r="U812" s="70"/>
      <c r="V812" s="70"/>
      <c r="W812" s="70"/>
      <c r="X812" s="418"/>
      <c r="Y812" s="419"/>
      <c r="Z812" s="418"/>
      <c r="AA812" s="70"/>
      <c r="AB812" s="419"/>
      <c r="AC812" s="418"/>
      <c r="AD812" s="70"/>
      <c r="AE812" s="70"/>
      <c r="AF812" s="418"/>
      <c r="AG812" s="70" t="s">
        <v>8952</v>
      </c>
      <c r="AH812" s="68" t="s">
        <v>10970</v>
      </c>
      <c r="AI812" s="418">
        <v>1989</v>
      </c>
      <c r="AJ812" s="70">
        <v>7.0000000000000007E-2</v>
      </c>
      <c r="AK812" s="419" t="s">
        <v>388</v>
      </c>
      <c r="AL812" s="36"/>
    </row>
    <row r="813" spans="1:38" ht="25.5" x14ac:dyDescent="0.25">
      <c r="A813" s="460">
        <v>808</v>
      </c>
      <c r="B813" s="420"/>
      <c r="C813" s="420"/>
      <c r="D813" s="70"/>
      <c r="E813" s="419"/>
      <c r="F813" s="418"/>
      <c r="G813" s="70"/>
      <c r="H813" s="419"/>
      <c r="I813" s="70"/>
      <c r="J813" s="70"/>
      <c r="K813" s="70"/>
      <c r="L813" s="70"/>
      <c r="M813" s="68" t="s">
        <v>10793</v>
      </c>
      <c r="N813" s="68" t="s">
        <v>10971</v>
      </c>
      <c r="O813" s="70">
        <v>0.75</v>
      </c>
      <c r="P813" s="70">
        <v>1989</v>
      </c>
      <c r="Q813" s="70" t="s">
        <v>10380</v>
      </c>
      <c r="R813" s="70"/>
      <c r="S813" s="70"/>
      <c r="T813" s="70"/>
      <c r="U813" s="70"/>
      <c r="V813" s="70"/>
      <c r="W813" s="70"/>
      <c r="X813" s="418"/>
      <c r="Y813" s="419"/>
      <c r="Z813" s="418"/>
      <c r="AA813" s="70"/>
      <c r="AB813" s="419"/>
      <c r="AC813" s="418"/>
      <c r="AD813" s="70"/>
      <c r="AE813" s="70"/>
      <c r="AF813" s="418"/>
      <c r="AG813" s="70" t="s">
        <v>8952</v>
      </c>
      <c r="AH813" s="68" t="s">
        <v>10972</v>
      </c>
      <c r="AI813" s="418">
        <v>1990</v>
      </c>
      <c r="AJ813" s="70">
        <v>0.15</v>
      </c>
      <c r="AK813" s="419" t="s">
        <v>113</v>
      </c>
      <c r="AL813" s="36"/>
    </row>
    <row r="814" spans="1:38" ht="25.5" x14ac:dyDescent="0.25">
      <c r="A814" s="460">
        <v>809</v>
      </c>
      <c r="B814" s="420"/>
      <c r="C814" s="420"/>
      <c r="D814" s="70"/>
      <c r="E814" s="419"/>
      <c r="F814" s="418"/>
      <c r="G814" s="70"/>
      <c r="H814" s="419"/>
      <c r="I814" s="70"/>
      <c r="J814" s="70"/>
      <c r="K814" s="70"/>
      <c r="L814" s="70"/>
      <c r="M814" s="70"/>
      <c r="N814" s="70"/>
      <c r="O814" s="70"/>
      <c r="P814" s="70"/>
      <c r="Q814" s="70"/>
      <c r="R814" s="70"/>
      <c r="S814" s="70"/>
      <c r="T814" s="70"/>
      <c r="U814" s="70"/>
      <c r="V814" s="70"/>
      <c r="W814" s="70"/>
      <c r="X814" s="418"/>
      <c r="Y814" s="419"/>
      <c r="Z814" s="418"/>
      <c r="AA814" s="70"/>
      <c r="AB814" s="419"/>
      <c r="AC814" s="418"/>
      <c r="AD814" s="70"/>
      <c r="AE814" s="70"/>
      <c r="AF814" s="418"/>
      <c r="AG814" s="70" t="s">
        <v>8952</v>
      </c>
      <c r="AH814" s="68" t="s">
        <v>10973</v>
      </c>
      <c r="AI814" s="418">
        <v>1989</v>
      </c>
      <c r="AJ814" s="70">
        <v>0.27</v>
      </c>
      <c r="AK814" s="419" t="s">
        <v>113</v>
      </c>
      <c r="AL814" s="36"/>
    </row>
    <row r="815" spans="1:38" ht="25.5" x14ac:dyDescent="0.25">
      <c r="A815" s="460">
        <v>810</v>
      </c>
      <c r="B815" s="420"/>
      <c r="C815" s="420"/>
      <c r="D815" s="70"/>
      <c r="E815" s="419"/>
      <c r="F815" s="418"/>
      <c r="G815" s="70"/>
      <c r="H815" s="419"/>
      <c r="I815" s="70"/>
      <c r="J815" s="70"/>
      <c r="K815" s="70"/>
      <c r="L815" s="70"/>
      <c r="M815" s="70"/>
      <c r="N815" s="70"/>
      <c r="O815" s="70"/>
      <c r="P815" s="70"/>
      <c r="Q815" s="70"/>
      <c r="R815" s="70"/>
      <c r="S815" s="70"/>
      <c r="T815" s="70"/>
      <c r="U815" s="70"/>
      <c r="V815" s="70"/>
      <c r="W815" s="70"/>
      <c r="X815" s="418"/>
      <c r="Y815" s="419"/>
      <c r="Z815" s="418"/>
      <c r="AA815" s="70"/>
      <c r="AB815" s="419"/>
      <c r="AC815" s="418"/>
      <c r="AD815" s="70"/>
      <c r="AE815" s="70"/>
      <c r="AF815" s="418"/>
      <c r="AG815" s="70" t="s">
        <v>8952</v>
      </c>
      <c r="AH815" s="68" t="s">
        <v>10803</v>
      </c>
      <c r="AI815" s="418">
        <v>1990</v>
      </c>
      <c r="AJ815" s="70">
        <v>0.155</v>
      </c>
      <c r="AK815" s="419" t="s">
        <v>113</v>
      </c>
      <c r="AL815" s="36"/>
    </row>
    <row r="816" spans="1:38" ht="25.5" x14ac:dyDescent="0.25">
      <c r="A816" s="460">
        <v>811</v>
      </c>
      <c r="B816" s="420"/>
      <c r="C816" s="420"/>
      <c r="D816" s="70"/>
      <c r="E816" s="419"/>
      <c r="F816" s="418"/>
      <c r="G816" s="70"/>
      <c r="H816" s="419"/>
      <c r="I816" s="70"/>
      <c r="J816" s="70"/>
      <c r="K816" s="70"/>
      <c r="L816" s="70"/>
      <c r="M816" s="70"/>
      <c r="N816" s="70"/>
      <c r="O816" s="70"/>
      <c r="P816" s="70"/>
      <c r="Q816" s="70"/>
      <c r="R816" s="70"/>
      <c r="S816" s="70"/>
      <c r="T816" s="70"/>
      <c r="U816" s="70"/>
      <c r="V816" s="70"/>
      <c r="W816" s="70"/>
      <c r="X816" s="418"/>
      <c r="Y816" s="419"/>
      <c r="Z816" s="418"/>
      <c r="AA816" s="70"/>
      <c r="AB816" s="419"/>
      <c r="AC816" s="418"/>
      <c r="AD816" s="70"/>
      <c r="AE816" s="70"/>
      <c r="AF816" s="418"/>
      <c r="AG816" s="70" t="s">
        <v>8952</v>
      </c>
      <c r="AH816" s="68" t="s">
        <v>10974</v>
      </c>
      <c r="AI816" s="418">
        <v>1990</v>
      </c>
      <c r="AJ816" s="70">
        <v>0.06</v>
      </c>
      <c r="AK816" s="419" t="s">
        <v>44</v>
      </c>
      <c r="AL816" s="36"/>
    </row>
    <row r="817" spans="1:38" ht="25.5" x14ac:dyDescent="0.25">
      <c r="A817" s="460">
        <v>812</v>
      </c>
      <c r="B817" s="420"/>
      <c r="C817" s="420"/>
      <c r="D817" s="70"/>
      <c r="E817" s="419"/>
      <c r="F817" s="418"/>
      <c r="G817" s="70"/>
      <c r="H817" s="419"/>
      <c r="I817" s="70"/>
      <c r="J817" s="70"/>
      <c r="K817" s="70"/>
      <c r="L817" s="70"/>
      <c r="M817" s="70"/>
      <c r="N817" s="70"/>
      <c r="O817" s="70"/>
      <c r="P817" s="70"/>
      <c r="Q817" s="70"/>
      <c r="R817" s="70"/>
      <c r="S817" s="70"/>
      <c r="T817" s="70"/>
      <c r="U817" s="70"/>
      <c r="V817" s="70"/>
      <c r="W817" s="70"/>
      <c r="X817" s="418"/>
      <c r="Y817" s="419"/>
      <c r="Z817" s="418"/>
      <c r="AA817" s="70"/>
      <c r="AB817" s="419"/>
      <c r="AC817" s="418"/>
      <c r="AD817" s="70"/>
      <c r="AE817" s="70"/>
      <c r="AF817" s="418"/>
      <c r="AG817" s="70" t="s">
        <v>8952</v>
      </c>
      <c r="AH817" s="68" t="s">
        <v>10973</v>
      </c>
      <c r="AI817" s="418">
        <v>1989</v>
      </c>
      <c r="AJ817" s="70">
        <v>0.27</v>
      </c>
      <c r="AK817" s="419" t="s">
        <v>113</v>
      </c>
      <c r="AL817" s="36"/>
    </row>
    <row r="818" spans="1:38" ht="25.5" x14ac:dyDescent="0.25">
      <c r="A818" s="460">
        <v>813</v>
      </c>
      <c r="B818" s="420"/>
      <c r="C818" s="420"/>
      <c r="D818" s="70"/>
      <c r="E818" s="419"/>
      <c r="F818" s="418"/>
      <c r="G818" s="70"/>
      <c r="H818" s="419"/>
      <c r="I818" s="70"/>
      <c r="J818" s="70"/>
      <c r="K818" s="70"/>
      <c r="L818" s="70"/>
      <c r="M818" s="70"/>
      <c r="N818" s="70"/>
      <c r="O818" s="70"/>
      <c r="P818" s="70"/>
      <c r="Q818" s="70"/>
      <c r="R818" s="70"/>
      <c r="S818" s="70"/>
      <c r="T818" s="70"/>
      <c r="U818" s="70"/>
      <c r="V818" s="70"/>
      <c r="W818" s="70"/>
      <c r="X818" s="418"/>
      <c r="Y818" s="419"/>
      <c r="Z818" s="418"/>
      <c r="AA818" s="70"/>
      <c r="AB818" s="419"/>
      <c r="AC818" s="418"/>
      <c r="AD818" s="70"/>
      <c r="AE818" s="70"/>
      <c r="AF818" s="418"/>
      <c r="AG818" s="70" t="s">
        <v>8952</v>
      </c>
      <c r="AH818" s="68" t="s">
        <v>10975</v>
      </c>
      <c r="AI818" s="418">
        <v>1990</v>
      </c>
      <c r="AJ818" s="70">
        <v>0.2</v>
      </c>
      <c r="AK818" s="419" t="s">
        <v>9971</v>
      </c>
      <c r="AL818" s="36"/>
    </row>
    <row r="819" spans="1:38" ht="25.5" x14ac:dyDescent="0.25">
      <c r="A819" s="460">
        <v>814</v>
      </c>
      <c r="B819" s="420"/>
      <c r="C819" s="420"/>
      <c r="D819" s="70"/>
      <c r="E819" s="419"/>
      <c r="F819" s="418"/>
      <c r="G819" s="70"/>
      <c r="H819" s="419"/>
      <c r="I819" s="70"/>
      <c r="J819" s="70"/>
      <c r="K819" s="70"/>
      <c r="L819" s="70"/>
      <c r="M819" s="70"/>
      <c r="N819" s="70"/>
      <c r="O819" s="70"/>
      <c r="P819" s="70"/>
      <c r="Q819" s="70"/>
      <c r="R819" s="70"/>
      <c r="S819" s="70"/>
      <c r="T819" s="70"/>
      <c r="U819" s="70"/>
      <c r="V819" s="70"/>
      <c r="W819" s="70"/>
      <c r="X819" s="418"/>
      <c r="Y819" s="419"/>
      <c r="Z819" s="418"/>
      <c r="AA819" s="70"/>
      <c r="AB819" s="419"/>
      <c r="AC819" s="418"/>
      <c r="AD819" s="70"/>
      <c r="AE819" s="70"/>
      <c r="AF819" s="418"/>
      <c r="AG819" s="70" t="s">
        <v>8952</v>
      </c>
      <c r="AH819" s="68" t="s">
        <v>10976</v>
      </c>
      <c r="AI819" s="418">
        <v>1990</v>
      </c>
      <c r="AJ819" s="70">
        <v>0.24</v>
      </c>
      <c r="AK819" s="419" t="s">
        <v>9971</v>
      </c>
      <c r="AL819" s="36"/>
    </row>
    <row r="820" spans="1:38" ht="25.5" x14ac:dyDescent="0.25">
      <c r="A820" s="460">
        <v>815</v>
      </c>
      <c r="B820" s="420"/>
      <c r="C820" s="420"/>
      <c r="D820" s="70"/>
      <c r="E820" s="419"/>
      <c r="F820" s="418"/>
      <c r="G820" s="70"/>
      <c r="H820" s="419"/>
      <c r="I820" s="70"/>
      <c r="J820" s="70"/>
      <c r="K820" s="70"/>
      <c r="L820" s="70"/>
      <c r="M820" s="70"/>
      <c r="N820" s="70"/>
      <c r="O820" s="70"/>
      <c r="P820" s="70"/>
      <c r="Q820" s="70"/>
      <c r="R820" s="70"/>
      <c r="S820" s="70"/>
      <c r="T820" s="70"/>
      <c r="U820" s="70"/>
      <c r="V820" s="70"/>
      <c r="W820" s="70"/>
      <c r="X820" s="418"/>
      <c r="Y820" s="419"/>
      <c r="Z820" s="418"/>
      <c r="AA820" s="70"/>
      <c r="AB820" s="419"/>
      <c r="AC820" s="418"/>
      <c r="AD820" s="70"/>
      <c r="AE820" s="70"/>
      <c r="AF820" s="418"/>
      <c r="AG820" s="68" t="s">
        <v>10977</v>
      </c>
      <c r="AH820" s="68" t="s">
        <v>10978</v>
      </c>
      <c r="AI820" s="418">
        <v>2019</v>
      </c>
      <c r="AJ820" s="68">
        <v>0.29899999999999999</v>
      </c>
      <c r="AK820" s="419" t="s">
        <v>77</v>
      </c>
      <c r="AL820" s="36"/>
    </row>
    <row r="821" spans="1:38" ht="25.5" x14ac:dyDescent="0.25">
      <c r="A821" s="460">
        <v>816</v>
      </c>
      <c r="B821" s="420"/>
      <c r="C821" s="420"/>
      <c r="D821" s="70"/>
      <c r="E821" s="419"/>
      <c r="F821" s="418"/>
      <c r="G821" s="70"/>
      <c r="H821" s="419"/>
      <c r="I821" s="70"/>
      <c r="J821" s="70"/>
      <c r="K821" s="70"/>
      <c r="L821" s="70"/>
      <c r="M821" s="70"/>
      <c r="N821" s="70"/>
      <c r="O821" s="70"/>
      <c r="P821" s="70"/>
      <c r="Q821" s="70"/>
      <c r="R821" s="70"/>
      <c r="S821" s="70"/>
      <c r="T821" s="70"/>
      <c r="U821" s="70"/>
      <c r="V821" s="70"/>
      <c r="W821" s="70"/>
      <c r="X821" s="418"/>
      <c r="Y821" s="419"/>
      <c r="Z821" s="418"/>
      <c r="AA821" s="70"/>
      <c r="AB821" s="419"/>
      <c r="AC821" s="418"/>
      <c r="AD821" s="70"/>
      <c r="AE821" s="70"/>
      <c r="AF821" s="418"/>
      <c r="AG821" s="68" t="s">
        <v>10977</v>
      </c>
      <c r="AH821" s="68" t="s">
        <v>10979</v>
      </c>
      <c r="AI821" s="418">
        <v>2022</v>
      </c>
      <c r="AJ821" s="68">
        <v>7.0000000000000007E-2</v>
      </c>
      <c r="AK821" s="68" t="s">
        <v>10980</v>
      </c>
      <c r="AL821" s="36"/>
    </row>
    <row r="822" spans="1:38" ht="25.5" x14ac:dyDescent="0.25">
      <c r="A822" s="460">
        <v>817</v>
      </c>
      <c r="B822" s="420"/>
      <c r="C822" s="420"/>
      <c r="D822" s="70"/>
      <c r="E822" s="419"/>
      <c r="F822" s="418"/>
      <c r="G822" s="70"/>
      <c r="H822" s="419"/>
      <c r="I822" s="70"/>
      <c r="J822" s="70"/>
      <c r="K822" s="70"/>
      <c r="L822" s="70"/>
      <c r="M822" s="70"/>
      <c r="N822" s="70"/>
      <c r="O822" s="70"/>
      <c r="P822" s="70"/>
      <c r="Q822" s="70"/>
      <c r="R822" s="70"/>
      <c r="S822" s="70"/>
      <c r="T822" s="70"/>
      <c r="U822" s="70"/>
      <c r="V822" s="70"/>
      <c r="W822" s="70"/>
      <c r="X822" s="418"/>
      <c r="Y822" s="419"/>
      <c r="Z822" s="418"/>
      <c r="AA822" s="70"/>
      <c r="AB822" s="419"/>
      <c r="AC822" s="418"/>
      <c r="AD822" s="70"/>
      <c r="AE822" s="70"/>
      <c r="AF822" s="418"/>
      <c r="AG822" s="68" t="s">
        <v>8952</v>
      </c>
      <c r="AH822" s="68" t="s">
        <v>10981</v>
      </c>
      <c r="AI822" s="418">
        <v>1989</v>
      </c>
      <c r="AJ822" s="68">
        <v>0.16</v>
      </c>
      <c r="AK822" s="68" t="s">
        <v>113</v>
      </c>
      <c r="AL822" s="36"/>
    </row>
    <row r="823" spans="1:38" ht="25.5" x14ac:dyDescent="0.25">
      <c r="A823" s="460">
        <v>818</v>
      </c>
      <c r="B823" s="420"/>
      <c r="C823" s="420"/>
      <c r="D823" s="70"/>
      <c r="E823" s="419"/>
      <c r="F823" s="418"/>
      <c r="G823" s="70"/>
      <c r="H823" s="419"/>
      <c r="I823" s="70"/>
      <c r="J823" s="70"/>
      <c r="K823" s="70"/>
      <c r="L823" s="70"/>
      <c r="M823" s="70"/>
      <c r="N823" s="70"/>
      <c r="O823" s="70"/>
      <c r="P823" s="70"/>
      <c r="Q823" s="70"/>
      <c r="R823" s="70"/>
      <c r="S823" s="70"/>
      <c r="T823" s="70"/>
      <c r="U823" s="70"/>
      <c r="V823" s="70"/>
      <c r="W823" s="70"/>
      <c r="X823" s="418"/>
      <c r="Y823" s="419"/>
      <c r="Z823" s="418"/>
      <c r="AA823" s="70"/>
      <c r="AB823" s="419"/>
      <c r="AC823" s="418"/>
      <c r="AD823" s="70"/>
      <c r="AE823" s="70"/>
      <c r="AF823" s="418"/>
      <c r="AG823" s="68" t="s">
        <v>8952</v>
      </c>
      <c r="AH823" s="68" t="s">
        <v>10982</v>
      </c>
      <c r="AI823" s="418">
        <v>1990</v>
      </c>
      <c r="AJ823" s="70">
        <v>0.105</v>
      </c>
      <c r="AK823" s="419" t="s">
        <v>9971</v>
      </c>
      <c r="AL823" s="36"/>
    </row>
    <row r="824" spans="1:38" x14ac:dyDescent="0.25">
      <c r="A824" s="460">
        <v>819</v>
      </c>
      <c r="B824" s="420"/>
      <c r="C824" s="420"/>
      <c r="D824" s="70"/>
      <c r="E824" s="419"/>
      <c r="F824" s="418"/>
      <c r="G824" s="70"/>
      <c r="H824" s="419"/>
      <c r="I824" s="70"/>
      <c r="J824" s="70"/>
      <c r="K824" s="70"/>
      <c r="L824" s="70"/>
      <c r="M824" s="70"/>
      <c r="N824" s="70"/>
      <c r="O824" s="70"/>
      <c r="P824" s="70"/>
      <c r="Q824" s="70"/>
      <c r="R824" s="70"/>
      <c r="S824" s="70"/>
      <c r="T824" s="70"/>
      <c r="U824" s="70"/>
      <c r="V824" s="70"/>
      <c r="W824" s="70"/>
      <c r="X824" s="418"/>
      <c r="Y824" s="419"/>
      <c r="Z824" s="418"/>
      <c r="AA824" s="70"/>
      <c r="AB824" s="419"/>
      <c r="AC824" s="418"/>
      <c r="AD824" s="70"/>
      <c r="AE824" s="70"/>
      <c r="AF824" s="418"/>
      <c r="AG824" s="70"/>
      <c r="AH824" s="68"/>
      <c r="AI824" s="418"/>
      <c r="AJ824" s="70"/>
      <c r="AK824" s="419"/>
      <c r="AL824" s="36"/>
    </row>
    <row r="825" spans="1:38" ht="25.5" x14ac:dyDescent="0.25">
      <c r="A825" s="460">
        <v>820</v>
      </c>
      <c r="B825" s="420" t="s">
        <v>10983</v>
      </c>
      <c r="C825" s="420"/>
      <c r="D825" s="70"/>
      <c r="E825" s="419"/>
      <c r="F825" s="418"/>
      <c r="G825" s="70"/>
      <c r="H825" s="419"/>
      <c r="I825" s="70"/>
      <c r="J825" s="70"/>
      <c r="K825" s="70"/>
      <c r="L825" s="70"/>
      <c r="M825" s="68" t="s">
        <v>10793</v>
      </c>
      <c r="N825" s="70" t="s">
        <v>10818</v>
      </c>
      <c r="O825" s="70">
        <v>0.36499999999999999</v>
      </c>
      <c r="P825" s="70">
        <v>1989</v>
      </c>
      <c r="Q825" s="70" t="s">
        <v>302</v>
      </c>
      <c r="R825" s="70" t="s">
        <v>10819</v>
      </c>
      <c r="S825" s="70">
        <v>102</v>
      </c>
      <c r="T825" s="70">
        <v>1990</v>
      </c>
      <c r="U825" s="68" t="s">
        <v>9937</v>
      </c>
      <c r="V825" s="70" t="s">
        <v>56</v>
      </c>
      <c r="W825" s="70"/>
      <c r="X825" s="418"/>
      <c r="Y825" s="419"/>
      <c r="Z825" s="418"/>
      <c r="AA825" s="70"/>
      <c r="AB825" s="419"/>
      <c r="AC825" s="418"/>
      <c r="AD825" s="70"/>
      <c r="AE825" s="70"/>
      <c r="AF825" s="418"/>
      <c r="AG825" s="70" t="s">
        <v>10820</v>
      </c>
      <c r="AH825" s="68" t="s">
        <v>10984</v>
      </c>
      <c r="AI825" s="418">
        <v>1993</v>
      </c>
      <c r="AJ825" s="70">
        <v>9.5000000000000001E-2</v>
      </c>
      <c r="AK825" s="419" t="s">
        <v>278</v>
      </c>
      <c r="AL825" s="36"/>
    </row>
    <row r="826" spans="1:38" ht="25.5" x14ac:dyDescent="0.25">
      <c r="A826" s="460">
        <v>821</v>
      </c>
      <c r="B826" s="420"/>
      <c r="C826" s="420"/>
      <c r="D826" s="70"/>
      <c r="E826" s="419"/>
      <c r="F826" s="418"/>
      <c r="G826" s="70"/>
      <c r="H826" s="419"/>
      <c r="I826" s="70"/>
      <c r="J826" s="70"/>
      <c r="K826" s="70"/>
      <c r="L826" s="70"/>
      <c r="M826" s="68"/>
      <c r="N826" s="70"/>
      <c r="O826" s="70"/>
      <c r="P826" s="70"/>
      <c r="Q826" s="70"/>
      <c r="R826" s="70"/>
      <c r="S826" s="70"/>
      <c r="T826" s="70"/>
      <c r="U826" s="70"/>
      <c r="V826" s="70"/>
      <c r="W826" s="70"/>
      <c r="X826" s="418"/>
      <c r="Y826" s="419"/>
      <c r="Z826" s="418"/>
      <c r="AA826" s="70"/>
      <c r="AB826" s="419"/>
      <c r="AC826" s="418"/>
      <c r="AD826" s="70"/>
      <c r="AE826" s="70"/>
      <c r="AF826" s="418"/>
      <c r="AG826" s="70" t="s">
        <v>10820</v>
      </c>
      <c r="AH826" s="68" t="s">
        <v>10985</v>
      </c>
      <c r="AI826" s="418">
        <v>1999</v>
      </c>
      <c r="AJ826" s="70">
        <v>0.125</v>
      </c>
      <c r="AK826" s="419" t="s">
        <v>10823</v>
      </c>
      <c r="AL826" s="36"/>
    </row>
    <row r="827" spans="1:38" ht="25.5" x14ac:dyDescent="0.25">
      <c r="A827" s="460">
        <v>822</v>
      </c>
      <c r="B827" s="420"/>
      <c r="C827" s="420"/>
      <c r="D827" s="70"/>
      <c r="E827" s="419"/>
      <c r="F827" s="418"/>
      <c r="G827" s="70"/>
      <c r="H827" s="419"/>
      <c r="I827" s="70"/>
      <c r="J827" s="70"/>
      <c r="K827" s="70"/>
      <c r="L827" s="70"/>
      <c r="M827" s="70"/>
      <c r="N827" s="70"/>
      <c r="O827" s="70"/>
      <c r="P827" s="70"/>
      <c r="Q827" s="70"/>
      <c r="R827" s="70"/>
      <c r="S827" s="70"/>
      <c r="T827" s="70"/>
      <c r="U827" s="70"/>
      <c r="V827" s="70"/>
      <c r="W827" s="70"/>
      <c r="X827" s="418"/>
      <c r="Y827" s="419"/>
      <c r="Z827" s="418"/>
      <c r="AA827" s="70"/>
      <c r="AB827" s="419"/>
      <c r="AC827" s="418"/>
      <c r="AD827" s="70"/>
      <c r="AE827" s="70"/>
      <c r="AF827" s="418"/>
      <c r="AG827" s="70" t="s">
        <v>10820</v>
      </c>
      <c r="AH827" s="68" t="s">
        <v>10986</v>
      </c>
      <c r="AI827" s="418">
        <v>1999</v>
      </c>
      <c r="AJ827" s="70">
        <v>0.17499999999999999</v>
      </c>
      <c r="AK827" s="419" t="s">
        <v>48</v>
      </c>
      <c r="AL827" s="36"/>
    </row>
    <row r="828" spans="1:38" ht="25.5" x14ac:dyDescent="0.25">
      <c r="A828" s="460">
        <v>823</v>
      </c>
      <c r="B828" s="420"/>
      <c r="C828" s="420"/>
      <c r="D828" s="70"/>
      <c r="E828" s="419"/>
      <c r="F828" s="418"/>
      <c r="G828" s="70"/>
      <c r="H828" s="419"/>
      <c r="I828" s="70"/>
      <c r="J828" s="70"/>
      <c r="K828" s="70"/>
      <c r="L828" s="70"/>
      <c r="M828" s="70"/>
      <c r="N828" s="70"/>
      <c r="O828" s="70"/>
      <c r="P828" s="70"/>
      <c r="Q828" s="70"/>
      <c r="R828" s="70"/>
      <c r="S828" s="70"/>
      <c r="T828" s="70"/>
      <c r="U828" s="70"/>
      <c r="V828" s="70"/>
      <c r="W828" s="70"/>
      <c r="X828" s="418"/>
      <c r="Y828" s="419"/>
      <c r="Z828" s="418"/>
      <c r="AA828" s="70"/>
      <c r="AB828" s="419"/>
      <c r="AC828" s="418"/>
      <c r="AD828" s="70"/>
      <c r="AE828" s="70"/>
      <c r="AF828" s="418"/>
      <c r="AG828" s="70" t="s">
        <v>10820</v>
      </c>
      <c r="AH828" s="68" t="s">
        <v>10987</v>
      </c>
      <c r="AI828" s="418">
        <v>1992</v>
      </c>
      <c r="AJ828" s="70">
        <v>7.0000000000000007E-2</v>
      </c>
      <c r="AK828" s="419" t="s">
        <v>48</v>
      </c>
      <c r="AL828" s="36"/>
    </row>
    <row r="829" spans="1:38" x14ac:dyDescent="0.25">
      <c r="A829" s="460">
        <v>824</v>
      </c>
      <c r="B829" s="420"/>
      <c r="C829" s="420"/>
      <c r="D829" s="70"/>
      <c r="E829" s="419"/>
      <c r="F829" s="418"/>
      <c r="G829" s="70"/>
      <c r="H829" s="419"/>
      <c r="I829" s="70"/>
      <c r="J829" s="70"/>
      <c r="K829" s="70"/>
      <c r="L829" s="70"/>
      <c r="M829" s="70"/>
      <c r="N829" s="70"/>
      <c r="O829" s="70"/>
      <c r="P829" s="70"/>
      <c r="Q829" s="70"/>
      <c r="R829" s="70"/>
      <c r="S829" s="70"/>
      <c r="T829" s="70"/>
      <c r="U829" s="70"/>
      <c r="V829" s="70"/>
      <c r="W829" s="70"/>
      <c r="X829" s="418"/>
      <c r="Y829" s="419"/>
      <c r="Z829" s="418"/>
      <c r="AA829" s="70"/>
      <c r="AB829" s="419"/>
      <c r="AC829" s="418"/>
      <c r="AD829" s="70"/>
      <c r="AE829" s="70"/>
      <c r="AF829" s="418"/>
      <c r="AG829" s="70"/>
      <c r="AH829" s="68"/>
      <c r="AI829" s="418"/>
      <c r="AJ829" s="419"/>
      <c r="AK829" s="419"/>
      <c r="AL829" s="36"/>
    </row>
    <row r="830" spans="1:38" ht="25.5" x14ac:dyDescent="0.25">
      <c r="A830" s="460">
        <v>825</v>
      </c>
      <c r="B830" s="420" t="s">
        <v>10988</v>
      </c>
      <c r="C830" s="420"/>
      <c r="D830" s="70"/>
      <c r="E830" s="419"/>
      <c r="F830" s="418"/>
      <c r="G830" s="70"/>
      <c r="H830" s="419"/>
      <c r="I830" s="70"/>
      <c r="J830" s="70"/>
      <c r="K830" s="70"/>
      <c r="L830" s="70"/>
      <c r="M830" s="68" t="s">
        <v>10793</v>
      </c>
      <c r="N830" s="70" t="s">
        <v>10809</v>
      </c>
      <c r="O830" s="70">
        <v>0.32</v>
      </c>
      <c r="P830" s="70">
        <v>1989</v>
      </c>
      <c r="Q830" s="70" t="s">
        <v>302</v>
      </c>
      <c r="R830" s="70" t="s">
        <v>10810</v>
      </c>
      <c r="S830" s="70">
        <v>103</v>
      </c>
      <c r="T830" s="70">
        <v>1991</v>
      </c>
      <c r="U830" s="68" t="s">
        <v>10989</v>
      </c>
      <c r="V830" s="70" t="s">
        <v>56</v>
      </c>
      <c r="W830" s="70"/>
      <c r="X830" s="418"/>
      <c r="Y830" s="419"/>
      <c r="Z830" s="418"/>
      <c r="AA830" s="70"/>
      <c r="AB830" s="419"/>
      <c r="AC830" s="418"/>
      <c r="AD830" s="70"/>
      <c r="AE830" s="70"/>
      <c r="AF830" s="418"/>
      <c r="AG830" s="70" t="s">
        <v>10812</v>
      </c>
      <c r="AH830" s="68" t="s">
        <v>10990</v>
      </c>
      <c r="AI830" s="418">
        <v>1991</v>
      </c>
      <c r="AJ830" s="70">
        <v>3.5000000000000003E-2</v>
      </c>
      <c r="AK830" s="419" t="s">
        <v>44</v>
      </c>
      <c r="AL830" s="36"/>
    </row>
    <row r="831" spans="1:38" ht="25.5" x14ac:dyDescent="0.25">
      <c r="A831" s="460">
        <v>826</v>
      </c>
      <c r="B831" s="420"/>
      <c r="C831" s="420"/>
      <c r="D831" s="70"/>
      <c r="E831" s="419"/>
      <c r="F831" s="418"/>
      <c r="G831" s="70"/>
      <c r="H831" s="419"/>
      <c r="I831" s="70"/>
      <c r="J831" s="70"/>
      <c r="K831" s="70"/>
      <c r="L831" s="70"/>
      <c r="M831" s="70"/>
      <c r="N831" s="70"/>
      <c r="O831" s="70"/>
      <c r="P831" s="70"/>
      <c r="Q831" s="70"/>
      <c r="R831" s="70"/>
      <c r="S831" s="70"/>
      <c r="T831" s="70"/>
      <c r="U831" s="70"/>
      <c r="V831" s="70"/>
      <c r="W831" s="70"/>
      <c r="X831" s="418"/>
      <c r="Y831" s="419"/>
      <c r="Z831" s="418"/>
      <c r="AA831" s="70"/>
      <c r="AB831" s="419"/>
      <c r="AC831" s="418"/>
      <c r="AD831" s="70"/>
      <c r="AE831" s="70"/>
      <c r="AF831" s="70"/>
      <c r="AG831" s="70" t="s">
        <v>10815</v>
      </c>
      <c r="AH831" s="68" t="s">
        <v>10991</v>
      </c>
      <c r="AI831" s="418">
        <v>1991</v>
      </c>
      <c r="AJ831" s="70">
        <v>0.05</v>
      </c>
      <c r="AK831" s="419" t="s">
        <v>48</v>
      </c>
      <c r="AL831" s="36"/>
    </row>
    <row r="832" spans="1:38" ht="25.5" x14ac:dyDescent="0.25">
      <c r="A832" s="460">
        <v>827</v>
      </c>
      <c r="B832" s="420"/>
      <c r="C832" s="420"/>
      <c r="D832" s="70"/>
      <c r="E832" s="419"/>
      <c r="F832" s="418"/>
      <c r="G832" s="70"/>
      <c r="H832" s="419"/>
      <c r="I832" s="70"/>
      <c r="J832" s="70"/>
      <c r="K832" s="70"/>
      <c r="L832" s="70"/>
      <c r="M832" s="70"/>
      <c r="N832" s="70"/>
      <c r="O832" s="70"/>
      <c r="P832" s="70"/>
      <c r="Q832" s="70"/>
      <c r="R832" s="70"/>
      <c r="S832" s="70"/>
      <c r="T832" s="70"/>
      <c r="U832" s="70"/>
      <c r="V832" s="70"/>
      <c r="W832" s="70"/>
      <c r="X832" s="418"/>
      <c r="Y832" s="419"/>
      <c r="Z832" s="418"/>
      <c r="AA832" s="70"/>
      <c r="AB832" s="419"/>
      <c r="AC832" s="418"/>
      <c r="AD832" s="70"/>
      <c r="AE832" s="70"/>
      <c r="AF832" s="70"/>
      <c r="AG832" s="70" t="s">
        <v>10815</v>
      </c>
      <c r="AH832" s="68" t="s">
        <v>10992</v>
      </c>
      <c r="AI832" s="418">
        <v>1991</v>
      </c>
      <c r="AJ832" s="70">
        <v>0.1</v>
      </c>
      <c r="AK832" s="419" t="s">
        <v>48</v>
      </c>
      <c r="AL832" s="36"/>
    </row>
    <row r="833" spans="1:38" ht="25.5" x14ac:dyDescent="0.25">
      <c r="A833" s="460">
        <v>828</v>
      </c>
      <c r="B833" s="420"/>
      <c r="C833" s="420"/>
      <c r="D833" s="70"/>
      <c r="E833" s="419"/>
      <c r="F833" s="418"/>
      <c r="G833" s="70"/>
      <c r="H833" s="419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418"/>
      <c r="Y833" s="419"/>
      <c r="Z833" s="418"/>
      <c r="AA833" s="70"/>
      <c r="AB833" s="419"/>
      <c r="AC833" s="418"/>
      <c r="AD833" s="70"/>
      <c r="AE833" s="70"/>
      <c r="AF833" s="70"/>
      <c r="AG833" s="70" t="s">
        <v>10815</v>
      </c>
      <c r="AH833" s="68" t="s">
        <v>10993</v>
      </c>
      <c r="AI833" s="418">
        <v>1991</v>
      </c>
      <c r="AJ833" s="70">
        <v>7.0000000000000007E-2</v>
      </c>
      <c r="AK833" s="419" t="s">
        <v>48</v>
      </c>
      <c r="AL833" s="36"/>
    </row>
    <row r="834" spans="1:38" x14ac:dyDescent="0.25">
      <c r="A834" s="460">
        <v>829</v>
      </c>
      <c r="B834" s="420"/>
      <c r="C834" s="420"/>
      <c r="D834" s="70"/>
      <c r="E834" s="419"/>
      <c r="F834" s="418"/>
      <c r="G834" s="70"/>
      <c r="H834" s="419"/>
      <c r="I834" s="70"/>
      <c r="J834" s="70"/>
      <c r="K834" s="70"/>
      <c r="L834" s="70"/>
      <c r="M834" s="70"/>
      <c r="N834" s="70"/>
      <c r="O834" s="70"/>
      <c r="P834" s="70"/>
      <c r="Q834" s="70"/>
      <c r="R834" s="70"/>
      <c r="S834" s="70"/>
      <c r="T834" s="70"/>
      <c r="U834" s="70"/>
      <c r="V834" s="70"/>
      <c r="W834" s="70"/>
      <c r="X834" s="418"/>
      <c r="Y834" s="419"/>
      <c r="Z834" s="418"/>
      <c r="AA834" s="70"/>
      <c r="AB834" s="419"/>
      <c r="AC834" s="418"/>
      <c r="AD834" s="70"/>
      <c r="AE834" s="70"/>
      <c r="AF834" s="70"/>
      <c r="AG834" s="70"/>
      <c r="AH834" s="68"/>
      <c r="AI834" s="418"/>
      <c r="AJ834" s="70"/>
      <c r="AK834" s="419"/>
      <c r="AL834" s="36"/>
    </row>
    <row r="835" spans="1:38" ht="25.5" x14ac:dyDescent="0.25">
      <c r="A835" s="460">
        <v>830</v>
      </c>
      <c r="B835" s="420" t="s">
        <v>10994</v>
      </c>
      <c r="C835" s="420"/>
      <c r="D835" s="70"/>
      <c r="E835" s="419"/>
      <c r="F835" s="418"/>
      <c r="G835" s="70"/>
      <c r="H835" s="419"/>
      <c r="I835" s="70"/>
      <c r="J835" s="70"/>
      <c r="K835" s="70"/>
      <c r="L835" s="70"/>
      <c r="M835" s="68" t="s">
        <v>10830</v>
      </c>
      <c r="N835" s="70" t="s">
        <v>10831</v>
      </c>
      <c r="O835" s="70">
        <v>0.55000000000000004</v>
      </c>
      <c r="P835" s="70">
        <v>1994</v>
      </c>
      <c r="Q835" s="70" t="s">
        <v>302</v>
      </c>
      <c r="R835" s="70" t="s">
        <v>10832</v>
      </c>
      <c r="S835" s="70">
        <v>104</v>
      </c>
      <c r="T835" s="70">
        <v>1997</v>
      </c>
      <c r="U835" s="68" t="s">
        <v>9937</v>
      </c>
      <c r="V835" s="70" t="s">
        <v>357</v>
      </c>
      <c r="W835" s="70"/>
      <c r="X835" s="418"/>
      <c r="Y835" s="419"/>
      <c r="Z835" s="418"/>
      <c r="AA835" s="70"/>
      <c r="AB835" s="419"/>
      <c r="AC835" s="418"/>
      <c r="AD835" s="70"/>
      <c r="AE835" s="70"/>
      <c r="AF835" s="418"/>
      <c r="AG835" s="70" t="s">
        <v>10833</v>
      </c>
      <c r="AH835" s="68" t="s">
        <v>10995</v>
      </c>
      <c r="AI835" s="418">
        <v>1998</v>
      </c>
      <c r="AJ835" s="70">
        <v>0.08</v>
      </c>
      <c r="AK835" s="419" t="s">
        <v>864</v>
      </c>
      <c r="AL835" s="36"/>
    </row>
    <row r="836" spans="1:38" ht="25.5" x14ac:dyDescent="0.25">
      <c r="A836" s="460">
        <v>831</v>
      </c>
      <c r="B836" s="420"/>
      <c r="C836" s="420"/>
      <c r="D836" s="70"/>
      <c r="E836" s="419"/>
      <c r="F836" s="418"/>
      <c r="G836" s="70"/>
      <c r="H836" s="419"/>
      <c r="I836" s="70"/>
      <c r="J836" s="70"/>
      <c r="K836" s="70"/>
      <c r="L836" s="70"/>
      <c r="M836" s="70"/>
      <c r="N836" s="70"/>
      <c r="O836" s="70"/>
      <c r="P836" s="70"/>
      <c r="Q836" s="70"/>
      <c r="R836" s="70"/>
      <c r="S836" s="70"/>
      <c r="T836" s="70"/>
      <c r="U836" s="70"/>
      <c r="V836" s="70"/>
      <c r="W836" s="70"/>
      <c r="X836" s="418"/>
      <c r="Y836" s="419"/>
      <c r="Z836" s="418"/>
      <c r="AA836" s="70"/>
      <c r="AB836" s="419"/>
      <c r="AC836" s="418"/>
      <c r="AD836" s="70"/>
      <c r="AE836" s="70"/>
      <c r="AF836" s="418"/>
      <c r="AG836" s="70" t="s">
        <v>10836</v>
      </c>
      <c r="AH836" s="68" t="s">
        <v>10996</v>
      </c>
      <c r="AI836" s="418">
        <v>1999</v>
      </c>
      <c r="AJ836" s="70">
        <v>75</v>
      </c>
      <c r="AK836" s="419" t="s">
        <v>7027</v>
      </c>
      <c r="AL836" s="36"/>
    </row>
    <row r="837" spans="1:38" ht="25.5" x14ac:dyDescent="0.25">
      <c r="A837" s="460">
        <v>832</v>
      </c>
      <c r="B837" s="420"/>
      <c r="C837" s="420"/>
      <c r="D837" s="70"/>
      <c r="E837" s="419"/>
      <c r="F837" s="418"/>
      <c r="G837" s="70"/>
      <c r="H837" s="419"/>
      <c r="I837" s="70"/>
      <c r="J837" s="70"/>
      <c r="K837" s="70"/>
      <c r="L837" s="70"/>
      <c r="M837" s="70"/>
      <c r="N837" s="70"/>
      <c r="O837" s="70"/>
      <c r="P837" s="70"/>
      <c r="Q837" s="70"/>
      <c r="R837" s="70"/>
      <c r="S837" s="70"/>
      <c r="T837" s="70"/>
      <c r="U837" s="70"/>
      <c r="V837" s="70"/>
      <c r="W837" s="70"/>
      <c r="X837" s="418"/>
      <c r="Y837" s="419"/>
      <c r="Z837" s="418"/>
      <c r="AA837" s="70"/>
      <c r="AB837" s="419"/>
      <c r="AC837" s="418"/>
      <c r="AD837" s="70"/>
      <c r="AE837" s="70"/>
      <c r="AF837" s="418"/>
      <c r="AG837" s="70" t="s">
        <v>10841</v>
      </c>
      <c r="AH837" s="68" t="s">
        <v>10997</v>
      </c>
      <c r="AI837" s="418">
        <v>2018</v>
      </c>
      <c r="AJ837" s="70">
        <v>0.81810000000000005</v>
      </c>
      <c r="AK837" s="419" t="s">
        <v>10067</v>
      </c>
      <c r="AL837" s="36"/>
    </row>
    <row r="838" spans="1:38" x14ac:dyDescent="0.25">
      <c r="A838" s="460">
        <v>833</v>
      </c>
      <c r="B838" s="420"/>
      <c r="C838" s="420"/>
      <c r="D838" s="70"/>
      <c r="E838" s="419"/>
      <c r="F838" s="418"/>
      <c r="G838" s="70"/>
      <c r="H838" s="419"/>
      <c r="I838" s="70"/>
      <c r="J838" s="70"/>
      <c r="K838" s="70"/>
      <c r="L838" s="70"/>
      <c r="M838" s="70"/>
      <c r="N838" s="70"/>
      <c r="O838" s="70"/>
      <c r="P838" s="70"/>
      <c r="Q838" s="70"/>
      <c r="R838" s="70"/>
      <c r="S838" s="70"/>
      <c r="T838" s="70"/>
      <c r="U838" s="70"/>
      <c r="V838" s="70"/>
      <c r="W838" s="70"/>
      <c r="X838" s="418"/>
      <c r="Y838" s="419"/>
      <c r="Z838" s="418"/>
      <c r="AA838" s="70"/>
      <c r="AB838" s="419"/>
      <c r="AC838" s="418"/>
      <c r="AD838" s="70"/>
      <c r="AE838" s="70"/>
      <c r="AF838" s="418"/>
      <c r="AG838" s="70"/>
      <c r="AH838" s="68"/>
      <c r="AI838" s="418"/>
      <c r="AJ838" s="70"/>
      <c r="AK838" s="419"/>
      <c r="AL838" s="36"/>
    </row>
    <row r="839" spans="1:38" ht="25.5" x14ac:dyDescent="0.25">
      <c r="A839" s="460">
        <v>834</v>
      </c>
      <c r="B839" s="420" t="s">
        <v>10998</v>
      </c>
      <c r="C839" s="420"/>
      <c r="D839" s="70"/>
      <c r="E839" s="419"/>
      <c r="F839" s="418"/>
      <c r="G839" s="70"/>
      <c r="H839" s="419"/>
      <c r="I839" s="70"/>
      <c r="J839" s="70"/>
      <c r="K839" s="70"/>
      <c r="L839" s="70"/>
      <c r="M839" s="70"/>
      <c r="N839" s="68" t="s">
        <v>10999</v>
      </c>
      <c r="O839" s="70">
        <v>0.41299999999999998</v>
      </c>
      <c r="P839" s="70">
        <v>2022</v>
      </c>
      <c r="Q839" s="68" t="s">
        <v>10845</v>
      </c>
      <c r="R839" s="70"/>
      <c r="S839" s="70">
        <v>215</v>
      </c>
      <c r="T839" s="70"/>
      <c r="U839" s="68" t="s">
        <v>9937</v>
      </c>
      <c r="V839" s="70" t="s">
        <v>56</v>
      </c>
      <c r="W839" s="70"/>
      <c r="X839" s="418"/>
      <c r="Y839" s="419"/>
      <c r="Z839" s="418"/>
      <c r="AA839" s="70"/>
      <c r="AB839" s="419"/>
      <c r="AC839" s="418"/>
      <c r="AD839" s="70"/>
      <c r="AE839" s="70"/>
      <c r="AF839" s="418"/>
      <c r="AG839" s="70"/>
      <c r="AH839" s="68" t="s">
        <v>11000</v>
      </c>
      <c r="AI839" s="418"/>
      <c r="AJ839" s="70"/>
      <c r="AK839" s="419"/>
      <c r="AL839" s="36"/>
    </row>
    <row r="840" spans="1:38" x14ac:dyDescent="0.25">
      <c r="A840" s="460">
        <v>835</v>
      </c>
      <c r="B840" s="420"/>
      <c r="C840" s="420"/>
      <c r="D840" s="70"/>
      <c r="E840" s="419"/>
      <c r="F840" s="418"/>
      <c r="G840" s="70"/>
      <c r="H840" s="419"/>
      <c r="I840" s="70"/>
      <c r="J840" s="70"/>
      <c r="K840" s="70"/>
      <c r="L840" s="70"/>
      <c r="M840" s="70"/>
      <c r="N840" s="70"/>
      <c r="O840" s="70"/>
      <c r="P840" s="70"/>
      <c r="Q840" s="70"/>
      <c r="R840" s="70"/>
      <c r="S840" s="70"/>
      <c r="T840" s="70"/>
      <c r="U840" s="70"/>
      <c r="V840" s="70"/>
      <c r="W840" s="70"/>
      <c r="X840" s="418"/>
      <c r="Y840" s="419"/>
      <c r="Z840" s="418"/>
      <c r="AA840" s="70"/>
      <c r="AB840" s="419"/>
      <c r="AC840" s="418"/>
      <c r="AD840" s="70"/>
      <c r="AE840" s="70"/>
      <c r="AF840" s="70"/>
      <c r="AG840" s="70"/>
      <c r="AH840" s="70"/>
      <c r="AI840" s="70"/>
      <c r="AJ840" s="70"/>
      <c r="AK840" s="70"/>
      <c r="AL840" s="36"/>
    </row>
    <row r="841" spans="1:38" ht="25.5" x14ac:dyDescent="0.25">
      <c r="A841" s="460">
        <v>836</v>
      </c>
      <c r="B841" s="420" t="s">
        <v>11001</v>
      </c>
      <c r="C841" s="420" t="s">
        <v>11002</v>
      </c>
      <c r="D841" s="70"/>
      <c r="E841" s="419"/>
      <c r="F841" s="418"/>
      <c r="G841" s="70"/>
      <c r="H841" s="419"/>
      <c r="I841" s="70"/>
      <c r="J841" s="70"/>
      <c r="K841" s="70"/>
      <c r="L841" s="70"/>
      <c r="M841" s="70" t="s">
        <v>10242</v>
      </c>
      <c r="N841" s="70" t="s">
        <v>11003</v>
      </c>
      <c r="O841" s="70">
        <v>0.5</v>
      </c>
      <c r="P841" s="70">
        <v>1985</v>
      </c>
      <c r="Q841" s="70" t="s">
        <v>11004</v>
      </c>
      <c r="R841" s="70" t="s">
        <v>658</v>
      </c>
      <c r="S841" s="70">
        <v>32</v>
      </c>
      <c r="T841" s="70">
        <v>1965</v>
      </c>
      <c r="U841" s="68" t="s">
        <v>10850</v>
      </c>
      <c r="V841" s="68" t="s">
        <v>9796</v>
      </c>
      <c r="W841" s="70" t="s">
        <v>8221</v>
      </c>
      <c r="X841" s="418">
        <v>0.48</v>
      </c>
      <c r="Y841" s="419" t="s">
        <v>11005</v>
      </c>
      <c r="Z841" s="418">
        <v>0.48</v>
      </c>
      <c r="AA841" s="70">
        <v>2019</v>
      </c>
      <c r="AB841" s="419" t="s">
        <v>11006</v>
      </c>
      <c r="AC841" s="418">
        <v>16</v>
      </c>
      <c r="AD841" s="70"/>
      <c r="AE841" s="70"/>
      <c r="AF841" s="70">
        <v>16</v>
      </c>
      <c r="AG841" s="70" t="s">
        <v>4205</v>
      </c>
      <c r="AH841" s="68" t="s">
        <v>11007</v>
      </c>
      <c r="AI841" s="70">
        <v>2019</v>
      </c>
      <c r="AJ841" s="70">
        <v>3.2000000000000001E-2</v>
      </c>
      <c r="AK841" s="70" t="s">
        <v>77</v>
      </c>
      <c r="AL841" s="36"/>
    </row>
    <row r="842" spans="1:38" ht="25.5" x14ac:dyDescent="0.25">
      <c r="A842" s="460">
        <v>837</v>
      </c>
      <c r="B842" s="420"/>
      <c r="C842" s="420"/>
      <c r="D842" s="70"/>
      <c r="E842" s="419"/>
      <c r="F842" s="418"/>
      <c r="G842" s="70"/>
      <c r="H842" s="419"/>
      <c r="I842" s="70"/>
      <c r="J842" s="70"/>
      <c r="K842" s="70"/>
      <c r="L842" s="70"/>
      <c r="M842" s="70" t="s">
        <v>11008</v>
      </c>
      <c r="N842" s="70" t="s">
        <v>11009</v>
      </c>
      <c r="O842" s="70">
        <v>0.70499999999999996</v>
      </c>
      <c r="P842" s="70">
        <v>2007</v>
      </c>
      <c r="Q842" s="70" t="s">
        <v>1614</v>
      </c>
      <c r="R842" s="70"/>
      <c r="S842" s="70"/>
      <c r="T842" s="70"/>
      <c r="U842" s="70"/>
      <c r="V842" s="70"/>
      <c r="W842" s="70" t="s">
        <v>8221</v>
      </c>
      <c r="X842" s="418">
        <v>0.54800000000000004</v>
      </c>
      <c r="Y842" s="419" t="s">
        <v>11010</v>
      </c>
      <c r="Z842" s="418">
        <v>0.51</v>
      </c>
      <c r="AA842" s="70">
        <v>1963</v>
      </c>
      <c r="AB842" s="419" t="s">
        <v>11006</v>
      </c>
      <c r="AC842" s="418">
        <v>20</v>
      </c>
      <c r="AD842" s="70"/>
      <c r="AE842" s="70"/>
      <c r="AF842" s="70">
        <v>20</v>
      </c>
      <c r="AG842" s="70" t="s">
        <v>4205</v>
      </c>
      <c r="AH842" s="68" t="s">
        <v>11011</v>
      </c>
      <c r="AI842" s="70">
        <v>1693</v>
      </c>
      <c r="AJ842" s="70">
        <v>0.04</v>
      </c>
      <c r="AK842" s="70" t="s">
        <v>77</v>
      </c>
      <c r="AL842" s="36"/>
    </row>
    <row r="843" spans="1:38" x14ac:dyDescent="0.25">
      <c r="A843" s="460">
        <v>838</v>
      </c>
      <c r="B843" s="420"/>
      <c r="C843" s="420"/>
      <c r="D843" s="70"/>
      <c r="E843" s="419"/>
      <c r="F843" s="418"/>
      <c r="G843" s="70"/>
      <c r="H843" s="419"/>
      <c r="I843" s="70"/>
      <c r="J843" s="70"/>
      <c r="K843" s="70"/>
      <c r="L843" s="70"/>
      <c r="M843" s="70"/>
      <c r="N843" s="70"/>
      <c r="O843" s="70"/>
      <c r="P843" s="70"/>
      <c r="Q843" s="70"/>
      <c r="R843" s="70"/>
      <c r="S843" s="70"/>
      <c r="T843" s="70"/>
      <c r="U843" s="70"/>
      <c r="V843" s="70"/>
      <c r="W843" s="70"/>
      <c r="X843" s="418"/>
      <c r="Y843" s="419"/>
      <c r="Z843" s="418">
        <v>3.7999999999999999E-2</v>
      </c>
      <c r="AA843" s="70"/>
      <c r="AB843" s="419" t="s">
        <v>3849</v>
      </c>
      <c r="AC843" s="418"/>
      <c r="AD843" s="70"/>
      <c r="AE843" s="70"/>
      <c r="AF843" s="70"/>
      <c r="AG843" s="70" t="s">
        <v>4205</v>
      </c>
      <c r="AH843" s="68" t="s">
        <v>11012</v>
      </c>
      <c r="AI843" s="70">
        <v>1963</v>
      </c>
      <c r="AJ843" s="70">
        <v>2.5000000000000001E-2</v>
      </c>
      <c r="AK843" s="70" t="s">
        <v>77</v>
      </c>
      <c r="AL843" s="36"/>
    </row>
    <row r="844" spans="1:38" ht="25.5" x14ac:dyDescent="0.25">
      <c r="A844" s="460">
        <v>839</v>
      </c>
      <c r="B844" s="420"/>
      <c r="C844" s="420"/>
      <c r="D844" s="70"/>
      <c r="E844" s="419"/>
      <c r="F844" s="418"/>
      <c r="G844" s="70"/>
      <c r="H844" s="419"/>
      <c r="I844" s="70"/>
      <c r="J844" s="70"/>
      <c r="K844" s="70"/>
      <c r="L844" s="70"/>
      <c r="M844" s="70"/>
      <c r="N844" s="70"/>
      <c r="O844" s="70"/>
      <c r="P844" s="70"/>
      <c r="Q844" s="70"/>
      <c r="R844" s="70"/>
      <c r="S844" s="70"/>
      <c r="T844" s="70"/>
      <c r="U844" s="70"/>
      <c r="V844" s="70"/>
      <c r="W844" s="70"/>
      <c r="X844" s="418"/>
      <c r="Y844" s="419"/>
      <c r="Z844" s="418"/>
      <c r="AA844" s="70"/>
      <c r="AB844" s="419"/>
      <c r="AC844" s="418"/>
      <c r="AD844" s="70"/>
      <c r="AE844" s="70"/>
      <c r="AF844" s="70"/>
      <c r="AG844" s="70" t="s">
        <v>4205</v>
      </c>
      <c r="AH844" s="68" t="s">
        <v>11013</v>
      </c>
      <c r="AI844" s="70">
        <v>1968</v>
      </c>
      <c r="AJ844" s="70">
        <v>0.19</v>
      </c>
      <c r="AK844" s="70" t="s">
        <v>11014</v>
      </c>
      <c r="AL844" s="36"/>
    </row>
    <row r="845" spans="1:38" ht="25.5" x14ac:dyDescent="0.25">
      <c r="A845" s="460">
        <v>840</v>
      </c>
      <c r="B845" s="420"/>
      <c r="C845" s="420"/>
      <c r="D845" s="70"/>
      <c r="E845" s="419"/>
      <c r="F845" s="418"/>
      <c r="G845" s="70"/>
      <c r="H845" s="419"/>
      <c r="I845" s="70"/>
      <c r="J845" s="70"/>
      <c r="K845" s="70"/>
      <c r="L845" s="70"/>
      <c r="M845" s="70"/>
      <c r="N845" s="70"/>
      <c r="O845" s="70"/>
      <c r="P845" s="70"/>
      <c r="Q845" s="70"/>
      <c r="R845" s="70"/>
      <c r="S845" s="70"/>
      <c r="T845" s="70"/>
      <c r="U845" s="70"/>
      <c r="V845" s="70"/>
      <c r="W845" s="70"/>
      <c r="X845" s="418"/>
      <c r="Y845" s="419"/>
      <c r="Z845" s="418"/>
      <c r="AA845" s="70"/>
      <c r="AB845" s="419"/>
      <c r="AC845" s="418"/>
      <c r="AD845" s="70"/>
      <c r="AE845" s="70"/>
      <c r="AF845" s="70"/>
      <c r="AG845" s="70" t="s">
        <v>4205</v>
      </c>
      <c r="AH845" s="68" t="s">
        <v>11015</v>
      </c>
      <c r="AI845" s="70">
        <v>1968</v>
      </c>
      <c r="AJ845" s="70">
        <v>0.05</v>
      </c>
      <c r="AK845" s="70" t="s">
        <v>11014</v>
      </c>
      <c r="AL845" s="36"/>
    </row>
    <row r="846" spans="1:38" x14ac:dyDescent="0.25">
      <c r="A846" s="460">
        <v>841</v>
      </c>
      <c r="B846" s="420"/>
      <c r="C846" s="420"/>
      <c r="D846" s="70"/>
      <c r="E846" s="419"/>
      <c r="F846" s="418"/>
      <c r="G846" s="70"/>
      <c r="H846" s="419"/>
      <c r="I846" s="70"/>
      <c r="J846" s="70"/>
      <c r="K846" s="70"/>
      <c r="L846" s="70"/>
      <c r="M846" s="70"/>
      <c r="N846" s="70"/>
      <c r="O846" s="70"/>
      <c r="P846" s="70"/>
      <c r="Q846" s="70"/>
      <c r="R846" s="70"/>
      <c r="S846" s="70"/>
      <c r="T846" s="70"/>
      <c r="U846" s="70"/>
      <c r="V846" s="70"/>
      <c r="W846" s="70"/>
      <c r="X846" s="418"/>
      <c r="Y846" s="419"/>
      <c r="Z846" s="418"/>
      <c r="AA846" s="70"/>
      <c r="AB846" s="419"/>
      <c r="AC846" s="418"/>
      <c r="AD846" s="70"/>
      <c r="AE846" s="70"/>
      <c r="AF846" s="70"/>
      <c r="AG846" s="70"/>
      <c r="AH846" s="68"/>
      <c r="AI846" s="70"/>
      <c r="AJ846" s="70"/>
      <c r="AK846" s="70"/>
      <c r="AL846" s="36"/>
    </row>
    <row r="847" spans="1:38" ht="26.25" x14ac:dyDescent="0.25">
      <c r="A847" s="460">
        <v>842</v>
      </c>
      <c r="B847" s="420" t="s">
        <v>11016</v>
      </c>
      <c r="C847" s="420"/>
      <c r="D847" s="70" t="s">
        <v>11017</v>
      </c>
      <c r="E847" s="419" t="s">
        <v>11018</v>
      </c>
      <c r="F847" s="418">
        <v>0.255</v>
      </c>
      <c r="G847" s="70">
        <v>1960</v>
      </c>
      <c r="H847" s="419" t="s">
        <v>251</v>
      </c>
      <c r="I847" s="70">
        <v>6</v>
      </c>
      <c r="J847" s="70"/>
      <c r="K847" s="70"/>
      <c r="L847" s="70">
        <v>6</v>
      </c>
      <c r="M847" s="59" t="s">
        <v>11019</v>
      </c>
      <c r="N847" s="68" t="s">
        <v>11020</v>
      </c>
      <c r="O847" s="70">
        <v>6.5000000000000002E-2</v>
      </c>
      <c r="P847" s="70">
        <v>2005</v>
      </c>
      <c r="Q847" s="70" t="s">
        <v>11021</v>
      </c>
      <c r="R847" s="70"/>
      <c r="S847" s="70">
        <v>33</v>
      </c>
      <c r="T847" s="70"/>
      <c r="U847" s="70"/>
      <c r="V847" s="70"/>
      <c r="W847" s="70" t="s">
        <v>11022</v>
      </c>
      <c r="X847" s="418">
        <v>0.23799999999999999</v>
      </c>
      <c r="Y847" s="419" t="s">
        <v>11023</v>
      </c>
      <c r="Z847" s="418">
        <v>0.20899999999999999</v>
      </c>
      <c r="AA847" s="70">
        <v>1963</v>
      </c>
      <c r="AB847" s="419" t="s">
        <v>5603</v>
      </c>
      <c r="AC847" s="418">
        <v>9</v>
      </c>
      <c r="AD847" s="70"/>
      <c r="AE847" s="70"/>
      <c r="AF847" s="70">
        <v>9</v>
      </c>
      <c r="AG847" s="70" t="s">
        <v>5329</v>
      </c>
      <c r="AH847" s="70" t="s">
        <v>11024</v>
      </c>
      <c r="AI847" s="70">
        <v>2005</v>
      </c>
      <c r="AJ847" s="70">
        <v>3.5999999999999997E-2</v>
      </c>
      <c r="AK847" s="70" t="s">
        <v>164</v>
      </c>
      <c r="AL847" s="36"/>
    </row>
    <row r="848" spans="1:38" x14ac:dyDescent="0.25">
      <c r="A848" s="460">
        <v>843</v>
      </c>
      <c r="B848" s="420"/>
      <c r="C848" s="420"/>
      <c r="D848" s="70"/>
      <c r="E848" s="419"/>
      <c r="F848" s="418"/>
      <c r="G848" s="70"/>
      <c r="H848" s="419"/>
      <c r="I848" s="70"/>
      <c r="J848" s="70"/>
      <c r="K848" s="70"/>
      <c r="L848" s="70"/>
      <c r="M848" s="59"/>
      <c r="N848" s="68"/>
      <c r="O848" s="70"/>
      <c r="P848" s="70"/>
      <c r="Q848" s="70"/>
      <c r="R848" s="70"/>
      <c r="S848" s="70"/>
      <c r="T848" s="70"/>
      <c r="U848" s="70"/>
      <c r="V848" s="70"/>
      <c r="W848" s="70"/>
      <c r="X848" s="418"/>
      <c r="Y848" s="419"/>
      <c r="Z848" s="418">
        <v>0.28999999999999998</v>
      </c>
      <c r="AA848" s="70"/>
      <c r="AB848" s="419" t="s">
        <v>623</v>
      </c>
      <c r="AC848" s="418"/>
      <c r="AD848" s="70"/>
      <c r="AE848" s="70"/>
      <c r="AF848" s="70"/>
      <c r="AG848" s="70"/>
      <c r="AH848" s="70"/>
      <c r="AI848" s="70"/>
      <c r="AJ848" s="70"/>
      <c r="AK848" s="70"/>
      <c r="AL848" s="36"/>
    </row>
    <row r="849" spans="1:38" ht="25.5" x14ac:dyDescent="0.25">
      <c r="A849" s="460">
        <v>844</v>
      </c>
      <c r="B849" s="420"/>
      <c r="C849" s="420"/>
      <c r="D849" s="68" t="s">
        <v>11025</v>
      </c>
      <c r="E849" s="419" t="s">
        <v>11026</v>
      </c>
      <c r="F849" s="418">
        <v>0.49099999999999999</v>
      </c>
      <c r="G849" s="70">
        <v>1960</v>
      </c>
      <c r="H849" s="419" t="s">
        <v>11027</v>
      </c>
      <c r="I849" s="70">
        <v>10</v>
      </c>
      <c r="J849" s="70"/>
      <c r="K849" s="70"/>
      <c r="L849" s="70">
        <v>10</v>
      </c>
      <c r="M849" s="68" t="s">
        <v>11028</v>
      </c>
      <c r="N849" s="68" t="s">
        <v>11029</v>
      </c>
      <c r="O849" s="70">
        <v>0.05</v>
      </c>
      <c r="P849" s="70">
        <v>2005</v>
      </c>
      <c r="Q849" s="70" t="s">
        <v>11021</v>
      </c>
      <c r="R849" s="70"/>
      <c r="S849" s="70"/>
      <c r="T849" s="70"/>
      <c r="U849" s="70"/>
      <c r="V849" s="70"/>
      <c r="W849" s="70" t="s">
        <v>11022</v>
      </c>
      <c r="X849" s="418">
        <v>0.63500000000000001</v>
      </c>
      <c r="Y849" s="419" t="s">
        <v>11030</v>
      </c>
      <c r="Z849" s="418">
        <v>0.38700000000000001</v>
      </c>
      <c r="AA849" s="70">
        <v>1963</v>
      </c>
      <c r="AB849" s="419" t="s">
        <v>267</v>
      </c>
      <c r="AC849" s="418">
        <v>21</v>
      </c>
      <c r="AD849" s="70"/>
      <c r="AE849" s="70"/>
      <c r="AF849" s="70">
        <v>21</v>
      </c>
      <c r="AG849" s="70" t="s">
        <v>5329</v>
      </c>
      <c r="AH849" s="70" t="s">
        <v>11031</v>
      </c>
      <c r="AI849" s="70">
        <v>2005</v>
      </c>
      <c r="AJ849" s="70">
        <v>3.7999999999999999E-2</v>
      </c>
      <c r="AK849" s="70" t="s">
        <v>385</v>
      </c>
      <c r="AL849" s="36"/>
    </row>
    <row r="850" spans="1:38" x14ac:dyDescent="0.25">
      <c r="A850" s="460">
        <v>845</v>
      </c>
      <c r="B850" s="420"/>
      <c r="C850" s="420"/>
      <c r="D850" s="68"/>
      <c r="E850" s="419"/>
      <c r="F850" s="418"/>
      <c r="G850" s="70"/>
      <c r="H850" s="419"/>
      <c r="I850" s="70"/>
      <c r="J850" s="70"/>
      <c r="K850" s="70"/>
      <c r="L850" s="70"/>
      <c r="M850" s="68"/>
      <c r="N850" s="68"/>
      <c r="O850" s="70"/>
      <c r="P850" s="70"/>
      <c r="Q850" s="70"/>
      <c r="R850" s="70"/>
      <c r="S850" s="70"/>
      <c r="T850" s="70"/>
      <c r="U850" s="70"/>
      <c r="V850" s="70"/>
      <c r="W850" s="70"/>
      <c r="X850" s="418"/>
      <c r="Y850" s="419"/>
      <c r="Z850" s="418">
        <v>0.14299999999999999</v>
      </c>
      <c r="AA850" s="70"/>
      <c r="AB850" s="419" t="s">
        <v>623</v>
      </c>
      <c r="AC850" s="418"/>
      <c r="AD850" s="70"/>
      <c r="AE850" s="70"/>
      <c r="AF850" s="70"/>
      <c r="AG850" s="70"/>
      <c r="AH850" s="70"/>
      <c r="AI850" s="70"/>
      <c r="AJ850" s="70"/>
      <c r="AK850" s="70"/>
      <c r="AL850" s="36"/>
    </row>
    <row r="851" spans="1:38" ht="25.5" x14ac:dyDescent="0.25">
      <c r="A851" s="460">
        <v>846</v>
      </c>
      <c r="B851" s="420"/>
      <c r="C851" s="420"/>
      <c r="D851" s="68"/>
      <c r="E851" s="419"/>
      <c r="F851" s="418"/>
      <c r="G851" s="70"/>
      <c r="H851" s="419"/>
      <c r="I851" s="70"/>
      <c r="J851" s="70"/>
      <c r="K851" s="70"/>
      <c r="L851" s="70"/>
      <c r="M851" s="68"/>
      <c r="N851" s="68"/>
      <c r="O851" s="70"/>
      <c r="P851" s="70"/>
      <c r="Q851" s="70"/>
      <c r="R851" s="70"/>
      <c r="S851" s="70"/>
      <c r="T851" s="70"/>
      <c r="U851" s="70"/>
      <c r="V851" s="70"/>
      <c r="W851" s="70"/>
      <c r="X851" s="418"/>
      <c r="Y851" s="419"/>
      <c r="Z851" s="418">
        <v>0.105</v>
      </c>
      <c r="AA851" s="70"/>
      <c r="AB851" s="419" t="s">
        <v>11032</v>
      </c>
      <c r="AC851" s="418"/>
      <c r="AD851" s="70"/>
      <c r="AE851" s="70"/>
      <c r="AF851" s="70"/>
      <c r="AG851" s="70"/>
      <c r="AH851" s="70"/>
      <c r="AI851" s="70"/>
      <c r="AJ851" s="70"/>
      <c r="AK851" s="70"/>
      <c r="AL851" s="36"/>
    </row>
    <row r="852" spans="1:38" ht="25.5" x14ac:dyDescent="0.25">
      <c r="A852" s="460">
        <v>847</v>
      </c>
      <c r="B852" s="420"/>
      <c r="C852" s="420"/>
      <c r="D852" s="70"/>
      <c r="E852" s="419"/>
      <c r="F852" s="418"/>
      <c r="G852" s="70"/>
      <c r="H852" s="419"/>
      <c r="I852" s="70"/>
      <c r="J852" s="70"/>
      <c r="K852" s="70"/>
      <c r="L852" s="70"/>
      <c r="M852" s="68" t="s">
        <v>11028</v>
      </c>
      <c r="N852" s="68" t="s">
        <v>11033</v>
      </c>
      <c r="O852" s="70">
        <v>0.04</v>
      </c>
      <c r="P852" s="70">
        <v>1999</v>
      </c>
      <c r="Q852" s="70" t="s">
        <v>364</v>
      </c>
      <c r="R852" s="70"/>
      <c r="S852" s="70"/>
      <c r="T852" s="70"/>
      <c r="U852" s="70"/>
      <c r="V852" s="70"/>
      <c r="W852" s="70" t="s">
        <v>11022</v>
      </c>
      <c r="X852" s="418">
        <v>0.30399999999999999</v>
      </c>
      <c r="Y852" s="419" t="s">
        <v>11034</v>
      </c>
      <c r="Z852" s="418">
        <v>0.30399999999999999</v>
      </c>
      <c r="AA852" s="68">
        <v>1965</v>
      </c>
      <c r="AB852" s="419" t="s">
        <v>5603</v>
      </c>
      <c r="AC852" s="418">
        <v>10</v>
      </c>
      <c r="AD852" s="68"/>
      <c r="AE852" s="68"/>
      <c r="AF852" s="68">
        <v>10</v>
      </c>
      <c r="AG852" s="70" t="s">
        <v>5329</v>
      </c>
      <c r="AH852" s="70" t="s">
        <v>11035</v>
      </c>
      <c r="AI852" s="70">
        <v>2006</v>
      </c>
      <c r="AJ852" s="70">
        <v>1.6E-2</v>
      </c>
      <c r="AK852" s="70" t="s">
        <v>11036</v>
      </c>
      <c r="AL852" s="36"/>
    </row>
    <row r="853" spans="1:38" ht="25.5" x14ac:dyDescent="0.25">
      <c r="A853" s="460">
        <v>848</v>
      </c>
      <c r="B853" s="420"/>
      <c r="C853" s="420"/>
      <c r="D853" s="70"/>
      <c r="E853" s="419"/>
      <c r="F853" s="418"/>
      <c r="G853" s="70"/>
      <c r="H853" s="419"/>
      <c r="I853" s="70"/>
      <c r="J853" s="70"/>
      <c r="K853" s="70"/>
      <c r="L853" s="70"/>
      <c r="M853" s="70" t="s">
        <v>11037</v>
      </c>
      <c r="N853" s="70" t="s">
        <v>11038</v>
      </c>
      <c r="O853" s="70">
        <v>0.27</v>
      </c>
      <c r="P853" s="70">
        <v>1975</v>
      </c>
      <c r="Q853" s="70" t="s">
        <v>72</v>
      </c>
      <c r="R853" s="70"/>
      <c r="S853" s="70"/>
      <c r="T853" s="70"/>
      <c r="U853" s="70"/>
      <c r="V853" s="70"/>
      <c r="W853" s="70"/>
      <c r="X853" s="418"/>
      <c r="Y853" s="419"/>
      <c r="Z853" s="418"/>
      <c r="AA853" s="70"/>
      <c r="AB853" s="419"/>
      <c r="AC853" s="418"/>
      <c r="AD853" s="70"/>
      <c r="AE853" s="70"/>
      <c r="AF853" s="70"/>
      <c r="AG853" s="70" t="s">
        <v>5329</v>
      </c>
      <c r="AH853" s="68" t="s">
        <v>11039</v>
      </c>
      <c r="AI853" s="70">
        <v>1987</v>
      </c>
      <c r="AJ853" s="70">
        <v>0.8</v>
      </c>
      <c r="AK853" s="70" t="s">
        <v>140</v>
      </c>
      <c r="AL853" s="36"/>
    </row>
    <row r="854" spans="1:38" ht="25.5" x14ac:dyDescent="0.25">
      <c r="A854" s="460">
        <v>849</v>
      </c>
      <c r="B854" s="420"/>
      <c r="C854" s="420"/>
      <c r="D854" s="70"/>
      <c r="E854" s="419"/>
      <c r="F854" s="418"/>
      <c r="G854" s="70"/>
      <c r="H854" s="419"/>
      <c r="I854" s="70"/>
      <c r="J854" s="70"/>
      <c r="K854" s="70"/>
      <c r="L854" s="70"/>
      <c r="M854" s="70"/>
      <c r="N854" s="70"/>
      <c r="O854" s="70"/>
      <c r="P854" s="70"/>
      <c r="Q854" s="70"/>
      <c r="R854" s="70"/>
      <c r="S854" s="70"/>
      <c r="T854" s="70"/>
      <c r="U854" s="70"/>
      <c r="V854" s="70"/>
      <c r="W854" s="70"/>
      <c r="X854" s="418"/>
      <c r="Y854" s="419"/>
      <c r="Z854" s="418"/>
      <c r="AA854" s="70"/>
      <c r="AB854" s="419"/>
      <c r="AC854" s="418"/>
      <c r="AD854" s="70"/>
      <c r="AE854" s="70"/>
      <c r="AF854" s="70"/>
      <c r="AG854" s="70" t="s">
        <v>5329</v>
      </c>
      <c r="AH854" s="68" t="s">
        <v>11040</v>
      </c>
      <c r="AI854" s="70">
        <v>1987</v>
      </c>
      <c r="AJ854" s="70">
        <v>0.8</v>
      </c>
      <c r="AK854" s="70" t="s">
        <v>140</v>
      </c>
      <c r="AL854" s="36"/>
    </row>
    <row r="855" spans="1:38" ht="25.5" x14ac:dyDescent="0.25">
      <c r="A855" s="460">
        <v>850</v>
      </c>
      <c r="B855" s="420" t="s">
        <v>11041</v>
      </c>
      <c r="C855" s="420"/>
      <c r="D855" s="70"/>
      <c r="E855" s="419"/>
      <c r="F855" s="418"/>
      <c r="G855" s="70"/>
      <c r="H855" s="419"/>
      <c r="I855" s="70"/>
      <c r="J855" s="70"/>
      <c r="K855" s="70"/>
      <c r="L855" s="70"/>
      <c r="M855" s="70"/>
      <c r="N855" s="70"/>
      <c r="O855" s="70"/>
      <c r="P855" s="70"/>
      <c r="Q855" s="70"/>
      <c r="R855" s="70" t="s">
        <v>11042</v>
      </c>
      <c r="S855" s="70">
        <v>34</v>
      </c>
      <c r="T855" s="70">
        <v>2017</v>
      </c>
      <c r="U855" s="70" t="s">
        <v>9982</v>
      </c>
      <c r="V855" s="70" t="s">
        <v>357</v>
      </c>
      <c r="W855" s="70" t="s">
        <v>11043</v>
      </c>
      <c r="X855" s="418">
        <v>0.84</v>
      </c>
      <c r="Y855" s="419" t="s">
        <v>11044</v>
      </c>
      <c r="Z855" s="418">
        <v>0.60799999999999998</v>
      </c>
      <c r="AA855" s="70">
        <v>1965</v>
      </c>
      <c r="AB855" s="419" t="s">
        <v>11006</v>
      </c>
      <c r="AC855" s="418">
        <v>23</v>
      </c>
      <c r="AD855" s="70"/>
      <c r="AE855" s="70"/>
      <c r="AF855" s="70">
        <v>23</v>
      </c>
      <c r="AG855" s="70" t="s">
        <v>3724</v>
      </c>
      <c r="AH855" s="70" t="s">
        <v>11045</v>
      </c>
      <c r="AI855" s="70">
        <v>2017</v>
      </c>
      <c r="AJ855" s="70">
        <v>4.9000000000000002E-2</v>
      </c>
      <c r="AK855" s="70" t="s">
        <v>66</v>
      </c>
      <c r="AL855" s="36"/>
    </row>
    <row r="856" spans="1:38" x14ac:dyDescent="0.25">
      <c r="A856" s="460">
        <v>851</v>
      </c>
      <c r="B856" s="420"/>
      <c r="C856" s="420"/>
      <c r="D856" s="70"/>
      <c r="E856" s="419"/>
      <c r="F856" s="418"/>
      <c r="G856" s="70"/>
      <c r="H856" s="419"/>
      <c r="I856" s="70"/>
      <c r="J856" s="70"/>
      <c r="K856" s="70"/>
      <c r="L856" s="70"/>
      <c r="M856" s="70"/>
      <c r="N856" s="70"/>
      <c r="O856" s="70"/>
      <c r="P856" s="70"/>
      <c r="Q856" s="70"/>
      <c r="R856" s="70"/>
      <c r="S856" s="70"/>
      <c r="T856" s="70"/>
      <c r="U856" s="70"/>
      <c r="V856" s="70"/>
      <c r="W856" s="70"/>
      <c r="X856" s="418"/>
      <c r="Y856" s="419"/>
      <c r="Z856" s="418">
        <v>0.23200000000000001</v>
      </c>
      <c r="AA856" s="70"/>
      <c r="AB856" s="419" t="s">
        <v>198</v>
      </c>
      <c r="AC856" s="418"/>
      <c r="AD856" s="70"/>
      <c r="AE856" s="70"/>
      <c r="AF856" s="70"/>
      <c r="AG856" s="70"/>
      <c r="AH856" s="70"/>
      <c r="AI856" s="70"/>
      <c r="AJ856" s="70"/>
      <c r="AK856" s="70"/>
      <c r="AL856" s="36"/>
    </row>
    <row r="857" spans="1:38" x14ac:dyDescent="0.25">
      <c r="A857" s="460">
        <v>852</v>
      </c>
      <c r="B857" s="420"/>
      <c r="C857" s="420"/>
      <c r="D857" s="70"/>
      <c r="E857" s="419"/>
      <c r="F857" s="418"/>
      <c r="G857" s="70"/>
      <c r="H857" s="419"/>
      <c r="I857" s="70"/>
      <c r="J857" s="70"/>
      <c r="K857" s="70"/>
      <c r="L857" s="70"/>
      <c r="M857" s="70"/>
      <c r="N857" s="70"/>
      <c r="O857" s="70"/>
      <c r="P857" s="70"/>
      <c r="Q857" s="70"/>
      <c r="R857" s="70"/>
      <c r="S857" s="70"/>
      <c r="T857" s="70"/>
      <c r="U857" s="70"/>
      <c r="V857" s="70"/>
      <c r="W857" s="70" t="s">
        <v>11043</v>
      </c>
      <c r="X857" s="418">
        <v>0.64</v>
      </c>
      <c r="Y857" s="419" t="s">
        <v>11046</v>
      </c>
      <c r="Z857" s="418">
        <v>0.38800000000000001</v>
      </c>
      <c r="AA857" s="70">
        <v>1963</v>
      </c>
      <c r="AB857" s="419" t="s">
        <v>11047</v>
      </c>
      <c r="AC857" s="418">
        <v>25</v>
      </c>
      <c r="AD857" s="70"/>
      <c r="AE857" s="70">
        <v>1</v>
      </c>
      <c r="AF857" s="70">
        <v>26</v>
      </c>
      <c r="AG857" s="70" t="s">
        <v>3724</v>
      </c>
      <c r="AH857" s="70" t="s">
        <v>11048</v>
      </c>
      <c r="AI857" s="70">
        <v>2017</v>
      </c>
      <c r="AJ857" s="70">
        <v>4.9000000000000002E-2</v>
      </c>
      <c r="AK857" s="70" t="s">
        <v>66</v>
      </c>
      <c r="AL857" s="36"/>
    </row>
    <row r="858" spans="1:38" x14ac:dyDescent="0.25">
      <c r="A858" s="460">
        <v>853</v>
      </c>
      <c r="B858" s="420"/>
      <c r="C858" s="420"/>
      <c r="D858" s="70"/>
      <c r="E858" s="419"/>
      <c r="F858" s="418"/>
      <c r="G858" s="70"/>
      <c r="H858" s="419"/>
      <c r="I858" s="70"/>
      <c r="J858" s="70"/>
      <c r="K858" s="70"/>
      <c r="L858" s="70"/>
      <c r="M858" s="70"/>
      <c r="N858" s="70"/>
      <c r="O858" s="70"/>
      <c r="P858" s="70"/>
      <c r="Q858" s="70"/>
      <c r="R858" s="70"/>
      <c r="S858" s="70"/>
      <c r="T858" s="70"/>
      <c r="U858" s="70"/>
      <c r="V858" s="70"/>
      <c r="W858" s="70"/>
      <c r="X858" s="418"/>
      <c r="Y858" s="419"/>
      <c r="Z858" s="418">
        <v>0.155</v>
      </c>
      <c r="AA858" s="70"/>
      <c r="AB858" s="419" t="s">
        <v>11049</v>
      </c>
      <c r="AC858" s="418"/>
      <c r="AD858" s="70"/>
      <c r="AE858" s="70"/>
      <c r="AF858" s="70"/>
      <c r="AG858" s="70"/>
      <c r="AH858" s="70"/>
      <c r="AI858" s="70"/>
      <c r="AJ858" s="70"/>
      <c r="AK858" s="70"/>
      <c r="AL858" s="36"/>
    </row>
    <row r="859" spans="1:38" x14ac:dyDescent="0.25">
      <c r="A859" s="460">
        <v>854</v>
      </c>
      <c r="B859" s="420"/>
      <c r="C859" s="420"/>
      <c r="D859" s="70"/>
      <c r="E859" s="419"/>
      <c r="F859" s="418"/>
      <c r="G859" s="70"/>
      <c r="H859" s="419"/>
      <c r="I859" s="70"/>
      <c r="J859" s="70"/>
      <c r="K859" s="70"/>
      <c r="L859" s="70"/>
      <c r="M859" s="70"/>
      <c r="N859" s="70"/>
      <c r="O859" s="70"/>
      <c r="P859" s="70"/>
      <c r="Q859" s="70"/>
      <c r="R859" s="70"/>
      <c r="S859" s="70"/>
      <c r="T859" s="70"/>
      <c r="U859" s="70"/>
      <c r="V859" s="70"/>
      <c r="W859" s="70"/>
      <c r="X859" s="418"/>
      <c r="Y859" s="419"/>
      <c r="Z859" s="70">
        <v>0.04</v>
      </c>
      <c r="AA859" s="70"/>
      <c r="AB859" s="419" t="s">
        <v>3849</v>
      </c>
      <c r="AC859" s="418"/>
      <c r="AD859" s="70"/>
      <c r="AE859" s="70"/>
      <c r="AF859" s="70"/>
      <c r="AG859" s="70"/>
      <c r="AH859" s="70"/>
      <c r="AI859" s="70"/>
      <c r="AJ859" s="70"/>
      <c r="AK859" s="70"/>
      <c r="AL859" s="36"/>
    </row>
    <row r="860" spans="1:38" x14ac:dyDescent="0.25">
      <c r="A860" s="460">
        <v>855</v>
      </c>
      <c r="B860" s="420"/>
      <c r="C860" s="420"/>
      <c r="D860" s="70"/>
      <c r="E860" s="419"/>
      <c r="F860" s="418"/>
      <c r="G860" s="70"/>
      <c r="H860" s="419"/>
      <c r="I860" s="70"/>
      <c r="J860" s="70"/>
      <c r="K860" s="70"/>
      <c r="L860" s="70"/>
      <c r="M860" s="70"/>
      <c r="N860" s="70"/>
      <c r="O860" s="70"/>
      <c r="P860" s="70"/>
      <c r="Q860" s="70"/>
      <c r="R860" s="70"/>
      <c r="S860" s="70"/>
      <c r="T860" s="70"/>
      <c r="U860" s="70"/>
      <c r="V860" s="70"/>
      <c r="W860" s="70"/>
      <c r="X860" s="418"/>
      <c r="Y860" s="419"/>
      <c r="Z860" s="70">
        <v>5.5E-2</v>
      </c>
      <c r="AA860" s="70"/>
      <c r="AB860" s="419" t="s">
        <v>9771</v>
      </c>
      <c r="AC860" s="418"/>
      <c r="AD860" s="70"/>
      <c r="AE860" s="70"/>
      <c r="AF860" s="70"/>
      <c r="AG860" s="70"/>
      <c r="AH860" s="70"/>
      <c r="AI860" s="70"/>
      <c r="AJ860" s="70"/>
      <c r="AK860" s="70"/>
      <c r="AL860" s="36"/>
    </row>
    <row r="861" spans="1:38" ht="25.5" x14ac:dyDescent="0.25">
      <c r="A861" s="460">
        <v>856</v>
      </c>
      <c r="B861" s="420"/>
      <c r="C861" s="420"/>
      <c r="D861" s="70"/>
      <c r="E861" s="419"/>
      <c r="F861" s="418"/>
      <c r="G861" s="70"/>
      <c r="H861" s="419"/>
      <c r="I861" s="70"/>
      <c r="J861" s="70"/>
      <c r="K861" s="70"/>
      <c r="L861" s="70"/>
      <c r="M861" s="70"/>
      <c r="N861" s="70"/>
      <c r="O861" s="70"/>
      <c r="P861" s="70"/>
      <c r="Q861" s="70"/>
      <c r="R861" s="70"/>
      <c r="S861" s="70"/>
      <c r="T861" s="70"/>
      <c r="U861" s="70"/>
      <c r="V861" s="70"/>
      <c r="W861" s="70" t="s">
        <v>11043</v>
      </c>
      <c r="X861" s="418">
        <v>0.81</v>
      </c>
      <c r="Y861" s="419" t="s">
        <v>11050</v>
      </c>
      <c r="Z861" s="418">
        <v>0.36499999999999999</v>
      </c>
      <c r="AA861" s="70">
        <v>1963</v>
      </c>
      <c r="AB861" s="419" t="s">
        <v>11051</v>
      </c>
      <c r="AC861" s="418">
        <v>30</v>
      </c>
      <c r="AD861" s="68"/>
      <c r="AE861" s="68">
        <v>1</v>
      </c>
      <c r="AF861" s="68">
        <v>31</v>
      </c>
      <c r="AG861" s="70" t="s">
        <v>3724</v>
      </c>
      <c r="AH861" s="70" t="s">
        <v>11052</v>
      </c>
      <c r="AI861" s="70">
        <v>1963</v>
      </c>
      <c r="AJ861" s="70">
        <v>4.9000000000000002E-2</v>
      </c>
      <c r="AK861" s="70" t="s">
        <v>32</v>
      </c>
      <c r="AL861" s="36"/>
    </row>
    <row r="862" spans="1:38" x14ac:dyDescent="0.25">
      <c r="A862" s="460">
        <v>857</v>
      </c>
      <c r="B862" s="420"/>
      <c r="C862" s="420"/>
      <c r="D862" s="70"/>
      <c r="E862" s="419"/>
      <c r="F862" s="418"/>
      <c r="G862" s="70"/>
      <c r="H862" s="419"/>
      <c r="I862" s="70"/>
      <c r="J862" s="70"/>
      <c r="K862" s="70"/>
      <c r="L862" s="70"/>
      <c r="M862" s="70"/>
      <c r="N862" s="70"/>
      <c r="O862" s="70"/>
      <c r="P862" s="70"/>
      <c r="Q862" s="70"/>
      <c r="R862" s="70"/>
      <c r="S862" s="70"/>
      <c r="T862" s="70"/>
      <c r="U862" s="70"/>
      <c r="V862" s="70"/>
      <c r="W862" s="70"/>
      <c r="X862" s="418"/>
      <c r="Y862" s="419"/>
      <c r="Z862" s="418">
        <v>0.33500000000000002</v>
      </c>
      <c r="AA862" s="70"/>
      <c r="AB862" s="419" t="s">
        <v>207</v>
      </c>
      <c r="AC862" s="418"/>
      <c r="AD862" s="68"/>
      <c r="AE862" s="68"/>
      <c r="AF862" s="68"/>
      <c r="AG862" s="70"/>
      <c r="AH862" s="70"/>
      <c r="AI862" s="70"/>
      <c r="AJ862" s="70"/>
      <c r="AK862" s="70"/>
      <c r="AL862" s="36"/>
    </row>
    <row r="863" spans="1:38" x14ac:dyDescent="0.25">
      <c r="A863" s="460">
        <v>858</v>
      </c>
      <c r="B863" s="420"/>
      <c r="C863" s="420"/>
      <c r="D863" s="70"/>
      <c r="E863" s="419"/>
      <c r="F863" s="418"/>
      <c r="G863" s="70"/>
      <c r="H863" s="419"/>
      <c r="I863" s="70"/>
      <c r="J863" s="70"/>
      <c r="K863" s="70"/>
      <c r="L863" s="70"/>
      <c r="M863" s="70"/>
      <c r="N863" s="70"/>
      <c r="O863" s="70"/>
      <c r="P863" s="70"/>
      <c r="Q863" s="70"/>
      <c r="R863" s="70"/>
      <c r="S863" s="70"/>
      <c r="T863" s="70"/>
      <c r="U863" s="70"/>
      <c r="V863" s="70"/>
      <c r="W863" s="70"/>
      <c r="X863" s="418"/>
      <c r="Y863" s="419"/>
      <c r="Z863" s="418">
        <v>0.1</v>
      </c>
      <c r="AA863" s="70"/>
      <c r="AB863" s="419" t="s">
        <v>10547</v>
      </c>
      <c r="AC863" s="418"/>
      <c r="AD863" s="68"/>
      <c r="AE863" s="68"/>
      <c r="AF863" s="68"/>
      <c r="AG863" s="70"/>
      <c r="AH863" s="70"/>
      <c r="AI863" s="70"/>
      <c r="AJ863" s="70"/>
      <c r="AK863" s="70"/>
      <c r="AL863" s="36"/>
    </row>
    <row r="864" spans="1:38" x14ac:dyDescent="0.25">
      <c r="A864" s="460">
        <v>859</v>
      </c>
      <c r="B864" s="420"/>
      <c r="C864" s="420"/>
      <c r="D864" s="70"/>
      <c r="E864" s="419"/>
      <c r="F864" s="418"/>
      <c r="G864" s="70"/>
      <c r="H864" s="419"/>
      <c r="I864" s="70"/>
      <c r="J864" s="70"/>
      <c r="K864" s="70"/>
      <c r="L864" s="70"/>
      <c r="M864" s="70"/>
      <c r="N864" s="70"/>
      <c r="O864" s="70"/>
      <c r="P864" s="70"/>
      <c r="Q864" s="70"/>
      <c r="R864" s="70"/>
      <c r="S864" s="70"/>
      <c r="T864" s="70"/>
      <c r="U864" s="70"/>
      <c r="V864" s="70"/>
      <c r="W864" s="70"/>
      <c r="X864" s="418"/>
      <c r="Y864" s="419"/>
      <c r="Z864" s="418">
        <v>0.01</v>
      </c>
      <c r="AA864" s="70"/>
      <c r="AB864" s="419" t="s">
        <v>198</v>
      </c>
      <c r="AC864" s="418"/>
      <c r="AD864" s="68"/>
      <c r="AE864" s="68"/>
      <c r="AF864" s="68"/>
      <c r="AG864" s="70"/>
      <c r="AH864" s="70"/>
      <c r="AI864" s="70"/>
      <c r="AJ864" s="70"/>
      <c r="AK864" s="70"/>
      <c r="AL864" s="36"/>
    </row>
    <row r="865" spans="1:38" x14ac:dyDescent="0.25">
      <c r="A865" s="460">
        <v>860</v>
      </c>
      <c r="B865" s="420"/>
      <c r="C865" s="420"/>
      <c r="D865" s="70"/>
      <c r="E865" s="419"/>
      <c r="F865" s="418"/>
      <c r="G865" s="70"/>
      <c r="H865" s="419"/>
      <c r="I865" s="70"/>
      <c r="J865" s="70"/>
      <c r="K865" s="70"/>
      <c r="L865" s="70"/>
      <c r="M865" s="70"/>
      <c r="N865" s="70"/>
      <c r="O865" s="70"/>
      <c r="P865" s="70"/>
      <c r="Q865" s="70"/>
      <c r="R865" s="70"/>
      <c r="S865" s="70"/>
      <c r="T865" s="70"/>
      <c r="U865" s="70"/>
      <c r="V865" s="70"/>
      <c r="W865" s="70"/>
      <c r="X865" s="418"/>
      <c r="Y865" s="419"/>
      <c r="Z865" s="418"/>
      <c r="AA865" s="70"/>
      <c r="AB865" s="419"/>
      <c r="AC865" s="418"/>
      <c r="AD865" s="68"/>
      <c r="AE865" s="68"/>
      <c r="AF865" s="68"/>
      <c r="AG865" s="70"/>
      <c r="AH865" s="70"/>
      <c r="AI865" s="70"/>
      <c r="AJ865" s="70"/>
      <c r="AK865" s="70"/>
      <c r="AL865" s="36"/>
    </row>
    <row r="866" spans="1:38" x14ac:dyDescent="0.25">
      <c r="A866" s="460">
        <v>861</v>
      </c>
      <c r="B866" s="420" t="s">
        <v>11053</v>
      </c>
      <c r="C866" s="420"/>
      <c r="D866" s="70"/>
      <c r="E866" s="419"/>
      <c r="F866" s="418"/>
      <c r="G866" s="70"/>
      <c r="H866" s="419"/>
      <c r="I866" s="70"/>
      <c r="J866" s="70"/>
      <c r="K866" s="70"/>
      <c r="L866" s="70"/>
      <c r="M866" s="70" t="s">
        <v>11054</v>
      </c>
      <c r="N866" s="70" t="s">
        <v>11055</v>
      </c>
      <c r="O866" s="70">
        <v>0.3</v>
      </c>
      <c r="P866" s="70">
        <v>1976</v>
      </c>
      <c r="Q866" s="70" t="s">
        <v>11056</v>
      </c>
      <c r="R866" s="70" t="s">
        <v>11057</v>
      </c>
      <c r="S866" s="70">
        <v>76</v>
      </c>
      <c r="T866" s="70">
        <v>2009</v>
      </c>
      <c r="U866" s="70" t="s">
        <v>9756</v>
      </c>
      <c r="V866" s="70" t="s">
        <v>357</v>
      </c>
      <c r="W866" s="70" t="s">
        <v>11058</v>
      </c>
      <c r="X866" s="418">
        <v>0.434</v>
      </c>
      <c r="Y866" s="419" t="s">
        <v>11059</v>
      </c>
      <c r="Z866" s="418">
        <v>2.2800000000000001E-2</v>
      </c>
      <c r="AA866" s="70">
        <v>1963</v>
      </c>
      <c r="AB866" s="419" t="s">
        <v>10547</v>
      </c>
      <c r="AC866" s="418">
        <v>16</v>
      </c>
      <c r="AD866" s="70"/>
      <c r="AE866" s="70"/>
      <c r="AF866" s="70">
        <v>16</v>
      </c>
      <c r="AG866" s="70" t="s">
        <v>11060</v>
      </c>
      <c r="AH866" s="70" t="s">
        <v>11061</v>
      </c>
      <c r="AI866" s="70">
        <v>2009</v>
      </c>
      <c r="AJ866" s="70">
        <v>2.5000000000000001E-2</v>
      </c>
      <c r="AK866" s="70" t="s">
        <v>32</v>
      </c>
      <c r="AL866" s="36"/>
    </row>
    <row r="867" spans="1:38" x14ac:dyDescent="0.25">
      <c r="A867" s="460">
        <v>862</v>
      </c>
      <c r="B867" s="420"/>
      <c r="C867" s="420"/>
      <c r="D867" s="70"/>
      <c r="E867" s="419"/>
      <c r="F867" s="418"/>
      <c r="G867" s="70"/>
      <c r="H867" s="419"/>
      <c r="I867" s="70"/>
      <c r="J867" s="70"/>
      <c r="K867" s="70"/>
      <c r="L867" s="70"/>
      <c r="M867" s="70"/>
      <c r="N867" s="70"/>
      <c r="O867" s="70"/>
      <c r="P867" s="70"/>
      <c r="Q867" s="70"/>
      <c r="R867" s="70"/>
      <c r="S867" s="70"/>
      <c r="T867" s="70"/>
      <c r="U867" s="70"/>
      <c r="V867" s="70"/>
      <c r="W867" s="70"/>
      <c r="X867" s="418"/>
      <c r="Y867" s="419"/>
      <c r="Z867" s="418">
        <v>0.41199999999999998</v>
      </c>
      <c r="AA867" s="70"/>
      <c r="AB867" s="419" t="s">
        <v>10543</v>
      </c>
      <c r="AC867" s="418"/>
      <c r="AD867" s="70"/>
      <c r="AE867" s="70"/>
      <c r="AF867" s="70"/>
      <c r="AG867" s="70"/>
      <c r="AH867" s="70"/>
      <c r="AI867" s="70"/>
      <c r="AJ867" s="70"/>
      <c r="AK867" s="70"/>
      <c r="AL867" s="36"/>
    </row>
    <row r="868" spans="1:38" ht="25.5" x14ac:dyDescent="0.25">
      <c r="A868" s="460">
        <v>863</v>
      </c>
      <c r="B868" s="420"/>
      <c r="C868" s="420"/>
      <c r="D868" s="70"/>
      <c r="E868" s="419"/>
      <c r="F868" s="418"/>
      <c r="G868" s="70"/>
      <c r="H868" s="419"/>
      <c r="I868" s="70"/>
      <c r="J868" s="70"/>
      <c r="K868" s="70"/>
      <c r="L868" s="70"/>
      <c r="M868" s="70"/>
      <c r="N868" s="70"/>
      <c r="O868" s="70"/>
      <c r="P868" s="70"/>
      <c r="Q868" s="70"/>
      <c r="R868" s="70"/>
      <c r="S868" s="70"/>
      <c r="T868" s="70"/>
      <c r="U868" s="70"/>
      <c r="V868" s="70"/>
      <c r="W868" s="70" t="s">
        <v>11058</v>
      </c>
      <c r="X868" s="418">
        <v>0.193</v>
      </c>
      <c r="Y868" s="419" t="s">
        <v>11062</v>
      </c>
      <c r="Z868" s="418">
        <v>0.193</v>
      </c>
      <c r="AA868" s="70">
        <v>1963</v>
      </c>
      <c r="AB868" s="419" t="s">
        <v>205</v>
      </c>
      <c r="AC868" s="418">
        <v>8</v>
      </c>
      <c r="AD868" s="70"/>
      <c r="AE868" s="70"/>
      <c r="AF868" s="70">
        <v>8</v>
      </c>
      <c r="AG868" s="70" t="s">
        <v>11060</v>
      </c>
      <c r="AH868" s="70" t="s">
        <v>11063</v>
      </c>
      <c r="AI868" s="70">
        <v>2010</v>
      </c>
      <c r="AJ868" s="70">
        <v>1.7999999999999999E-2</v>
      </c>
      <c r="AK868" s="70" t="s">
        <v>77</v>
      </c>
      <c r="AL868" s="36"/>
    </row>
    <row r="869" spans="1:38" ht="25.5" x14ac:dyDescent="0.25">
      <c r="A869" s="460">
        <v>864</v>
      </c>
      <c r="B869" s="420"/>
      <c r="C869" s="420"/>
      <c r="D869" s="70"/>
      <c r="E869" s="419"/>
      <c r="F869" s="418"/>
      <c r="G869" s="70"/>
      <c r="H869" s="419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418"/>
      <c r="Y869" s="419"/>
      <c r="Z869" s="418"/>
      <c r="AA869" s="70"/>
      <c r="AB869" s="419"/>
      <c r="AC869" s="418"/>
      <c r="AD869" s="70"/>
      <c r="AE869" s="70"/>
      <c r="AF869" s="70"/>
      <c r="AG869" s="70" t="s">
        <v>11060</v>
      </c>
      <c r="AH869" s="68" t="s">
        <v>11064</v>
      </c>
      <c r="AI869" s="70">
        <v>1976</v>
      </c>
      <c r="AJ869" s="70">
        <v>4.1000000000000002E-2</v>
      </c>
      <c r="AK869" s="70" t="s">
        <v>11065</v>
      </c>
      <c r="AL869" s="36"/>
    </row>
    <row r="870" spans="1:38" ht="25.5" x14ac:dyDescent="0.25">
      <c r="A870" s="460">
        <v>865</v>
      </c>
      <c r="B870" s="420"/>
      <c r="C870" s="420"/>
      <c r="D870" s="70"/>
      <c r="E870" s="419"/>
      <c r="F870" s="418"/>
      <c r="G870" s="70"/>
      <c r="H870" s="419"/>
      <c r="I870" s="70"/>
      <c r="J870" s="70"/>
      <c r="K870" s="70"/>
      <c r="L870" s="70"/>
      <c r="M870" s="70"/>
      <c r="N870" s="70"/>
      <c r="O870" s="70"/>
      <c r="P870" s="70"/>
      <c r="Q870" s="70"/>
      <c r="R870" s="70"/>
      <c r="S870" s="70"/>
      <c r="T870" s="70"/>
      <c r="U870" s="70"/>
      <c r="V870" s="70"/>
      <c r="W870" s="70"/>
      <c r="X870" s="418"/>
      <c r="Y870" s="419"/>
      <c r="Z870" s="418"/>
      <c r="AA870" s="70"/>
      <c r="AB870" s="419"/>
      <c r="AC870" s="418"/>
      <c r="AD870" s="70"/>
      <c r="AE870" s="70"/>
      <c r="AF870" s="70"/>
      <c r="AG870" s="70" t="s">
        <v>11060</v>
      </c>
      <c r="AH870" s="68" t="s">
        <v>11066</v>
      </c>
      <c r="AI870" s="70">
        <v>1976</v>
      </c>
      <c r="AJ870" s="70">
        <v>7.4999999999999997E-2</v>
      </c>
      <c r="AK870" s="70" t="s">
        <v>10109</v>
      </c>
      <c r="AL870" s="36"/>
    </row>
    <row r="871" spans="1:38" ht="38.25" x14ac:dyDescent="0.25">
      <c r="A871" s="460">
        <v>866</v>
      </c>
      <c r="B871" s="420" t="s">
        <v>11067</v>
      </c>
      <c r="C871" s="420"/>
      <c r="D871" s="70"/>
      <c r="E871" s="419"/>
      <c r="F871" s="418"/>
      <c r="G871" s="70"/>
      <c r="H871" s="419"/>
      <c r="I871" s="70"/>
      <c r="J871" s="70"/>
      <c r="K871" s="70"/>
      <c r="L871" s="70"/>
      <c r="M871" s="68" t="s">
        <v>11068</v>
      </c>
      <c r="N871" s="68" t="s">
        <v>11069</v>
      </c>
      <c r="O871" s="70">
        <v>0.55500000000000005</v>
      </c>
      <c r="P871" s="70">
        <v>2022</v>
      </c>
      <c r="Q871" s="70" t="s">
        <v>11070</v>
      </c>
      <c r="R871" s="70" t="s">
        <v>11071</v>
      </c>
      <c r="S871" s="70">
        <v>128</v>
      </c>
      <c r="T871" s="70">
        <v>2022</v>
      </c>
      <c r="U871" s="68" t="s">
        <v>10879</v>
      </c>
      <c r="V871" s="70" t="s">
        <v>357</v>
      </c>
      <c r="W871" s="70"/>
      <c r="X871" s="418"/>
      <c r="Y871" s="419"/>
      <c r="Z871" s="418"/>
      <c r="AA871" s="70"/>
      <c r="AB871" s="419"/>
      <c r="AC871" s="418"/>
      <c r="AD871" s="70"/>
      <c r="AE871" s="70"/>
      <c r="AF871" s="70"/>
      <c r="AG871" s="68" t="s">
        <v>11072</v>
      </c>
      <c r="AH871" s="68" t="s">
        <v>11073</v>
      </c>
      <c r="AI871" s="70">
        <v>2021</v>
      </c>
      <c r="AJ871" s="70">
        <v>0.1</v>
      </c>
      <c r="AK871" s="70" t="s">
        <v>32</v>
      </c>
      <c r="AL871" s="36"/>
    </row>
    <row r="872" spans="1:38" x14ac:dyDescent="0.25">
      <c r="A872" s="460">
        <v>867</v>
      </c>
      <c r="B872" s="420"/>
      <c r="C872" s="420"/>
      <c r="D872" s="70"/>
      <c r="E872" s="419"/>
      <c r="F872" s="418"/>
      <c r="G872" s="70"/>
      <c r="H872" s="419"/>
      <c r="I872" s="70"/>
      <c r="J872" s="70"/>
      <c r="K872" s="70"/>
      <c r="L872" s="70"/>
      <c r="M872" s="70"/>
      <c r="N872" s="70"/>
      <c r="O872" s="70"/>
      <c r="P872" s="70"/>
      <c r="Q872" s="70"/>
      <c r="R872" s="70"/>
      <c r="S872" s="70"/>
      <c r="T872" s="70"/>
      <c r="U872" s="70"/>
      <c r="V872" s="70"/>
      <c r="W872" s="70"/>
      <c r="X872" s="418"/>
      <c r="Y872" s="419"/>
      <c r="Z872" s="418"/>
      <c r="AA872" s="70"/>
      <c r="AB872" s="419"/>
      <c r="AC872" s="418"/>
      <c r="AD872" s="70"/>
      <c r="AE872" s="70"/>
      <c r="AF872" s="70"/>
      <c r="AG872" s="70"/>
      <c r="AH872" s="70"/>
      <c r="AI872" s="70"/>
      <c r="AJ872" s="70"/>
      <c r="AK872" s="70"/>
      <c r="AL872" s="36"/>
    </row>
    <row r="873" spans="1:38" ht="25.5" x14ac:dyDescent="0.25">
      <c r="A873" s="460">
        <v>868</v>
      </c>
      <c r="B873" s="420" t="s">
        <v>11074</v>
      </c>
      <c r="C873" s="466" t="s">
        <v>11075</v>
      </c>
      <c r="D873" s="70"/>
      <c r="E873" s="419"/>
      <c r="F873" s="418"/>
      <c r="G873" s="70"/>
      <c r="H873" s="419"/>
      <c r="I873" s="70"/>
      <c r="J873" s="70"/>
      <c r="K873" s="70"/>
      <c r="L873" s="70"/>
      <c r="M873" s="70"/>
      <c r="N873" s="70"/>
      <c r="O873" s="70"/>
      <c r="P873" s="70"/>
      <c r="Q873" s="70"/>
      <c r="R873" s="70" t="s">
        <v>6496</v>
      </c>
      <c r="S873" s="70">
        <v>71</v>
      </c>
      <c r="T873" s="70">
        <v>1978</v>
      </c>
      <c r="U873" s="70" t="s">
        <v>9982</v>
      </c>
      <c r="V873" s="70" t="s">
        <v>56</v>
      </c>
      <c r="W873" s="70"/>
      <c r="X873" s="418"/>
      <c r="Y873" s="419"/>
      <c r="Z873" s="418"/>
      <c r="AA873" s="70"/>
      <c r="AB873" s="419"/>
      <c r="AC873" s="418"/>
      <c r="AD873" s="70"/>
      <c r="AE873" s="70"/>
      <c r="AF873" s="70"/>
      <c r="AG873" s="70"/>
      <c r="AH873" s="70"/>
      <c r="AI873" s="70"/>
      <c r="AJ873" s="70"/>
      <c r="AK873" s="70"/>
      <c r="AL873" s="36"/>
    </row>
    <row r="874" spans="1:38" x14ac:dyDescent="0.25">
      <c r="A874" s="460">
        <v>869</v>
      </c>
      <c r="B874" s="420"/>
      <c r="C874" s="420"/>
      <c r="D874" s="70"/>
      <c r="E874" s="419"/>
      <c r="F874" s="418"/>
      <c r="G874" s="70"/>
      <c r="H874" s="419"/>
      <c r="I874" s="70"/>
      <c r="J874" s="70"/>
      <c r="K874" s="70"/>
      <c r="L874" s="70"/>
      <c r="M874" s="70"/>
      <c r="N874" s="70"/>
      <c r="O874" s="70"/>
      <c r="P874" s="70"/>
      <c r="Q874" s="70"/>
      <c r="R874" s="70"/>
      <c r="S874" s="70"/>
      <c r="T874" s="70"/>
      <c r="U874" s="70"/>
      <c r="V874" s="70"/>
      <c r="W874" s="70"/>
      <c r="X874" s="418"/>
      <c r="Y874" s="419"/>
      <c r="Z874" s="418"/>
      <c r="AA874" s="70"/>
      <c r="AB874" s="419"/>
      <c r="AC874" s="418"/>
      <c r="AD874" s="70"/>
      <c r="AE874" s="70"/>
      <c r="AF874" s="70"/>
      <c r="AG874" s="70"/>
      <c r="AH874" s="70"/>
      <c r="AI874" s="70"/>
      <c r="AJ874" s="70"/>
      <c r="AK874" s="70"/>
      <c r="AL874" s="36"/>
    </row>
    <row r="875" spans="1:38" ht="25.5" x14ac:dyDescent="0.25">
      <c r="A875" s="460">
        <v>870</v>
      </c>
      <c r="B875" s="420" t="s">
        <v>11076</v>
      </c>
      <c r="C875" s="420" t="s">
        <v>11077</v>
      </c>
      <c r="D875" s="68" t="s">
        <v>11078</v>
      </c>
      <c r="E875" s="419" t="s">
        <v>11079</v>
      </c>
      <c r="F875" s="418">
        <v>0.318</v>
      </c>
      <c r="G875" s="70">
        <v>1982</v>
      </c>
      <c r="H875" s="419" t="s">
        <v>251</v>
      </c>
      <c r="I875" s="70">
        <v>6</v>
      </c>
      <c r="J875" s="70"/>
      <c r="K875" s="70"/>
      <c r="L875" s="70">
        <v>6</v>
      </c>
      <c r="M875" s="70"/>
      <c r="N875" s="70"/>
      <c r="O875" s="70"/>
      <c r="P875" s="70"/>
      <c r="Q875" s="70"/>
      <c r="R875" s="70" t="s">
        <v>11080</v>
      </c>
      <c r="S875" s="70">
        <v>64</v>
      </c>
      <c r="T875" s="70">
        <v>2011</v>
      </c>
      <c r="U875" s="70" t="s">
        <v>9756</v>
      </c>
      <c r="V875" s="70" t="s">
        <v>357</v>
      </c>
      <c r="W875" s="70" t="s">
        <v>11081</v>
      </c>
      <c r="X875" s="418">
        <v>1.57</v>
      </c>
      <c r="Y875" s="419" t="s">
        <v>11082</v>
      </c>
      <c r="Z875" s="418">
        <v>0.16</v>
      </c>
      <c r="AA875" s="64">
        <v>1983</v>
      </c>
      <c r="AB875" s="419" t="s">
        <v>11083</v>
      </c>
      <c r="AC875" s="418">
        <v>46</v>
      </c>
      <c r="AD875" s="70"/>
      <c r="AE875" s="70">
        <v>8</v>
      </c>
      <c r="AF875" s="70">
        <v>54</v>
      </c>
      <c r="AG875" s="70" t="s">
        <v>11084</v>
      </c>
      <c r="AH875" s="68" t="s">
        <v>11085</v>
      </c>
      <c r="AI875" s="70">
        <v>2008</v>
      </c>
      <c r="AJ875" s="70">
        <v>2.4E-2</v>
      </c>
      <c r="AK875" s="70" t="s">
        <v>32</v>
      </c>
      <c r="AL875" s="36"/>
    </row>
    <row r="876" spans="1:38" x14ac:dyDescent="0.25">
      <c r="A876" s="460">
        <v>871</v>
      </c>
      <c r="B876" s="420"/>
      <c r="C876" s="420"/>
      <c r="D876" s="68"/>
      <c r="E876" s="419"/>
      <c r="F876" s="418"/>
      <c r="G876" s="70"/>
      <c r="H876" s="419"/>
      <c r="I876" s="70"/>
      <c r="J876" s="70"/>
      <c r="K876" s="70"/>
      <c r="L876" s="70"/>
      <c r="M876" s="70"/>
      <c r="N876" s="70"/>
      <c r="O876" s="70"/>
      <c r="P876" s="70"/>
      <c r="Q876" s="70"/>
      <c r="R876" s="70"/>
      <c r="S876" s="70"/>
      <c r="T876" s="70"/>
      <c r="U876" s="70"/>
      <c r="V876" s="70"/>
      <c r="W876" s="70"/>
      <c r="X876" s="418"/>
      <c r="Y876" s="419"/>
      <c r="Z876" s="418">
        <v>0.14099999999999999</v>
      </c>
      <c r="AA876" s="64"/>
      <c r="AB876" s="419" t="s">
        <v>10547</v>
      </c>
      <c r="AC876" s="418"/>
      <c r="AD876" s="70"/>
      <c r="AE876" s="70"/>
      <c r="AF876" s="70"/>
      <c r="AG876" s="70"/>
      <c r="AH876" s="68"/>
      <c r="AI876" s="70"/>
      <c r="AJ876" s="70"/>
      <c r="AK876" s="70"/>
      <c r="AL876" s="36"/>
    </row>
    <row r="877" spans="1:38" x14ac:dyDescent="0.25">
      <c r="A877" s="460">
        <v>872</v>
      </c>
      <c r="B877" s="420"/>
      <c r="C877" s="420"/>
      <c r="D877" s="68"/>
      <c r="E877" s="419"/>
      <c r="F877" s="418"/>
      <c r="G877" s="70"/>
      <c r="H877" s="419"/>
      <c r="I877" s="70"/>
      <c r="J877" s="70"/>
      <c r="K877" s="70"/>
      <c r="L877" s="70"/>
      <c r="M877" s="70"/>
      <c r="N877" s="70"/>
      <c r="O877" s="70"/>
      <c r="P877" s="70"/>
      <c r="Q877" s="70"/>
      <c r="R877" s="70"/>
      <c r="S877" s="70"/>
      <c r="T877" s="70"/>
      <c r="U877" s="70"/>
      <c r="V877" s="70"/>
      <c r="W877" s="70"/>
      <c r="X877" s="418"/>
      <c r="Y877" s="419"/>
      <c r="Z877" s="418">
        <v>0.64700000000000002</v>
      </c>
      <c r="AA877" s="64"/>
      <c r="AB877" s="419" t="s">
        <v>2256</v>
      </c>
      <c r="AC877" s="418"/>
      <c r="AD877" s="70"/>
      <c r="AE877" s="70"/>
      <c r="AF877" s="70"/>
      <c r="AG877" s="70"/>
      <c r="AH877" s="68"/>
      <c r="AI877" s="70"/>
      <c r="AJ877" s="70"/>
      <c r="AK877" s="70"/>
      <c r="AL877" s="36"/>
    </row>
    <row r="878" spans="1:38" x14ac:dyDescent="0.25">
      <c r="A878" s="460">
        <v>873</v>
      </c>
      <c r="B878" s="420"/>
      <c r="C878" s="420"/>
      <c r="D878" s="68"/>
      <c r="E878" s="419"/>
      <c r="F878" s="418"/>
      <c r="G878" s="70"/>
      <c r="H878" s="419"/>
      <c r="I878" s="70"/>
      <c r="J878" s="70"/>
      <c r="K878" s="70"/>
      <c r="L878" s="70"/>
      <c r="M878" s="70"/>
      <c r="N878" s="70"/>
      <c r="O878" s="70"/>
      <c r="P878" s="70"/>
      <c r="Q878" s="70"/>
      <c r="R878" s="70"/>
      <c r="S878" s="70"/>
      <c r="T878" s="70"/>
      <c r="U878" s="70"/>
      <c r="V878" s="70"/>
      <c r="W878" s="70"/>
      <c r="X878" s="418"/>
      <c r="Y878" s="419"/>
      <c r="Z878" s="418">
        <v>0.60599999999999998</v>
      </c>
      <c r="AA878" s="64"/>
      <c r="AB878" s="419" t="s">
        <v>10549</v>
      </c>
      <c r="AC878" s="418"/>
      <c r="AD878" s="70"/>
      <c r="AE878" s="70"/>
      <c r="AF878" s="70"/>
      <c r="AG878" s="70"/>
      <c r="AH878" s="68"/>
      <c r="AI878" s="70"/>
      <c r="AJ878" s="70"/>
      <c r="AK878" s="70"/>
      <c r="AL878" s="36"/>
    </row>
    <row r="879" spans="1:38" x14ac:dyDescent="0.25">
      <c r="A879" s="460">
        <v>874</v>
      </c>
      <c r="B879" s="420"/>
      <c r="C879" s="420"/>
      <c r="D879" s="68"/>
      <c r="E879" s="419"/>
      <c r="F879" s="418"/>
      <c r="G879" s="70"/>
      <c r="H879" s="419"/>
      <c r="I879" s="70"/>
      <c r="J879" s="70"/>
      <c r="K879" s="70"/>
      <c r="L879" s="70"/>
      <c r="M879" s="70"/>
      <c r="N879" s="70"/>
      <c r="O879" s="70"/>
      <c r="P879" s="70"/>
      <c r="Q879" s="70"/>
      <c r="R879" s="70"/>
      <c r="S879" s="70"/>
      <c r="T879" s="70"/>
      <c r="U879" s="70"/>
      <c r="V879" s="70"/>
      <c r="W879" s="70"/>
      <c r="X879" s="418"/>
      <c r="Y879" s="419"/>
      <c r="Z879" s="418">
        <v>3.5999999999999997E-2</v>
      </c>
      <c r="AA879" s="64"/>
      <c r="AB879" s="419" t="s">
        <v>623</v>
      </c>
      <c r="AC879" s="418"/>
      <c r="AD879" s="70"/>
      <c r="AE879" s="70"/>
      <c r="AF879" s="70"/>
      <c r="AG879" s="70"/>
      <c r="AH879" s="68"/>
      <c r="AI879" s="70"/>
      <c r="AJ879" s="70"/>
      <c r="AK879" s="70"/>
      <c r="AL879" s="36"/>
    </row>
    <row r="880" spans="1:38" x14ac:dyDescent="0.25">
      <c r="A880" s="460">
        <v>875</v>
      </c>
      <c r="B880" s="420"/>
      <c r="C880" s="420"/>
      <c r="D880" s="70"/>
      <c r="E880" s="419"/>
      <c r="F880" s="418"/>
      <c r="G880" s="70"/>
      <c r="H880" s="419"/>
      <c r="I880" s="70"/>
      <c r="J880" s="70"/>
      <c r="K880" s="70"/>
      <c r="L880" s="70"/>
      <c r="M880" s="70"/>
      <c r="N880" s="70"/>
      <c r="O880" s="70"/>
      <c r="P880" s="70"/>
      <c r="Q880" s="70"/>
      <c r="R880" s="70"/>
      <c r="S880" s="70"/>
      <c r="T880" s="70"/>
      <c r="U880" s="70"/>
      <c r="V880" s="70"/>
      <c r="W880" s="70" t="s">
        <v>11081</v>
      </c>
      <c r="X880" s="418">
        <v>1.109</v>
      </c>
      <c r="Y880" s="419" t="s">
        <v>11086</v>
      </c>
      <c r="Z880" s="418">
        <v>0.95599999999999996</v>
      </c>
      <c r="AA880" s="70">
        <v>1983</v>
      </c>
      <c r="AB880" s="419" t="s">
        <v>10549</v>
      </c>
      <c r="AC880" s="418"/>
      <c r="AD880" s="70"/>
      <c r="AE880" s="70">
        <v>23</v>
      </c>
      <c r="AF880" s="70">
        <v>23</v>
      </c>
      <c r="AG880" s="70" t="s">
        <v>11084</v>
      </c>
      <c r="AH880" s="70" t="s">
        <v>11087</v>
      </c>
      <c r="AI880" s="70">
        <v>2008</v>
      </c>
      <c r="AJ880" s="70">
        <v>2.4E-2</v>
      </c>
      <c r="AK880" s="70" t="s">
        <v>32</v>
      </c>
      <c r="AL880" s="36"/>
    </row>
    <row r="881" spans="1:38" x14ac:dyDescent="0.25">
      <c r="A881" s="460">
        <v>876</v>
      </c>
      <c r="B881" s="420"/>
      <c r="C881" s="420"/>
      <c r="D881" s="70"/>
      <c r="E881" s="419"/>
      <c r="F881" s="418"/>
      <c r="G881" s="70"/>
      <c r="H881" s="419"/>
      <c r="I881" s="70"/>
      <c r="J881" s="70"/>
      <c r="K881" s="70"/>
      <c r="L881" s="70"/>
      <c r="M881" s="70"/>
      <c r="N881" s="70"/>
      <c r="O881" s="70"/>
      <c r="P881" s="70"/>
      <c r="Q881" s="70"/>
      <c r="R881" s="70"/>
      <c r="S881" s="70"/>
      <c r="T881" s="70"/>
      <c r="U881" s="70"/>
      <c r="V881" s="70"/>
      <c r="W881" s="70"/>
      <c r="X881" s="418"/>
      <c r="Y881" s="419"/>
      <c r="Z881" s="418">
        <v>3.6999999999999998E-2</v>
      </c>
      <c r="AA881" s="70"/>
      <c r="AB881" s="419" t="s">
        <v>10547</v>
      </c>
      <c r="AC881" s="418"/>
      <c r="AD881" s="70"/>
      <c r="AE881" s="70"/>
      <c r="AF881" s="70"/>
      <c r="AG881" s="70"/>
      <c r="AH881" s="70"/>
      <c r="AI881" s="70"/>
      <c r="AJ881" s="70"/>
      <c r="AK881" s="70"/>
      <c r="AL881" s="36"/>
    </row>
    <row r="882" spans="1:38" x14ac:dyDescent="0.25">
      <c r="A882" s="460">
        <v>877</v>
      </c>
      <c r="B882" s="420"/>
      <c r="C882" s="420"/>
      <c r="D882" s="70"/>
      <c r="E882" s="419"/>
      <c r="F882" s="418"/>
      <c r="G882" s="70"/>
      <c r="H882" s="419"/>
      <c r="I882" s="70"/>
      <c r="J882" s="70"/>
      <c r="K882" s="70"/>
      <c r="L882" s="70"/>
      <c r="M882" s="70"/>
      <c r="N882" s="70"/>
      <c r="O882" s="70"/>
      <c r="P882" s="70"/>
      <c r="Q882" s="70"/>
      <c r="R882" s="70"/>
      <c r="S882" s="70"/>
      <c r="T882" s="70"/>
      <c r="U882" s="70"/>
      <c r="V882" s="70"/>
      <c r="W882" s="70"/>
      <c r="X882" s="418"/>
      <c r="Y882" s="419"/>
      <c r="Z882" s="418">
        <v>0.11600000000000001</v>
      </c>
      <c r="AA882" s="70"/>
      <c r="AB882" s="419" t="s">
        <v>2256</v>
      </c>
      <c r="AC882" s="418"/>
      <c r="AD882" s="70"/>
      <c r="AE882" s="70"/>
      <c r="AF882" s="70"/>
      <c r="AG882" s="70"/>
      <c r="AH882" s="70"/>
      <c r="AI882" s="70"/>
      <c r="AJ882" s="70"/>
      <c r="AK882" s="70"/>
      <c r="AL882" s="36"/>
    </row>
    <row r="883" spans="1:38" x14ac:dyDescent="0.25">
      <c r="A883" s="460">
        <v>878</v>
      </c>
      <c r="B883" s="420"/>
      <c r="C883" s="420"/>
      <c r="D883" s="70"/>
      <c r="E883" s="419"/>
      <c r="F883" s="418"/>
      <c r="G883" s="70"/>
      <c r="H883" s="419"/>
      <c r="I883" s="70"/>
      <c r="J883" s="70"/>
      <c r="K883" s="70"/>
      <c r="L883" s="70"/>
      <c r="M883" s="70"/>
      <c r="N883" s="70"/>
      <c r="O883" s="70"/>
      <c r="P883" s="70"/>
      <c r="Q883" s="70"/>
      <c r="R883" s="70"/>
      <c r="S883" s="70"/>
      <c r="T883" s="70"/>
      <c r="U883" s="70"/>
      <c r="V883" s="70"/>
      <c r="W883" s="70"/>
      <c r="X883" s="418"/>
      <c r="Y883" s="419"/>
      <c r="Z883" s="418"/>
      <c r="AA883" s="70"/>
      <c r="AB883" s="419"/>
      <c r="AC883" s="418"/>
      <c r="AD883" s="70"/>
      <c r="AE883" s="70"/>
      <c r="AF883" s="70"/>
      <c r="AG883" s="70"/>
      <c r="AH883" s="70"/>
      <c r="AI883" s="70"/>
      <c r="AJ883" s="70"/>
      <c r="AK883" s="70"/>
      <c r="AL883" s="36"/>
    </row>
    <row r="884" spans="1:38" ht="25.5" x14ac:dyDescent="0.25">
      <c r="A884" s="460">
        <v>879</v>
      </c>
      <c r="B884" s="420" t="s">
        <v>11088</v>
      </c>
      <c r="C884" s="420" t="s">
        <v>11089</v>
      </c>
      <c r="D884" s="70" t="s">
        <v>11090</v>
      </c>
      <c r="E884" s="419" t="s">
        <v>11091</v>
      </c>
      <c r="F884" s="418">
        <v>6.0000000000000001E-3</v>
      </c>
      <c r="G884" s="70">
        <v>1982</v>
      </c>
      <c r="H884" s="419" t="s">
        <v>1053</v>
      </c>
      <c r="I884" s="70">
        <v>1</v>
      </c>
      <c r="J884" s="70"/>
      <c r="K884" s="70"/>
      <c r="L884" s="70">
        <v>1</v>
      </c>
      <c r="M884" s="70"/>
      <c r="N884" s="70"/>
      <c r="O884" s="70">
        <v>0.25</v>
      </c>
      <c r="P884" s="70">
        <v>1984</v>
      </c>
      <c r="Q884" s="70" t="s">
        <v>3701</v>
      </c>
      <c r="R884" s="70" t="s">
        <v>11090</v>
      </c>
      <c r="S884" s="70">
        <v>38</v>
      </c>
      <c r="T884" s="70">
        <v>2015</v>
      </c>
      <c r="U884" s="70" t="s">
        <v>9756</v>
      </c>
      <c r="V884" s="70" t="s">
        <v>357</v>
      </c>
      <c r="W884" s="70" t="s">
        <v>11092</v>
      </c>
      <c r="X884" s="418">
        <v>0.16800000000000001</v>
      </c>
      <c r="Y884" s="419" t="s">
        <v>11093</v>
      </c>
      <c r="Z884" s="418">
        <v>0.156</v>
      </c>
      <c r="AA884" s="70">
        <v>1992</v>
      </c>
      <c r="AB884" s="419" t="s">
        <v>267</v>
      </c>
      <c r="AC884" s="418">
        <v>7</v>
      </c>
      <c r="AD884" s="70"/>
      <c r="AE884" s="70"/>
      <c r="AF884" s="70">
        <v>7</v>
      </c>
      <c r="AG884" s="70" t="s">
        <v>11094</v>
      </c>
      <c r="AH884" s="70" t="s">
        <v>11095</v>
      </c>
      <c r="AI884" s="70">
        <v>1992</v>
      </c>
      <c r="AJ884" s="70">
        <v>0.02</v>
      </c>
      <c r="AK884" s="70" t="s">
        <v>741</v>
      </c>
      <c r="AL884" s="36"/>
    </row>
    <row r="885" spans="1:38" x14ac:dyDescent="0.25">
      <c r="A885" s="460">
        <v>880</v>
      </c>
      <c r="B885" s="420"/>
      <c r="C885" s="420"/>
      <c r="D885" s="70"/>
      <c r="E885" s="419"/>
      <c r="F885" s="418"/>
      <c r="G885" s="70"/>
      <c r="H885" s="419"/>
      <c r="I885" s="70"/>
      <c r="J885" s="70"/>
      <c r="K885" s="70"/>
      <c r="L885" s="70"/>
      <c r="M885" s="70"/>
      <c r="N885" s="70"/>
      <c r="O885" s="70"/>
      <c r="P885" s="70"/>
      <c r="Q885" s="70"/>
      <c r="R885" s="70"/>
      <c r="S885" s="70"/>
      <c r="T885" s="70"/>
      <c r="U885" s="70"/>
      <c r="V885" s="70"/>
      <c r="W885" s="70"/>
      <c r="X885" s="418"/>
      <c r="Y885" s="419"/>
      <c r="Z885" s="418">
        <v>1.2E-2</v>
      </c>
      <c r="AA885" s="70"/>
      <c r="AB885" s="419" t="s">
        <v>10547</v>
      </c>
      <c r="AC885" s="418"/>
      <c r="AD885" s="70"/>
      <c r="AE885" s="70"/>
      <c r="AF885" s="70"/>
      <c r="AG885" s="70"/>
      <c r="AH885" s="70"/>
      <c r="AI885" s="70"/>
      <c r="AJ885" s="70"/>
      <c r="AK885" s="70"/>
      <c r="AL885" s="36"/>
    </row>
    <row r="886" spans="1:38" ht="25.5" x14ac:dyDescent="0.25">
      <c r="A886" s="460">
        <v>881</v>
      </c>
      <c r="B886" s="420"/>
      <c r="C886" s="420"/>
      <c r="D886" s="70"/>
      <c r="E886" s="419"/>
      <c r="F886" s="418"/>
      <c r="G886" s="70"/>
      <c r="H886" s="419"/>
      <c r="I886" s="70"/>
      <c r="J886" s="70"/>
      <c r="K886" s="70"/>
      <c r="L886" s="70"/>
      <c r="M886" s="70"/>
      <c r="N886" s="70"/>
      <c r="O886" s="70"/>
      <c r="P886" s="70"/>
      <c r="Q886" s="70"/>
      <c r="R886" s="70"/>
      <c r="S886" s="70"/>
      <c r="T886" s="70"/>
      <c r="U886" s="70"/>
      <c r="V886" s="70"/>
      <c r="W886" s="70" t="s">
        <v>11092</v>
      </c>
      <c r="X886" s="418">
        <v>1.8680000000000001</v>
      </c>
      <c r="Y886" s="419" t="s">
        <v>11096</v>
      </c>
      <c r="Z886" s="418">
        <v>0.36799999999999999</v>
      </c>
      <c r="AA886" s="70">
        <v>1992</v>
      </c>
      <c r="AB886" s="419" t="s">
        <v>198</v>
      </c>
      <c r="AC886" s="418">
        <v>31</v>
      </c>
      <c r="AD886" s="70"/>
      <c r="AE886" s="70"/>
      <c r="AF886" s="70">
        <v>31</v>
      </c>
      <c r="AG886" s="70"/>
      <c r="AH886" s="70"/>
      <c r="AI886" s="70"/>
      <c r="AJ886" s="70"/>
      <c r="AK886" s="70"/>
      <c r="AL886" s="36"/>
    </row>
    <row r="887" spans="1:38" ht="25.5" x14ac:dyDescent="0.25">
      <c r="A887" s="460">
        <v>882</v>
      </c>
      <c r="B887" s="420"/>
      <c r="C887" s="420"/>
      <c r="D887" s="70"/>
      <c r="E887" s="419"/>
      <c r="F887" s="418"/>
      <c r="G887" s="70"/>
      <c r="H887" s="419"/>
      <c r="I887" s="70"/>
      <c r="J887" s="70"/>
      <c r="K887" s="70"/>
      <c r="L887" s="70"/>
      <c r="M887" s="70"/>
      <c r="N887" s="70"/>
      <c r="O887" s="70"/>
      <c r="P887" s="70"/>
      <c r="Q887" s="70"/>
      <c r="R887" s="70"/>
      <c r="S887" s="70"/>
      <c r="T887" s="70"/>
      <c r="U887" s="70"/>
      <c r="V887" s="70"/>
      <c r="W887" s="70"/>
      <c r="X887" s="418"/>
      <c r="Y887" s="419"/>
      <c r="Z887" s="418">
        <v>1.3</v>
      </c>
      <c r="AA887" s="70"/>
      <c r="AB887" s="419" t="s">
        <v>5603</v>
      </c>
      <c r="AC887" s="418"/>
      <c r="AD887" s="70"/>
      <c r="AE887" s="70"/>
      <c r="AF887" s="70"/>
      <c r="AG887" s="70"/>
      <c r="AH887" s="70"/>
      <c r="AI887" s="70"/>
      <c r="AJ887" s="70"/>
      <c r="AK887" s="70"/>
      <c r="AL887" s="36"/>
    </row>
    <row r="888" spans="1:38" x14ac:dyDescent="0.25">
      <c r="A888" s="460">
        <v>883</v>
      </c>
      <c r="B888" s="420"/>
      <c r="C888" s="420"/>
      <c r="D888" s="70"/>
      <c r="E888" s="419"/>
      <c r="F888" s="418"/>
      <c r="G888" s="70"/>
      <c r="H888" s="419"/>
      <c r="I888" s="70"/>
      <c r="J888" s="70"/>
      <c r="K888" s="70"/>
      <c r="L888" s="70"/>
      <c r="M888" s="70"/>
      <c r="N888" s="70"/>
      <c r="O888" s="70"/>
      <c r="P888" s="70"/>
      <c r="Q888" s="70"/>
      <c r="R888" s="70"/>
      <c r="S888" s="70"/>
      <c r="T888" s="70"/>
      <c r="U888" s="70"/>
      <c r="V888" s="70"/>
      <c r="W888" s="70"/>
      <c r="X888" s="418"/>
      <c r="Y888" s="419"/>
      <c r="Z888" s="418">
        <v>0.2</v>
      </c>
      <c r="AA888" s="70"/>
      <c r="AB888" s="419" t="s">
        <v>623</v>
      </c>
      <c r="AC888" s="418"/>
      <c r="AD888" s="70"/>
      <c r="AE888" s="70"/>
      <c r="AF888" s="70"/>
      <c r="AG888" s="70"/>
      <c r="AH888" s="70"/>
      <c r="AI888" s="70"/>
      <c r="AJ888" s="70"/>
      <c r="AK888" s="70"/>
      <c r="AL888" s="36"/>
    </row>
    <row r="889" spans="1:38" x14ac:dyDescent="0.25">
      <c r="A889" s="460">
        <v>884</v>
      </c>
      <c r="B889" s="420"/>
      <c r="C889" s="420"/>
      <c r="D889" s="70"/>
      <c r="E889" s="419"/>
      <c r="F889" s="418"/>
      <c r="G889" s="70"/>
      <c r="H889" s="419"/>
      <c r="I889" s="70"/>
      <c r="J889" s="70"/>
      <c r="K889" s="70"/>
      <c r="L889" s="70"/>
      <c r="M889" s="70"/>
      <c r="N889" s="70"/>
      <c r="O889" s="70"/>
      <c r="P889" s="70"/>
      <c r="Q889" s="70"/>
      <c r="R889" s="70"/>
      <c r="S889" s="70"/>
      <c r="T889" s="70"/>
      <c r="U889" s="70"/>
      <c r="V889" s="70"/>
      <c r="W889" s="70"/>
      <c r="X889" s="418"/>
      <c r="Y889" s="419"/>
      <c r="Z889" s="418"/>
      <c r="AA889" s="70"/>
      <c r="AB889" s="419"/>
      <c r="AC889" s="418"/>
      <c r="AD889" s="70"/>
      <c r="AE889" s="70"/>
      <c r="AF889" s="70"/>
      <c r="AG889" s="70"/>
      <c r="AH889" s="70"/>
      <c r="AI889" s="70"/>
      <c r="AJ889" s="70"/>
      <c r="AK889" s="70"/>
      <c r="AL889" s="36"/>
    </row>
    <row r="890" spans="1:38" ht="25.5" x14ac:dyDescent="0.25">
      <c r="A890" s="460">
        <v>885</v>
      </c>
      <c r="B890" s="420" t="s">
        <v>11097</v>
      </c>
      <c r="C890" s="420" t="s">
        <v>11098</v>
      </c>
      <c r="D890" s="70"/>
      <c r="E890" s="419"/>
      <c r="F890" s="418"/>
      <c r="G890" s="70"/>
      <c r="H890" s="419"/>
      <c r="I890" s="70"/>
      <c r="J890" s="70"/>
      <c r="K890" s="70"/>
      <c r="L890" s="70"/>
      <c r="M890" s="70" t="s">
        <v>11099</v>
      </c>
      <c r="N890" s="70" t="s">
        <v>11100</v>
      </c>
      <c r="O890" s="70">
        <v>0.14000000000000001</v>
      </c>
      <c r="P890" s="70">
        <v>1976</v>
      </c>
      <c r="Q890" s="70" t="s">
        <v>789</v>
      </c>
      <c r="R890" s="70" t="s">
        <v>11101</v>
      </c>
      <c r="S890" s="70">
        <v>75</v>
      </c>
      <c r="T890" s="70">
        <v>1976</v>
      </c>
      <c r="U890" s="68" t="s">
        <v>10850</v>
      </c>
      <c r="V890" s="68" t="s">
        <v>9943</v>
      </c>
      <c r="W890" s="70" t="s">
        <v>11102</v>
      </c>
      <c r="X890" s="418">
        <v>0.121</v>
      </c>
      <c r="Y890" s="419" t="s">
        <v>11103</v>
      </c>
      <c r="Z890" s="418">
        <v>0.121</v>
      </c>
      <c r="AA890" s="70">
        <v>2017</v>
      </c>
      <c r="AB890" s="419" t="s">
        <v>500</v>
      </c>
      <c r="AC890" s="418">
        <v>5</v>
      </c>
      <c r="AD890" s="70"/>
      <c r="AE890" s="70"/>
      <c r="AF890" s="70">
        <v>5</v>
      </c>
      <c r="AG890" s="70" t="s">
        <v>11102</v>
      </c>
      <c r="AH890" s="68" t="s">
        <v>11104</v>
      </c>
      <c r="AI890" s="70">
        <v>2017</v>
      </c>
      <c r="AJ890" s="70">
        <v>2.1000000000000001E-2</v>
      </c>
      <c r="AK890" s="70" t="s">
        <v>460</v>
      </c>
      <c r="AL890" s="36"/>
    </row>
    <row r="891" spans="1:38" x14ac:dyDescent="0.25">
      <c r="A891" s="460">
        <v>886</v>
      </c>
      <c r="B891" s="420" t="s">
        <v>11105</v>
      </c>
      <c r="C891" s="420"/>
      <c r="D891" s="70"/>
      <c r="E891" s="419"/>
      <c r="F891" s="418"/>
      <c r="G891" s="70"/>
      <c r="H891" s="419"/>
      <c r="I891" s="70"/>
      <c r="J891" s="70"/>
      <c r="K891" s="70"/>
      <c r="L891" s="70"/>
      <c r="M891" s="70" t="s">
        <v>11099</v>
      </c>
      <c r="N891" s="70" t="s">
        <v>11106</v>
      </c>
      <c r="O891" s="70">
        <v>0.17</v>
      </c>
      <c r="P891" s="70">
        <v>2006</v>
      </c>
      <c r="Q891" s="70" t="s">
        <v>556</v>
      </c>
      <c r="R891" s="70"/>
      <c r="S891" s="70"/>
      <c r="T891" s="70"/>
      <c r="U891" s="70"/>
      <c r="V891" s="70"/>
      <c r="W891" s="70"/>
      <c r="X891" s="418"/>
      <c r="Y891" s="419"/>
      <c r="Z891" s="418"/>
      <c r="AA891" s="70"/>
      <c r="AB891" s="419"/>
      <c r="AC891" s="418"/>
      <c r="AD891" s="70"/>
      <c r="AE891" s="70"/>
      <c r="AF891" s="70"/>
      <c r="AG891" s="70"/>
      <c r="AH891" s="70"/>
      <c r="AI891" s="70"/>
      <c r="AJ891" s="70"/>
      <c r="AK891" s="70"/>
      <c r="AL891" s="36"/>
    </row>
    <row r="892" spans="1:38" x14ac:dyDescent="0.25">
      <c r="A892" s="460">
        <v>887</v>
      </c>
      <c r="B892" s="420"/>
      <c r="C892" s="420"/>
      <c r="D892" s="70"/>
      <c r="E892" s="419"/>
      <c r="F892" s="418"/>
      <c r="G892" s="70"/>
      <c r="H892" s="419"/>
      <c r="I892" s="70"/>
      <c r="J892" s="70"/>
      <c r="K892" s="70"/>
      <c r="L892" s="70"/>
      <c r="M892" s="70"/>
      <c r="N892" s="70"/>
      <c r="O892" s="70"/>
      <c r="P892" s="70"/>
      <c r="Q892" s="70"/>
      <c r="R892" s="70"/>
      <c r="S892" s="70"/>
      <c r="T892" s="70"/>
      <c r="U892" s="70"/>
      <c r="V892" s="70"/>
      <c r="W892" s="70"/>
      <c r="X892" s="418"/>
      <c r="Y892" s="419"/>
      <c r="Z892" s="418"/>
      <c r="AA892" s="70"/>
      <c r="AB892" s="419"/>
      <c r="AC892" s="418"/>
      <c r="AD892" s="70"/>
      <c r="AE892" s="70"/>
      <c r="AF892" s="70"/>
      <c r="AG892" s="70"/>
      <c r="AH892" s="70"/>
      <c r="AI892" s="70"/>
      <c r="AJ892" s="70"/>
      <c r="AK892" s="70"/>
      <c r="AL892" s="36"/>
    </row>
    <row r="893" spans="1:38" ht="25.5" x14ac:dyDescent="0.25">
      <c r="A893" s="460">
        <v>888</v>
      </c>
      <c r="B893" s="420" t="s">
        <v>11107</v>
      </c>
      <c r="C893" s="420" t="s">
        <v>11108</v>
      </c>
      <c r="D893" s="70" t="s">
        <v>11109</v>
      </c>
      <c r="E893" s="419" t="s">
        <v>11110</v>
      </c>
      <c r="F893" s="418">
        <v>5.0000000000000001E-3</v>
      </c>
      <c r="G893" s="70">
        <v>1988</v>
      </c>
      <c r="H893" s="419" t="s">
        <v>5940</v>
      </c>
      <c r="I893" s="70">
        <v>1</v>
      </c>
      <c r="J893" s="70"/>
      <c r="K893" s="70"/>
      <c r="L893" s="70">
        <v>1</v>
      </c>
      <c r="M893" s="70"/>
      <c r="N893" s="70"/>
      <c r="O893" s="70"/>
      <c r="P893" s="70"/>
      <c r="Q893" s="70"/>
      <c r="R893" s="70" t="s">
        <v>11111</v>
      </c>
      <c r="S893" s="70">
        <v>49</v>
      </c>
      <c r="T893" s="70">
        <v>1986</v>
      </c>
      <c r="U893" s="70" t="s">
        <v>9756</v>
      </c>
      <c r="V893" s="70" t="s">
        <v>231</v>
      </c>
      <c r="W893" s="70" t="s">
        <v>11112</v>
      </c>
      <c r="X893" s="418">
        <v>1.665</v>
      </c>
      <c r="Y893" s="419" t="s">
        <v>11113</v>
      </c>
      <c r="Z893" s="418">
        <v>1.2989999999999999</v>
      </c>
      <c r="AA893" s="70">
        <v>1963</v>
      </c>
      <c r="AB893" s="419" t="s">
        <v>5603</v>
      </c>
      <c r="AC893" s="418">
        <v>54</v>
      </c>
      <c r="AD893" s="70"/>
      <c r="AE893" s="70"/>
      <c r="AF893" s="70">
        <v>54</v>
      </c>
      <c r="AG893" s="70"/>
      <c r="AH893" s="70"/>
      <c r="AI893" s="70"/>
      <c r="AJ893" s="70"/>
      <c r="AK893" s="70"/>
      <c r="AL893" s="36"/>
    </row>
    <row r="894" spans="1:38" x14ac:dyDescent="0.25">
      <c r="A894" s="460">
        <v>889</v>
      </c>
      <c r="B894" s="420"/>
      <c r="C894" s="420"/>
      <c r="D894" s="70"/>
      <c r="E894" s="419"/>
      <c r="F894" s="418"/>
      <c r="G894" s="70"/>
      <c r="H894" s="419"/>
      <c r="I894" s="70"/>
      <c r="J894" s="70"/>
      <c r="K894" s="70"/>
      <c r="L894" s="70"/>
      <c r="M894" s="70"/>
      <c r="N894" s="70"/>
      <c r="O894" s="70"/>
      <c r="P894" s="70"/>
      <c r="Q894" s="70"/>
      <c r="R894" s="70"/>
      <c r="S894" s="70"/>
      <c r="T894" s="70"/>
      <c r="U894" s="70"/>
      <c r="V894" s="70"/>
      <c r="W894" s="70"/>
      <c r="X894" s="418"/>
      <c r="Y894" s="419"/>
      <c r="Z894" s="418">
        <v>0.20399999999999999</v>
      </c>
      <c r="AA894" s="70"/>
      <c r="AB894" s="419" t="s">
        <v>623</v>
      </c>
      <c r="AC894" s="418"/>
      <c r="AD894" s="70"/>
      <c r="AE894" s="70"/>
      <c r="AF894" s="70"/>
      <c r="AG894" s="70"/>
      <c r="AH894" s="70"/>
      <c r="AI894" s="70"/>
      <c r="AJ894" s="70"/>
      <c r="AK894" s="70"/>
      <c r="AL894" s="36"/>
    </row>
    <row r="895" spans="1:38" x14ac:dyDescent="0.25">
      <c r="A895" s="460">
        <v>890</v>
      </c>
      <c r="B895" s="420"/>
      <c r="C895" s="420"/>
      <c r="D895" s="70"/>
      <c r="E895" s="419"/>
      <c r="F895" s="418"/>
      <c r="G895" s="70"/>
      <c r="H895" s="419"/>
      <c r="I895" s="70"/>
      <c r="J895" s="70"/>
      <c r="K895" s="70"/>
      <c r="L895" s="70"/>
      <c r="M895" s="70"/>
      <c r="N895" s="70"/>
      <c r="O895" s="70"/>
      <c r="P895" s="70"/>
      <c r="Q895" s="70"/>
      <c r="R895" s="70"/>
      <c r="S895" s="70"/>
      <c r="T895" s="70"/>
      <c r="U895" s="70"/>
      <c r="V895" s="70"/>
      <c r="W895" s="70"/>
      <c r="X895" s="418"/>
      <c r="Y895" s="419"/>
      <c r="Z895" s="418">
        <v>0.18</v>
      </c>
      <c r="AA895" s="70"/>
      <c r="AB895" s="419" t="s">
        <v>10547</v>
      </c>
      <c r="AC895" s="418"/>
      <c r="AD895" s="70"/>
      <c r="AE895" s="70"/>
      <c r="AF895" s="70"/>
      <c r="AG895" s="70"/>
      <c r="AH895" s="70"/>
      <c r="AI895" s="70"/>
      <c r="AJ895" s="70"/>
      <c r="AK895" s="70"/>
      <c r="AL895" s="36"/>
    </row>
    <row r="896" spans="1:38" ht="38.25" x14ac:dyDescent="0.25">
      <c r="A896" s="460">
        <v>891</v>
      </c>
      <c r="B896" s="420"/>
      <c r="C896" s="420"/>
      <c r="D896" s="70"/>
      <c r="E896" s="419"/>
      <c r="F896" s="418"/>
      <c r="G896" s="70"/>
      <c r="H896" s="419"/>
      <c r="I896" s="70"/>
      <c r="J896" s="70"/>
      <c r="K896" s="70"/>
      <c r="L896" s="70"/>
      <c r="M896" s="70"/>
      <c r="N896" s="70"/>
      <c r="O896" s="70"/>
      <c r="P896" s="70"/>
      <c r="Q896" s="70"/>
      <c r="R896" s="70"/>
      <c r="S896" s="70"/>
      <c r="T896" s="70"/>
      <c r="U896" s="70"/>
      <c r="V896" s="70"/>
      <c r="W896" s="68" t="s">
        <v>11114</v>
      </c>
      <c r="X896" s="418">
        <v>1.1399999999999999</v>
      </c>
      <c r="Y896" s="419" t="s">
        <v>11115</v>
      </c>
      <c r="Z896" s="418">
        <v>0.09</v>
      </c>
      <c r="AA896" s="70">
        <v>1963</v>
      </c>
      <c r="AB896" s="419" t="s">
        <v>10547</v>
      </c>
      <c r="AC896" s="418">
        <v>29</v>
      </c>
      <c r="AD896" s="70"/>
      <c r="AE896" s="70"/>
      <c r="AF896" s="70">
        <v>29</v>
      </c>
      <c r="AG896" s="70"/>
      <c r="AH896" s="70"/>
      <c r="AI896" s="70"/>
      <c r="AJ896" s="70"/>
      <c r="AK896" s="70"/>
      <c r="AL896" s="36"/>
    </row>
    <row r="897" spans="1:38" ht="25.5" x14ac:dyDescent="0.25">
      <c r="A897" s="460">
        <v>892</v>
      </c>
      <c r="B897" s="420"/>
      <c r="C897" s="420"/>
      <c r="D897" s="70"/>
      <c r="E897" s="419"/>
      <c r="F897" s="418"/>
      <c r="G897" s="70"/>
      <c r="H897" s="419"/>
      <c r="I897" s="70"/>
      <c r="J897" s="70"/>
      <c r="K897" s="70"/>
      <c r="L897" s="70"/>
      <c r="M897" s="70"/>
      <c r="N897" s="70"/>
      <c r="O897" s="70"/>
      <c r="P897" s="70"/>
      <c r="Q897" s="70"/>
      <c r="R897" s="70"/>
      <c r="S897" s="70"/>
      <c r="T897" s="70"/>
      <c r="U897" s="70"/>
      <c r="V897" s="70"/>
      <c r="W897" s="68"/>
      <c r="X897" s="418"/>
      <c r="Y897" s="419"/>
      <c r="Z897" s="418">
        <v>0.251</v>
      </c>
      <c r="AA897" s="70"/>
      <c r="AB897" s="419" t="s">
        <v>11116</v>
      </c>
      <c r="AC897" s="418"/>
      <c r="AD897" s="70"/>
      <c r="AE897" s="70"/>
      <c r="AF897" s="70"/>
      <c r="AG897" s="70"/>
      <c r="AH897" s="70"/>
      <c r="AI897" s="70"/>
      <c r="AJ897" s="70"/>
      <c r="AK897" s="70"/>
      <c r="AL897" s="36"/>
    </row>
    <row r="898" spans="1:38" ht="25.5" x14ac:dyDescent="0.25">
      <c r="A898" s="460">
        <v>893</v>
      </c>
      <c r="B898" s="420"/>
      <c r="C898" s="420"/>
      <c r="D898" s="70"/>
      <c r="E898" s="419"/>
      <c r="F898" s="418"/>
      <c r="G898" s="70"/>
      <c r="H898" s="419"/>
      <c r="I898" s="70"/>
      <c r="J898" s="70"/>
      <c r="K898" s="70"/>
      <c r="L898" s="70"/>
      <c r="M898" s="70"/>
      <c r="N898" s="70"/>
      <c r="O898" s="70"/>
      <c r="P898" s="70"/>
      <c r="Q898" s="70"/>
      <c r="R898" s="70"/>
      <c r="S898" s="70"/>
      <c r="T898" s="70"/>
      <c r="U898" s="70"/>
      <c r="V898" s="70"/>
      <c r="W898" s="68"/>
      <c r="X898" s="418"/>
      <c r="Y898" s="419"/>
      <c r="Z898" s="418">
        <v>0.8</v>
      </c>
      <c r="AA898" s="70"/>
      <c r="AB898" s="419" t="s">
        <v>5603</v>
      </c>
      <c r="AC898" s="418"/>
      <c r="AD898" s="70"/>
      <c r="AE898" s="70"/>
      <c r="AF898" s="70"/>
      <c r="AG898" s="70"/>
      <c r="AH898" s="70"/>
      <c r="AI898" s="70"/>
      <c r="AJ898" s="70"/>
      <c r="AK898" s="70"/>
      <c r="AL898" s="36"/>
    </row>
    <row r="899" spans="1:38" x14ac:dyDescent="0.25">
      <c r="A899" s="460">
        <v>894</v>
      </c>
      <c r="B899" s="420"/>
      <c r="C899" s="420"/>
      <c r="D899" s="70"/>
      <c r="E899" s="419"/>
      <c r="F899" s="418"/>
      <c r="G899" s="70"/>
      <c r="H899" s="419"/>
      <c r="I899" s="70"/>
      <c r="J899" s="70"/>
      <c r="K899" s="70"/>
      <c r="L899" s="70"/>
      <c r="M899" s="70"/>
      <c r="N899" s="70"/>
      <c r="O899" s="70"/>
      <c r="P899" s="70"/>
      <c r="Q899" s="70"/>
      <c r="R899" s="70"/>
      <c r="S899" s="70"/>
      <c r="T899" s="70"/>
      <c r="U899" s="70"/>
      <c r="V899" s="70"/>
      <c r="W899" s="68"/>
      <c r="X899" s="418"/>
      <c r="Y899" s="419"/>
      <c r="Z899" s="418"/>
      <c r="AA899" s="70"/>
      <c r="AB899" s="419"/>
      <c r="AC899" s="418"/>
      <c r="AD899" s="70"/>
      <c r="AE899" s="70"/>
      <c r="AF899" s="70"/>
      <c r="AG899" s="70"/>
      <c r="AH899" s="70"/>
      <c r="AI899" s="70"/>
      <c r="AJ899" s="70"/>
      <c r="AK899" s="70"/>
      <c r="AL899" s="36"/>
    </row>
    <row r="900" spans="1:38" ht="25.5" x14ac:dyDescent="0.25">
      <c r="A900" s="460">
        <v>895</v>
      </c>
      <c r="B900" s="420" t="s">
        <v>11117</v>
      </c>
      <c r="C900" s="420"/>
      <c r="D900" s="70" t="s">
        <v>11118</v>
      </c>
      <c r="E900" s="419" t="s">
        <v>11119</v>
      </c>
      <c r="F900" s="418">
        <v>0.189</v>
      </c>
      <c r="G900" s="70">
        <v>1989</v>
      </c>
      <c r="H900" s="419" t="s">
        <v>11120</v>
      </c>
      <c r="I900" s="70">
        <v>4</v>
      </c>
      <c r="J900" s="70"/>
      <c r="K900" s="70"/>
      <c r="L900" s="70">
        <v>4</v>
      </c>
      <c r="M900" s="70"/>
      <c r="N900" s="70"/>
      <c r="O900" s="70"/>
      <c r="P900" s="70"/>
      <c r="Q900" s="70"/>
      <c r="R900" s="70" t="s">
        <v>11118</v>
      </c>
      <c r="S900" s="70">
        <v>65</v>
      </c>
      <c r="T900" s="70">
        <v>2011</v>
      </c>
      <c r="U900" s="70" t="s">
        <v>9756</v>
      </c>
      <c r="V900" s="70" t="s">
        <v>56</v>
      </c>
      <c r="W900" s="70" t="s">
        <v>11121</v>
      </c>
      <c r="X900" s="418">
        <v>8.5999999999999993E-2</v>
      </c>
      <c r="Y900" s="419" t="s">
        <v>11122</v>
      </c>
      <c r="Z900" s="418">
        <v>5.6000000000000001E-2</v>
      </c>
      <c r="AA900" s="70">
        <v>1999</v>
      </c>
      <c r="AB900" s="419" t="s">
        <v>5940</v>
      </c>
      <c r="AC900" s="418">
        <v>4</v>
      </c>
      <c r="AD900" s="70"/>
      <c r="AE900" s="70"/>
      <c r="AF900" s="418">
        <v>4</v>
      </c>
      <c r="AG900" s="70" t="s">
        <v>11123</v>
      </c>
      <c r="AH900" s="68" t="s">
        <v>11124</v>
      </c>
      <c r="AI900" s="70">
        <v>1999</v>
      </c>
      <c r="AJ900" s="70">
        <v>2.1000000000000001E-2</v>
      </c>
      <c r="AK900" s="70" t="s">
        <v>11036</v>
      </c>
      <c r="AL900" s="36"/>
    </row>
    <row r="901" spans="1:38" x14ac:dyDescent="0.25">
      <c r="A901" s="460">
        <v>896</v>
      </c>
      <c r="B901" s="420"/>
      <c r="C901" s="420"/>
      <c r="D901" s="70"/>
      <c r="E901" s="419"/>
      <c r="F901" s="418"/>
      <c r="G901" s="70"/>
      <c r="H901" s="419"/>
      <c r="I901" s="70"/>
      <c r="J901" s="70"/>
      <c r="K901" s="70"/>
      <c r="L901" s="70"/>
      <c r="M901" s="70"/>
      <c r="N901" s="70"/>
      <c r="O901" s="70"/>
      <c r="P901" s="70"/>
      <c r="Q901" s="70"/>
      <c r="R901" s="70"/>
      <c r="S901" s="70"/>
      <c r="T901" s="70"/>
      <c r="U901" s="70"/>
      <c r="V901" s="70"/>
      <c r="W901" s="70" t="s">
        <v>11121</v>
      </c>
      <c r="X901" s="418">
        <v>4.2999999999999997E-2</v>
      </c>
      <c r="Y901" s="419" t="s">
        <v>11125</v>
      </c>
      <c r="Z901" s="418">
        <v>4.2999999999999997E-2</v>
      </c>
      <c r="AA901" s="70">
        <v>1999</v>
      </c>
      <c r="AB901" s="419" t="s">
        <v>5940</v>
      </c>
      <c r="AC901" s="418">
        <v>2</v>
      </c>
      <c r="AD901" s="70"/>
      <c r="AE901" s="70">
        <v>1</v>
      </c>
      <c r="AF901" s="418">
        <v>3</v>
      </c>
      <c r="AG901" s="70" t="s">
        <v>11123</v>
      </c>
      <c r="AH901" s="68" t="s">
        <v>11126</v>
      </c>
      <c r="AI901" s="70">
        <v>1999</v>
      </c>
      <c r="AJ901" s="70">
        <v>2.1000000000000001E-2</v>
      </c>
      <c r="AK901" s="70" t="s">
        <v>11036</v>
      </c>
      <c r="AL901" s="36"/>
    </row>
    <row r="902" spans="1:38" x14ac:dyDescent="0.25">
      <c r="A902" s="460">
        <v>897</v>
      </c>
      <c r="B902" s="420"/>
      <c r="C902" s="420"/>
      <c r="D902" s="70"/>
      <c r="E902" s="419"/>
      <c r="F902" s="418"/>
      <c r="G902" s="70"/>
      <c r="H902" s="419"/>
      <c r="I902" s="70"/>
      <c r="J902" s="70"/>
      <c r="K902" s="70"/>
      <c r="L902" s="70"/>
      <c r="M902" s="70"/>
      <c r="N902" s="70"/>
      <c r="O902" s="70"/>
      <c r="P902" s="70"/>
      <c r="Q902" s="70"/>
      <c r="R902" s="70"/>
      <c r="S902" s="70"/>
      <c r="T902" s="70"/>
      <c r="U902" s="70"/>
      <c r="V902" s="70"/>
      <c r="W902" s="70" t="s">
        <v>11121</v>
      </c>
      <c r="X902" s="418">
        <v>0.24099999999999999</v>
      </c>
      <c r="Y902" s="419" t="s">
        <v>11127</v>
      </c>
      <c r="Z902" s="418">
        <v>0.24099999999999999</v>
      </c>
      <c r="AA902" s="70">
        <v>1999</v>
      </c>
      <c r="AB902" s="419" t="s">
        <v>5940</v>
      </c>
      <c r="AC902" s="418">
        <v>3</v>
      </c>
      <c r="AD902" s="70"/>
      <c r="AE902" s="70">
        <v>5</v>
      </c>
      <c r="AF902" s="418">
        <v>8</v>
      </c>
      <c r="AG902" s="70" t="s">
        <v>11123</v>
      </c>
      <c r="AH902" s="68" t="s">
        <v>11128</v>
      </c>
      <c r="AI902" s="70">
        <v>1999</v>
      </c>
      <c r="AJ902" s="70">
        <v>2.1000000000000001E-2</v>
      </c>
      <c r="AK902" s="70" t="s">
        <v>11036</v>
      </c>
      <c r="AL902" s="36"/>
    </row>
    <row r="903" spans="1:38" ht="25.5" x14ac:dyDescent="0.25">
      <c r="A903" s="460">
        <v>898</v>
      </c>
      <c r="B903" s="420"/>
      <c r="C903" s="420"/>
      <c r="D903" s="70"/>
      <c r="E903" s="419"/>
      <c r="F903" s="418"/>
      <c r="G903" s="70"/>
      <c r="H903" s="419"/>
      <c r="I903" s="70"/>
      <c r="J903" s="70"/>
      <c r="K903" s="70"/>
      <c r="L903" s="70"/>
      <c r="M903" s="70"/>
      <c r="N903" s="70"/>
      <c r="O903" s="70"/>
      <c r="P903" s="70"/>
      <c r="Q903" s="70"/>
      <c r="R903" s="70"/>
      <c r="S903" s="70"/>
      <c r="T903" s="70"/>
      <c r="U903" s="70"/>
      <c r="V903" s="70"/>
      <c r="W903" s="70" t="s">
        <v>11121</v>
      </c>
      <c r="X903" s="418">
        <v>1.087</v>
      </c>
      <c r="Y903" s="419" t="s">
        <v>11129</v>
      </c>
      <c r="Z903" s="418">
        <v>0.27900000000000003</v>
      </c>
      <c r="AA903" s="70">
        <v>1979</v>
      </c>
      <c r="AB903" s="419" t="s">
        <v>898</v>
      </c>
      <c r="AC903" s="418">
        <v>10</v>
      </c>
      <c r="AD903" s="70"/>
      <c r="AE903" s="70">
        <v>28</v>
      </c>
      <c r="AF903" s="418">
        <v>38</v>
      </c>
      <c r="AG903" s="70" t="s">
        <v>11123</v>
      </c>
      <c r="AH903" s="68" t="s">
        <v>11130</v>
      </c>
      <c r="AI903" s="70">
        <v>1979</v>
      </c>
      <c r="AJ903" s="70">
        <v>0.05</v>
      </c>
      <c r="AK903" s="70" t="s">
        <v>11131</v>
      </c>
      <c r="AL903" s="36"/>
    </row>
    <row r="904" spans="1:38" x14ac:dyDescent="0.25">
      <c r="A904" s="460">
        <v>899</v>
      </c>
      <c r="B904" s="420"/>
      <c r="C904" s="420"/>
      <c r="D904" s="70"/>
      <c r="E904" s="419"/>
      <c r="F904" s="418"/>
      <c r="G904" s="70"/>
      <c r="H904" s="419"/>
      <c r="I904" s="70"/>
      <c r="J904" s="70"/>
      <c r="K904" s="70"/>
      <c r="L904" s="70"/>
      <c r="M904" s="70"/>
      <c r="N904" s="70"/>
      <c r="O904" s="70"/>
      <c r="P904" s="70"/>
      <c r="Q904" s="70"/>
      <c r="R904" s="70"/>
      <c r="S904" s="70"/>
      <c r="T904" s="70"/>
      <c r="U904" s="70"/>
      <c r="V904" s="70"/>
      <c r="W904" s="70"/>
      <c r="X904" s="418"/>
      <c r="Y904" s="419"/>
      <c r="Z904" s="418">
        <v>0.214</v>
      </c>
      <c r="AA904" s="70"/>
      <c r="AB904" s="419" t="s">
        <v>468</v>
      </c>
      <c r="AC904" s="418"/>
      <c r="AD904" s="70"/>
      <c r="AE904" s="70"/>
      <c r="AF904" s="418"/>
      <c r="AG904" s="70"/>
      <c r="AH904" s="68"/>
      <c r="AI904" s="70"/>
      <c r="AJ904" s="70"/>
      <c r="AK904" s="70"/>
      <c r="AL904" s="36"/>
    </row>
    <row r="905" spans="1:38" x14ac:dyDescent="0.25">
      <c r="A905" s="460">
        <v>900</v>
      </c>
      <c r="B905" s="420"/>
      <c r="C905" s="420"/>
      <c r="D905" s="70"/>
      <c r="E905" s="419"/>
      <c r="F905" s="418"/>
      <c r="G905" s="70"/>
      <c r="H905" s="419"/>
      <c r="I905" s="70"/>
      <c r="J905" s="70"/>
      <c r="K905" s="70"/>
      <c r="L905" s="70"/>
      <c r="M905" s="70"/>
      <c r="N905" s="70"/>
      <c r="O905" s="70"/>
      <c r="P905" s="70"/>
      <c r="Q905" s="70"/>
      <c r="R905" s="70"/>
      <c r="S905" s="70"/>
      <c r="T905" s="70"/>
      <c r="U905" s="70"/>
      <c r="V905" s="70"/>
      <c r="W905" s="70"/>
      <c r="X905" s="418"/>
      <c r="Y905" s="419"/>
      <c r="Z905" s="418">
        <v>0.03</v>
      </c>
      <c r="AA905" s="70"/>
      <c r="AB905" s="419" t="s">
        <v>10547</v>
      </c>
      <c r="AC905" s="418"/>
      <c r="AD905" s="70"/>
      <c r="AE905" s="70"/>
      <c r="AF905" s="418"/>
      <c r="AG905" s="70"/>
      <c r="AH905" s="68"/>
      <c r="AI905" s="70"/>
      <c r="AJ905" s="70"/>
      <c r="AK905" s="70"/>
      <c r="AL905" s="36"/>
    </row>
    <row r="906" spans="1:38" x14ac:dyDescent="0.25">
      <c r="A906" s="460">
        <v>901</v>
      </c>
      <c r="B906" s="420"/>
      <c r="C906" s="420"/>
      <c r="D906" s="70"/>
      <c r="E906" s="419"/>
      <c r="F906" s="418"/>
      <c r="G906" s="70"/>
      <c r="H906" s="419"/>
      <c r="I906" s="70"/>
      <c r="J906" s="70"/>
      <c r="K906" s="70"/>
      <c r="L906" s="70"/>
      <c r="M906" s="70"/>
      <c r="N906" s="70"/>
      <c r="O906" s="70"/>
      <c r="P906" s="70"/>
      <c r="Q906" s="70"/>
      <c r="R906" s="70"/>
      <c r="S906" s="70"/>
      <c r="T906" s="70"/>
      <c r="U906" s="70"/>
      <c r="V906" s="70"/>
      <c r="W906" s="70"/>
      <c r="X906" s="418"/>
      <c r="Y906" s="419"/>
      <c r="Z906" s="418">
        <v>0.26100000000000001</v>
      </c>
      <c r="AA906" s="70"/>
      <c r="AB906" s="419" t="s">
        <v>10549</v>
      </c>
      <c r="AC906" s="418"/>
      <c r="AD906" s="70"/>
      <c r="AE906" s="70"/>
      <c r="AF906" s="418"/>
      <c r="AG906" s="70"/>
      <c r="AH906" s="68"/>
      <c r="AI906" s="70"/>
      <c r="AJ906" s="70"/>
      <c r="AK906" s="70"/>
      <c r="AL906" s="36"/>
    </row>
    <row r="907" spans="1:38" ht="25.5" x14ac:dyDescent="0.25">
      <c r="A907" s="460">
        <v>902</v>
      </c>
      <c r="B907" s="420"/>
      <c r="C907" s="420"/>
      <c r="D907" s="70"/>
      <c r="E907" s="419"/>
      <c r="F907" s="418"/>
      <c r="G907" s="70"/>
      <c r="H907" s="419"/>
      <c r="I907" s="70"/>
      <c r="J907" s="70"/>
      <c r="K907" s="70"/>
      <c r="L907" s="70"/>
      <c r="M907" s="70"/>
      <c r="N907" s="70"/>
      <c r="O907" s="70"/>
      <c r="P907" s="70"/>
      <c r="Q907" s="70"/>
      <c r="R907" s="70"/>
      <c r="S907" s="70"/>
      <c r="T907" s="70"/>
      <c r="U907" s="70"/>
      <c r="V907" s="70"/>
      <c r="W907" s="70" t="s">
        <v>11121</v>
      </c>
      <c r="X907" s="418">
        <v>0.54</v>
      </c>
      <c r="Y907" s="419" t="s">
        <v>11132</v>
      </c>
      <c r="Z907" s="418">
        <v>0.39300000000000002</v>
      </c>
      <c r="AA907" s="70">
        <v>1979</v>
      </c>
      <c r="AB907" s="419" t="s">
        <v>11133</v>
      </c>
      <c r="AC907" s="418">
        <v>6</v>
      </c>
      <c r="AD907" s="70"/>
      <c r="AE907" s="70">
        <v>10</v>
      </c>
      <c r="AF907" s="418">
        <v>16</v>
      </c>
      <c r="AG907" s="70" t="s">
        <v>11123</v>
      </c>
      <c r="AH907" s="68" t="s">
        <v>11134</v>
      </c>
      <c r="AI907" s="70">
        <v>2008</v>
      </c>
      <c r="AJ907" s="70">
        <v>0.16</v>
      </c>
      <c r="AK907" s="70" t="s">
        <v>11135</v>
      </c>
      <c r="AL907" s="36"/>
    </row>
    <row r="908" spans="1:38" x14ac:dyDescent="0.25">
      <c r="A908" s="460">
        <v>903</v>
      </c>
      <c r="B908" s="420"/>
      <c r="C908" s="420"/>
      <c r="D908" s="70"/>
      <c r="E908" s="419"/>
      <c r="F908" s="418"/>
      <c r="G908" s="70"/>
      <c r="H908" s="419"/>
      <c r="I908" s="70"/>
      <c r="J908" s="70"/>
      <c r="K908" s="70"/>
      <c r="L908" s="70"/>
      <c r="M908" s="70"/>
      <c r="N908" s="70"/>
      <c r="O908" s="70"/>
      <c r="P908" s="70"/>
      <c r="Q908" s="70"/>
      <c r="R908" s="70"/>
      <c r="S908" s="70"/>
      <c r="T908" s="70"/>
      <c r="U908" s="70"/>
      <c r="V908" s="70"/>
      <c r="W908" s="70"/>
      <c r="X908" s="418"/>
      <c r="Y908" s="419"/>
      <c r="Z908" s="418">
        <v>0.14699999999999999</v>
      </c>
      <c r="AA908" s="70"/>
      <c r="AB908" s="419" t="s">
        <v>5940</v>
      </c>
      <c r="AC908" s="418"/>
      <c r="AD908" s="70"/>
      <c r="AE908" s="70"/>
      <c r="AF908" s="418"/>
      <c r="AG908" s="70"/>
      <c r="AH908" s="68"/>
      <c r="AI908" s="70"/>
      <c r="AJ908" s="70"/>
      <c r="AK908" s="70"/>
      <c r="AL908" s="36"/>
    </row>
    <row r="909" spans="1:38" x14ac:dyDescent="0.25">
      <c r="A909" s="460">
        <v>904</v>
      </c>
      <c r="B909" s="420"/>
      <c r="C909" s="420"/>
      <c r="D909" s="70"/>
      <c r="E909" s="419"/>
      <c r="F909" s="418"/>
      <c r="G909" s="70"/>
      <c r="H909" s="419"/>
      <c r="I909" s="70"/>
      <c r="J909" s="70"/>
      <c r="K909" s="70"/>
      <c r="L909" s="70"/>
      <c r="M909" s="70"/>
      <c r="N909" s="70"/>
      <c r="O909" s="70"/>
      <c r="P909" s="70"/>
      <c r="Q909" s="70"/>
      <c r="R909" s="70"/>
      <c r="S909" s="70"/>
      <c r="T909" s="70"/>
      <c r="U909" s="70"/>
      <c r="V909" s="70"/>
      <c r="W909" s="70"/>
      <c r="X909" s="418"/>
      <c r="Y909" s="419"/>
      <c r="Z909" s="418"/>
      <c r="AA909" s="70"/>
      <c r="AB909" s="419"/>
      <c r="AC909" s="418"/>
      <c r="AD909" s="70"/>
      <c r="AE909" s="70"/>
      <c r="AF909" s="70"/>
      <c r="AG909" s="70"/>
      <c r="AH909" s="70"/>
      <c r="AI909" s="70"/>
      <c r="AJ909" s="70"/>
      <c r="AK909" s="70"/>
      <c r="AL909" s="36"/>
    </row>
    <row r="910" spans="1:38" ht="25.5" x14ac:dyDescent="0.25">
      <c r="A910" s="460">
        <v>905</v>
      </c>
      <c r="B910" s="420" t="s">
        <v>11136</v>
      </c>
      <c r="C910" s="420" t="s">
        <v>11137</v>
      </c>
      <c r="D910" s="70" t="s">
        <v>11138</v>
      </c>
      <c r="E910" s="419" t="s">
        <v>11139</v>
      </c>
      <c r="F910" s="418">
        <v>2.21</v>
      </c>
      <c r="G910" s="70">
        <v>1989</v>
      </c>
      <c r="H910" s="419" t="s">
        <v>251</v>
      </c>
      <c r="I910" s="70">
        <v>38</v>
      </c>
      <c r="J910" s="70"/>
      <c r="K910" s="70"/>
      <c r="L910" s="70">
        <v>38</v>
      </c>
      <c r="M910" s="70" t="s">
        <v>11140</v>
      </c>
      <c r="N910" s="70" t="s">
        <v>11141</v>
      </c>
      <c r="O910" s="70">
        <v>0.67300000000000004</v>
      </c>
      <c r="P910" s="70">
        <v>2021</v>
      </c>
      <c r="Q910" s="68" t="s">
        <v>11142</v>
      </c>
      <c r="R910" s="70" t="s">
        <v>11143</v>
      </c>
      <c r="S910" s="70">
        <v>96</v>
      </c>
      <c r="T910" s="70">
        <v>1989</v>
      </c>
      <c r="U910" s="70" t="s">
        <v>9756</v>
      </c>
      <c r="V910" s="70" t="s">
        <v>56</v>
      </c>
      <c r="W910" s="70"/>
      <c r="X910" s="418"/>
      <c r="Y910" s="419"/>
      <c r="Z910" s="418"/>
      <c r="AA910" s="70"/>
      <c r="AB910" s="419"/>
      <c r="AC910" s="418"/>
      <c r="AD910" s="70"/>
      <c r="AE910" s="70"/>
      <c r="AF910" s="70"/>
      <c r="AG910" s="70"/>
      <c r="AH910" s="70"/>
      <c r="AI910" s="70"/>
      <c r="AJ910" s="70"/>
      <c r="AK910" s="70"/>
      <c r="AL910" s="36"/>
    </row>
    <row r="911" spans="1:38" ht="25.5" x14ac:dyDescent="0.25">
      <c r="A911" s="460">
        <v>906</v>
      </c>
      <c r="B911" s="420"/>
      <c r="C911" s="420"/>
      <c r="D911" s="70" t="s">
        <v>11144</v>
      </c>
      <c r="E911" s="419" t="s">
        <v>11145</v>
      </c>
      <c r="F911" s="418">
        <v>0.42399999999999999</v>
      </c>
      <c r="G911" s="70">
        <v>1989</v>
      </c>
      <c r="H911" s="419" t="s">
        <v>7843</v>
      </c>
      <c r="I911" s="70">
        <v>7</v>
      </c>
      <c r="J911" s="70"/>
      <c r="K911" s="70"/>
      <c r="L911" s="70">
        <v>7</v>
      </c>
      <c r="M911" s="70" t="s">
        <v>11146</v>
      </c>
      <c r="N911" s="68" t="s">
        <v>11147</v>
      </c>
      <c r="O911" s="70">
        <v>0.12</v>
      </c>
      <c r="P911" s="70">
        <v>1985</v>
      </c>
      <c r="Q911" s="70" t="s">
        <v>11148</v>
      </c>
      <c r="R911" s="70"/>
      <c r="S911" s="70"/>
      <c r="T911" s="70"/>
      <c r="U911" s="70"/>
      <c r="V911" s="70"/>
      <c r="W911" s="70"/>
      <c r="X911" s="418"/>
      <c r="Y911" s="419"/>
      <c r="Z911" s="418"/>
      <c r="AA911" s="70"/>
      <c r="AB911" s="419"/>
      <c r="AC911" s="418"/>
      <c r="AD911" s="70"/>
      <c r="AE911" s="70"/>
      <c r="AF911" s="70"/>
      <c r="AG911" s="70"/>
      <c r="AH911" s="70"/>
      <c r="AI911" s="70"/>
      <c r="AJ911" s="70"/>
      <c r="AK911" s="70"/>
      <c r="AL911" s="36"/>
    </row>
    <row r="912" spans="1:38" x14ac:dyDescent="0.25">
      <c r="A912" s="460">
        <v>907</v>
      </c>
      <c r="B912" s="420"/>
      <c r="C912" s="420"/>
      <c r="D912" s="70"/>
      <c r="E912" s="419"/>
      <c r="F912" s="418"/>
      <c r="G912" s="70"/>
      <c r="H912" s="419"/>
      <c r="I912" s="70"/>
      <c r="J912" s="70"/>
      <c r="K912" s="70"/>
      <c r="L912" s="70"/>
      <c r="M912" s="70"/>
      <c r="N912" s="70"/>
      <c r="O912" s="70"/>
      <c r="P912" s="70"/>
      <c r="Q912" s="70"/>
      <c r="R912" s="70"/>
      <c r="S912" s="70"/>
      <c r="T912" s="70"/>
      <c r="U912" s="70"/>
      <c r="V912" s="70"/>
      <c r="W912" s="70"/>
      <c r="X912" s="418"/>
      <c r="Y912" s="419"/>
      <c r="Z912" s="418"/>
      <c r="AA912" s="70"/>
      <c r="AB912" s="419"/>
      <c r="AC912" s="418"/>
      <c r="AD912" s="70"/>
      <c r="AE912" s="70"/>
      <c r="AF912" s="70"/>
      <c r="AG912" s="70"/>
      <c r="AH912" s="70"/>
      <c r="AI912" s="70"/>
      <c r="AJ912" s="70"/>
      <c r="AK912" s="70"/>
      <c r="AL912" s="36"/>
    </row>
    <row r="913" spans="1:38" ht="25.5" x14ac:dyDescent="0.25">
      <c r="A913" s="460">
        <v>908</v>
      </c>
      <c r="B913" s="420" t="s">
        <v>11149</v>
      </c>
      <c r="C913" s="420"/>
      <c r="D913" s="70" t="s">
        <v>11144</v>
      </c>
      <c r="E913" s="419" t="s">
        <v>11150</v>
      </c>
      <c r="F913" s="418">
        <v>2.3E-2</v>
      </c>
      <c r="G913" s="70">
        <v>1989</v>
      </c>
      <c r="H913" s="419" t="s">
        <v>5940</v>
      </c>
      <c r="I913" s="70"/>
      <c r="J913" s="70"/>
      <c r="K913" s="70"/>
      <c r="L913" s="70"/>
      <c r="M913" s="70"/>
      <c r="N913" s="68"/>
      <c r="O913" s="70"/>
      <c r="P913" s="70"/>
      <c r="Q913" s="70"/>
      <c r="R913" s="70" t="s">
        <v>11151</v>
      </c>
      <c r="S913" s="70">
        <v>48</v>
      </c>
      <c r="T913" s="70">
        <v>2016</v>
      </c>
      <c r="U913" s="70" t="s">
        <v>9756</v>
      </c>
      <c r="V913" s="70" t="s">
        <v>221</v>
      </c>
      <c r="W913" s="68" t="s">
        <v>11152</v>
      </c>
      <c r="X913" s="418">
        <v>1.4</v>
      </c>
      <c r="Y913" s="419" t="s">
        <v>11153</v>
      </c>
      <c r="Z913" s="418">
        <v>0.28399999999999997</v>
      </c>
      <c r="AA913" s="418">
        <v>1989</v>
      </c>
      <c r="AB913" s="419" t="s">
        <v>11154</v>
      </c>
      <c r="AC913" s="418">
        <v>50</v>
      </c>
      <c r="AD913" s="70"/>
      <c r="AE913" s="70"/>
      <c r="AF913" s="418">
        <v>50</v>
      </c>
      <c r="AG913" s="70" t="s">
        <v>11155</v>
      </c>
      <c r="AH913" s="68" t="s">
        <v>11156</v>
      </c>
      <c r="AI913" s="70">
        <v>1965</v>
      </c>
      <c r="AJ913" s="70">
        <v>3.5000000000000003E-2</v>
      </c>
      <c r="AK913" s="70" t="s">
        <v>77</v>
      </c>
      <c r="AL913" s="36"/>
    </row>
    <row r="914" spans="1:38" x14ac:dyDescent="0.25">
      <c r="A914" s="460">
        <v>909</v>
      </c>
      <c r="B914" s="420"/>
      <c r="C914" s="420"/>
      <c r="D914" s="70"/>
      <c r="E914" s="419"/>
      <c r="F914" s="418"/>
      <c r="G914" s="70"/>
      <c r="H914" s="419"/>
      <c r="I914" s="70"/>
      <c r="J914" s="70"/>
      <c r="K914" s="70"/>
      <c r="L914" s="70"/>
      <c r="M914" s="70"/>
      <c r="N914" s="68"/>
      <c r="O914" s="70"/>
      <c r="P914" s="70"/>
      <c r="Q914" s="70"/>
      <c r="R914" s="70"/>
      <c r="S914" s="70"/>
      <c r="T914" s="70"/>
      <c r="U914" s="70"/>
      <c r="V914" s="70"/>
      <c r="W914" s="68"/>
      <c r="X914" s="418"/>
      <c r="Y914" s="419"/>
      <c r="Z914" s="418">
        <v>0.2</v>
      </c>
      <c r="AA914" s="418"/>
      <c r="AB914" s="419" t="s">
        <v>11157</v>
      </c>
      <c r="AC914" s="418"/>
      <c r="AD914" s="70"/>
      <c r="AE914" s="70"/>
      <c r="AF914" s="418"/>
      <c r="AG914" s="70"/>
      <c r="AH914" s="68"/>
      <c r="AI914" s="70"/>
      <c r="AJ914" s="70"/>
      <c r="AK914" s="70"/>
      <c r="AL914" s="36"/>
    </row>
    <row r="915" spans="1:38" x14ac:dyDescent="0.25">
      <c r="A915" s="460">
        <v>910</v>
      </c>
      <c r="B915" s="420"/>
      <c r="C915" s="420"/>
      <c r="D915" s="70"/>
      <c r="E915" s="419"/>
      <c r="F915" s="418"/>
      <c r="G915" s="70"/>
      <c r="H915" s="419"/>
      <c r="I915" s="70"/>
      <c r="J915" s="70"/>
      <c r="K915" s="70"/>
      <c r="L915" s="70"/>
      <c r="M915" s="70"/>
      <c r="N915" s="68"/>
      <c r="O915" s="70"/>
      <c r="P915" s="70"/>
      <c r="Q915" s="70"/>
      <c r="R915" s="70"/>
      <c r="S915" s="70"/>
      <c r="T915" s="70"/>
      <c r="U915" s="70"/>
      <c r="V915" s="70"/>
      <c r="W915" s="68"/>
      <c r="X915" s="418"/>
      <c r="Y915" s="419"/>
      <c r="Z915" s="418">
        <v>0.13400000000000001</v>
      </c>
      <c r="AA915" s="418"/>
      <c r="AB915" s="419" t="s">
        <v>198</v>
      </c>
      <c r="AC915" s="418"/>
      <c r="AD915" s="70"/>
      <c r="AE915" s="70"/>
      <c r="AF915" s="418"/>
      <c r="AG915" s="70"/>
      <c r="AH915" s="68"/>
      <c r="AI915" s="70"/>
      <c r="AJ915" s="70"/>
      <c r="AK915" s="70"/>
      <c r="AL915" s="36"/>
    </row>
    <row r="916" spans="1:38" ht="25.5" x14ac:dyDescent="0.25">
      <c r="A916" s="460">
        <v>911</v>
      </c>
      <c r="B916" s="420"/>
      <c r="C916" s="420"/>
      <c r="D916" s="70"/>
      <c r="E916" s="419"/>
      <c r="F916" s="418"/>
      <c r="G916" s="70"/>
      <c r="H916" s="419"/>
      <c r="I916" s="70"/>
      <c r="J916" s="70"/>
      <c r="K916" s="70"/>
      <c r="L916" s="70"/>
      <c r="M916" s="70"/>
      <c r="N916" s="68"/>
      <c r="O916" s="70"/>
      <c r="P916" s="70"/>
      <c r="Q916" s="70"/>
      <c r="R916" s="70"/>
      <c r="S916" s="70"/>
      <c r="T916" s="70"/>
      <c r="U916" s="70"/>
      <c r="V916" s="70"/>
      <c r="W916" s="68"/>
      <c r="X916" s="418"/>
      <c r="Y916" s="419"/>
      <c r="Z916" s="418">
        <v>0.24199999999999999</v>
      </c>
      <c r="AA916" s="418"/>
      <c r="AB916" s="419" t="s">
        <v>5603</v>
      </c>
      <c r="AC916" s="418"/>
      <c r="AD916" s="70"/>
      <c r="AE916" s="70"/>
      <c r="AF916" s="418"/>
      <c r="AG916" s="70"/>
      <c r="AH916" s="68"/>
      <c r="AI916" s="70"/>
      <c r="AJ916" s="70"/>
      <c r="AK916" s="70"/>
      <c r="AL916" s="36"/>
    </row>
    <row r="917" spans="1:38" x14ac:dyDescent="0.25">
      <c r="A917" s="460">
        <v>912</v>
      </c>
      <c r="B917" s="420"/>
      <c r="C917" s="420"/>
      <c r="D917" s="70"/>
      <c r="E917" s="419"/>
      <c r="F917" s="418"/>
      <c r="G917" s="70"/>
      <c r="H917" s="419"/>
      <c r="I917" s="70"/>
      <c r="J917" s="70"/>
      <c r="K917" s="70"/>
      <c r="L917" s="70"/>
      <c r="M917" s="70"/>
      <c r="N917" s="68"/>
      <c r="O917" s="70"/>
      <c r="P917" s="70"/>
      <c r="Q917" s="70"/>
      <c r="R917" s="70"/>
      <c r="S917" s="70"/>
      <c r="T917" s="70"/>
      <c r="U917" s="70"/>
      <c r="V917" s="70"/>
      <c r="W917" s="68"/>
      <c r="X917" s="418"/>
      <c r="Y917" s="419"/>
      <c r="Z917" s="418">
        <v>6.4000000000000001E-2</v>
      </c>
      <c r="AA917" s="418"/>
      <c r="AB917" s="419" t="s">
        <v>10547</v>
      </c>
      <c r="AC917" s="418"/>
      <c r="AD917" s="70"/>
      <c r="AE917" s="70"/>
      <c r="AF917" s="418"/>
      <c r="AG917" s="70"/>
      <c r="AH917" s="68"/>
      <c r="AI917" s="70"/>
      <c r="AJ917" s="70"/>
      <c r="AK917" s="70"/>
      <c r="AL917" s="36"/>
    </row>
    <row r="918" spans="1:38" x14ac:dyDescent="0.25">
      <c r="A918" s="460">
        <v>913</v>
      </c>
      <c r="B918" s="420"/>
      <c r="C918" s="420"/>
      <c r="D918" s="70"/>
      <c r="E918" s="419"/>
      <c r="F918" s="418"/>
      <c r="G918" s="70"/>
      <c r="H918" s="419"/>
      <c r="I918" s="70"/>
      <c r="J918" s="70"/>
      <c r="K918" s="70"/>
      <c r="L918" s="70"/>
      <c r="M918" s="70"/>
      <c r="N918" s="68"/>
      <c r="O918" s="70"/>
      <c r="P918" s="70"/>
      <c r="Q918" s="70"/>
      <c r="R918" s="70"/>
      <c r="S918" s="70"/>
      <c r="T918" s="70"/>
      <c r="U918" s="70"/>
      <c r="V918" s="70"/>
      <c r="W918" s="68"/>
      <c r="X918" s="418"/>
      <c r="Y918" s="419"/>
      <c r="Z918" s="418">
        <v>1.2E-2</v>
      </c>
      <c r="AA918" s="418"/>
      <c r="AB918" s="419" t="s">
        <v>4870</v>
      </c>
      <c r="AC918" s="418"/>
      <c r="AD918" s="70"/>
      <c r="AE918" s="70"/>
      <c r="AF918" s="418"/>
      <c r="AG918" s="70"/>
      <c r="AH918" s="68"/>
      <c r="AI918" s="70"/>
      <c r="AJ918" s="70"/>
      <c r="AK918" s="70"/>
      <c r="AL918" s="36"/>
    </row>
    <row r="919" spans="1:38" ht="25.5" x14ac:dyDescent="0.25">
      <c r="A919" s="460">
        <v>914</v>
      </c>
      <c r="B919" s="420"/>
      <c r="C919" s="420"/>
      <c r="D919" s="70"/>
      <c r="E919" s="419"/>
      <c r="F919" s="418"/>
      <c r="G919" s="70"/>
      <c r="H919" s="419"/>
      <c r="I919" s="70"/>
      <c r="J919" s="70"/>
      <c r="K919" s="70"/>
      <c r="L919" s="70"/>
      <c r="M919" s="70"/>
      <c r="N919" s="68"/>
      <c r="O919" s="70"/>
      <c r="P919" s="70"/>
      <c r="Q919" s="70"/>
      <c r="R919" s="70"/>
      <c r="S919" s="70"/>
      <c r="T919" s="70"/>
      <c r="U919" s="70"/>
      <c r="V919" s="70"/>
      <c r="W919" s="68"/>
      <c r="X919" s="418"/>
      <c r="Y919" s="419"/>
      <c r="Z919" s="418">
        <v>0.46300000000000002</v>
      </c>
      <c r="AA919" s="418"/>
      <c r="AB919" s="419" t="s">
        <v>267</v>
      </c>
      <c r="AC919" s="418"/>
      <c r="AD919" s="70"/>
      <c r="AE919" s="70"/>
      <c r="AF919" s="418"/>
      <c r="AG919" s="70"/>
      <c r="AH919" s="68"/>
      <c r="AI919" s="70"/>
      <c r="AJ919" s="70"/>
      <c r="AK919" s="70"/>
      <c r="AL919" s="36"/>
    </row>
    <row r="920" spans="1:38" ht="25.5" x14ac:dyDescent="0.25">
      <c r="A920" s="460">
        <v>915</v>
      </c>
      <c r="B920" s="420"/>
      <c r="C920" s="420"/>
      <c r="D920" s="70"/>
      <c r="E920" s="419"/>
      <c r="F920" s="418"/>
      <c r="G920" s="70"/>
      <c r="H920" s="419"/>
      <c r="I920" s="70"/>
      <c r="J920" s="70"/>
      <c r="K920" s="70"/>
      <c r="L920" s="70"/>
      <c r="M920" s="70"/>
      <c r="N920" s="70"/>
      <c r="O920" s="70"/>
      <c r="P920" s="70"/>
      <c r="Q920" s="70"/>
      <c r="R920" s="70"/>
      <c r="S920" s="70"/>
      <c r="T920" s="70"/>
      <c r="U920" s="70"/>
      <c r="V920" s="70"/>
      <c r="W920" s="70" t="s">
        <v>11158</v>
      </c>
      <c r="X920" s="418">
        <v>0.874</v>
      </c>
      <c r="Y920" s="419" t="s">
        <v>11159</v>
      </c>
      <c r="Z920" s="418">
        <v>0.874</v>
      </c>
      <c r="AA920" s="418">
        <v>1989</v>
      </c>
      <c r="AB920" s="419" t="s">
        <v>5603</v>
      </c>
      <c r="AC920" s="418">
        <v>26</v>
      </c>
      <c r="AD920" s="70"/>
      <c r="AE920" s="70"/>
      <c r="AF920" s="418">
        <v>26</v>
      </c>
      <c r="AG920" s="70" t="s">
        <v>11155</v>
      </c>
      <c r="AH920" s="70" t="s">
        <v>11160</v>
      </c>
      <c r="AI920" s="70">
        <v>2008</v>
      </c>
      <c r="AJ920" s="70">
        <v>2.5000000000000001E-2</v>
      </c>
      <c r="AK920" s="70" t="s">
        <v>32</v>
      </c>
      <c r="AL920" s="36"/>
    </row>
    <row r="921" spans="1:38" ht="25.5" x14ac:dyDescent="0.25">
      <c r="A921" s="460">
        <v>916</v>
      </c>
      <c r="B921" s="420"/>
      <c r="C921" s="420"/>
      <c r="D921" s="70"/>
      <c r="E921" s="419"/>
      <c r="F921" s="418"/>
      <c r="G921" s="70"/>
      <c r="H921" s="419"/>
      <c r="I921" s="70"/>
      <c r="J921" s="70"/>
      <c r="K921" s="70"/>
      <c r="L921" s="70"/>
      <c r="M921" s="70"/>
      <c r="N921" s="68"/>
      <c r="O921" s="70"/>
      <c r="P921" s="70"/>
      <c r="Q921" s="70"/>
      <c r="R921" s="70"/>
      <c r="S921" s="70"/>
      <c r="T921" s="70"/>
      <c r="U921" s="70"/>
      <c r="V921" s="70"/>
      <c r="W921" s="70" t="s">
        <v>11158</v>
      </c>
      <c r="X921" s="418">
        <v>1.415</v>
      </c>
      <c r="Y921" s="419" t="s">
        <v>11161</v>
      </c>
      <c r="Z921" s="418">
        <v>1.415</v>
      </c>
      <c r="AA921" s="418">
        <v>1989</v>
      </c>
      <c r="AB921" s="419" t="s">
        <v>10774</v>
      </c>
      <c r="AC921" s="418">
        <v>46</v>
      </c>
      <c r="AD921" s="70"/>
      <c r="AE921" s="70"/>
      <c r="AF921" s="418">
        <v>46</v>
      </c>
      <c r="AG921" s="70" t="s">
        <v>11155</v>
      </c>
      <c r="AH921" s="68" t="s">
        <v>11162</v>
      </c>
      <c r="AI921" s="70">
        <v>2012</v>
      </c>
      <c r="AJ921" s="70">
        <v>3.5000000000000003E-2</v>
      </c>
      <c r="AK921" s="70" t="s">
        <v>32</v>
      </c>
      <c r="AL921" s="36"/>
    </row>
    <row r="922" spans="1:38" x14ac:dyDescent="0.25">
      <c r="A922" s="460">
        <v>917</v>
      </c>
      <c r="B922" s="420"/>
      <c r="C922" s="420"/>
      <c r="D922" s="70"/>
      <c r="E922" s="419"/>
      <c r="F922" s="418"/>
      <c r="G922" s="70"/>
      <c r="H922" s="419"/>
      <c r="I922" s="70"/>
      <c r="J922" s="70"/>
      <c r="K922" s="70"/>
      <c r="L922" s="70"/>
      <c r="M922" s="70"/>
      <c r="N922" s="68"/>
      <c r="O922" s="70"/>
      <c r="P922" s="70"/>
      <c r="Q922" s="70"/>
      <c r="R922" s="70"/>
      <c r="S922" s="70"/>
      <c r="T922" s="70"/>
      <c r="U922" s="70"/>
      <c r="V922" s="70"/>
      <c r="W922" s="70"/>
      <c r="X922" s="418"/>
      <c r="Y922" s="419"/>
      <c r="Z922" s="418"/>
      <c r="AA922" s="418"/>
      <c r="AB922" s="419"/>
      <c r="AC922" s="418"/>
      <c r="AD922" s="70"/>
      <c r="AE922" s="70"/>
      <c r="AF922" s="418"/>
      <c r="AG922" s="70"/>
      <c r="AH922" s="68"/>
      <c r="AI922" s="70"/>
      <c r="AJ922" s="70"/>
      <c r="AK922" s="70"/>
      <c r="AL922" s="36"/>
    </row>
    <row r="923" spans="1:38" ht="25.5" x14ac:dyDescent="0.25">
      <c r="A923" s="460">
        <v>918</v>
      </c>
      <c r="B923" s="420" t="s">
        <v>11163</v>
      </c>
      <c r="C923" s="420"/>
      <c r="D923" s="70" t="s">
        <v>11144</v>
      </c>
      <c r="E923" s="419" t="s">
        <v>11164</v>
      </c>
      <c r="F923" s="418">
        <v>0.03</v>
      </c>
      <c r="G923" s="70">
        <v>2018</v>
      </c>
      <c r="H923" s="419" t="s">
        <v>1053</v>
      </c>
      <c r="I923" s="70"/>
      <c r="J923" s="70"/>
      <c r="K923" s="70"/>
      <c r="L923" s="70"/>
      <c r="M923" s="70"/>
      <c r="N923" s="70"/>
      <c r="O923" s="70"/>
      <c r="P923" s="70"/>
      <c r="Q923" s="70"/>
      <c r="R923" s="70" t="s">
        <v>11165</v>
      </c>
      <c r="S923" s="70">
        <v>119</v>
      </c>
      <c r="T923" s="70">
        <v>2018</v>
      </c>
      <c r="U923" s="70" t="s">
        <v>11166</v>
      </c>
      <c r="V923" s="70" t="s">
        <v>1066</v>
      </c>
      <c r="W923" s="68" t="s">
        <v>11167</v>
      </c>
      <c r="X923" s="418">
        <v>0.12</v>
      </c>
      <c r="Y923" s="419" t="s">
        <v>11168</v>
      </c>
      <c r="Z923" s="418">
        <v>0.12</v>
      </c>
      <c r="AA923" s="70">
        <v>2021</v>
      </c>
      <c r="AB923" s="419" t="s">
        <v>4841</v>
      </c>
      <c r="AC923" s="418">
        <v>8</v>
      </c>
      <c r="AD923" s="70"/>
      <c r="AE923" s="70"/>
      <c r="AF923" s="70">
        <v>8</v>
      </c>
      <c r="AG923" s="68" t="s">
        <v>11169</v>
      </c>
      <c r="AH923" s="68" t="s">
        <v>11170</v>
      </c>
      <c r="AI923" s="70">
        <v>2021</v>
      </c>
      <c r="AJ923" s="70">
        <v>0.129</v>
      </c>
      <c r="AK923" s="70" t="s">
        <v>1032</v>
      </c>
      <c r="AL923" s="36"/>
    </row>
    <row r="924" spans="1:38" x14ac:dyDescent="0.25">
      <c r="A924" s="460">
        <v>919</v>
      </c>
      <c r="B924" s="420"/>
      <c r="C924" s="420"/>
      <c r="D924" s="70"/>
      <c r="E924" s="419"/>
      <c r="F924" s="418"/>
      <c r="G924" s="70"/>
      <c r="H924" s="419"/>
      <c r="I924" s="70"/>
      <c r="J924" s="70"/>
      <c r="K924" s="70"/>
      <c r="L924" s="70"/>
      <c r="M924" s="70"/>
      <c r="N924" s="70"/>
      <c r="O924" s="70"/>
      <c r="P924" s="70"/>
      <c r="Q924" s="70"/>
      <c r="R924" s="70"/>
      <c r="S924" s="70"/>
      <c r="T924" s="70"/>
      <c r="U924" s="70"/>
      <c r="V924" s="70"/>
      <c r="W924" s="68"/>
      <c r="X924" s="418"/>
      <c r="Y924" s="419"/>
      <c r="Z924" s="418"/>
      <c r="AA924" s="70"/>
      <c r="AB924" s="419" t="s">
        <v>9131</v>
      </c>
      <c r="AC924" s="418"/>
      <c r="AD924" s="70"/>
      <c r="AE924" s="70"/>
      <c r="AF924" s="70"/>
      <c r="AG924" s="68"/>
      <c r="AH924" s="68"/>
      <c r="AI924" s="70"/>
      <c r="AJ924" s="70"/>
      <c r="AK924" s="70"/>
      <c r="AL924" s="36"/>
    </row>
    <row r="925" spans="1:38" x14ac:dyDescent="0.25">
      <c r="A925" s="460">
        <v>920</v>
      </c>
      <c r="B925" s="420"/>
      <c r="C925" s="420"/>
      <c r="D925" s="70"/>
      <c r="E925" s="419"/>
      <c r="F925" s="418"/>
      <c r="G925" s="70"/>
      <c r="H925" s="419"/>
      <c r="I925" s="70"/>
      <c r="J925" s="70"/>
      <c r="K925" s="70"/>
      <c r="L925" s="70"/>
      <c r="M925" s="70"/>
      <c r="N925" s="70"/>
      <c r="O925" s="70"/>
      <c r="P925" s="70"/>
      <c r="Q925" s="70"/>
      <c r="R925" s="70"/>
      <c r="S925" s="70"/>
      <c r="T925" s="70"/>
      <c r="U925" s="70"/>
      <c r="V925" s="70"/>
      <c r="W925" s="68"/>
      <c r="X925" s="418"/>
      <c r="Y925" s="419"/>
      <c r="Z925" s="418"/>
      <c r="AA925" s="70"/>
      <c r="AB925" s="419"/>
      <c r="AC925" s="418"/>
      <c r="AD925" s="70"/>
      <c r="AE925" s="70"/>
      <c r="AF925" s="70"/>
      <c r="AG925" s="68"/>
      <c r="AH925" s="70"/>
      <c r="AI925" s="70"/>
      <c r="AJ925" s="70"/>
      <c r="AK925" s="70"/>
      <c r="AL925" s="36"/>
    </row>
    <row r="926" spans="1:38" ht="25.5" x14ac:dyDescent="0.25">
      <c r="A926" s="460">
        <v>921</v>
      </c>
      <c r="B926" s="420"/>
      <c r="C926" s="420"/>
      <c r="D926" s="70"/>
      <c r="E926" s="419"/>
      <c r="F926" s="418"/>
      <c r="G926" s="70"/>
      <c r="H926" s="419"/>
      <c r="I926" s="70"/>
      <c r="J926" s="70"/>
      <c r="K926" s="70"/>
      <c r="L926" s="70"/>
      <c r="M926" s="68" t="s">
        <v>11171</v>
      </c>
      <c r="N926" s="68" t="s">
        <v>11172</v>
      </c>
      <c r="O926" s="70">
        <v>4.4999999999999998E-2</v>
      </c>
      <c r="P926" s="70">
        <v>2021</v>
      </c>
      <c r="Q926" s="68" t="s">
        <v>11173</v>
      </c>
      <c r="R926" s="70" t="s">
        <v>11174</v>
      </c>
      <c r="S926" s="70">
        <v>124</v>
      </c>
      <c r="T926" s="70">
        <v>2021</v>
      </c>
      <c r="U926" s="70" t="s">
        <v>9756</v>
      </c>
      <c r="V926" s="70" t="s">
        <v>357</v>
      </c>
      <c r="W926" s="68" t="s">
        <v>10723</v>
      </c>
      <c r="X926" s="418">
        <v>0.11</v>
      </c>
      <c r="Y926" s="419" t="s">
        <v>10724</v>
      </c>
      <c r="Z926" s="418">
        <v>0.11</v>
      </c>
      <c r="AA926" s="70">
        <v>2021</v>
      </c>
      <c r="AB926" s="419" t="s">
        <v>198</v>
      </c>
      <c r="AC926" s="418">
        <v>5</v>
      </c>
      <c r="AD926" s="70"/>
      <c r="AE926" s="70"/>
      <c r="AF926" s="70">
        <v>5</v>
      </c>
      <c r="AG926" s="70" t="s">
        <v>10723</v>
      </c>
      <c r="AH926" s="70" t="s">
        <v>11175</v>
      </c>
      <c r="AI926" s="70">
        <v>2021</v>
      </c>
      <c r="AJ926" s="70">
        <v>3.5000000000000003E-2</v>
      </c>
      <c r="AK926" s="70" t="s">
        <v>3029</v>
      </c>
      <c r="AL926" s="36"/>
    </row>
    <row r="927" spans="1:38" ht="25.5" x14ac:dyDescent="0.25">
      <c r="A927" s="460">
        <v>922</v>
      </c>
      <c r="B927" s="420"/>
      <c r="C927" s="420"/>
      <c r="D927" s="70"/>
      <c r="E927" s="419"/>
      <c r="F927" s="418"/>
      <c r="G927" s="70"/>
      <c r="H927" s="419"/>
      <c r="I927" s="70"/>
      <c r="J927" s="70"/>
      <c r="K927" s="70"/>
      <c r="L927" s="70"/>
      <c r="M927" s="70"/>
      <c r="N927" s="70"/>
      <c r="O927" s="70"/>
      <c r="P927" s="70"/>
      <c r="Q927" s="70"/>
      <c r="R927" s="70"/>
      <c r="S927" s="70"/>
      <c r="T927" s="70"/>
      <c r="U927" s="70"/>
      <c r="V927" s="70"/>
      <c r="W927" s="70"/>
      <c r="X927" s="418"/>
      <c r="Y927" s="419"/>
      <c r="Z927" s="418"/>
      <c r="AA927" s="70"/>
      <c r="AB927" s="419"/>
      <c r="AC927" s="418"/>
      <c r="AD927" s="70"/>
      <c r="AE927" s="70"/>
      <c r="AF927" s="70"/>
      <c r="AG927" s="70" t="s">
        <v>11176</v>
      </c>
      <c r="AH927" s="68" t="s">
        <v>11177</v>
      </c>
      <c r="AI927" s="70">
        <v>2021</v>
      </c>
      <c r="AJ927" s="70">
        <v>8.5000000000000006E-2</v>
      </c>
      <c r="AK927" s="70" t="s">
        <v>3029</v>
      </c>
      <c r="AL927" s="36"/>
    </row>
    <row r="928" spans="1:38" x14ac:dyDescent="0.25">
      <c r="A928" s="460">
        <v>923</v>
      </c>
      <c r="B928" s="420"/>
      <c r="C928" s="420"/>
      <c r="D928" s="70"/>
      <c r="E928" s="419"/>
      <c r="F928" s="418"/>
      <c r="G928" s="70"/>
      <c r="H928" s="419"/>
      <c r="I928" s="70"/>
      <c r="J928" s="70"/>
      <c r="K928" s="70"/>
      <c r="L928" s="70"/>
      <c r="M928" s="70"/>
      <c r="N928" s="70"/>
      <c r="O928" s="70"/>
      <c r="P928" s="70"/>
      <c r="Q928" s="70"/>
      <c r="R928" s="70"/>
      <c r="S928" s="70"/>
      <c r="T928" s="70"/>
      <c r="U928" s="70"/>
      <c r="V928" s="70"/>
      <c r="W928" s="70"/>
      <c r="X928" s="418"/>
      <c r="Y928" s="419"/>
      <c r="Z928" s="418"/>
      <c r="AA928" s="70"/>
      <c r="AB928" s="419"/>
      <c r="AC928" s="418"/>
      <c r="AD928" s="70"/>
      <c r="AE928" s="70"/>
      <c r="AF928" s="70"/>
      <c r="AG928" s="70"/>
      <c r="AH928" s="68"/>
      <c r="AI928" s="70"/>
      <c r="AJ928" s="70"/>
      <c r="AK928" s="70"/>
      <c r="AL928" s="36"/>
    </row>
    <row r="929" spans="1:38" x14ac:dyDescent="0.25">
      <c r="A929" s="460">
        <v>924</v>
      </c>
      <c r="B929" s="420" t="s">
        <v>11178</v>
      </c>
      <c r="C929" s="420" t="s">
        <v>11179</v>
      </c>
      <c r="D929" s="70" t="s">
        <v>11180</v>
      </c>
      <c r="E929" s="419" t="s">
        <v>11181</v>
      </c>
      <c r="F929" s="418">
        <v>0.22500000000000001</v>
      </c>
      <c r="G929" s="70">
        <v>1969</v>
      </c>
      <c r="H929" s="419" t="s">
        <v>5940</v>
      </c>
      <c r="I929" s="70">
        <v>5</v>
      </c>
      <c r="J929" s="70"/>
      <c r="K929" s="70"/>
      <c r="L929" s="70">
        <v>5</v>
      </c>
      <c r="M929" s="70"/>
      <c r="N929" s="70"/>
      <c r="O929" s="70"/>
      <c r="P929" s="70"/>
      <c r="Q929" s="70"/>
      <c r="R929" s="70" t="s">
        <v>11180</v>
      </c>
      <c r="S929" s="64" t="s">
        <v>11182</v>
      </c>
      <c r="T929" s="70">
        <v>1979</v>
      </c>
      <c r="U929" s="70" t="s">
        <v>9756</v>
      </c>
      <c r="V929" s="70" t="s">
        <v>56</v>
      </c>
      <c r="W929" s="70"/>
      <c r="X929" s="418"/>
      <c r="Y929" s="419"/>
      <c r="Z929" s="418"/>
      <c r="AA929" s="70"/>
      <c r="AB929" s="419"/>
      <c r="AC929" s="418"/>
      <c r="AD929" s="70"/>
      <c r="AE929" s="70"/>
      <c r="AF929" s="70"/>
      <c r="AG929" s="70"/>
      <c r="AH929" s="70"/>
      <c r="AI929" s="70"/>
      <c r="AJ929" s="70"/>
      <c r="AK929" s="70"/>
      <c r="AL929" s="36"/>
    </row>
    <row r="930" spans="1:38" x14ac:dyDescent="0.25">
      <c r="A930" s="460">
        <v>925</v>
      </c>
      <c r="B930" s="420"/>
      <c r="C930" s="420"/>
      <c r="D930" s="70"/>
      <c r="E930" s="419"/>
      <c r="F930" s="418"/>
      <c r="G930" s="70"/>
      <c r="H930" s="419"/>
      <c r="I930" s="70"/>
      <c r="J930" s="70"/>
      <c r="K930" s="70"/>
      <c r="L930" s="70"/>
      <c r="M930" s="70"/>
      <c r="N930" s="70"/>
      <c r="O930" s="70"/>
      <c r="P930" s="70"/>
      <c r="Q930" s="70"/>
      <c r="R930" s="70"/>
      <c r="S930" s="70"/>
      <c r="T930" s="70"/>
      <c r="U930" s="70"/>
      <c r="V930" s="70"/>
      <c r="W930" s="70"/>
      <c r="X930" s="418"/>
      <c r="Y930" s="419"/>
      <c r="Z930" s="418"/>
      <c r="AA930" s="70"/>
      <c r="AB930" s="419"/>
      <c r="AC930" s="418"/>
      <c r="AD930" s="70"/>
      <c r="AE930" s="70"/>
      <c r="AF930" s="70"/>
      <c r="AG930" s="70"/>
      <c r="AH930" s="70"/>
      <c r="AI930" s="70"/>
      <c r="AJ930" s="70"/>
      <c r="AK930" s="70"/>
      <c r="AL930" s="36"/>
    </row>
    <row r="931" spans="1:38" ht="25.5" x14ac:dyDescent="0.25">
      <c r="A931" s="460">
        <v>926</v>
      </c>
      <c r="B931" s="420" t="s">
        <v>11183</v>
      </c>
      <c r="C931" s="420" t="s">
        <v>11184</v>
      </c>
      <c r="D931" s="70"/>
      <c r="E931" s="419"/>
      <c r="F931" s="418"/>
      <c r="G931" s="70"/>
      <c r="H931" s="419"/>
      <c r="I931" s="70"/>
      <c r="J931" s="70"/>
      <c r="K931" s="70"/>
      <c r="L931" s="70"/>
      <c r="M931" s="68" t="s">
        <v>11185</v>
      </c>
      <c r="N931" s="68" t="s">
        <v>11186</v>
      </c>
      <c r="O931" s="70">
        <v>0.18</v>
      </c>
      <c r="P931" s="70">
        <v>1972</v>
      </c>
      <c r="Q931" s="70" t="s">
        <v>11187</v>
      </c>
      <c r="R931" s="70" t="s">
        <v>11188</v>
      </c>
      <c r="S931" s="70" t="s">
        <v>11189</v>
      </c>
      <c r="T931" s="70">
        <v>1972</v>
      </c>
      <c r="U931" s="70" t="s">
        <v>9982</v>
      </c>
      <c r="V931" s="70" t="s">
        <v>357</v>
      </c>
      <c r="W931" s="68" t="s">
        <v>11190</v>
      </c>
      <c r="X931" s="418">
        <v>0.16200000000000001</v>
      </c>
      <c r="Y931" s="419" t="s">
        <v>11191</v>
      </c>
      <c r="Z931" s="418">
        <v>0.16200000000000001</v>
      </c>
      <c r="AA931" s="70">
        <v>2016</v>
      </c>
      <c r="AB931" s="419" t="s">
        <v>11192</v>
      </c>
      <c r="AC931" s="418">
        <v>7</v>
      </c>
      <c r="AD931" s="70"/>
      <c r="AE931" s="70"/>
      <c r="AF931" s="70">
        <v>7</v>
      </c>
      <c r="AG931" s="70" t="s">
        <v>11193</v>
      </c>
      <c r="AH931" s="68" t="s">
        <v>11194</v>
      </c>
      <c r="AI931" s="70">
        <v>1972</v>
      </c>
      <c r="AJ931" s="70">
        <v>0.08</v>
      </c>
      <c r="AK931" s="70" t="s">
        <v>11195</v>
      </c>
      <c r="AL931" s="36"/>
    </row>
    <row r="932" spans="1:38" ht="38.25" x14ac:dyDescent="0.25">
      <c r="A932" s="460">
        <v>927</v>
      </c>
      <c r="B932" s="420"/>
      <c r="C932" s="420"/>
      <c r="D932" s="70"/>
      <c r="E932" s="419"/>
      <c r="F932" s="418"/>
      <c r="G932" s="70"/>
      <c r="H932" s="419"/>
      <c r="I932" s="70"/>
      <c r="J932" s="70"/>
      <c r="K932" s="70"/>
      <c r="L932" s="70"/>
      <c r="M932" s="70"/>
      <c r="N932" s="70"/>
      <c r="O932" s="70"/>
      <c r="P932" s="70"/>
      <c r="Q932" s="70"/>
      <c r="R932" s="70"/>
      <c r="S932" s="70"/>
      <c r="T932" s="70"/>
      <c r="U932" s="70"/>
      <c r="V932" s="70"/>
      <c r="W932" s="68" t="s">
        <v>11196</v>
      </c>
      <c r="X932" s="418">
        <v>0.20899999999999999</v>
      </c>
      <c r="Y932" s="419" t="s">
        <v>11197</v>
      </c>
      <c r="Z932" s="418">
        <v>0.20899999999999999</v>
      </c>
      <c r="AA932" s="70">
        <v>2017</v>
      </c>
      <c r="AB932" s="419" t="s">
        <v>856</v>
      </c>
      <c r="AC932" s="418">
        <v>7</v>
      </c>
      <c r="AD932" s="70"/>
      <c r="AE932" s="70"/>
      <c r="AF932" s="70">
        <v>7</v>
      </c>
      <c r="AG932" s="70" t="s">
        <v>11193</v>
      </c>
      <c r="AH932" s="68" t="s">
        <v>11198</v>
      </c>
      <c r="AI932" s="70">
        <v>1972</v>
      </c>
      <c r="AJ932" s="70">
        <v>0.18</v>
      </c>
      <c r="AK932" s="70" t="s">
        <v>11199</v>
      </c>
      <c r="AL932" s="36"/>
    </row>
    <row r="933" spans="1:38" ht="25.5" x14ac:dyDescent="0.25">
      <c r="A933" s="460">
        <v>928</v>
      </c>
      <c r="B933" s="420"/>
      <c r="C933" s="420"/>
      <c r="D933" s="70"/>
      <c r="E933" s="419"/>
      <c r="F933" s="418"/>
      <c r="G933" s="70"/>
      <c r="H933" s="419"/>
      <c r="I933" s="70"/>
      <c r="J933" s="70"/>
      <c r="K933" s="70"/>
      <c r="L933" s="70"/>
      <c r="M933" s="70"/>
      <c r="N933" s="70"/>
      <c r="O933" s="70"/>
      <c r="P933" s="70"/>
      <c r="Q933" s="70"/>
      <c r="R933" s="70"/>
      <c r="S933" s="70"/>
      <c r="T933" s="70"/>
      <c r="U933" s="70"/>
      <c r="V933" s="70"/>
      <c r="W933" s="70"/>
      <c r="X933" s="418"/>
      <c r="Y933" s="419"/>
      <c r="Z933" s="418"/>
      <c r="AA933" s="70"/>
      <c r="AB933" s="419"/>
      <c r="AC933" s="418"/>
      <c r="AD933" s="70"/>
      <c r="AE933" s="70"/>
      <c r="AF933" s="70"/>
      <c r="AG933" s="70" t="s">
        <v>11193</v>
      </c>
      <c r="AH933" s="68" t="s">
        <v>11200</v>
      </c>
      <c r="AI933" s="70">
        <v>1972</v>
      </c>
      <c r="AJ933" s="70">
        <v>0.18</v>
      </c>
      <c r="AK933" s="70" t="s">
        <v>11199</v>
      </c>
      <c r="AL933" s="36"/>
    </row>
    <row r="934" spans="1:38" x14ac:dyDescent="0.25">
      <c r="A934" s="460">
        <v>929</v>
      </c>
      <c r="B934" s="420"/>
      <c r="C934" s="420"/>
      <c r="D934" s="70"/>
      <c r="E934" s="419"/>
      <c r="F934" s="418"/>
      <c r="G934" s="70"/>
      <c r="H934" s="419"/>
      <c r="I934" s="70"/>
      <c r="J934" s="70"/>
      <c r="K934" s="70"/>
      <c r="L934" s="70"/>
      <c r="M934" s="70"/>
      <c r="N934" s="70"/>
      <c r="O934" s="70"/>
      <c r="P934" s="70"/>
      <c r="Q934" s="70"/>
      <c r="R934" s="70"/>
      <c r="S934" s="70"/>
      <c r="T934" s="70"/>
      <c r="U934" s="70"/>
      <c r="V934" s="70"/>
      <c r="W934" s="70"/>
      <c r="X934" s="418"/>
      <c r="Y934" s="419"/>
      <c r="Z934" s="418"/>
      <c r="AA934" s="70"/>
      <c r="AB934" s="419"/>
      <c r="AC934" s="418"/>
      <c r="AD934" s="70"/>
      <c r="AE934" s="70"/>
      <c r="AF934" s="70"/>
      <c r="AG934" s="68"/>
      <c r="AH934" s="70"/>
      <c r="AI934" s="70"/>
      <c r="AJ934" s="70"/>
      <c r="AK934" s="70"/>
      <c r="AL934" s="36"/>
    </row>
    <row r="935" spans="1:38" ht="25.5" x14ac:dyDescent="0.25">
      <c r="A935" s="460">
        <v>930</v>
      </c>
      <c r="B935" s="420" t="s">
        <v>11201</v>
      </c>
      <c r="C935" s="420" t="s">
        <v>11202</v>
      </c>
      <c r="D935" s="70"/>
      <c r="E935" s="419"/>
      <c r="F935" s="418"/>
      <c r="G935" s="70"/>
      <c r="H935" s="419"/>
      <c r="I935" s="70"/>
      <c r="J935" s="70"/>
      <c r="K935" s="70"/>
      <c r="L935" s="70"/>
      <c r="M935" s="70"/>
      <c r="N935" s="70"/>
      <c r="O935" s="70"/>
      <c r="P935" s="70"/>
      <c r="Q935" s="70"/>
      <c r="R935" s="70"/>
      <c r="S935" s="70"/>
      <c r="T935" s="70"/>
      <c r="U935" s="70"/>
      <c r="V935" s="70"/>
      <c r="W935" s="70"/>
      <c r="X935" s="418"/>
      <c r="Y935" s="419"/>
      <c r="Z935" s="418"/>
      <c r="AA935" s="70"/>
      <c r="AB935" s="419"/>
      <c r="AC935" s="418"/>
      <c r="AD935" s="70"/>
      <c r="AE935" s="70"/>
      <c r="AF935" s="70"/>
      <c r="AG935" s="68" t="s">
        <v>11203</v>
      </c>
      <c r="AH935" s="68" t="s">
        <v>11204</v>
      </c>
      <c r="AI935" s="70">
        <v>1990</v>
      </c>
      <c r="AJ935" s="70">
        <v>0.41</v>
      </c>
      <c r="AK935" s="70" t="s">
        <v>11205</v>
      </c>
      <c r="AL935" s="36"/>
    </row>
    <row r="936" spans="1:38" x14ac:dyDescent="0.25">
      <c r="A936" s="460">
        <v>931</v>
      </c>
      <c r="B936" s="420"/>
      <c r="C936" s="420"/>
      <c r="D936" s="70"/>
      <c r="E936" s="419"/>
      <c r="F936" s="418"/>
      <c r="G936" s="70"/>
      <c r="H936" s="419"/>
      <c r="I936" s="70"/>
      <c r="J936" s="70"/>
      <c r="K936" s="70"/>
      <c r="L936" s="70"/>
      <c r="M936" s="70"/>
      <c r="N936" s="70"/>
      <c r="O936" s="70"/>
      <c r="P936" s="70"/>
      <c r="Q936" s="70"/>
      <c r="R936" s="70"/>
      <c r="S936" s="70"/>
      <c r="T936" s="70"/>
      <c r="U936" s="70"/>
      <c r="V936" s="70"/>
      <c r="W936" s="70"/>
      <c r="X936" s="418"/>
      <c r="Y936" s="419"/>
      <c r="Z936" s="418"/>
      <c r="AA936" s="70"/>
      <c r="AB936" s="419"/>
      <c r="AC936" s="418"/>
      <c r="AD936" s="70"/>
      <c r="AE936" s="70"/>
      <c r="AF936" s="70"/>
      <c r="AG936" s="68"/>
      <c r="AH936" s="70"/>
      <c r="AI936" s="70"/>
      <c r="AJ936" s="70"/>
      <c r="AK936" s="70"/>
      <c r="AL936" s="36"/>
    </row>
    <row r="937" spans="1:38" x14ac:dyDescent="0.25">
      <c r="A937" s="460">
        <v>932</v>
      </c>
      <c r="B937" s="420"/>
      <c r="C937" s="420"/>
      <c r="D937" s="70"/>
      <c r="E937" s="419"/>
      <c r="F937" s="418"/>
      <c r="G937" s="70"/>
      <c r="H937" s="419"/>
      <c r="I937" s="70"/>
      <c r="J937" s="70"/>
      <c r="K937" s="70"/>
      <c r="L937" s="70"/>
      <c r="M937" s="70"/>
      <c r="N937" s="70"/>
      <c r="O937" s="70"/>
      <c r="P937" s="70"/>
      <c r="Q937" s="70"/>
      <c r="R937" s="70"/>
      <c r="S937" s="70"/>
      <c r="T937" s="70"/>
      <c r="U937" s="70"/>
      <c r="V937" s="70"/>
      <c r="W937" s="70"/>
      <c r="X937" s="418"/>
      <c r="Y937" s="419"/>
      <c r="Z937" s="418"/>
      <c r="AA937" s="70"/>
      <c r="AB937" s="419"/>
      <c r="AC937" s="418"/>
      <c r="AD937" s="70"/>
      <c r="AE937" s="70"/>
      <c r="AF937" s="70"/>
      <c r="AG937" s="70"/>
      <c r="AH937" s="70"/>
      <c r="AI937" s="70"/>
      <c r="AJ937" s="70"/>
      <c r="AK937" s="70"/>
      <c r="AL937" s="36"/>
    </row>
    <row r="938" spans="1:38" ht="25.5" x14ac:dyDescent="0.25">
      <c r="A938" s="460">
        <v>933</v>
      </c>
      <c r="B938" s="420" t="s">
        <v>11206</v>
      </c>
      <c r="C938" s="420" t="s">
        <v>11207</v>
      </c>
      <c r="D938" s="70"/>
      <c r="E938" s="419"/>
      <c r="F938" s="418"/>
      <c r="G938" s="70"/>
      <c r="H938" s="419"/>
      <c r="I938" s="70"/>
      <c r="J938" s="70"/>
      <c r="K938" s="70"/>
      <c r="L938" s="70"/>
      <c r="M938" s="70" t="s">
        <v>11208</v>
      </c>
      <c r="N938" s="68" t="s">
        <v>11209</v>
      </c>
      <c r="O938" s="70">
        <v>0.1</v>
      </c>
      <c r="P938" s="70">
        <v>2019</v>
      </c>
      <c r="Q938" s="68" t="s">
        <v>11210</v>
      </c>
      <c r="R938" s="70" t="s">
        <v>11211</v>
      </c>
      <c r="S938" s="70">
        <v>700</v>
      </c>
      <c r="T938" s="70">
        <v>2019</v>
      </c>
      <c r="U938" s="68" t="s">
        <v>11212</v>
      </c>
      <c r="V938" s="70"/>
      <c r="W938" s="70"/>
      <c r="X938" s="418"/>
      <c r="Y938" s="419"/>
      <c r="Z938" s="418"/>
      <c r="AA938" s="70"/>
      <c r="AB938" s="419"/>
      <c r="AC938" s="418"/>
      <c r="AD938" s="70"/>
      <c r="AE938" s="70"/>
      <c r="AF938" s="70"/>
      <c r="AG938" s="70"/>
      <c r="AH938" s="70"/>
      <c r="AI938" s="70"/>
      <c r="AJ938" s="70"/>
      <c r="AK938" s="70"/>
      <c r="AL938" s="36"/>
    </row>
    <row r="939" spans="1:38" x14ac:dyDescent="0.25">
      <c r="A939" s="460">
        <v>934</v>
      </c>
      <c r="B939" s="420"/>
      <c r="C939" s="420"/>
      <c r="D939" s="70"/>
      <c r="E939" s="419"/>
      <c r="F939" s="418"/>
      <c r="G939" s="70"/>
      <c r="H939" s="419"/>
      <c r="I939" s="70"/>
      <c r="J939" s="70"/>
      <c r="K939" s="70"/>
      <c r="L939" s="70"/>
      <c r="M939" s="70"/>
      <c r="N939" s="70"/>
      <c r="O939" s="70"/>
      <c r="P939" s="70"/>
      <c r="Q939" s="70"/>
      <c r="R939" s="70"/>
      <c r="S939" s="70"/>
      <c r="T939" s="70"/>
      <c r="U939" s="70"/>
      <c r="V939" s="70"/>
      <c r="W939" s="70"/>
      <c r="X939" s="418"/>
      <c r="Y939" s="419"/>
      <c r="Z939" s="418"/>
      <c r="AA939" s="70"/>
      <c r="AB939" s="419"/>
      <c r="AC939" s="418"/>
      <c r="AD939" s="70"/>
      <c r="AE939" s="70"/>
      <c r="AF939" s="70"/>
      <c r="AG939" s="70"/>
      <c r="AH939" s="70"/>
      <c r="AI939" s="70"/>
      <c r="AJ939" s="70"/>
      <c r="AK939" s="70"/>
      <c r="AL939" s="36"/>
    </row>
    <row r="940" spans="1:38" ht="25.5" x14ac:dyDescent="0.25">
      <c r="A940" s="460">
        <v>935</v>
      </c>
      <c r="B940" s="420" t="s">
        <v>11213</v>
      </c>
      <c r="C940" s="420"/>
      <c r="D940" s="70"/>
      <c r="E940" s="419"/>
      <c r="F940" s="418"/>
      <c r="G940" s="70"/>
      <c r="H940" s="419"/>
      <c r="I940" s="70"/>
      <c r="J940" s="70"/>
      <c r="K940" s="70"/>
      <c r="L940" s="70"/>
      <c r="M940" s="70"/>
      <c r="N940" s="70"/>
      <c r="O940" s="70"/>
      <c r="P940" s="70"/>
      <c r="Q940" s="70"/>
      <c r="R940" s="70" t="s">
        <v>11214</v>
      </c>
      <c r="S940" s="70">
        <v>37</v>
      </c>
      <c r="T940" s="70">
        <v>2007</v>
      </c>
      <c r="U940" s="70" t="s">
        <v>11215</v>
      </c>
      <c r="V940" s="70" t="s">
        <v>56</v>
      </c>
      <c r="W940" s="70" t="s">
        <v>11216</v>
      </c>
      <c r="X940" s="418">
        <v>0.91</v>
      </c>
      <c r="Y940" s="419" t="s">
        <v>11217</v>
      </c>
      <c r="Z940" s="418">
        <v>9.6000000000000002E-2</v>
      </c>
      <c r="AA940" s="70">
        <v>1963</v>
      </c>
      <c r="AB940" s="419" t="s">
        <v>3849</v>
      </c>
      <c r="AC940" s="418">
        <v>30</v>
      </c>
      <c r="AD940" s="70"/>
      <c r="AE940" s="70"/>
      <c r="AF940" s="70">
        <v>30</v>
      </c>
      <c r="AG940" s="70" t="s">
        <v>3889</v>
      </c>
      <c r="AH940" s="68" t="s">
        <v>11218</v>
      </c>
      <c r="AI940" s="70">
        <v>2005</v>
      </c>
      <c r="AJ940" s="70">
        <v>0.16</v>
      </c>
      <c r="AK940" s="70" t="s">
        <v>385</v>
      </c>
      <c r="AL940" s="36"/>
    </row>
    <row r="941" spans="1:38" ht="25.5" x14ac:dyDescent="0.25">
      <c r="A941" s="460">
        <v>936</v>
      </c>
      <c r="B941" s="420"/>
      <c r="C941" s="420"/>
      <c r="D941" s="70"/>
      <c r="E941" s="419"/>
      <c r="F941" s="418"/>
      <c r="G941" s="70"/>
      <c r="H941" s="419"/>
      <c r="I941" s="70"/>
      <c r="J941" s="70"/>
      <c r="K941" s="70"/>
      <c r="L941" s="70"/>
      <c r="M941" s="70"/>
      <c r="N941" s="70"/>
      <c r="O941" s="70"/>
      <c r="P941" s="70"/>
      <c r="Q941" s="70"/>
      <c r="R941" s="70"/>
      <c r="S941" s="70"/>
      <c r="T941" s="70"/>
      <c r="U941" s="70"/>
      <c r="V941" s="70"/>
      <c r="W941" s="70"/>
      <c r="X941" s="418"/>
      <c r="Y941" s="419"/>
      <c r="Z941" s="418">
        <v>0.83599999999999997</v>
      </c>
      <c r="AA941" s="70"/>
      <c r="AB941" s="419" t="s">
        <v>11006</v>
      </c>
      <c r="AC941" s="418"/>
      <c r="AD941" s="70"/>
      <c r="AE941" s="70"/>
      <c r="AF941" s="70"/>
      <c r="AG941" s="70"/>
      <c r="AH941" s="68"/>
      <c r="AI941" s="70"/>
      <c r="AJ941" s="70"/>
      <c r="AK941" s="70"/>
      <c r="AL941" s="36"/>
    </row>
    <row r="942" spans="1:38" ht="25.5" x14ac:dyDescent="0.25">
      <c r="A942" s="460">
        <v>937</v>
      </c>
      <c r="B942" s="420"/>
      <c r="C942" s="420"/>
      <c r="D942" s="70"/>
      <c r="E942" s="419"/>
      <c r="F942" s="418"/>
      <c r="G942" s="70"/>
      <c r="H942" s="419"/>
      <c r="I942" s="70"/>
      <c r="J942" s="70"/>
      <c r="K942" s="70"/>
      <c r="L942" s="70"/>
      <c r="M942" s="70"/>
      <c r="N942" s="70"/>
      <c r="O942" s="70"/>
      <c r="P942" s="70"/>
      <c r="Q942" s="70"/>
      <c r="R942" s="70"/>
      <c r="S942" s="70"/>
      <c r="T942" s="70"/>
      <c r="U942" s="70"/>
      <c r="V942" s="70"/>
      <c r="W942" s="70" t="s">
        <v>11216</v>
      </c>
      <c r="X942" s="418">
        <v>0.30499999999999999</v>
      </c>
      <c r="Y942" s="419" t="s">
        <v>11219</v>
      </c>
      <c r="Z942" s="418">
        <v>0.28499999999999998</v>
      </c>
      <c r="AA942" s="70">
        <v>1963</v>
      </c>
      <c r="AB942" s="419" t="s">
        <v>11220</v>
      </c>
      <c r="AC942" s="418">
        <v>13</v>
      </c>
      <c r="AD942" s="70"/>
      <c r="AE942" s="70"/>
      <c r="AF942" s="70">
        <v>13</v>
      </c>
      <c r="AG942" s="70" t="s">
        <v>3889</v>
      </c>
      <c r="AH942" s="68" t="s">
        <v>11221</v>
      </c>
      <c r="AI942" s="70">
        <v>2012</v>
      </c>
      <c r="AJ942" s="70">
        <v>0.153</v>
      </c>
      <c r="AK942" s="70" t="s">
        <v>77</v>
      </c>
      <c r="AL942" s="36"/>
    </row>
    <row r="943" spans="1:38" ht="38.25" x14ac:dyDescent="0.25">
      <c r="A943" s="460">
        <v>938</v>
      </c>
      <c r="B943" s="420"/>
      <c r="C943" s="420"/>
      <c r="D943" s="70"/>
      <c r="E943" s="419"/>
      <c r="F943" s="418"/>
      <c r="G943" s="70"/>
      <c r="H943" s="419"/>
      <c r="I943" s="70"/>
      <c r="J943" s="70"/>
      <c r="K943" s="70"/>
      <c r="L943" s="70"/>
      <c r="M943" s="70"/>
      <c r="N943" s="70"/>
      <c r="O943" s="70"/>
      <c r="P943" s="70"/>
      <c r="Q943" s="70"/>
      <c r="R943" s="70"/>
      <c r="S943" s="70"/>
      <c r="T943" s="70"/>
      <c r="U943" s="70"/>
      <c r="V943" s="70"/>
      <c r="W943" s="70"/>
      <c r="X943" s="418"/>
      <c r="Y943" s="419"/>
      <c r="Z943" s="418">
        <v>0.02</v>
      </c>
      <c r="AA943" s="70"/>
      <c r="AB943" s="419" t="s">
        <v>623</v>
      </c>
      <c r="AC943" s="418"/>
      <c r="AD943" s="70"/>
      <c r="AE943" s="70"/>
      <c r="AF943" s="70"/>
      <c r="AG943" s="68" t="s">
        <v>11222</v>
      </c>
      <c r="AH943" s="68" t="s">
        <v>11223</v>
      </c>
      <c r="AI943" s="70">
        <v>2020</v>
      </c>
      <c r="AJ943" s="70">
        <v>0.21</v>
      </c>
      <c r="AK943" s="70" t="s">
        <v>138</v>
      </c>
      <c r="AL943" s="36"/>
    </row>
    <row r="944" spans="1:38" x14ac:dyDescent="0.25">
      <c r="A944" s="460">
        <v>939</v>
      </c>
      <c r="B944" s="420"/>
      <c r="C944" s="420"/>
      <c r="D944" s="70"/>
      <c r="E944" s="419"/>
      <c r="F944" s="418"/>
      <c r="G944" s="70"/>
      <c r="H944" s="419"/>
      <c r="I944" s="70"/>
      <c r="J944" s="70"/>
      <c r="K944" s="70"/>
      <c r="L944" s="70"/>
      <c r="M944" s="70"/>
      <c r="N944" s="70"/>
      <c r="O944" s="70"/>
      <c r="P944" s="70"/>
      <c r="Q944" s="70"/>
      <c r="R944" s="70"/>
      <c r="S944" s="70"/>
      <c r="T944" s="70"/>
      <c r="U944" s="70"/>
      <c r="V944" s="70"/>
      <c r="W944" s="70"/>
      <c r="X944" s="418"/>
      <c r="Y944" s="419"/>
      <c r="Z944" s="418"/>
      <c r="AA944" s="70"/>
      <c r="AB944" s="419"/>
      <c r="AC944" s="418"/>
      <c r="AD944" s="70"/>
      <c r="AE944" s="70"/>
      <c r="AF944" s="70"/>
      <c r="AG944" s="70"/>
      <c r="AH944" s="70"/>
      <c r="AI944" s="70"/>
      <c r="AJ944" s="70"/>
      <c r="AK944" s="70"/>
      <c r="AL944" s="36"/>
    </row>
    <row r="945" spans="1:38" ht="25.5" x14ac:dyDescent="0.25">
      <c r="A945" s="460">
        <v>940</v>
      </c>
      <c r="B945" s="420" t="s">
        <v>11224</v>
      </c>
      <c r="C945" s="420"/>
      <c r="D945" s="70"/>
      <c r="E945" s="419"/>
      <c r="F945" s="418"/>
      <c r="G945" s="70"/>
      <c r="H945" s="419"/>
      <c r="I945" s="70"/>
      <c r="J945" s="70"/>
      <c r="K945" s="70"/>
      <c r="L945" s="70"/>
      <c r="M945" s="70" t="s">
        <v>11225</v>
      </c>
      <c r="N945" s="70" t="s">
        <v>11226</v>
      </c>
      <c r="O945" s="70">
        <v>0.373</v>
      </c>
      <c r="P945" s="70">
        <v>1989</v>
      </c>
      <c r="Q945" s="70" t="s">
        <v>9318</v>
      </c>
      <c r="R945" s="70" t="s">
        <v>7795</v>
      </c>
      <c r="S945" s="70">
        <v>99</v>
      </c>
      <c r="T945" s="70">
        <v>1990</v>
      </c>
      <c r="U945" s="68" t="s">
        <v>9937</v>
      </c>
      <c r="V945" s="70" t="s">
        <v>56</v>
      </c>
      <c r="W945" s="70"/>
      <c r="X945" s="418"/>
      <c r="Y945" s="419"/>
      <c r="Z945" s="418"/>
      <c r="AA945" s="70"/>
      <c r="AB945" s="419"/>
      <c r="AC945" s="418"/>
      <c r="AD945" s="70"/>
      <c r="AE945" s="70"/>
      <c r="AF945" s="70"/>
      <c r="AG945" s="68" t="s">
        <v>11227</v>
      </c>
      <c r="AH945" s="68" t="s">
        <v>11228</v>
      </c>
      <c r="AI945" s="70">
        <v>1990</v>
      </c>
      <c r="AJ945" s="70">
        <v>0.23</v>
      </c>
      <c r="AK945" s="70" t="s">
        <v>191</v>
      </c>
      <c r="AL945" s="36"/>
    </row>
    <row r="946" spans="1:38" ht="25.5" x14ac:dyDescent="0.25">
      <c r="A946" s="460">
        <v>941</v>
      </c>
      <c r="B946" s="420"/>
      <c r="C946" s="420"/>
      <c r="D946" s="70"/>
      <c r="E946" s="419"/>
      <c r="F946" s="418"/>
      <c r="G946" s="70"/>
      <c r="H946" s="419"/>
      <c r="I946" s="70"/>
      <c r="J946" s="70"/>
      <c r="K946" s="70"/>
      <c r="L946" s="70"/>
      <c r="M946" s="70" t="s">
        <v>11229</v>
      </c>
      <c r="N946" s="70" t="s">
        <v>11230</v>
      </c>
      <c r="O946" s="70">
        <v>0.25</v>
      </c>
      <c r="P946" s="70">
        <v>1991</v>
      </c>
      <c r="Q946" s="70" t="s">
        <v>787</v>
      </c>
      <c r="R946" s="70"/>
      <c r="S946" s="70"/>
      <c r="T946" s="70"/>
      <c r="U946" s="70"/>
      <c r="V946" s="70"/>
      <c r="W946" s="70"/>
      <c r="X946" s="418"/>
      <c r="Y946" s="419"/>
      <c r="Z946" s="418"/>
      <c r="AA946" s="70"/>
      <c r="AB946" s="419"/>
      <c r="AC946" s="418"/>
      <c r="AD946" s="70"/>
      <c r="AE946" s="70"/>
      <c r="AF946" s="70"/>
      <c r="AG946" s="68" t="s">
        <v>11227</v>
      </c>
      <c r="AH946" s="68" t="s">
        <v>11231</v>
      </c>
      <c r="AI946" s="70">
        <v>1992</v>
      </c>
      <c r="AJ946" s="70">
        <v>0.06</v>
      </c>
      <c r="AK946" s="70" t="s">
        <v>11232</v>
      </c>
      <c r="AL946" s="36"/>
    </row>
    <row r="947" spans="1:38" ht="25.5" x14ac:dyDescent="0.25">
      <c r="A947" s="460">
        <v>942</v>
      </c>
      <c r="B947" s="420"/>
      <c r="C947" s="420"/>
      <c r="D947" s="70"/>
      <c r="E947" s="419"/>
      <c r="F947" s="418"/>
      <c r="G947" s="70"/>
      <c r="H947" s="419"/>
      <c r="I947" s="70"/>
      <c r="J947" s="70"/>
      <c r="K947" s="70"/>
      <c r="L947" s="70"/>
      <c r="M947" s="70"/>
      <c r="N947" s="70"/>
      <c r="O947" s="70"/>
      <c r="P947" s="70"/>
      <c r="Q947" s="70"/>
      <c r="R947" s="70"/>
      <c r="S947" s="70"/>
      <c r="T947" s="70"/>
      <c r="U947" s="70"/>
      <c r="V947" s="70"/>
      <c r="W947" s="70"/>
      <c r="X947" s="418"/>
      <c r="Y947" s="419"/>
      <c r="Z947" s="418"/>
      <c r="AA947" s="70"/>
      <c r="AB947" s="419"/>
      <c r="AC947" s="418"/>
      <c r="AD947" s="70"/>
      <c r="AE947" s="70"/>
      <c r="AF947" s="70"/>
      <c r="AG947" s="68" t="s">
        <v>11227</v>
      </c>
      <c r="AH947" s="68" t="s">
        <v>11233</v>
      </c>
      <c r="AI947" s="70">
        <v>1990</v>
      </c>
      <c r="AJ947" s="70">
        <v>0.08</v>
      </c>
      <c r="AK947" s="70" t="s">
        <v>11234</v>
      </c>
      <c r="AL947" s="36"/>
    </row>
    <row r="948" spans="1:38" ht="25.5" x14ac:dyDescent="0.25">
      <c r="A948" s="460">
        <v>943</v>
      </c>
      <c r="B948" s="420"/>
      <c r="C948" s="420"/>
      <c r="D948" s="70"/>
      <c r="E948" s="419"/>
      <c r="F948" s="418"/>
      <c r="G948" s="70"/>
      <c r="H948" s="419"/>
      <c r="I948" s="70"/>
      <c r="J948" s="70"/>
      <c r="K948" s="70"/>
      <c r="L948" s="70"/>
      <c r="M948" s="70"/>
      <c r="N948" s="70"/>
      <c r="O948" s="70"/>
      <c r="P948" s="70"/>
      <c r="Q948" s="70"/>
      <c r="R948" s="70"/>
      <c r="S948" s="70"/>
      <c r="T948" s="70"/>
      <c r="U948" s="70"/>
      <c r="V948" s="70"/>
      <c r="W948" s="70"/>
      <c r="X948" s="418"/>
      <c r="Y948" s="419"/>
      <c r="Z948" s="418"/>
      <c r="AA948" s="70"/>
      <c r="AB948" s="419"/>
      <c r="AC948" s="418"/>
      <c r="AD948" s="70"/>
      <c r="AE948" s="70"/>
      <c r="AF948" s="70"/>
      <c r="AG948" s="68" t="s">
        <v>11227</v>
      </c>
      <c r="AH948" s="68" t="s">
        <v>11235</v>
      </c>
      <c r="AI948" s="70">
        <v>1994</v>
      </c>
      <c r="AJ948" s="70">
        <v>7.0000000000000007E-2</v>
      </c>
      <c r="AK948" s="70" t="s">
        <v>11236</v>
      </c>
      <c r="AL948" s="36"/>
    </row>
    <row r="949" spans="1:38" ht="25.5" x14ac:dyDescent="0.25">
      <c r="A949" s="460">
        <v>944</v>
      </c>
      <c r="B949" s="420" t="s">
        <v>11237</v>
      </c>
      <c r="C949" s="420"/>
      <c r="D949" s="70"/>
      <c r="E949" s="419"/>
      <c r="F949" s="418"/>
      <c r="G949" s="70"/>
      <c r="H949" s="419"/>
      <c r="I949" s="70"/>
      <c r="J949" s="70"/>
      <c r="K949" s="70"/>
      <c r="L949" s="70"/>
      <c r="M949" s="70" t="s">
        <v>11238</v>
      </c>
      <c r="N949" s="70" t="s">
        <v>11239</v>
      </c>
      <c r="O949" s="70">
        <v>0.46</v>
      </c>
      <c r="P949" s="70">
        <v>2000</v>
      </c>
      <c r="Q949" s="70" t="s">
        <v>7617</v>
      </c>
      <c r="R949" s="70" t="s">
        <v>11240</v>
      </c>
      <c r="S949" s="70">
        <v>94</v>
      </c>
      <c r="T949" s="70">
        <v>1984</v>
      </c>
      <c r="U949" s="68" t="s">
        <v>9937</v>
      </c>
      <c r="V949" s="68" t="s">
        <v>56</v>
      </c>
      <c r="W949" s="70" t="s">
        <v>7787</v>
      </c>
      <c r="X949" s="418">
        <v>0.71699999999999997</v>
      </c>
      <c r="Y949" s="419" t="s">
        <v>11241</v>
      </c>
      <c r="Z949" s="418">
        <v>7.0000000000000007E-2</v>
      </c>
      <c r="AA949" s="70">
        <v>1965</v>
      </c>
      <c r="AB949" s="419" t="s">
        <v>3849</v>
      </c>
      <c r="AC949" s="418">
        <v>33</v>
      </c>
      <c r="AD949" s="70"/>
      <c r="AE949" s="70"/>
      <c r="AF949" s="70">
        <v>33</v>
      </c>
      <c r="AG949" s="70" t="s">
        <v>11242</v>
      </c>
      <c r="AH949" s="68" t="s">
        <v>11243</v>
      </c>
      <c r="AI949" s="70">
        <v>2009</v>
      </c>
      <c r="AJ949" s="70">
        <v>0.107</v>
      </c>
      <c r="AK949" s="70" t="s">
        <v>77</v>
      </c>
      <c r="AL949" s="36"/>
    </row>
    <row r="950" spans="1:38" x14ac:dyDescent="0.25">
      <c r="A950" s="460">
        <v>945</v>
      </c>
      <c r="B950" s="420"/>
      <c r="C950" s="420"/>
      <c r="D950" s="70"/>
      <c r="E950" s="419"/>
      <c r="F950" s="418"/>
      <c r="G950" s="70"/>
      <c r="H950" s="419"/>
      <c r="I950" s="70"/>
      <c r="J950" s="70"/>
      <c r="K950" s="70"/>
      <c r="L950" s="70"/>
      <c r="M950" s="70"/>
      <c r="N950" s="70"/>
      <c r="O950" s="70"/>
      <c r="P950" s="70"/>
      <c r="Q950" s="70"/>
      <c r="R950" s="70"/>
      <c r="S950" s="70"/>
      <c r="T950" s="70"/>
      <c r="U950" s="68"/>
      <c r="V950" s="68"/>
      <c r="W950" s="70"/>
      <c r="X950" s="418"/>
      <c r="Y950" s="419"/>
      <c r="Z950" s="418">
        <v>0.64700000000000002</v>
      </c>
      <c r="AA950" s="70"/>
      <c r="AB950" s="419" t="s">
        <v>11051</v>
      </c>
      <c r="AC950" s="418"/>
      <c r="AD950" s="70"/>
      <c r="AE950" s="70"/>
      <c r="AF950" s="70"/>
      <c r="AG950" s="70"/>
      <c r="AH950" s="68"/>
      <c r="AI950" s="70"/>
      <c r="AJ950" s="70"/>
      <c r="AK950" s="70"/>
      <c r="AL950" s="36"/>
    </row>
    <row r="951" spans="1:38" ht="25.5" x14ac:dyDescent="0.25">
      <c r="A951" s="460">
        <v>946</v>
      </c>
      <c r="B951" s="420"/>
      <c r="C951" s="420"/>
      <c r="D951" s="70"/>
      <c r="E951" s="419"/>
      <c r="F951" s="418"/>
      <c r="G951" s="70"/>
      <c r="H951" s="419"/>
      <c r="I951" s="70"/>
      <c r="J951" s="70"/>
      <c r="K951" s="70"/>
      <c r="L951" s="70"/>
      <c r="M951" s="70"/>
      <c r="N951" s="70"/>
      <c r="O951" s="70"/>
      <c r="P951" s="70"/>
      <c r="Q951" s="70"/>
      <c r="R951" s="70"/>
      <c r="S951" s="70"/>
      <c r="T951" s="70"/>
      <c r="U951" s="70"/>
      <c r="V951" s="70"/>
      <c r="W951" s="70" t="s">
        <v>7787</v>
      </c>
      <c r="X951" s="418">
        <v>0.58399999999999996</v>
      </c>
      <c r="Y951" s="419" t="s">
        <v>11244</v>
      </c>
      <c r="Z951" s="418">
        <v>0.52700000000000002</v>
      </c>
      <c r="AA951" s="70">
        <v>1965</v>
      </c>
      <c r="AB951" s="419" t="s">
        <v>11051</v>
      </c>
      <c r="AC951" s="418">
        <v>26</v>
      </c>
      <c r="AD951" s="70"/>
      <c r="AE951" s="70"/>
      <c r="AF951" s="70">
        <v>26</v>
      </c>
      <c r="AG951" s="70" t="s">
        <v>11242</v>
      </c>
      <c r="AH951" s="70" t="s">
        <v>11245</v>
      </c>
      <c r="AI951" s="70">
        <v>2009</v>
      </c>
      <c r="AJ951" s="70">
        <v>0.107</v>
      </c>
      <c r="AK951" s="70" t="s">
        <v>77</v>
      </c>
      <c r="AL951" s="36"/>
    </row>
    <row r="952" spans="1:38" x14ac:dyDescent="0.25">
      <c r="A952" s="460">
        <v>947</v>
      </c>
      <c r="B952" s="420"/>
      <c r="C952" s="420"/>
      <c r="D952" s="70"/>
      <c r="E952" s="419"/>
      <c r="F952" s="418"/>
      <c r="G952" s="70"/>
      <c r="H952" s="419"/>
      <c r="I952" s="70"/>
      <c r="J952" s="70"/>
      <c r="K952" s="70"/>
      <c r="L952" s="70"/>
      <c r="M952" s="70"/>
      <c r="N952" s="70"/>
      <c r="O952" s="70"/>
      <c r="P952" s="70"/>
      <c r="Q952" s="70"/>
      <c r="R952" s="70"/>
      <c r="S952" s="70"/>
      <c r="T952" s="70"/>
      <c r="U952" s="70"/>
      <c r="V952" s="70"/>
      <c r="W952" s="70"/>
      <c r="X952" s="418"/>
      <c r="Y952" s="419"/>
      <c r="Z952" s="418">
        <v>4.2000000000000003E-2</v>
      </c>
      <c r="AA952" s="70"/>
      <c r="AB952" s="419" t="s">
        <v>3849</v>
      </c>
      <c r="AC952" s="418"/>
      <c r="AD952" s="70"/>
      <c r="AE952" s="70"/>
      <c r="AF952" s="70"/>
      <c r="AG952" s="70" t="s">
        <v>11242</v>
      </c>
      <c r="AH952" s="70" t="s">
        <v>11246</v>
      </c>
      <c r="AI952" s="70">
        <v>1986</v>
      </c>
      <c r="AJ952" s="70">
        <v>3.5000000000000003E-2</v>
      </c>
      <c r="AK952" s="70" t="s">
        <v>48</v>
      </c>
      <c r="AL952" s="36"/>
    </row>
    <row r="953" spans="1:38" x14ac:dyDescent="0.25">
      <c r="A953" s="460">
        <v>948</v>
      </c>
      <c r="B953" s="420"/>
      <c r="C953" s="420"/>
      <c r="D953" s="70"/>
      <c r="E953" s="419"/>
      <c r="F953" s="418"/>
      <c r="G953" s="70"/>
      <c r="H953" s="419"/>
      <c r="I953" s="70"/>
      <c r="J953" s="70"/>
      <c r="K953" s="70"/>
      <c r="L953" s="70"/>
      <c r="M953" s="70"/>
      <c r="N953" s="70"/>
      <c r="O953" s="70"/>
      <c r="P953" s="70"/>
      <c r="Q953" s="70"/>
      <c r="R953" s="70"/>
      <c r="S953" s="70"/>
      <c r="T953" s="70"/>
      <c r="U953" s="70"/>
      <c r="V953" s="68"/>
      <c r="W953" s="70"/>
      <c r="X953" s="418"/>
      <c r="Y953" s="419"/>
      <c r="Z953" s="418">
        <v>1.4999999999999999E-2</v>
      </c>
      <c r="AA953" s="70"/>
      <c r="AB953" s="419" t="s">
        <v>623</v>
      </c>
      <c r="AC953" s="418"/>
      <c r="AD953" s="70"/>
      <c r="AE953" s="70"/>
      <c r="AF953" s="70"/>
      <c r="AG953" s="70" t="s">
        <v>11242</v>
      </c>
      <c r="AH953" s="70" t="s">
        <v>11247</v>
      </c>
      <c r="AI953" s="70">
        <v>1985</v>
      </c>
      <c r="AJ953" s="70">
        <v>0.23499999999999999</v>
      </c>
      <c r="AK953" s="70" t="s">
        <v>378</v>
      </c>
      <c r="AL953" s="36"/>
    </row>
    <row r="954" spans="1:38" x14ac:dyDescent="0.25">
      <c r="A954" s="460">
        <v>949</v>
      </c>
      <c r="B954" s="420"/>
      <c r="C954" s="420"/>
      <c r="D954" s="70"/>
      <c r="E954" s="419"/>
      <c r="F954" s="418"/>
      <c r="G954" s="70"/>
      <c r="H954" s="419"/>
      <c r="I954" s="70"/>
      <c r="J954" s="70"/>
      <c r="K954" s="70"/>
      <c r="L954" s="70"/>
      <c r="M954" s="70"/>
      <c r="N954" s="70"/>
      <c r="O954" s="70"/>
      <c r="P954" s="70"/>
      <c r="Q954" s="70"/>
      <c r="R954" s="70"/>
      <c r="S954" s="70"/>
      <c r="T954" s="70"/>
      <c r="U954" s="70"/>
      <c r="V954" s="70"/>
      <c r="W954" s="70"/>
      <c r="X954" s="418"/>
      <c r="Y954" s="419"/>
      <c r="Z954" s="418"/>
      <c r="AA954" s="70"/>
      <c r="AB954" s="419"/>
      <c r="AC954" s="418"/>
      <c r="AD954" s="70"/>
      <c r="AE954" s="70"/>
      <c r="AF954" s="70"/>
      <c r="AG954" s="70" t="s">
        <v>11242</v>
      </c>
      <c r="AH954" s="70" t="s">
        <v>11248</v>
      </c>
      <c r="AI954" s="70">
        <v>1985</v>
      </c>
      <c r="AJ954" s="70">
        <v>6.5000000000000002E-2</v>
      </c>
      <c r="AK954" s="70" t="s">
        <v>388</v>
      </c>
      <c r="AL954" s="36"/>
    </row>
    <row r="955" spans="1:38" x14ac:dyDescent="0.25">
      <c r="A955" s="460">
        <v>950</v>
      </c>
      <c r="B955" s="420"/>
      <c r="C955" s="420"/>
      <c r="D955" s="70"/>
      <c r="E955" s="419"/>
      <c r="F955" s="418"/>
      <c r="G955" s="70"/>
      <c r="H955" s="419"/>
      <c r="I955" s="70"/>
      <c r="J955" s="70"/>
      <c r="K955" s="70"/>
      <c r="L955" s="70"/>
      <c r="M955" s="70"/>
      <c r="N955" s="70"/>
      <c r="O955" s="70"/>
      <c r="P955" s="70"/>
      <c r="Q955" s="70"/>
      <c r="R955" s="70"/>
      <c r="S955" s="70"/>
      <c r="T955" s="70"/>
      <c r="U955" s="70"/>
      <c r="V955" s="70"/>
      <c r="W955" s="70"/>
      <c r="X955" s="418"/>
      <c r="Y955" s="419"/>
      <c r="Z955" s="418"/>
      <c r="AA955" s="70"/>
      <c r="AB955" s="419"/>
      <c r="AC955" s="418"/>
      <c r="AD955" s="70"/>
      <c r="AE955" s="70"/>
      <c r="AF955" s="70"/>
      <c r="AG955" s="70" t="s">
        <v>11242</v>
      </c>
      <c r="AH955" s="70" t="s">
        <v>11249</v>
      </c>
      <c r="AI955" s="70">
        <v>1984</v>
      </c>
      <c r="AJ955" s="70">
        <v>0.16</v>
      </c>
      <c r="AK955" s="70" t="s">
        <v>48</v>
      </c>
      <c r="AL955" s="36"/>
    </row>
    <row r="956" spans="1:38" ht="25.5" x14ac:dyDescent="0.25">
      <c r="A956" s="460">
        <v>951</v>
      </c>
      <c r="B956" s="420"/>
      <c r="C956" s="420"/>
      <c r="D956" s="70"/>
      <c r="E956" s="419"/>
      <c r="F956" s="418"/>
      <c r="G956" s="70"/>
      <c r="H956" s="419"/>
      <c r="I956" s="70"/>
      <c r="J956" s="70"/>
      <c r="K956" s="70"/>
      <c r="L956" s="70"/>
      <c r="M956" s="70"/>
      <c r="N956" s="70"/>
      <c r="O956" s="70"/>
      <c r="P956" s="70"/>
      <c r="Q956" s="70"/>
      <c r="R956" s="70"/>
      <c r="S956" s="70"/>
      <c r="T956" s="70"/>
      <c r="U956" s="70"/>
      <c r="V956" s="70"/>
      <c r="W956" s="70"/>
      <c r="X956" s="418"/>
      <c r="Y956" s="419"/>
      <c r="Z956" s="418"/>
      <c r="AA956" s="70"/>
      <c r="AB956" s="419"/>
      <c r="AC956" s="418"/>
      <c r="AD956" s="70"/>
      <c r="AE956" s="70"/>
      <c r="AF956" s="70"/>
      <c r="AG956" s="70" t="s">
        <v>11242</v>
      </c>
      <c r="AH956" s="68" t="s">
        <v>11250</v>
      </c>
      <c r="AI956" s="70">
        <v>1988</v>
      </c>
      <c r="AJ956" s="70">
        <v>0.25</v>
      </c>
      <c r="AK956" s="70" t="s">
        <v>44</v>
      </c>
      <c r="AL956" s="36"/>
    </row>
    <row r="957" spans="1:38" ht="25.5" x14ac:dyDescent="0.25">
      <c r="A957" s="460">
        <v>952</v>
      </c>
      <c r="B957" s="420"/>
      <c r="C957" s="420"/>
      <c r="D957" s="70"/>
      <c r="E957" s="419"/>
      <c r="F957" s="418"/>
      <c r="G957" s="70"/>
      <c r="H957" s="419"/>
      <c r="I957" s="70"/>
      <c r="J957" s="70"/>
      <c r="K957" s="70"/>
      <c r="L957" s="70"/>
      <c r="M957" s="70" t="s">
        <v>11238</v>
      </c>
      <c r="N957" s="70" t="s">
        <v>11251</v>
      </c>
      <c r="O957" s="70">
        <v>0.33</v>
      </c>
      <c r="P957" s="70">
        <v>1988</v>
      </c>
      <c r="Q957" s="70" t="s">
        <v>787</v>
      </c>
      <c r="R957" s="70" t="s">
        <v>11252</v>
      </c>
      <c r="S957" s="70">
        <v>98</v>
      </c>
      <c r="T957" s="70">
        <v>1988</v>
      </c>
      <c r="U957" s="68" t="s">
        <v>9937</v>
      </c>
      <c r="V957" s="70" t="s">
        <v>56</v>
      </c>
      <c r="W957" s="70"/>
      <c r="X957" s="418"/>
      <c r="Y957" s="419"/>
      <c r="Z957" s="418"/>
      <c r="AA957" s="70"/>
      <c r="AB957" s="419"/>
      <c r="AC957" s="418"/>
      <c r="AD957" s="70"/>
      <c r="AE957" s="70"/>
      <c r="AF957" s="70"/>
      <c r="AG957" s="70" t="s">
        <v>11253</v>
      </c>
      <c r="AH957" s="70" t="s">
        <v>11254</v>
      </c>
      <c r="AI957" s="70">
        <v>1988</v>
      </c>
      <c r="AJ957" s="70">
        <v>0.1</v>
      </c>
      <c r="AK957" s="70" t="s">
        <v>388</v>
      </c>
      <c r="AL957" s="36"/>
    </row>
    <row r="958" spans="1:38" ht="25.5" x14ac:dyDescent="0.25">
      <c r="A958" s="460">
        <v>953</v>
      </c>
      <c r="B958" s="420"/>
      <c r="C958" s="420"/>
      <c r="D958" s="70"/>
      <c r="E958" s="419"/>
      <c r="F958" s="418"/>
      <c r="G958" s="70"/>
      <c r="H958" s="419"/>
      <c r="I958" s="70"/>
      <c r="J958" s="70"/>
      <c r="K958" s="70"/>
      <c r="L958" s="70"/>
      <c r="M958" s="70"/>
      <c r="N958" s="70"/>
      <c r="O958" s="70"/>
      <c r="P958" s="70"/>
      <c r="Q958" s="70"/>
      <c r="R958" s="70"/>
      <c r="S958" s="70"/>
      <c r="T958" s="70"/>
      <c r="U958" s="70"/>
      <c r="V958" s="70"/>
      <c r="W958" s="70"/>
      <c r="X958" s="418"/>
      <c r="Y958" s="419"/>
      <c r="Z958" s="418"/>
      <c r="AA958" s="70"/>
      <c r="AB958" s="419"/>
      <c r="AC958" s="418"/>
      <c r="AD958" s="70"/>
      <c r="AE958" s="70"/>
      <c r="AF958" s="70"/>
      <c r="AG958" s="70" t="s">
        <v>11253</v>
      </c>
      <c r="AH958" s="68" t="s">
        <v>11255</v>
      </c>
      <c r="AI958" s="70">
        <v>1988</v>
      </c>
      <c r="AJ958" s="70">
        <v>0.1</v>
      </c>
      <c r="AK958" s="70" t="s">
        <v>388</v>
      </c>
      <c r="AL958" s="36"/>
    </row>
    <row r="959" spans="1:38" ht="25.5" x14ac:dyDescent="0.25">
      <c r="A959" s="460">
        <v>954</v>
      </c>
      <c r="B959" s="420"/>
      <c r="C959" s="420"/>
      <c r="D959" s="70"/>
      <c r="E959" s="419"/>
      <c r="F959" s="418"/>
      <c r="G959" s="70"/>
      <c r="H959" s="419"/>
      <c r="I959" s="70"/>
      <c r="J959" s="70"/>
      <c r="K959" s="70"/>
      <c r="L959" s="70"/>
      <c r="M959" s="70"/>
      <c r="N959" s="70"/>
      <c r="O959" s="70"/>
      <c r="P959" s="70"/>
      <c r="Q959" s="70"/>
      <c r="R959" s="70"/>
      <c r="S959" s="70"/>
      <c r="T959" s="70"/>
      <c r="U959" s="70"/>
      <c r="V959" s="70"/>
      <c r="W959" s="70"/>
      <c r="X959" s="418"/>
      <c r="Y959" s="419"/>
      <c r="Z959" s="418"/>
      <c r="AA959" s="70"/>
      <c r="AB959" s="419"/>
      <c r="AC959" s="418"/>
      <c r="AD959" s="70"/>
      <c r="AE959" s="70"/>
      <c r="AF959" s="70"/>
      <c r="AG959" s="70" t="s">
        <v>11253</v>
      </c>
      <c r="AH959" s="68" t="s">
        <v>11256</v>
      </c>
      <c r="AI959" s="70">
        <v>1988</v>
      </c>
      <c r="AJ959" s="70">
        <v>2.5000000000000001E-2</v>
      </c>
      <c r="AK959" s="70" t="s">
        <v>11257</v>
      </c>
      <c r="AL959" s="36"/>
    </row>
    <row r="960" spans="1:38" ht="25.5" x14ac:dyDescent="0.25">
      <c r="A960" s="460">
        <v>955</v>
      </c>
      <c r="B960" s="420" t="s">
        <v>11258</v>
      </c>
      <c r="C960" s="420"/>
      <c r="D960" s="70"/>
      <c r="E960" s="419"/>
      <c r="F960" s="418"/>
      <c r="G960" s="70"/>
      <c r="H960" s="419"/>
      <c r="I960" s="70"/>
      <c r="J960" s="70"/>
      <c r="K960" s="70"/>
      <c r="L960" s="70"/>
      <c r="M960" s="70" t="s">
        <v>11238</v>
      </c>
      <c r="N960" s="70" t="s">
        <v>11259</v>
      </c>
      <c r="O960" s="70">
        <v>0.42</v>
      </c>
      <c r="P960" s="70">
        <v>1988</v>
      </c>
      <c r="Q960" s="70" t="s">
        <v>787</v>
      </c>
      <c r="R960" s="70" t="s">
        <v>8904</v>
      </c>
      <c r="S960" s="70">
        <v>97</v>
      </c>
      <c r="T960" s="70">
        <v>1988</v>
      </c>
      <c r="U960" s="68" t="s">
        <v>9937</v>
      </c>
      <c r="V960" s="70" t="s">
        <v>56</v>
      </c>
      <c r="W960" s="70"/>
      <c r="X960" s="418"/>
      <c r="Y960" s="419"/>
      <c r="Z960" s="418"/>
      <c r="AA960" s="70"/>
      <c r="AB960" s="419"/>
      <c r="AC960" s="418"/>
      <c r="AD960" s="70"/>
      <c r="AE960" s="70"/>
      <c r="AF960" s="70"/>
      <c r="AG960" s="70" t="s">
        <v>11260</v>
      </c>
      <c r="AH960" s="68" t="s">
        <v>11261</v>
      </c>
      <c r="AI960" s="70">
        <v>1992</v>
      </c>
      <c r="AJ960" s="70">
        <v>0.1</v>
      </c>
      <c r="AK960" s="70" t="s">
        <v>10514</v>
      </c>
      <c r="AL960" s="36"/>
    </row>
    <row r="961" spans="1:38" x14ac:dyDescent="0.25">
      <c r="A961" s="460">
        <v>956</v>
      </c>
      <c r="B961" s="420"/>
      <c r="C961" s="420"/>
      <c r="D961" s="70"/>
      <c r="E961" s="419"/>
      <c r="F961" s="418"/>
      <c r="G961" s="70"/>
      <c r="H961" s="419"/>
      <c r="I961" s="70"/>
      <c r="J961" s="70"/>
      <c r="K961" s="70"/>
      <c r="L961" s="70"/>
      <c r="M961" s="70"/>
      <c r="N961" s="70"/>
      <c r="O961" s="70"/>
      <c r="P961" s="70"/>
      <c r="Q961" s="70"/>
      <c r="R961" s="70"/>
      <c r="S961" s="70"/>
      <c r="T961" s="70"/>
      <c r="U961" s="70"/>
      <c r="V961" s="70"/>
      <c r="W961" s="70"/>
      <c r="X961" s="418"/>
      <c r="Y961" s="419"/>
      <c r="Z961" s="418"/>
      <c r="AA961" s="70"/>
      <c r="AB961" s="419"/>
      <c r="AC961" s="418"/>
      <c r="AD961" s="70"/>
      <c r="AE961" s="70"/>
      <c r="AF961" s="70"/>
      <c r="AG961" s="70" t="s">
        <v>11260</v>
      </c>
      <c r="AH961" s="70" t="s">
        <v>11262</v>
      </c>
      <c r="AI961" s="70">
        <v>1989</v>
      </c>
      <c r="AJ961" s="70">
        <v>0.1</v>
      </c>
      <c r="AK961" s="70" t="s">
        <v>328</v>
      </c>
      <c r="AL961" s="36"/>
    </row>
    <row r="962" spans="1:38" x14ac:dyDescent="0.25">
      <c r="A962" s="460">
        <v>957</v>
      </c>
      <c r="B962" s="420"/>
      <c r="C962" s="420"/>
      <c r="D962" s="70"/>
      <c r="E962" s="419"/>
      <c r="F962" s="418"/>
      <c r="G962" s="70"/>
      <c r="H962" s="419"/>
      <c r="I962" s="70"/>
      <c r="J962" s="70"/>
      <c r="K962" s="70"/>
      <c r="L962" s="70"/>
      <c r="M962" s="70"/>
      <c r="N962" s="70"/>
      <c r="O962" s="70"/>
      <c r="P962" s="70"/>
      <c r="Q962" s="70"/>
      <c r="R962" s="70"/>
      <c r="S962" s="70"/>
      <c r="T962" s="70"/>
      <c r="U962" s="70"/>
      <c r="V962" s="70"/>
      <c r="W962" s="70"/>
      <c r="X962" s="418"/>
      <c r="Y962" s="419"/>
      <c r="Z962" s="418"/>
      <c r="AA962" s="70"/>
      <c r="AB962" s="419"/>
      <c r="AC962" s="418"/>
      <c r="AD962" s="70"/>
      <c r="AE962" s="70"/>
      <c r="AF962" s="70"/>
      <c r="AG962" s="70" t="s">
        <v>11260</v>
      </c>
      <c r="AH962" s="70" t="s">
        <v>11263</v>
      </c>
      <c r="AI962" s="70">
        <v>1988</v>
      </c>
      <c r="AJ962" s="70">
        <v>0.08</v>
      </c>
      <c r="AK962" s="70" t="s">
        <v>191</v>
      </c>
      <c r="AL962" s="36"/>
    </row>
    <row r="963" spans="1:38" x14ac:dyDescent="0.25">
      <c r="A963" s="460">
        <v>958</v>
      </c>
      <c r="B963" s="420"/>
      <c r="C963" s="420"/>
      <c r="D963" s="70"/>
      <c r="E963" s="419"/>
      <c r="F963" s="418"/>
      <c r="G963" s="70"/>
      <c r="H963" s="419"/>
      <c r="I963" s="70"/>
      <c r="J963" s="70"/>
      <c r="K963" s="70"/>
      <c r="L963" s="70"/>
      <c r="M963" s="70"/>
      <c r="N963" s="70"/>
      <c r="O963" s="70"/>
      <c r="P963" s="70"/>
      <c r="Q963" s="70"/>
      <c r="R963" s="70"/>
      <c r="S963" s="70"/>
      <c r="T963" s="70"/>
      <c r="U963" s="70"/>
      <c r="V963" s="70"/>
      <c r="W963" s="70"/>
      <c r="X963" s="418"/>
      <c r="Y963" s="419"/>
      <c r="Z963" s="418"/>
      <c r="AA963" s="70"/>
      <c r="AB963" s="419"/>
      <c r="AC963" s="418"/>
      <c r="AD963" s="70"/>
      <c r="AE963" s="70"/>
      <c r="AF963" s="70"/>
      <c r="AG963" s="70" t="s">
        <v>11260</v>
      </c>
      <c r="AH963" s="70" t="s">
        <v>11264</v>
      </c>
      <c r="AI963" s="70">
        <v>1988</v>
      </c>
      <c r="AJ963" s="70">
        <v>0.18</v>
      </c>
      <c r="AK963" s="70" t="s">
        <v>378</v>
      </c>
      <c r="AL963" s="36"/>
    </row>
    <row r="964" spans="1:38" ht="25.5" x14ac:dyDescent="0.25">
      <c r="A964" s="460">
        <v>959</v>
      </c>
      <c r="B964" s="420"/>
      <c r="C964" s="420"/>
      <c r="D964" s="70"/>
      <c r="E964" s="419"/>
      <c r="F964" s="418"/>
      <c r="G964" s="70"/>
      <c r="H964" s="419"/>
      <c r="I964" s="70"/>
      <c r="J964" s="70"/>
      <c r="K964" s="70"/>
      <c r="L964" s="70"/>
      <c r="M964" s="70"/>
      <c r="N964" s="70"/>
      <c r="O964" s="70"/>
      <c r="P964" s="70"/>
      <c r="Q964" s="70"/>
      <c r="R964" s="70"/>
      <c r="S964" s="70"/>
      <c r="T964" s="70"/>
      <c r="U964" s="70"/>
      <c r="V964" s="70"/>
      <c r="W964" s="70"/>
      <c r="X964" s="418"/>
      <c r="Y964" s="419"/>
      <c r="Z964" s="418"/>
      <c r="AA964" s="70"/>
      <c r="AB964" s="419"/>
      <c r="AC964" s="418"/>
      <c r="AD964" s="70"/>
      <c r="AE964" s="70"/>
      <c r="AF964" s="70"/>
      <c r="AG964" s="70" t="s">
        <v>11260</v>
      </c>
      <c r="AH964" s="68" t="s">
        <v>11265</v>
      </c>
      <c r="AI964" s="70">
        <v>1988</v>
      </c>
      <c r="AJ964" s="70">
        <v>0.23499999999999999</v>
      </c>
      <c r="AK964" s="70" t="s">
        <v>191</v>
      </c>
      <c r="AL964" s="36"/>
    </row>
    <row r="965" spans="1:38" ht="38.25" x14ac:dyDescent="0.25">
      <c r="A965" s="460">
        <v>960</v>
      </c>
      <c r="B965" s="420"/>
      <c r="C965" s="420"/>
      <c r="D965" s="70"/>
      <c r="E965" s="419"/>
      <c r="F965" s="418"/>
      <c r="G965" s="70"/>
      <c r="H965" s="419"/>
      <c r="I965" s="70"/>
      <c r="J965" s="70"/>
      <c r="K965" s="70"/>
      <c r="L965" s="70"/>
      <c r="M965" s="70"/>
      <c r="N965" s="70"/>
      <c r="O965" s="70"/>
      <c r="P965" s="70"/>
      <c r="Q965" s="70"/>
      <c r="R965" s="70"/>
      <c r="S965" s="70"/>
      <c r="T965" s="70"/>
      <c r="U965" s="70"/>
      <c r="V965" s="70"/>
      <c r="W965" s="70"/>
      <c r="X965" s="418"/>
      <c r="Y965" s="419"/>
      <c r="Z965" s="418"/>
      <c r="AA965" s="70"/>
      <c r="AB965" s="419"/>
      <c r="AC965" s="418"/>
      <c r="AD965" s="70"/>
      <c r="AE965" s="70"/>
      <c r="AF965" s="70"/>
      <c r="AG965" s="70" t="s">
        <v>11260</v>
      </c>
      <c r="AH965" s="68" t="s">
        <v>11266</v>
      </c>
      <c r="AI965" s="70">
        <v>1988</v>
      </c>
      <c r="AJ965" s="70">
        <v>7.0000000000000007E-2</v>
      </c>
      <c r="AK965" s="70" t="s">
        <v>378</v>
      </c>
      <c r="AL965" s="36"/>
    </row>
    <row r="966" spans="1:38" ht="25.5" x14ac:dyDescent="0.25">
      <c r="A966" s="460">
        <v>961</v>
      </c>
      <c r="B966" s="420"/>
      <c r="C966" s="420"/>
      <c r="D966" s="70"/>
      <c r="E966" s="419"/>
      <c r="F966" s="418"/>
      <c r="G966" s="70"/>
      <c r="H966" s="419"/>
      <c r="I966" s="70"/>
      <c r="J966" s="70"/>
      <c r="K966" s="70"/>
      <c r="L966" s="70"/>
      <c r="M966" s="70"/>
      <c r="N966" s="70"/>
      <c r="O966" s="70"/>
      <c r="P966" s="70"/>
      <c r="Q966" s="70"/>
      <c r="R966" s="70"/>
      <c r="S966" s="70"/>
      <c r="T966" s="70"/>
      <c r="U966" s="70"/>
      <c r="V966" s="70"/>
      <c r="W966" s="70"/>
      <c r="X966" s="418"/>
      <c r="Y966" s="419"/>
      <c r="Z966" s="418"/>
      <c r="AA966" s="70"/>
      <c r="AB966" s="419"/>
      <c r="AC966" s="418"/>
      <c r="AD966" s="70"/>
      <c r="AE966" s="70"/>
      <c r="AF966" s="70"/>
      <c r="AG966" s="70" t="s">
        <v>11260</v>
      </c>
      <c r="AH966" s="68" t="s">
        <v>11267</v>
      </c>
      <c r="AI966" s="70">
        <v>1989</v>
      </c>
      <c r="AJ966" s="70">
        <v>7.0000000000000007E-2</v>
      </c>
      <c r="AK966" s="70" t="s">
        <v>328</v>
      </c>
      <c r="AL966" s="36"/>
    </row>
    <row r="967" spans="1:38" ht="25.5" x14ac:dyDescent="0.25">
      <c r="A967" s="460">
        <v>962</v>
      </c>
      <c r="B967" s="420" t="s">
        <v>11268</v>
      </c>
      <c r="C967" s="420"/>
      <c r="D967" s="70"/>
      <c r="E967" s="419"/>
      <c r="F967" s="418"/>
      <c r="G967" s="70"/>
      <c r="H967" s="419"/>
      <c r="I967" s="70"/>
      <c r="J967" s="70"/>
      <c r="K967" s="70"/>
      <c r="L967" s="70"/>
      <c r="M967" s="70" t="s">
        <v>11269</v>
      </c>
      <c r="N967" s="70" t="s">
        <v>11270</v>
      </c>
      <c r="O967" s="70">
        <v>0.28999999999999998</v>
      </c>
      <c r="P967" s="70">
        <v>1992</v>
      </c>
      <c r="Q967" s="70" t="s">
        <v>11271</v>
      </c>
      <c r="R967" s="70" t="s">
        <v>11272</v>
      </c>
      <c r="S967" s="70">
        <v>100</v>
      </c>
      <c r="T967" s="70">
        <v>1992</v>
      </c>
      <c r="U967" s="70" t="s">
        <v>9672</v>
      </c>
      <c r="V967" s="70" t="s">
        <v>56</v>
      </c>
      <c r="W967" s="70" t="s">
        <v>6716</v>
      </c>
      <c r="X967" s="418">
        <v>1.3740000000000001</v>
      </c>
      <c r="Y967" s="419" t="s">
        <v>11273</v>
      </c>
      <c r="Z967" s="418">
        <v>1.228</v>
      </c>
      <c r="AA967" s="70">
        <v>1963</v>
      </c>
      <c r="AB967" s="419" t="s">
        <v>267</v>
      </c>
      <c r="AC967" s="418">
        <v>52</v>
      </c>
      <c r="AD967" s="70"/>
      <c r="AE967" s="70">
        <v>3</v>
      </c>
      <c r="AF967" s="70">
        <v>55</v>
      </c>
      <c r="AG967" s="70" t="s">
        <v>8967</v>
      </c>
      <c r="AH967" s="68" t="s">
        <v>11274</v>
      </c>
      <c r="AI967" s="70">
        <v>2011</v>
      </c>
      <c r="AJ967" s="70">
        <v>3.4000000000000002E-2</v>
      </c>
      <c r="AK967" s="70" t="s">
        <v>77</v>
      </c>
      <c r="AL967" s="36"/>
    </row>
    <row r="968" spans="1:38" x14ac:dyDescent="0.25">
      <c r="A968" s="460">
        <v>963</v>
      </c>
      <c r="B968" s="420"/>
      <c r="C968" s="420"/>
      <c r="D968" s="70"/>
      <c r="E968" s="419"/>
      <c r="F968" s="418"/>
      <c r="G968" s="70"/>
      <c r="H968" s="419"/>
      <c r="I968" s="70"/>
      <c r="J968" s="70"/>
      <c r="K968" s="70"/>
      <c r="L968" s="70"/>
      <c r="M968" s="70"/>
      <c r="N968" s="70"/>
      <c r="O968" s="70"/>
      <c r="P968" s="70"/>
      <c r="Q968" s="70"/>
      <c r="R968" s="70"/>
      <c r="S968" s="70"/>
      <c r="T968" s="70"/>
      <c r="U968" s="70"/>
      <c r="V968" s="70"/>
      <c r="W968" s="70"/>
      <c r="X968" s="418"/>
      <c r="Y968" s="419"/>
      <c r="Z968" s="418">
        <v>6.5000000000000002E-2</v>
      </c>
      <c r="AA968" s="70"/>
      <c r="AB968" s="419" t="s">
        <v>4870</v>
      </c>
      <c r="AC968" s="418"/>
      <c r="AD968" s="70"/>
      <c r="AE968" s="70"/>
      <c r="AF968" s="70"/>
      <c r="AG968" s="70"/>
      <c r="AH968" s="68"/>
      <c r="AI968" s="70"/>
      <c r="AJ968" s="70"/>
      <c r="AK968" s="70"/>
      <c r="AL968" s="36"/>
    </row>
    <row r="969" spans="1:38" x14ac:dyDescent="0.25">
      <c r="A969" s="460">
        <v>964</v>
      </c>
      <c r="B969" s="420"/>
      <c r="C969" s="420"/>
      <c r="D969" s="70"/>
      <c r="E969" s="419"/>
      <c r="F969" s="418"/>
      <c r="G969" s="70"/>
      <c r="H969" s="419"/>
      <c r="I969" s="70"/>
      <c r="J969" s="70"/>
      <c r="K969" s="70"/>
      <c r="L969" s="70"/>
      <c r="M969" s="70"/>
      <c r="N969" s="70"/>
      <c r="O969" s="70"/>
      <c r="P969" s="70"/>
      <c r="Q969" s="70"/>
      <c r="R969" s="70"/>
      <c r="S969" s="70"/>
      <c r="T969" s="70"/>
      <c r="U969" s="70"/>
      <c r="V969" s="70"/>
      <c r="W969" s="70"/>
      <c r="X969" s="418"/>
      <c r="Y969" s="419"/>
      <c r="Z969" s="418">
        <v>2.5000000000000001E-2</v>
      </c>
      <c r="AA969" s="70"/>
      <c r="AB969" s="419" t="s">
        <v>623</v>
      </c>
      <c r="AC969" s="418"/>
      <c r="AD969" s="70"/>
      <c r="AE969" s="70"/>
      <c r="AF969" s="70"/>
      <c r="AG969" s="70"/>
      <c r="AH969" s="68"/>
      <c r="AI969" s="70"/>
      <c r="AJ969" s="70"/>
      <c r="AK969" s="70"/>
      <c r="AL969" s="36"/>
    </row>
    <row r="970" spans="1:38" x14ac:dyDescent="0.25">
      <c r="A970" s="460">
        <v>965</v>
      </c>
      <c r="B970" s="420"/>
      <c r="C970" s="420"/>
      <c r="D970" s="70"/>
      <c r="E970" s="419"/>
      <c r="F970" s="418"/>
      <c r="G970" s="70"/>
      <c r="H970" s="419"/>
      <c r="I970" s="70"/>
      <c r="J970" s="70"/>
      <c r="K970" s="70"/>
      <c r="L970" s="70"/>
      <c r="M970" s="70"/>
      <c r="N970" s="70"/>
      <c r="O970" s="70"/>
      <c r="P970" s="70"/>
      <c r="Q970" s="70"/>
      <c r="R970" s="70"/>
      <c r="S970" s="70"/>
      <c r="T970" s="70"/>
      <c r="U970" s="70"/>
      <c r="V970" s="70"/>
      <c r="W970" s="70"/>
      <c r="X970" s="418"/>
      <c r="Y970" s="419"/>
      <c r="Z970" s="418">
        <v>5.6399999999999999E-2</v>
      </c>
      <c r="AA970" s="70"/>
      <c r="AB970" s="419" t="s">
        <v>10547</v>
      </c>
      <c r="AC970" s="418"/>
      <c r="AD970" s="70"/>
      <c r="AE970" s="70"/>
      <c r="AF970" s="70"/>
      <c r="AG970" s="70"/>
      <c r="AH970" s="68"/>
      <c r="AI970" s="70"/>
      <c r="AJ970" s="70"/>
      <c r="AK970" s="70"/>
      <c r="AL970" s="36"/>
    </row>
    <row r="971" spans="1:38" ht="25.5" x14ac:dyDescent="0.25">
      <c r="A971" s="460">
        <v>966</v>
      </c>
      <c r="B971" s="420"/>
      <c r="C971" s="420"/>
      <c r="D971" s="70"/>
      <c r="E971" s="419"/>
      <c r="F971" s="418"/>
      <c r="G971" s="70"/>
      <c r="H971" s="419"/>
      <c r="I971" s="70"/>
      <c r="J971" s="70"/>
      <c r="K971" s="70"/>
      <c r="L971" s="70"/>
      <c r="M971" s="70"/>
      <c r="N971" s="70"/>
      <c r="O971" s="70"/>
      <c r="P971" s="70"/>
      <c r="Q971" s="70"/>
      <c r="R971" s="70"/>
      <c r="S971" s="70"/>
      <c r="T971" s="70"/>
      <c r="U971" s="70"/>
      <c r="V971" s="70"/>
      <c r="W971" s="70" t="s">
        <v>6716</v>
      </c>
      <c r="X971" s="418">
        <v>0.48099999999999998</v>
      </c>
      <c r="Y971" s="419" t="s">
        <v>11275</v>
      </c>
      <c r="Z971" s="418">
        <v>0.42399999999999999</v>
      </c>
      <c r="AA971" s="70">
        <v>1963</v>
      </c>
      <c r="AB971" s="419" t="s">
        <v>267</v>
      </c>
      <c r="AC971" s="418">
        <v>64</v>
      </c>
      <c r="AD971" s="70"/>
      <c r="AE971" s="70">
        <v>3</v>
      </c>
      <c r="AF971" s="70">
        <v>67</v>
      </c>
      <c r="AG971" s="70" t="s">
        <v>8967</v>
      </c>
      <c r="AH971" s="68" t="s">
        <v>11276</v>
      </c>
      <c r="AI971" s="70">
        <v>2005</v>
      </c>
      <c r="AJ971" s="70">
        <v>0.15</v>
      </c>
      <c r="AK971" s="70" t="s">
        <v>385</v>
      </c>
      <c r="AL971" s="36"/>
    </row>
    <row r="972" spans="1:38" x14ac:dyDescent="0.25">
      <c r="A972" s="460">
        <v>967</v>
      </c>
      <c r="B972" s="420"/>
      <c r="C972" s="420"/>
      <c r="D972" s="70"/>
      <c r="E972" s="419"/>
      <c r="F972" s="418"/>
      <c r="G972" s="70"/>
      <c r="H972" s="419"/>
      <c r="I972" s="70"/>
      <c r="J972" s="70"/>
      <c r="K972" s="70"/>
      <c r="L972" s="70"/>
      <c r="M972" s="70"/>
      <c r="N972" s="70"/>
      <c r="O972" s="70"/>
      <c r="P972" s="70"/>
      <c r="Q972" s="70"/>
      <c r="R972" s="70"/>
      <c r="S972" s="70"/>
      <c r="T972" s="70"/>
      <c r="U972" s="70"/>
      <c r="V972" s="70"/>
      <c r="W972" s="70"/>
      <c r="X972" s="418"/>
      <c r="Y972" s="419"/>
      <c r="Z972" s="418">
        <v>1E-3</v>
      </c>
      <c r="AA972" s="70"/>
      <c r="AB972" s="419" t="s">
        <v>623</v>
      </c>
      <c r="AC972" s="418"/>
      <c r="AD972" s="70"/>
      <c r="AE972" s="70"/>
      <c r="AF972" s="70"/>
      <c r="AG972" s="70"/>
      <c r="AH972" s="68"/>
      <c r="AI972" s="70"/>
      <c r="AJ972" s="70"/>
      <c r="AK972" s="70"/>
      <c r="AL972" s="36"/>
    </row>
    <row r="973" spans="1:38" x14ac:dyDescent="0.25">
      <c r="A973" s="460">
        <v>968</v>
      </c>
      <c r="B973" s="420"/>
      <c r="C973" s="420"/>
      <c r="D973" s="70"/>
      <c r="E973" s="419"/>
      <c r="F973" s="418"/>
      <c r="G973" s="70"/>
      <c r="H973" s="419"/>
      <c r="I973" s="70"/>
      <c r="J973" s="70"/>
      <c r="K973" s="70"/>
      <c r="L973" s="70"/>
      <c r="M973" s="70"/>
      <c r="N973" s="70"/>
      <c r="O973" s="70"/>
      <c r="P973" s="70"/>
      <c r="Q973" s="70"/>
      <c r="R973" s="70"/>
      <c r="S973" s="70"/>
      <c r="T973" s="70"/>
      <c r="U973" s="70"/>
      <c r="V973" s="70"/>
      <c r="W973" s="70"/>
      <c r="X973" s="418"/>
      <c r="Y973" s="419"/>
      <c r="Z973" s="418">
        <v>5.7000000000000002E-2</v>
      </c>
      <c r="AA973" s="70"/>
      <c r="AB973" s="419" t="s">
        <v>10547</v>
      </c>
      <c r="AC973" s="418"/>
      <c r="AD973" s="70"/>
      <c r="AE973" s="70"/>
      <c r="AF973" s="70"/>
      <c r="AG973" s="70"/>
      <c r="AH973" s="68"/>
      <c r="AI973" s="70"/>
      <c r="AJ973" s="70"/>
      <c r="AK973" s="70"/>
      <c r="AL973" s="36"/>
    </row>
    <row r="974" spans="1:38" ht="25.5" x14ac:dyDescent="0.25">
      <c r="A974" s="460">
        <v>969</v>
      </c>
      <c r="B974" s="420"/>
      <c r="C974" s="420"/>
      <c r="D974" s="70"/>
      <c r="E974" s="419"/>
      <c r="F974" s="418"/>
      <c r="G974" s="70"/>
      <c r="H974" s="419"/>
      <c r="I974" s="70"/>
      <c r="J974" s="70"/>
      <c r="K974" s="70"/>
      <c r="L974" s="70"/>
      <c r="M974" s="70"/>
      <c r="N974" s="70"/>
      <c r="O974" s="70"/>
      <c r="P974" s="70"/>
      <c r="Q974" s="70"/>
      <c r="R974" s="70"/>
      <c r="S974" s="70"/>
      <c r="T974" s="70"/>
      <c r="U974" s="70"/>
      <c r="V974" s="70"/>
      <c r="W974" s="70" t="s">
        <v>11277</v>
      </c>
      <c r="X974" s="418">
        <v>0.16400000000000001</v>
      </c>
      <c r="Y974" s="419" t="s">
        <v>11278</v>
      </c>
      <c r="Z974" s="418">
        <v>0.16400000000000001</v>
      </c>
      <c r="AA974" s="70">
        <v>2011</v>
      </c>
      <c r="AB974" s="419" t="s">
        <v>11051</v>
      </c>
      <c r="AC974" s="418">
        <v>7</v>
      </c>
      <c r="AD974" s="70"/>
      <c r="AE974" s="70"/>
      <c r="AF974" s="70">
        <v>7</v>
      </c>
      <c r="AG974" s="68" t="s">
        <v>11279</v>
      </c>
      <c r="AH974" s="68" t="s">
        <v>11280</v>
      </c>
      <c r="AI974" s="70">
        <v>2011</v>
      </c>
      <c r="AJ974" s="70">
        <v>3.4000000000000002E-2</v>
      </c>
      <c r="AK974" s="70" t="s">
        <v>77</v>
      </c>
      <c r="AL974" s="36"/>
    </row>
    <row r="975" spans="1:38" ht="25.5" x14ac:dyDescent="0.25">
      <c r="A975" s="460">
        <v>970</v>
      </c>
      <c r="B975" s="420"/>
      <c r="C975" s="420"/>
      <c r="D975" s="70"/>
      <c r="E975" s="419"/>
      <c r="F975" s="418"/>
      <c r="G975" s="70"/>
      <c r="H975" s="419"/>
      <c r="I975" s="70"/>
      <c r="J975" s="70"/>
      <c r="K975" s="70"/>
      <c r="L975" s="70"/>
      <c r="M975" s="70"/>
      <c r="N975" s="70"/>
      <c r="O975" s="70"/>
      <c r="P975" s="70"/>
      <c r="Q975" s="70"/>
      <c r="R975" s="70"/>
      <c r="S975" s="70"/>
      <c r="T975" s="70"/>
      <c r="U975" s="70"/>
      <c r="V975" s="70"/>
      <c r="W975" s="70"/>
      <c r="X975" s="418"/>
      <c r="Y975" s="419"/>
      <c r="Z975" s="418"/>
      <c r="AA975" s="70"/>
      <c r="AB975" s="70"/>
      <c r="AC975" s="418"/>
      <c r="AD975" s="70"/>
      <c r="AE975" s="70"/>
      <c r="AF975" s="70"/>
      <c r="AG975" s="70" t="s">
        <v>8967</v>
      </c>
      <c r="AH975" s="68" t="s">
        <v>11281</v>
      </c>
      <c r="AI975" s="70">
        <v>1992</v>
      </c>
      <c r="AJ975" s="70">
        <v>0.155</v>
      </c>
      <c r="AK975" s="70" t="s">
        <v>48</v>
      </c>
      <c r="AL975" s="36"/>
    </row>
    <row r="976" spans="1:38" ht="25.5" x14ac:dyDescent="0.25">
      <c r="A976" s="460">
        <v>971</v>
      </c>
      <c r="B976" s="420"/>
      <c r="C976" s="420"/>
      <c r="D976" s="70"/>
      <c r="E976" s="419"/>
      <c r="F976" s="418"/>
      <c r="G976" s="70"/>
      <c r="H976" s="419"/>
      <c r="I976" s="70"/>
      <c r="J976" s="70"/>
      <c r="K976" s="70"/>
      <c r="L976" s="70"/>
      <c r="M976" s="70"/>
      <c r="N976" s="70"/>
      <c r="O976" s="70"/>
      <c r="P976" s="70"/>
      <c r="Q976" s="70"/>
      <c r="R976" s="70"/>
      <c r="S976" s="70"/>
      <c r="T976" s="70"/>
      <c r="U976" s="70"/>
      <c r="V976" s="70"/>
      <c r="W976" s="70"/>
      <c r="X976" s="418"/>
      <c r="Y976" s="419"/>
      <c r="Z976" s="418"/>
      <c r="AA976" s="70"/>
      <c r="AB976" s="419"/>
      <c r="AC976" s="418"/>
      <c r="AD976" s="70"/>
      <c r="AE976" s="70"/>
      <c r="AF976" s="70"/>
      <c r="AG976" s="70" t="s">
        <v>8967</v>
      </c>
      <c r="AH976" s="68" t="s">
        <v>11282</v>
      </c>
      <c r="AI976" s="70">
        <v>1992</v>
      </c>
      <c r="AJ976" s="70">
        <v>0.14599999999999999</v>
      </c>
      <c r="AK976" s="70" t="s">
        <v>164</v>
      </c>
      <c r="AL976" s="36"/>
    </row>
    <row r="977" spans="1:38" ht="25.5" x14ac:dyDescent="0.25">
      <c r="A977" s="460">
        <v>972</v>
      </c>
      <c r="B977" s="420" t="s">
        <v>11283</v>
      </c>
      <c r="C977" s="420"/>
      <c r="D977" s="70"/>
      <c r="E977" s="419"/>
      <c r="F977" s="418"/>
      <c r="G977" s="70"/>
      <c r="H977" s="419"/>
      <c r="I977" s="70"/>
      <c r="J977" s="70"/>
      <c r="K977" s="70"/>
      <c r="L977" s="70"/>
      <c r="M977" s="70" t="s">
        <v>11284</v>
      </c>
      <c r="N977" s="68" t="s">
        <v>11285</v>
      </c>
      <c r="O977" s="70">
        <v>0.28000000000000003</v>
      </c>
      <c r="P977" s="70">
        <v>2008</v>
      </c>
      <c r="Q977" s="70" t="s">
        <v>11286</v>
      </c>
      <c r="R977" s="70" t="s">
        <v>11287</v>
      </c>
      <c r="S977" s="70">
        <v>70</v>
      </c>
      <c r="T977" s="70">
        <v>1978</v>
      </c>
      <c r="U977" s="70" t="s">
        <v>1017</v>
      </c>
      <c r="V977" s="70"/>
      <c r="W977" s="70"/>
      <c r="X977" s="418"/>
      <c r="Y977" s="419"/>
      <c r="Z977" s="418"/>
      <c r="AA977" s="70"/>
      <c r="AB977" s="419"/>
      <c r="AC977" s="418"/>
      <c r="AD977" s="70"/>
      <c r="AE977" s="70"/>
      <c r="AF977" s="70"/>
      <c r="AG977" s="70"/>
      <c r="AH977" s="70"/>
      <c r="AI977" s="70"/>
      <c r="AJ977" s="70"/>
      <c r="AK977" s="70"/>
      <c r="AL977" s="36"/>
    </row>
    <row r="978" spans="1:38" x14ac:dyDescent="0.25">
      <c r="A978" s="460">
        <v>973</v>
      </c>
      <c r="B978" s="420"/>
      <c r="C978" s="420"/>
      <c r="D978" s="70"/>
      <c r="E978" s="419"/>
      <c r="F978" s="418"/>
      <c r="G978" s="70"/>
      <c r="H978" s="419"/>
      <c r="I978" s="70"/>
      <c r="J978" s="70"/>
      <c r="K978" s="70"/>
      <c r="L978" s="70"/>
      <c r="M978" s="70"/>
      <c r="N978" s="70"/>
      <c r="O978" s="70"/>
      <c r="P978" s="70"/>
      <c r="Q978" s="70"/>
      <c r="R978" s="70"/>
      <c r="S978" s="70"/>
      <c r="T978" s="70"/>
      <c r="U978" s="70"/>
      <c r="V978" s="70"/>
      <c r="W978" s="70"/>
      <c r="X978" s="418"/>
      <c r="Y978" s="419"/>
      <c r="Z978" s="418"/>
      <c r="AA978" s="70"/>
      <c r="AB978" s="419"/>
      <c r="AC978" s="418"/>
      <c r="AD978" s="70"/>
      <c r="AE978" s="70"/>
      <c r="AF978" s="70"/>
      <c r="AG978" s="70"/>
      <c r="AH978" s="70"/>
      <c r="AI978" s="70"/>
      <c r="AJ978" s="70"/>
      <c r="AK978" s="70"/>
      <c r="AL978" s="36"/>
    </row>
    <row r="979" spans="1:38" ht="25.5" x14ac:dyDescent="0.25">
      <c r="A979" s="460">
        <v>974</v>
      </c>
      <c r="B979" s="420" t="s">
        <v>11288</v>
      </c>
      <c r="C979" s="420"/>
      <c r="D979" s="70"/>
      <c r="E979" s="419"/>
      <c r="F979" s="418"/>
      <c r="G979" s="70"/>
      <c r="H979" s="419"/>
      <c r="I979" s="70"/>
      <c r="J979" s="70"/>
      <c r="K979" s="70"/>
      <c r="L979" s="70"/>
      <c r="M979" s="70" t="s">
        <v>11289</v>
      </c>
      <c r="N979" s="68" t="s">
        <v>11290</v>
      </c>
      <c r="O979" s="70">
        <v>4.9000000000000002E-2</v>
      </c>
      <c r="P979" s="70">
        <v>1977</v>
      </c>
      <c r="Q979" s="70" t="s">
        <v>9691</v>
      </c>
      <c r="R979" s="70" t="s">
        <v>11291</v>
      </c>
      <c r="S979" s="70">
        <v>70</v>
      </c>
      <c r="T979" s="70">
        <v>1978</v>
      </c>
      <c r="U979" s="68" t="s">
        <v>9937</v>
      </c>
      <c r="V979" s="70" t="s">
        <v>1801</v>
      </c>
      <c r="W979" s="70"/>
      <c r="X979" s="418"/>
      <c r="Y979" s="419"/>
      <c r="Z979" s="418"/>
      <c r="AA979" s="70"/>
      <c r="AB979" s="419"/>
      <c r="AC979" s="418"/>
      <c r="AD979" s="70"/>
      <c r="AE979" s="70"/>
      <c r="AF979" s="70"/>
      <c r="AG979" s="70" t="s">
        <v>11292</v>
      </c>
      <c r="AH979" s="68" t="s">
        <v>11293</v>
      </c>
      <c r="AI979" s="70">
        <v>1977</v>
      </c>
      <c r="AJ979" s="70">
        <v>4.7E-2</v>
      </c>
      <c r="AK979" s="70" t="s">
        <v>11294</v>
      </c>
      <c r="AL979" s="36"/>
    </row>
    <row r="980" spans="1:38" ht="25.5" x14ac:dyDescent="0.25">
      <c r="A980" s="460">
        <v>975</v>
      </c>
      <c r="B980" s="420"/>
      <c r="C980" s="420"/>
      <c r="D980" s="70"/>
      <c r="E980" s="419"/>
      <c r="F980" s="418"/>
      <c r="G980" s="70"/>
      <c r="H980" s="419"/>
      <c r="I980" s="70"/>
      <c r="J980" s="70"/>
      <c r="K980" s="70"/>
      <c r="L980" s="70"/>
      <c r="M980" s="70"/>
      <c r="N980" s="70"/>
      <c r="O980" s="70"/>
      <c r="P980" s="70"/>
      <c r="Q980" s="70"/>
      <c r="R980" s="70"/>
      <c r="S980" s="70"/>
      <c r="T980" s="70"/>
      <c r="U980" s="70"/>
      <c r="V980" s="70"/>
      <c r="W980" s="70"/>
      <c r="X980" s="418"/>
      <c r="Y980" s="419"/>
      <c r="Z980" s="418"/>
      <c r="AA980" s="70"/>
      <c r="AB980" s="419"/>
      <c r="AC980" s="418"/>
      <c r="AD980" s="70"/>
      <c r="AE980" s="70"/>
      <c r="AF980" s="70"/>
      <c r="AG980" s="70" t="s">
        <v>11292</v>
      </c>
      <c r="AH980" s="68" t="s">
        <v>11295</v>
      </c>
      <c r="AI980" s="70">
        <v>1977</v>
      </c>
      <c r="AJ980" s="70">
        <v>5.5E-2</v>
      </c>
      <c r="AK980" s="70" t="s">
        <v>460</v>
      </c>
      <c r="AL980" s="36"/>
    </row>
    <row r="981" spans="1:38" ht="25.5" x14ac:dyDescent="0.25">
      <c r="A981" s="460">
        <v>976</v>
      </c>
      <c r="B981" s="420" t="s">
        <v>11296</v>
      </c>
      <c r="C981" s="420"/>
      <c r="D981" s="70"/>
      <c r="E981" s="419"/>
      <c r="F981" s="418"/>
      <c r="G981" s="70"/>
      <c r="H981" s="419"/>
      <c r="I981" s="70"/>
      <c r="J981" s="70"/>
      <c r="K981" s="70"/>
      <c r="L981" s="70"/>
      <c r="M981" s="70" t="s">
        <v>11289</v>
      </c>
      <c r="N981" s="68" t="s">
        <v>11297</v>
      </c>
      <c r="O981" s="70">
        <v>0.67</v>
      </c>
      <c r="P981" s="70">
        <v>1989</v>
      </c>
      <c r="Q981" s="70" t="s">
        <v>11298</v>
      </c>
      <c r="R981" s="70" t="s">
        <v>11299</v>
      </c>
      <c r="S981" s="70" t="s">
        <v>11300</v>
      </c>
      <c r="T981" s="70">
        <v>1989</v>
      </c>
      <c r="U981" s="68" t="s">
        <v>9937</v>
      </c>
      <c r="V981" s="70" t="s">
        <v>1801</v>
      </c>
      <c r="W981" s="70"/>
      <c r="X981" s="418"/>
      <c r="Y981" s="419"/>
      <c r="Z981" s="418"/>
      <c r="AA981" s="70"/>
      <c r="AB981" s="419"/>
      <c r="AC981" s="418"/>
      <c r="AD981" s="70"/>
      <c r="AE981" s="70"/>
      <c r="AF981" s="70"/>
      <c r="AG981" s="70"/>
      <c r="AH981" s="70"/>
      <c r="AI981" s="70"/>
      <c r="AJ981" s="70"/>
      <c r="AK981" s="70"/>
      <c r="AL981" s="36"/>
    </row>
    <row r="982" spans="1:38" x14ac:dyDescent="0.25">
      <c r="A982" s="460">
        <v>977</v>
      </c>
      <c r="B982" s="420"/>
      <c r="C982" s="420"/>
      <c r="D982" s="70"/>
      <c r="E982" s="419"/>
      <c r="F982" s="418"/>
      <c r="G982" s="70"/>
      <c r="H982" s="419"/>
      <c r="I982" s="70"/>
      <c r="J982" s="70"/>
      <c r="K982" s="70"/>
      <c r="L982" s="70"/>
      <c r="M982" s="70"/>
      <c r="N982" s="70"/>
      <c r="O982" s="70"/>
      <c r="P982" s="70"/>
      <c r="Q982" s="70"/>
      <c r="R982" s="70"/>
      <c r="S982" s="70"/>
      <c r="T982" s="70"/>
      <c r="U982" s="70"/>
      <c r="V982" s="70"/>
      <c r="W982" s="70"/>
      <c r="X982" s="418"/>
      <c r="Y982" s="419"/>
      <c r="Z982" s="418"/>
      <c r="AA982" s="70"/>
      <c r="AB982" s="419"/>
      <c r="AC982" s="418"/>
      <c r="AD982" s="70"/>
      <c r="AE982" s="70"/>
      <c r="AF982" s="70"/>
      <c r="AG982" s="70"/>
      <c r="AH982" s="70"/>
      <c r="AI982" s="70"/>
      <c r="AJ982" s="70"/>
      <c r="AK982" s="70"/>
      <c r="AL982" s="36"/>
    </row>
    <row r="983" spans="1:38" ht="25.5" x14ac:dyDescent="0.25">
      <c r="A983" s="460">
        <v>978</v>
      </c>
      <c r="B983" s="420" t="s">
        <v>11301</v>
      </c>
      <c r="C983" s="420"/>
      <c r="D983" s="70"/>
      <c r="E983" s="419"/>
      <c r="F983" s="418"/>
      <c r="G983" s="70"/>
      <c r="H983" s="419"/>
      <c r="I983" s="70"/>
      <c r="J983" s="70"/>
      <c r="K983" s="70"/>
      <c r="L983" s="70"/>
      <c r="M983" s="68" t="s">
        <v>11302</v>
      </c>
      <c r="N983" s="68" t="s">
        <v>11303</v>
      </c>
      <c r="O983" s="70">
        <v>1.512</v>
      </c>
      <c r="P983" s="70">
        <v>2020</v>
      </c>
      <c r="Q983" s="70" t="s">
        <v>11304</v>
      </c>
      <c r="R983" s="70" t="s">
        <v>5895</v>
      </c>
      <c r="S983" s="70">
        <v>30</v>
      </c>
      <c r="T983" s="70">
        <v>1989</v>
      </c>
      <c r="U983" s="68" t="s">
        <v>10584</v>
      </c>
      <c r="V983" s="70" t="s">
        <v>357</v>
      </c>
      <c r="W983" s="70" t="s">
        <v>8527</v>
      </c>
      <c r="X983" s="418">
        <v>0.38</v>
      </c>
      <c r="Y983" s="419" t="s">
        <v>11305</v>
      </c>
      <c r="Z983" s="418">
        <v>0.33600000000000002</v>
      </c>
      <c r="AA983" s="70">
        <v>1963</v>
      </c>
      <c r="AB983" s="419" t="s">
        <v>267</v>
      </c>
      <c r="AC983" s="418">
        <v>14</v>
      </c>
      <c r="AD983" s="70"/>
      <c r="AE983" s="70"/>
      <c r="AF983" s="70">
        <v>14</v>
      </c>
      <c r="AG983" s="70" t="s">
        <v>4227</v>
      </c>
      <c r="AH983" s="70" t="s">
        <v>11306</v>
      </c>
      <c r="AI983" s="70">
        <v>1989</v>
      </c>
      <c r="AJ983" s="70">
        <v>4.4999999999999998E-2</v>
      </c>
      <c r="AK983" s="70" t="s">
        <v>630</v>
      </c>
      <c r="AL983" s="36"/>
    </row>
    <row r="984" spans="1:38" x14ac:dyDescent="0.25">
      <c r="A984" s="460">
        <v>979</v>
      </c>
      <c r="B984" s="420"/>
      <c r="C984" s="420"/>
      <c r="D984" s="70"/>
      <c r="E984" s="419"/>
      <c r="F984" s="418"/>
      <c r="G984" s="70"/>
      <c r="H984" s="419"/>
      <c r="I984" s="70"/>
      <c r="J984" s="70"/>
      <c r="K984" s="70"/>
      <c r="L984" s="70"/>
      <c r="M984" s="68"/>
      <c r="N984" s="68"/>
      <c r="O984" s="70"/>
      <c r="P984" s="70"/>
      <c r="Q984" s="70"/>
      <c r="R984" s="70"/>
      <c r="S984" s="70"/>
      <c r="T984" s="70"/>
      <c r="U984" s="68"/>
      <c r="V984" s="70"/>
      <c r="W984" s="70"/>
      <c r="X984" s="418"/>
      <c r="Y984" s="419"/>
      <c r="Z984" s="418">
        <v>4.3999999999999997E-2</v>
      </c>
      <c r="AA984" s="70"/>
      <c r="AB984" s="419" t="s">
        <v>11307</v>
      </c>
      <c r="AC984" s="418"/>
      <c r="AD984" s="70"/>
      <c r="AE984" s="70"/>
      <c r="AF984" s="70"/>
      <c r="AG984" s="70"/>
      <c r="AH984" s="70"/>
      <c r="AI984" s="70"/>
      <c r="AJ984" s="70"/>
      <c r="AK984" s="70"/>
      <c r="AL984" s="36"/>
    </row>
    <row r="985" spans="1:38" x14ac:dyDescent="0.25">
      <c r="A985" s="460">
        <v>980</v>
      </c>
      <c r="B985" s="420"/>
      <c r="C985" s="420"/>
      <c r="D985" s="70"/>
      <c r="E985" s="419"/>
      <c r="F985" s="418"/>
      <c r="G985" s="70"/>
      <c r="H985" s="419"/>
      <c r="I985" s="70"/>
      <c r="J985" s="70"/>
      <c r="K985" s="70"/>
      <c r="L985" s="70"/>
      <c r="M985" s="70"/>
      <c r="N985" s="70"/>
      <c r="O985" s="70"/>
      <c r="P985" s="70"/>
      <c r="Q985" s="70"/>
      <c r="R985" s="70"/>
      <c r="S985" s="70"/>
      <c r="T985" s="70"/>
      <c r="U985" s="70"/>
      <c r="V985" s="70"/>
      <c r="W985" s="70" t="s">
        <v>8527</v>
      </c>
      <c r="X985" s="418">
        <v>1.3720000000000001</v>
      </c>
      <c r="Y985" s="419" t="s">
        <v>11308</v>
      </c>
      <c r="Z985" s="418">
        <v>6.3E-2</v>
      </c>
      <c r="AA985" s="70"/>
      <c r="AB985" s="419" t="s">
        <v>11309</v>
      </c>
      <c r="AC985" s="418">
        <v>79</v>
      </c>
      <c r="AD985" s="70"/>
      <c r="AE985" s="70"/>
      <c r="AF985" s="70">
        <v>79</v>
      </c>
      <c r="AG985" s="70" t="s">
        <v>4227</v>
      </c>
      <c r="AH985" s="70" t="s">
        <v>11310</v>
      </c>
      <c r="AI985" s="70">
        <v>1989</v>
      </c>
      <c r="AJ985" s="70">
        <v>3.6999999999999998E-2</v>
      </c>
      <c r="AK985" s="70" t="s">
        <v>630</v>
      </c>
      <c r="AL985" s="36"/>
    </row>
    <row r="986" spans="1:38" ht="25.5" x14ac:dyDescent="0.25">
      <c r="A986" s="460">
        <v>981</v>
      </c>
      <c r="B986" s="420"/>
      <c r="C986" s="420"/>
      <c r="D986" s="70"/>
      <c r="E986" s="419"/>
      <c r="F986" s="418"/>
      <c r="G986" s="70"/>
      <c r="H986" s="419"/>
      <c r="I986" s="70"/>
      <c r="J986" s="70"/>
      <c r="K986" s="70"/>
      <c r="L986" s="70"/>
      <c r="M986" s="70"/>
      <c r="N986" s="70"/>
      <c r="O986" s="70"/>
      <c r="P986" s="70"/>
      <c r="Q986" s="70"/>
      <c r="R986" s="70"/>
      <c r="S986" s="70"/>
      <c r="T986" s="70"/>
      <c r="U986" s="70"/>
      <c r="V986" s="70"/>
      <c r="W986" s="70"/>
      <c r="X986" s="418"/>
      <c r="Y986" s="419"/>
      <c r="Z986" s="418">
        <v>0.83399999999999996</v>
      </c>
      <c r="AA986" s="70"/>
      <c r="AB986" s="419" t="s">
        <v>11051</v>
      </c>
      <c r="AC986" s="418"/>
      <c r="AD986" s="70"/>
      <c r="AE986" s="70"/>
      <c r="AF986" s="70"/>
      <c r="AG986" s="70" t="s">
        <v>4227</v>
      </c>
      <c r="AH986" s="68" t="s">
        <v>11311</v>
      </c>
      <c r="AI986" s="70">
        <v>2007</v>
      </c>
      <c r="AJ986" s="70">
        <v>0.157</v>
      </c>
      <c r="AK986" s="70" t="s">
        <v>77</v>
      </c>
      <c r="AL986" s="36"/>
    </row>
    <row r="987" spans="1:38" x14ac:dyDescent="0.25">
      <c r="A987" s="460">
        <v>982</v>
      </c>
      <c r="B987" s="420"/>
      <c r="C987" s="420"/>
      <c r="D987" s="70"/>
      <c r="E987" s="419"/>
      <c r="F987" s="418"/>
      <c r="G987" s="70"/>
      <c r="H987" s="419"/>
      <c r="I987" s="70"/>
      <c r="J987" s="70"/>
      <c r="K987" s="70"/>
      <c r="L987" s="70"/>
      <c r="M987" s="70"/>
      <c r="N987" s="70"/>
      <c r="O987" s="70"/>
      <c r="P987" s="70"/>
      <c r="Q987" s="70"/>
      <c r="R987" s="70"/>
      <c r="S987" s="70"/>
      <c r="T987" s="70"/>
      <c r="U987" s="70"/>
      <c r="V987" s="70"/>
      <c r="W987" s="70"/>
      <c r="X987" s="418"/>
      <c r="Y987" s="419"/>
      <c r="Z987" s="418">
        <v>0.39</v>
      </c>
      <c r="AA987" s="70"/>
      <c r="AB987" s="419" t="s">
        <v>11312</v>
      </c>
      <c r="AC987" s="418"/>
      <c r="AD987" s="70"/>
      <c r="AE987" s="70"/>
      <c r="AF987" s="70"/>
      <c r="AG987" s="70"/>
      <c r="AH987" s="68"/>
      <c r="AI987" s="70"/>
      <c r="AJ987" s="70"/>
      <c r="AK987" s="70"/>
      <c r="AL987" s="36"/>
    </row>
    <row r="988" spans="1:38" x14ac:dyDescent="0.25">
      <c r="A988" s="460">
        <v>983</v>
      </c>
      <c r="B988" s="420"/>
      <c r="C988" s="420"/>
      <c r="D988" s="70"/>
      <c r="E988" s="419"/>
      <c r="F988" s="418"/>
      <c r="G988" s="70"/>
      <c r="H988" s="419"/>
      <c r="I988" s="70"/>
      <c r="J988" s="70"/>
      <c r="K988" s="70"/>
      <c r="L988" s="70"/>
      <c r="M988" s="70"/>
      <c r="N988" s="70"/>
      <c r="O988" s="70"/>
      <c r="P988" s="70"/>
      <c r="Q988" s="70"/>
      <c r="R988" s="70"/>
      <c r="S988" s="70"/>
      <c r="T988" s="70"/>
      <c r="U988" s="70"/>
      <c r="V988" s="70"/>
      <c r="W988" s="70"/>
      <c r="X988" s="418"/>
      <c r="Y988" s="419"/>
      <c r="Z988" s="418">
        <v>2.1999999999999999E-2</v>
      </c>
      <c r="AA988" s="70"/>
      <c r="AB988" s="419" t="s">
        <v>11313</v>
      </c>
      <c r="AC988" s="418"/>
      <c r="AD988" s="70"/>
      <c r="AE988" s="70"/>
      <c r="AF988" s="70"/>
      <c r="AG988" s="70"/>
      <c r="AH988" s="68"/>
      <c r="AI988" s="70"/>
      <c r="AJ988" s="70"/>
      <c r="AK988" s="70"/>
      <c r="AL988" s="36"/>
    </row>
    <row r="989" spans="1:38" x14ac:dyDescent="0.25">
      <c r="A989" s="460">
        <v>984</v>
      </c>
      <c r="B989" s="420"/>
      <c r="C989" s="420"/>
      <c r="D989" s="70"/>
      <c r="E989" s="419"/>
      <c r="F989" s="418"/>
      <c r="G989" s="70"/>
      <c r="H989" s="419"/>
      <c r="I989" s="70"/>
      <c r="J989" s="70"/>
      <c r="K989" s="70"/>
      <c r="L989" s="70"/>
      <c r="M989" s="70"/>
      <c r="N989" s="70"/>
      <c r="O989" s="70"/>
      <c r="P989" s="70"/>
      <c r="Q989" s="70"/>
      <c r="R989" s="70"/>
      <c r="S989" s="70"/>
      <c r="T989" s="70"/>
      <c r="U989" s="70"/>
      <c r="V989" s="70"/>
      <c r="W989" s="70"/>
      <c r="X989" s="418"/>
      <c r="Y989" s="419"/>
      <c r="Z989" s="418">
        <v>5.3999999999999999E-2</v>
      </c>
      <c r="AA989" s="70"/>
      <c r="AB989" s="419" t="s">
        <v>9771</v>
      </c>
      <c r="AC989" s="418"/>
      <c r="AD989" s="70"/>
      <c r="AE989" s="70"/>
      <c r="AF989" s="70"/>
      <c r="AG989" s="70"/>
      <c r="AH989" s="68"/>
      <c r="AI989" s="70"/>
      <c r="AJ989" s="70"/>
      <c r="AK989" s="70"/>
      <c r="AL989" s="36"/>
    </row>
    <row r="990" spans="1:38" x14ac:dyDescent="0.25">
      <c r="A990" s="460">
        <v>985</v>
      </c>
      <c r="B990" s="420"/>
      <c r="C990" s="420"/>
      <c r="D990" s="70"/>
      <c r="E990" s="419"/>
      <c r="F990" s="418"/>
      <c r="G990" s="70"/>
      <c r="H990" s="419"/>
      <c r="I990" s="70"/>
      <c r="J990" s="70"/>
      <c r="K990" s="70"/>
      <c r="L990" s="70"/>
      <c r="M990" s="70"/>
      <c r="N990" s="70"/>
      <c r="O990" s="70"/>
      <c r="P990" s="70"/>
      <c r="Q990" s="70"/>
      <c r="R990" s="70"/>
      <c r="S990" s="70"/>
      <c r="T990" s="70"/>
      <c r="U990" s="70"/>
      <c r="V990" s="70"/>
      <c r="W990" s="70"/>
      <c r="X990" s="418"/>
      <c r="Y990" s="419"/>
      <c r="Z990" s="418"/>
      <c r="AA990" s="70"/>
      <c r="AB990" s="419"/>
      <c r="AC990" s="418"/>
      <c r="AD990" s="70"/>
      <c r="AE990" s="70"/>
      <c r="AF990" s="70"/>
      <c r="AG990" s="70"/>
      <c r="AH990" s="68"/>
      <c r="AI990" s="70"/>
      <c r="AJ990" s="70"/>
      <c r="AK990" s="70"/>
      <c r="AL990" s="36"/>
    </row>
    <row r="991" spans="1:38" ht="25.5" x14ac:dyDescent="0.25">
      <c r="A991" s="460">
        <v>986</v>
      </c>
      <c r="B991" s="420" t="s">
        <v>11314</v>
      </c>
      <c r="C991" s="420"/>
      <c r="D991" s="419" t="s">
        <v>11315</v>
      </c>
      <c r="E991" s="419" t="s">
        <v>11316</v>
      </c>
      <c r="F991" s="418">
        <v>0.20499999999999999</v>
      </c>
      <c r="G991" s="70">
        <v>2021</v>
      </c>
      <c r="H991" s="419" t="s">
        <v>251</v>
      </c>
      <c r="I991" s="70">
        <v>8</v>
      </c>
      <c r="J991" s="70"/>
      <c r="K991" s="70"/>
      <c r="L991" s="70">
        <v>8</v>
      </c>
      <c r="M991" s="68"/>
      <c r="N991" s="70"/>
      <c r="O991" s="70"/>
      <c r="P991" s="70"/>
      <c r="Q991" s="70"/>
      <c r="R991" s="70" t="s">
        <v>11317</v>
      </c>
      <c r="S991" s="70">
        <v>130</v>
      </c>
      <c r="T991" s="70">
        <v>2021</v>
      </c>
      <c r="U991" s="70" t="s">
        <v>11318</v>
      </c>
      <c r="V991" s="70" t="s">
        <v>231</v>
      </c>
      <c r="W991" s="68" t="s">
        <v>11319</v>
      </c>
      <c r="X991" s="418">
        <v>0.307</v>
      </c>
      <c r="Y991" s="419" t="s">
        <v>11320</v>
      </c>
      <c r="Z991" s="418">
        <v>0.307</v>
      </c>
      <c r="AA991" s="70">
        <v>2021</v>
      </c>
      <c r="AB991" s="419" t="s">
        <v>267</v>
      </c>
      <c r="AC991" s="418"/>
      <c r="AD991" s="70"/>
      <c r="AE991" s="70">
        <v>12</v>
      </c>
      <c r="AF991" s="70">
        <v>12</v>
      </c>
      <c r="AG991" s="70"/>
      <c r="AH991" s="70"/>
      <c r="AI991" s="70"/>
      <c r="AJ991" s="70"/>
      <c r="AK991" s="70"/>
      <c r="AL991" s="36"/>
    </row>
    <row r="992" spans="1:38" ht="25.5" x14ac:dyDescent="0.25">
      <c r="A992" s="460">
        <v>987</v>
      </c>
      <c r="B992" s="420"/>
      <c r="C992" s="420"/>
      <c r="D992" s="70"/>
      <c r="E992" s="419"/>
      <c r="F992" s="418"/>
      <c r="G992" s="70"/>
      <c r="H992" s="419"/>
      <c r="I992" s="70"/>
      <c r="J992" s="70"/>
      <c r="K992" s="70"/>
      <c r="L992" s="70"/>
      <c r="M992" s="70"/>
      <c r="N992" s="70"/>
      <c r="O992" s="70"/>
      <c r="P992" s="70"/>
      <c r="Q992" s="70"/>
      <c r="R992" s="70"/>
      <c r="S992" s="70"/>
      <c r="T992" s="70"/>
      <c r="U992" s="70"/>
      <c r="V992" s="70"/>
      <c r="W992" s="68" t="s">
        <v>11321</v>
      </c>
      <c r="X992" s="418">
        <v>0.34899999999999998</v>
      </c>
      <c r="Y992" s="419" t="s">
        <v>11322</v>
      </c>
      <c r="Z992" s="418">
        <v>0.34899999999999998</v>
      </c>
      <c r="AA992" s="70">
        <v>2021</v>
      </c>
      <c r="AB992" s="419" t="s">
        <v>11323</v>
      </c>
      <c r="AC992" s="418"/>
      <c r="AD992" s="70"/>
      <c r="AE992" s="70">
        <v>12</v>
      </c>
      <c r="AF992" s="70">
        <v>12</v>
      </c>
      <c r="AG992" s="70"/>
      <c r="AH992" s="70"/>
      <c r="AI992" s="70"/>
      <c r="AJ992" s="70"/>
      <c r="AK992" s="70"/>
      <c r="AL992" s="36"/>
    </row>
    <row r="993" spans="1:38" ht="25.5" x14ac:dyDescent="0.25">
      <c r="A993" s="460">
        <v>988</v>
      </c>
      <c r="B993" s="420" t="s">
        <v>11324</v>
      </c>
      <c r="C993" s="420"/>
      <c r="D993" s="70" t="s">
        <v>11325</v>
      </c>
      <c r="E993" s="419" t="s">
        <v>11326</v>
      </c>
      <c r="F993" s="418">
        <v>0.01</v>
      </c>
      <c r="G993" s="70">
        <v>2015</v>
      </c>
      <c r="H993" s="419" t="s">
        <v>251</v>
      </c>
      <c r="I993" s="70"/>
      <c r="J993" s="70"/>
      <c r="K993" s="70"/>
      <c r="L993" s="70"/>
      <c r="M993" s="70"/>
      <c r="N993" s="70"/>
      <c r="O993" s="70"/>
      <c r="P993" s="70"/>
      <c r="Q993" s="70"/>
      <c r="R993" s="70" t="s">
        <v>11327</v>
      </c>
      <c r="S993" s="70">
        <v>50</v>
      </c>
      <c r="T993" s="70">
        <v>1970</v>
      </c>
      <c r="U993" s="70" t="s">
        <v>9756</v>
      </c>
      <c r="V993" s="70" t="s">
        <v>357</v>
      </c>
      <c r="W993" s="70" t="s">
        <v>11328</v>
      </c>
      <c r="X993" s="418">
        <v>0.70799999999999996</v>
      </c>
      <c r="Y993" s="419" t="s">
        <v>11329</v>
      </c>
      <c r="Z993" s="418">
        <v>8.5999999999999993E-2</v>
      </c>
      <c r="AA993" s="70">
        <v>1963</v>
      </c>
      <c r="AB993" s="419" t="s">
        <v>623</v>
      </c>
      <c r="AC993" s="418">
        <v>26</v>
      </c>
      <c r="AD993" s="70"/>
      <c r="AE993" s="70">
        <v>1</v>
      </c>
      <c r="AF993" s="70">
        <v>27</v>
      </c>
      <c r="AG993" s="70" t="s">
        <v>4293</v>
      </c>
      <c r="AH993" s="68" t="s">
        <v>11330</v>
      </c>
      <c r="AI993" s="70">
        <v>2018</v>
      </c>
      <c r="AJ993" s="70">
        <v>8.5999999999999993E-2</v>
      </c>
      <c r="AK993" s="70" t="s">
        <v>164</v>
      </c>
      <c r="AL993" s="36"/>
    </row>
    <row r="994" spans="1:38" x14ac:dyDescent="0.25">
      <c r="A994" s="460">
        <v>989</v>
      </c>
      <c r="B994" s="420"/>
      <c r="C994" s="420"/>
      <c r="D994" s="70"/>
      <c r="E994" s="419"/>
      <c r="F994" s="418"/>
      <c r="G994" s="70"/>
      <c r="H994" s="419"/>
      <c r="I994" s="70"/>
      <c r="J994" s="70"/>
      <c r="K994" s="70"/>
      <c r="L994" s="70"/>
      <c r="M994" s="70"/>
      <c r="N994" s="70"/>
      <c r="O994" s="70"/>
      <c r="P994" s="70"/>
      <c r="Q994" s="70"/>
      <c r="R994" s="70"/>
      <c r="S994" s="70"/>
      <c r="T994" s="70"/>
      <c r="U994" s="70"/>
      <c r="V994" s="70"/>
      <c r="W994" s="70"/>
      <c r="X994" s="418"/>
      <c r="Y994" s="419"/>
      <c r="Z994" s="418">
        <v>7.0999999999999994E-2</v>
      </c>
      <c r="AA994" s="70"/>
      <c r="AB994" s="419" t="s">
        <v>198</v>
      </c>
      <c r="AC994" s="418"/>
      <c r="AD994" s="70"/>
      <c r="AE994" s="70"/>
      <c r="AF994" s="70"/>
      <c r="AG994" s="70"/>
      <c r="AH994" s="68"/>
      <c r="AI994" s="70"/>
      <c r="AJ994" s="70"/>
      <c r="AK994" s="70"/>
      <c r="AL994" s="36"/>
    </row>
    <row r="995" spans="1:38" x14ac:dyDescent="0.25">
      <c r="A995" s="460">
        <v>990</v>
      </c>
      <c r="B995" s="420"/>
      <c r="C995" s="420"/>
      <c r="D995" s="70"/>
      <c r="E995" s="419"/>
      <c r="F995" s="418"/>
      <c r="G995" s="70"/>
      <c r="H995" s="419"/>
      <c r="I995" s="70"/>
      <c r="J995" s="70"/>
      <c r="K995" s="70"/>
      <c r="L995" s="70"/>
      <c r="M995" s="70"/>
      <c r="N995" s="70"/>
      <c r="O995" s="70"/>
      <c r="P995" s="70"/>
      <c r="Q995" s="70"/>
      <c r="R995" s="70"/>
      <c r="S995" s="70"/>
      <c r="T995" s="70"/>
      <c r="U995" s="70"/>
      <c r="V995" s="70"/>
      <c r="W995" s="70"/>
      <c r="X995" s="418"/>
      <c r="Y995" s="419"/>
      <c r="Z995" s="418">
        <v>0.246</v>
      </c>
      <c r="AA995" s="70"/>
      <c r="AB995" s="419" t="s">
        <v>11331</v>
      </c>
      <c r="AC995" s="418"/>
      <c r="AD995" s="70"/>
      <c r="AE995" s="70"/>
      <c r="AF995" s="70"/>
      <c r="AG995" s="70"/>
      <c r="AH995" s="68"/>
      <c r="AI995" s="70"/>
      <c r="AJ995" s="70"/>
      <c r="AK995" s="70"/>
      <c r="AL995" s="36"/>
    </row>
    <row r="996" spans="1:38" x14ac:dyDescent="0.25">
      <c r="A996" s="460">
        <v>991</v>
      </c>
      <c r="B996" s="420"/>
      <c r="C996" s="420"/>
      <c r="D996" s="70"/>
      <c r="E996" s="419"/>
      <c r="F996" s="418"/>
      <c r="G996" s="70"/>
      <c r="H996" s="419"/>
      <c r="I996" s="70"/>
      <c r="J996" s="70"/>
      <c r="K996" s="70"/>
      <c r="L996" s="70"/>
      <c r="M996" s="70"/>
      <c r="N996" s="70"/>
      <c r="O996" s="70"/>
      <c r="P996" s="70"/>
      <c r="Q996" s="70"/>
      <c r="R996" s="70"/>
      <c r="S996" s="70"/>
      <c r="T996" s="70"/>
      <c r="U996" s="70"/>
      <c r="V996" s="70"/>
      <c r="W996" s="70"/>
      <c r="X996" s="418"/>
      <c r="Y996" s="419"/>
      <c r="Z996" s="418">
        <v>0.27300000000000002</v>
      </c>
      <c r="AA996" s="70"/>
      <c r="AB996" s="419" t="s">
        <v>2256</v>
      </c>
      <c r="AC996" s="418"/>
      <c r="AD996" s="70"/>
      <c r="AE996" s="70"/>
      <c r="AF996" s="70"/>
      <c r="AG996" s="70"/>
      <c r="AH996" s="68"/>
      <c r="AI996" s="70"/>
      <c r="AJ996" s="70"/>
      <c r="AK996" s="70"/>
      <c r="AL996" s="36"/>
    </row>
    <row r="997" spans="1:38" x14ac:dyDescent="0.25">
      <c r="A997" s="460">
        <v>992</v>
      </c>
      <c r="B997" s="420"/>
      <c r="C997" s="420"/>
      <c r="D997" s="70"/>
      <c r="E997" s="419"/>
      <c r="F997" s="418"/>
      <c r="G997" s="70"/>
      <c r="H997" s="419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418"/>
      <c r="Y997" s="419"/>
      <c r="Z997" s="418">
        <v>3.2000000000000001E-2</v>
      </c>
      <c r="AA997" s="70"/>
      <c r="AB997" s="419" t="s">
        <v>10547</v>
      </c>
      <c r="AC997" s="418"/>
      <c r="AD997" s="70"/>
      <c r="AE997" s="70"/>
      <c r="AF997" s="70"/>
      <c r="AG997" s="70"/>
      <c r="AH997" s="68"/>
      <c r="AI997" s="70"/>
      <c r="AJ997" s="70"/>
      <c r="AK997" s="70"/>
      <c r="AL997" s="36"/>
    </row>
    <row r="998" spans="1:38" ht="25.5" x14ac:dyDescent="0.25">
      <c r="A998" s="460">
        <v>993</v>
      </c>
      <c r="B998" s="420"/>
      <c r="C998" s="420"/>
      <c r="D998" s="70"/>
      <c r="E998" s="419"/>
      <c r="F998" s="418"/>
      <c r="G998" s="70"/>
      <c r="H998" s="419"/>
      <c r="I998" s="70"/>
      <c r="J998" s="70"/>
      <c r="K998" s="70"/>
      <c r="L998" s="70"/>
      <c r="M998" s="70"/>
      <c r="N998" s="70"/>
      <c r="O998" s="70"/>
      <c r="P998" s="70"/>
      <c r="Q998" s="70"/>
      <c r="R998" s="70"/>
      <c r="S998" s="70"/>
      <c r="T998" s="70"/>
      <c r="U998" s="70"/>
      <c r="V998" s="70"/>
      <c r="W998" s="70" t="s">
        <v>11328</v>
      </c>
      <c r="X998" s="418">
        <v>1.171</v>
      </c>
      <c r="Y998" s="419" t="s">
        <v>11332</v>
      </c>
      <c r="Z998" s="418">
        <v>4.4999999999999998E-2</v>
      </c>
      <c r="AA998" s="70">
        <v>1963</v>
      </c>
      <c r="AB998" s="419" t="s">
        <v>205</v>
      </c>
      <c r="AC998" s="418">
        <v>41</v>
      </c>
      <c r="AD998" s="70"/>
      <c r="AE998" s="70">
        <v>1</v>
      </c>
      <c r="AF998" s="70">
        <v>42</v>
      </c>
      <c r="AG998" s="70" t="s">
        <v>4293</v>
      </c>
      <c r="AH998" s="68" t="s">
        <v>11333</v>
      </c>
      <c r="AI998" s="70">
        <v>2018</v>
      </c>
      <c r="AJ998" s="70">
        <v>7.0999999999999994E-2</v>
      </c>
      <c r="AK998" s="70" t="s">
        <v>77</v>
      </c>
      <c r="AL998" s="36"/>
    </row>
    <row r="999" spans="1:38" x14ac:dyDescent="0.25">
      <c r="A999" s="460">
        <v>994</v>
      </c>
      <c r="B999" s="420"/>
      <c r="C999" s="420"/>
      <c r="D999" s="70"/>
      <c r="E999" s="419"/>
      <c r="F999" s="418"/>
      <c r="G999" s="70"/>
      <c r="H999" s="419"/>
      <c r="I999" s="70"/>
      <c r="J999" s="70"/>
      <c r="K999" s="70"/>
      <c r="L999" s="70"/>
      <c r="M999" s="70"/>
      <c r="N999" s="70"/>
      <c r="O999" s="70"/>
      <c r="P999" s="70"/>
      <c r="Q999" s="70"/>
      <c r="R999" s="70"/>
      <c r="S999" s="70"/>
      <c r="T999" s="70"/>
      <c r="U999" s="70"/>
      <c r="V999" s="70"/>
      <c r="W999" s="70"/>
      <c r="X999" s="418"/>
      <c r="Y999" s="419"/>
      <c r="Z999" s="418">
        <v>4.7E-2</v>
      </c>
      <c r="AA999" s="70"/>
      <c r="AB999" s="419" t="s">
        <v>623</v>
      </c>
      <c r="AC999" s="418"/>
      <c r="AD999" s="70"/>
      <c r="AE999" s="70"/>
      <c r="AF999" s="70"/>
      <c r="AG999" s="70"/>
      <c r="AH999" s="68"/>
      <c r="AI999" s="70"/>
      <c r="AJ999" s="70"/>
      <c r="AK999" s="70"/>
      <c r="AL999" s="36"/>
    </row>
    <row r="1000" spans="1:38" x14ac:dyDescent="0.25">
      <c r="A1000" s="460">
        <v>995</v>
      </c>
      <c r="B1000" s="420"/>
      <c r="C1000" s="420"/>
      <c r="D1000" s="70"/>
      <c r="E1000" s="419"/>
      <c r="F1000" s="418"/>
      <c r="G1000" s="70"/>
      <c r="H1000" s="419"/>
      <c r="I1000" s="70"/>
      <c r="J1000" s="70"/>
      <c r="K1000" s="70"/>
      <c r="L1000" s="70"/>
      <c r="M1000" s="70"/>
      <c r="N1000" s="70"/>
      <c r="O1000" s="70"/>
      <c r="P1000" s="70"/>
      <c r="Q1000" s="70"/>
      <c r="R1000" s="70"/>
      <c r="S1000" s="70"/>
      <c r="T1000" s="70"/>
      <c r="U1000" s="70"/>
      <c r="V1000" s="70"/>
      <c r="W1000" s="70"/>
      <c r="X1000" s="418"/>
      <c r="Y1000" s="419"/>
      <c r="Z1000" s="418">
        <v>0.23499999999999999</v>
      </c>
      <c r="AA1000" s="70"/>
      <c r="AB1000" s="419" t="s">
        <v>11334</v>
      </c>
      <c r="AC1000" s="418"/>
      <c r="AD1000" s="70"/>
      <c r="AE1000" s="70"/>
      <c r="AF1000" s="70"/>
      <c r="AG1000" s="70"/>
      <c r="AH1000" s="68"/>
      <c r="AI1000" s="70"/>
      <c r="AJ1000" s="70"/>
      <c r="AK1000" s="70"/>
      <c r="AL1000" s="36"/>
    </row>
    <row r="1001" spans="1:38" x14ac:dyDescent="0.25">
      <c r="A1001" s="460">
        <v>996</v>
      </c>
      <c r="B1001" s="420"/>
      <c r="C1001" s="420"/>
      <c r="D1001" s="70"/>
      <c r="E1001" s="419"/>
      <c r="F1001" s="418"/>
      <c r="G1001" s="70"/>
      <c r="H1001" s="419"/>
      <c r="I1001" s="70"/>
      <c r="J1001" s="70"/>
      <c r="K1001" s="70"/>
      <c r="L1001" s="70"/>
      <c r="M1001" s="70"/>
      <c r="N1001" s="70"/>
      <c r="O1001" s="70"/>
      <c r="P1001" s="70"/>
      <c r="Q1001" s="70"/>
      <c r="R1001" s="70"/>
      <c r="S1001" s="70"/>
      <c r="T1001" s="70"/>
      <c r="U1001" s="70"/>
      <c r="V1001" s="70"/>
      <c r="W1001" s="70"/>
      <c r="X1001" s="418"/>
      <c r="Y1001" s="419"/>
      <c r="Z1001" s="418">
        <v>0.08</v>
      </c>
      <c r="AA1001" s="70"/>
      <c r="AB1001" s="419" t="s">
        <v>10547</v>
      </c>
      <c r="AC1001" s="418"/>
      <c r="AD1001" s="70"/>
      <c r="AE1001" s="70"/>
      <c r="AF1001" s="70"/>
      <c r="AG1001" s="70"/>
      <c r="AH1001" s="68"/>
      <c r="AI1001" s="70"/>
      <c r="AJ1001" s="70"/>
      <c r="AK1001" s="70"/>
      <c r="AL1001" s="36"/>
    </row>
    <row r="1002" spans="1:38" ht="25.5" x14ac:dyDescent="0.25">
      <c r="A1002" s="460">
        <v>997</v>
      </c>
      <c r="B1002" s="420"/>
      <c r="C1002" s="420"/>
      <c r="D1002" s="70"/>
      <c r="E1002" s="419"/>
      <c r="F1002" s="418"/>
      <c r="G1002" s="70"/>
      <c r="H1002" s="419"/>
      <c r="I1002" s="70"/>
      <c r="J1002" s="70"/>
      <c r="K1002" s="70"/>
      <c r="L1002" s="70"/>
      <c r="M1002" s="70"/>
      <c r="N1002" s="70"/>
      <c r="O1002" s="70"/>
      <c r="P1002" s="70"/>
      <c r="Q1002" s="70"/>
      <c r="R1002" s="70"/>
      <c r="S1002" s="70"/>
      <c r="T1002" s="70"/>
      <c r="U1002" s="70"/>
      <c r="V1002" s="70"/>
      <c r="W1002" s="70"/>
      <c r="X1002" s="418"/>
      <c r="Y1002" s="419"/>
      <c r="Z1002" s="418">
        <v>0.72</v>
      </c>
      <c r="AA1002" s="70"/>
      <c r="AB1002" s="419" t="s">
        <v>207</v>
      </c>
      <c r="AC1002" s="418"/>
      <c r="AD1002" s="70"/>
      <c r="AE1002" s="70"/>
      <c r="AF1002" s="70"/>
      <c r="AG1002" s="70" t="s">
        <v>4293</v>
      </c>
      <c r="AH1002" s="68" t="s">
        <v>11335</v>
      </c>
      <c r="AI1002" s="70">
        <v>2018</v>
      </c>
      <c r="AJ1002" s="70">
        <v>8.3000000000000004E-2</v>
      </c>
      <c r="AK1002" s="70" t="s">
        <v>11336</v>
      </c>
      <c r="AL1002" s="36"/>
    </row>
    <row r="1003" spans="1:38" ht="25.5" x14ac:dyDescent="0.25">
      <c r="A1003" s="460">
        <v>998</v>
      </c>
      <c r="B1003" s="420"/>
      <c r="C1003" s="420"/>
      <c r="D1003" s="70"/>
      <c r="E1003" s="419"/>
      <c r="F1003" s="418"/>
      <c r="G1003" s="70"/>
      <c r="H1003" s="419"/>
      <c r="I1003" s="70"/>
      <c r="J1003" s="70"/>
      <c r="K1003" s="70"/>
      <c r="L1003" s="70"/>
      <c r="M1003" s="70"/>
      <c r="N1003" s="70"/>
      <c r="O1003" s="70"/>
      <c r="P1003" s="70"/>
      <c r="Q1003" s="70"/>
      <c r="R1003" s="70"/>
      <c r="S1003" s="70"/>
      <c r="T1003" s="70"/>
      <c r="U1003" s="70"/>
      <c r="V1003" s="70"/>
      <c r="W1003" s="70"/>
      <c r="X1003" s="418"/>
      <c r="Y1003" s="419"/>
      <c r="Z1003" s="418">
        <v>4.3999999999999997E-2</v>
      </c>
      <c r="AA1003" s="70"/>
      <c r="AB1003" s="419" t="s">
        <v>11051</v>
      </c>
      <c r="AC1003" s="418"/>
      <c r="AD1003" s="70"/>
      <c r="AE1003" s="70"/>
      <c r="AF1003" s="70"/>
      <c r="AG1003" s="70" t="s">
        <v>4293</v>
      </c>
      <c r="AH1003" s="68" t="s">
        <v>11337</v>
      </c>
      <c r="AI1003" s="70">
        <v>2018</v>
      </c>
      <c r="AJ1003" s="70">
        <v>3.6999999999999998E-2</v>
      </c>
      <c r="AK1003" s="70" t="s">
        <v>1025</v>
      </c>
      <c r="AL1003" s="36"/>
    </row>
    <row r="1004" spans="1:38" x14ac:dyDescent="0.25">
      <c r="A1004" s="460">
        <v>999</v>
      </c>
      <c r="B1004" s="420"/>
      <c r="C1004" s="420"/>
      <c r="D1004" s="70"/>
      <c r="E1004" s="419"/>
      <c r="F1004" s="418"/>
      <c r="G1004" s="70"/>
      <c r="H1004" s="419"/>
      <c r="I1004" s="70"/>
      <c r="J1004" s="70"/>
      <c r="K1004" s="70"/>
      <c r="L1004" s="70"/>
      <c r="M1004" s="70"/>
      <c r="N1004" s="70"/>
      <c r="O1004" s="70"/>
      <c r="P1004" s="70"/>
      <c r="Q1004" s="70"/>
      <c r="R1004" s="70"/>
      <c r="S1004" s="70"/>
      <c r="T1004" s="70"/>
      <c r="U1004" s="70"/>
      <c r="V1004" s="70"/>
      <c r="W1004" s="70"/>
      <c r="X1004" s="418"/>
      <c r="Y1004" s="419"/>
      <c r="Z1004" s="418"/>
      <c r="AA1004" s="70"/>
      <c r="AB1004" s="419"/>
      <c r="AC1004" s="418"/>
      <c r="AD1004" s="70"/>
      <c r="AE1004" s="70"/>
      <c r="AF1004" s="70"/>
      <c r="AG1004" s="70"/>
      <c r="AH1004" s="68"/>
      <c r="AI1004" s="70"/>
      <c r="AJ1004" s="70"/>
      <c r="AK1004" s="70"/>
      <c r="AL1004" s="36"/>
    </row>
    <row r="1005" spans="1:38" ht="25.5" x14ac:dyDescent="0.25">
      <c r="A1005" s="460">
        <v>1000</v>
      </c>
      <c r="B1005" s="420" t="s">
        <v>11338</v>
      </c>
      <c r="C1005" s="420"/>
      <c r="D1005" s="70" t="s">
        <v>11325</v>
      </c>
      <c r="E1005" s="70" t="s">
        <v>11339</v>
      </c>
      <c r="F1005" s="70">
        <v>0.03</v>
      </c>
      <c r="G1005" s="70">
        <v>1972</v>
      </c>
      <c r="H1005" s="70" t="s">
        <v>251</v>
      </c>
      <c r="I1005" s="70">
        <v>1</v>
      </c>
      <c r="J1005" s="70"/>
      <c r="K1005" s="70"/>
      <c r="L1005" s="70">
        <v>1</v>
      </c>
      <c r="M1005" s="70"/>
      <c r="N1005" s="70"/>
      <c r="O1005" s="70"/>
      <c r="P1005" s="70"/>
      <c r="Q1005" s="70"/>
      <c r="R1005" s="70" t="s">
        <v>11340</v>
      </c>
      <c r="S1005" s="70">
        <v>51</v>
      </c>
      <c r="T1005" s="70">
        <v>2015</v>
      </c>
      <c r="U1005" s="70" t="s">
        <v>10742</v>
      </c>
      <c r="V1005" s="70" t="s">
        <v>56</v>
      </c>
      <c r="W1005" s="68" t="s">
        <v>11341</v>
      </c>
      <c r="X1005" s="70">
        <v>0.30199999999999999</v>
      </c>
      <c r="Y1005" s="70" t="s">
        <v>11342</v>
      </c>
      <c r="Z1005" s="418">
        <v>0.30199999999999999</v>
      </c>
      <c r="AA1005" s="70">
        <v>2014</v>
      </c>
      <c r="AB1005" s="68" t="s">
        <v>11343</v>
      </c>
      <c r="AC1005" s="70"/>
      <c r="AD1005" s="70"/>
      <c r="AE1005" s="70">
        <v>10</v>
      </c>
      <c r="AF1005" s="70">
        <v>10</v>
      </c>
      <c r="AG1005" s="70" t="s">
        <v>11340</v>
      </c>
      <c r="AH1005" s="70" t="s">
        <v>11344</v>
      </c>
      <c r="AI1005" s="70">
        <v>2014</v>
      </c>
      <c r="AJ1005" s="70">
        <v>0.02</v>
      </c>
      <c r="AK1005" s="70" t="s">
        <v>77</v>
      </c>
      <c r="AL1005" s="36"/>
    </row>
    <row r="1006" spans="1:38" ht="25.5" x14ac:dyDescent="0.25">
      <c r="A1006" s="460">
        <v>1001</v>
      </c>
      <c r="B1006" s="420"/>
      <c r="C1006" s="420"/>
      <c r="D1006" s="70"/>
      <c r="E1006" s="70"/>
      <c r="F1006" s="70"/>
      <c r="G1006" s="70"/>
      <c r="H1006" s="70"/>
      <c r="I1006" s="70"/>
      <c r="J1006" s="70"/>
      <c r="K1006" s="70"/>
      <c r="L1006" s="70"/>
      <c r="M1006" s="70"/>
      <c r="N1006" s="70"/>
      <c r="O1006" s="70"/>
      <c r="P1006" s="70"/>
      <c r="Q1006" s="70"/>
      <c r="R1006" s="70"/>
      <c r="S1006" s="70"/>
      <c r="T1006" s="70"/>
      <c r="U1006" s="70"/>
      <c r="V1006" s="70"/>
      <c r="W1006" s="68" t="s">
        <v>11341</v>
      </c>
      <c r="X1006" s="70">
        <v>0.38200000000000001</v>
      </c>
      <c r="Y1006" s="70" t="s">
        <v>11345</v>
      </c>
      <c r="Z1006" s="418">
        <v>0.38200000000000001</v>
      </c>
      <c r="AA1006" s="70">
        <v>2014</v>
      </c>
      <c r="AB1006" s="68" t="s">
        <v>11343</v>
      </c>
      <c r="AC1006" s="70"/>
      <c r="AD1006" s="70"/>
      <c r="AE1006" s="70">
        <v>14</v>
      </c>
      <c r="AF1006" s="70">
        <v>14</v>
      </c>
      <c r="AG1006" s="70" t="s">
        <v>11340</v>
      </c>
      <c r="AH1006" s="70" t="s">
        <v>11346</v>
      </c>
      <c r="AI1006" s="70">
        <v>2014</v>
      </c>
      <c r="AJ1006" s="70">
        <v>3.3000000000000002E-2</v>
      </c>
      <c r="AK1006" s="70" t="s">
        <v>77</v>
      </c>
      <c r="AL1006" s="36"/>
    </row>
    <row r="1007" spans="1:38" ht="25.5" x14ac:dyDescent="0.25">
      <c r="A1007" s="460">
        <v>1002</v>
      </c>
      <c r="B1007" s="420"/>
      <c r="C1007" s="420"/>
      <c r="D1007" s="70"/>
      <c r="E1007" s="70"/>
      <c r="F1007" s="70"/>
      <c r="G1007" s="70"/>
      <c r="H1007" s="70"/>
      <c r="I1007" s="70"/>
      <c r="J1007" s="70"/>
      <c r="K1007" s="70"/>
      <c r="L1007" s="70"/>
      <c r="M1007" s="70"/>
      <c r="N1007" s="70"/>
      <c r="O1007" s="70"/>
      <c r="P1007" s="70"/>
      <c r="Q1007" s="70"/>
      <c r="R1007" s="70"/>
      <c r="S1007" s="70"/>
      <c r="T1007" s="70"/>
      <c r="U1007" s="70"/>
      <c r="V1007" s="70"/>
      <c r="W1007" s="68" t="s">
        <v>11341</v>
      </c>
      <c r="X1007" s="70">
        <v>0.63700000000000001</v>
      </c>
      <c r="Y1007" s="70" t="s">
        <v>11347</v>
      </c>
      <c r="Z1007" s="418">
        <v>0.63700000000000001</v>
      </c>
      <c r="AA1007" s="70">
        <v>2014</v>
      </c>
      <c r="AB1007" s="68" t="s">
        <v>11343</v>
      </c>
      <c r="AC1007" s="70"/>
      <c r="AD1007" s="70"/>
      <c r="AE1007" s="70">
        <v>38</v>
      </c>
      <c r="AF1007" s="70">
        <v>38</v>
      </c>
      <c r="AG1007" s="70" t="s">
        <v>11340</v>
      </c>
      <c r="AH1007" s="70" t="s">
        <v>11348</v>
      </c>
      <c r="AI1007" s="70">
        <v>2014</v>
      </c>
      <c r="AJ1007" s="70">
        <v>3.3000000000000002E-2</v>
      </c>
      <c r="AK1007" s="70" t="s">
        <v>77</v>
      </c>
      <c r="AL1007" s="36"/>
    </row>
    <row r="1008" spans="1:38" x14ac:dyDescent="0.25">
      <c r="A1008" s="460">
        <v>1003</v>
      </c>
      <c r="B1008" s="420"/>
      <c r="C1008" s="420"/>
      <c r="D1008" s="70"/>
      <c r="E1008" s="70"/>
      <c r="F1008" s="70"/>
      <c r="G1008" s="70"/>
      <c r="H1008" s="70"/>
      <c r="I1008" s="70"/>
      <c r="J1008" s="70"/>
      <c r="K1008" s="70"/>
      <c r="L1008" s="70"/>
      <c r="M1008" s="70"/>
      <c r="N1008" s="70"/>
      <c r="O1008" s="70"/>
      <c r="P1008" s="70"/>
      <c r="Q1008" s="70"/>
      <c r="R1008" s="70"/>
      <c r="S1008" s="70"/>
      <c r="T1008" s="70"/>
      <c r="U1008" s="70"/>
      <c r="V1008" s="70"/>
      <c r="W1008" s="68" t="s">
        <v>11341</v>
      </c>
      <c r="X1008" s="70">
        <v>0.44400000000000001</v>
      </c>
      <c r="Y1008" s="70" t="s">
        <v>11349</v>
      </c>
      <c r="Z1008" s="418">
        <v>0.05</v>
      </c>
      <c r="AA1008" s="70">
        <v>2014</v>
      </c>
      <c r="AB1008" s="68" t="s">
        <v>623</v>
      </c>
      <c r="AC1008" s="70">
        <v>13</v>
      </c>
      <c r="AD1008" s="70"/>
      <c r="AE1008" s="70">
        <v>4</v>
      </c>
      <c r="AF1008" s="70">
        <v>17</v>
      </c>
      <c r="AG1008" s="70" t="s">
        <v>11340</v>
      </c>
      <c r="AH1008" s="70" t="s">
        <v>11350</v>
      </c>
      <c r="AI1008" s="70">
        <v>2014</v>
      </c>
      <c r="AJ1008" s="70">
        <v>0.02</v>
      </c>
      <c r="AK1008" s="70" t="s">
        <v>77</v>
      </c>
      <c r="AL1008" s="36"/>
    </row>
    <row r="1009" spans="1:38" ht="25.5" x14ac:dyDescent="0.25">
      <c r="A1009" s="460">
        <v>1004</v>
      </c>
      <c r="B1009" s="420"/>
      <c r="C1009" s="420"/>
      <c r="D1009" s="70"/>
      <c r="E1009" s="70"/>
      <c r="F1009" s="70"/>
      <c r="G1009" s="70"/>
      <c r="H1009" s="70"/>
      <c r="I1009" s="70"/>
      <c r="J1009" s="70"/>
      <c r="K1009" s="70"/>
      <c r="L1009" s="70"/>
      <c r="M1009" s="70"/>
      <c r="N1009" s="70"/>
      <c r="O1009" s="70"/>
      <c r="P1009" s="70"/>
      <c r="Q1009" s="70"/>
      <c r="R1009" s="70"/>
      <c r="S1009" s="70"/>
      <c r="T1009" s="70"/>
      <c r="U1009" s="70"/>
      <c r="V1009" s="70"/>
      <c r="W1009" s="68"/>
      <c r="X1009" s="70"/>
      <c r="Y1009" s="70"/>
      <c r="Z1009" s="418">
        <v>0.36199999999999999</v>
      </c>
      <c r="AA1009" s="70"/>
      <c r="AB1009" s="68" t="s">
        <v>267</v>
      </c>
      <c r="AC1009" s="70"/>
      <c r="AD1009" s="70"/>
      <c r="AE1009" s="70"/>
      <c r="AF1009" s="70"/>
      <c r="AG1009" s="70"/>
      <c r="AH1009" s="70"/>
      <c r="AI1009" s="70"/>
      <c r="AJ1009" s="70"/>
      <c r="AK1009" s="70"/>
      <c r="AL1009" s="36"/>
    </row>
    <row r="1010" spans="1:38" x14ac:dyDescent="0.25">
      <c r="A1010" s="460">
        <v>1005</v>
      </c>
      <c r="B1010" s="420"/>
      <c r="C1010" s="420"/>
      <c r="D1010" s="70"/>
      <c r="E1010" s="70"/>
      <c r="F1010" s="70"/>
      <c r="G1010" s="70"/>
      <c r="H1010" s="70"/>
      <c r="I1010" s="70"/>
      <c r="J1010" s="70"/>
      <c r="K1010" s="70"/>
      <c r="L1010" s="70"/>
      <c r="M1010" s="70"/>
      <c r="N1010" s="70"/>
      <c r="O1010" s="70"/>
      <c r="P1010" s="70"/>
      <c r="Q1010" s="70"/>
      <c r="R1010" s="70"/>
      <c r="S1010" s="70"/>
      <c r="T1010" s="70"/>
      <c r="U1010" s="70"/>
      <c r="V1010" s="70"/>
      <c r="W1010" s="68"/>
      <c r="X1010" s="70"/>
      <c r="Y1010" s="70"/>
      <c r="Z1010" s="418">
        <v>3.2000000000000001E-2</v>
      </c>
      <c r="AA1010" s="70"/>
      <c r="AB1010" s="68" t="s">
        <v>11307</v>
      </c>
      <c r="AC1010" s="70"/>
      <c r="AD1010" s="70"/>
      <c r="AE1010" s="70"/>
      <c r="AF1010" s="70"/>
      <c r="AG1010" s="70"/>
      <c r="AH1010" s="70"/>
      <c r="AI1010" s="70"/>
      <c r="AJ1010" s="70"/>
      <c r="AK1010" s="70"/>
      <c r="AL1010" s="36"/>
    </row>
    <row r="1011" spans="1:38" ht="25.5" x14ac:dyDescent="0.25">
      <c r="A1011" s="460">
        <v>1006</v>
      </c>
      <c r="B1011" s="420"/>
      <c r="C1011" s="420"/>
      <c r="D1011" s="70"/>
      <c r="E1011" s="70"/>
      <c r="F1011" s="70"/>
      <c r="G1011" s="70"/>
      <c r="H1011" s="70"/>
      <c r="I1011" s="70"/>
      <c r="J1011" s="70"/>
      <c r="K1011" s="70"/>
      <c r="L1011" s="70"/>
      <c r="M1011" s="70"/>
      <c r="N1011" s="70"/>
      <c r="O1011" s="70"/>
      <c r="P1011" s="70"/>
      <c r="Q1011" s="70"/>
      <c r="R1011" s="70"/>
      <c r="S1011" s="70"/>
      <c r="T1011" s="70"/>
      <c r="U1011" s="70"/>
      <c r="V1011" s="70"/>
      <c r="W1011" s="68" t="s">
        <v>11341</v>
      </c>
      <c r="X1011" s="70">
        <v>0.505</v>
      </c>
      <c r="Y1011" s="70" t="s">
        <v>11351</v>
      </c>
      <c r="Z1011" s="418">
        <v>0.307</v>
      </c>
      <c r="AA1011" s="70">
        <v>2014</v>
      </c>
      <c r="AB1011" s="68" t="s">
        <v>11343</v>
      </c>
      <c r="AC1011" s="70">
        <v>6</v>
      </c>
      <c r="AD1011" s="70"/>
      <c r="AE1011" s="70">
        <v>12</v>
      </c>
      <c r="AF1011" s="70">
        <v>18</v>
      </c>
      <c r="AG1011" s="70" t="s">
        <v>11340</v>
      </c>
      <c r="AH1011" s="70" t="s">
        <v>11352</v>
      </c>
      <c r="AI1011" s="70">
        <v>2014</v>
      </c>
      <c r="AJ1011" s="70">
        <v>0.02</v>
      </c>
      <c r="AK1011" s="70" t="s">
        <v>77</v>
      </c>
      <c r="AL1011" s="36"/>
    </row>
    <row r="1012" spans="1:38" x14ac:dyDescent="0.25">
      <c r="A1012" s="460">
        <v>1007</v>
      </c>
      <c r="B1012" s="420"/>
      <c r="C1012" s="420"/>
      <c r="D1012" s="70"/>
      <c r="E1012" s="70"/>
      <c r="F1012" s="70"/>
      <c r="G1012" s="70"/>
      <c r="H1012" s="70"/>
      <c r="I1012" s="70"/>
      <c r="J1012" s="70"/>
      <c r="K1012" s="70"/>
      <c r="L1012" s="70"/>
      <c r="M1012" s="70"/>
      <c r="N1012" s="70"/>
      <c r="O1012" s="70"/>
      <c r="P1012" s="70"/>
      <c r="Q1012" s="70"/>
      <c r="R1012" s="70"/>
      <c r="S1012" s="70"/>
      <c r="T1012" s="70"/>
      <c r="U1012" s="70"/>
      <c r="V1012" s="70"/>
      <c r="W1012" s="68"/>
      <c r="X1012" s="70"/>
      <c r="Y1012" s="70"/>
      <c r="Z1012" s="418">
        <v>0.19800000000000001</v>
      </c>
      <c r="AA1012" s="70"/>
      <c r="AB1012" s="68" t="s">
        <v>10543</v>
      </c>
      <c r="AC1012" s="70"/>
      <c r="AD1012" s="70"/>
      <c r="AE1012" s="70"/>
      <c r="AF1012" s="70"/>
      <c r="AG1012" s="70"/>
      <c r="AH1012" s="70"/>
      <c r="AI1012" s="70"/>
      <c r="AJ1012" s="70"/>
      <c r="AK1012" s="70"/>
      <c r="AL1012" s="36"/>
    </row>
    <row r="1013" spans="1:38" x14ac:dyDescent="0.25">
      <c r="A1013" s="460">
        <v>1008</v>
      </c>
      <c r="B1013" s="420"/>
      <c r="C1013" s="420"/>
      <c r="D1013" s="70"/>
      <c r="E1013" s="70"/>
      <c r="F1013" s="70"/>
      <c r="G1013" s="70"/>
      <c r="H1013" s="70"/>
      <c r="I1013" s="70"/>
      <c r="J1013" s="70"/>
      <c r="K1013" s="70"/>
      <c r="L1013" s="70"/>
      <c r="M1013" s="70"/>
      <c r="N1013" s="70"/>
      <c r="O1013" s="70"/>
      <c r="P1013" s="70"/>
      <c r="Q1013" s="70"/>
      <c r="R1013" s="70"/>
      <c r="S1013" s="70"/>
      <c r="T1013" s="70"/>
      <c r="U1013" s="70"/>
      <c r="V1013" s="70"/>
      <c r="W1013" s="68"/>
      <c r="X1013" s="70"/>
      <c r="Y1013" s="70"/>
      <c r="Z1013" s="418"/>
      <c r="AA1013" s="70"/>
      <c r="AB1013" s="68"/>
      <c r="AC1013" s="70"/>
      <c r="AD1013" s="70"/>
      <c r="AE1013" s="70"/>
      <c r="AF1013" s="70"/>
      <c r="AG1013" s="70"/>
      <c r="AH1013" s="70"/>
      <c r="AI1013" s="70"/>
      <c r="AJ1013" s="70"/>
      <c r="AK1013" s="70"/>
      <c r="AL1013" s="36"/>
    </row>
    <row r="1014" spans="1:38" ht="38.25" x14ac:dyDescent="0.25">
      <c r="A1014" s="460">
        <v>1009</v>
      </c>
      <c r="B1014" s="420" t="s">
        <v>11353</v>
      </c>
      <c r="C1014" s="420"/>
      <c r="D1014" s="68" t="s">
        <v>11354</v>
      </c>
      <c r="E1014" s="70" t="s">
        <v>11355</v>
      </c>
      <c r="F1014" s="70">
        <v>0.06</v>
      </c>
      <c r="G1014" s="70">
        <v>2019</v>
      </c>
      <c r="H1014" s="70" t="s">
        <v>1053</v>
      </c>
      <c r="I1014" s="70">
        <v>1</v>
      </c>
      <c r="J1014" s="70"/>
      <c r="K1014" s="70"/>
      <c r="L1014" s="70">
        <v>1</v>
      </c>
      <c r="M1014" s="70"/>
      <c r="N1014" s="70"/>
      <c r="O1014" s="70"/>
      <c r="P1014" s="70"/>
      <c r="Q1014" s="70"/>
      <c r="R1014" s="70" t="s">
        <v>11356</v>
      </c>
      <c r="S1014" s="70">
        <v>122</v>
      </c>
      <c r="T1014" s="70">
        <v>2019</v>
      </c>
      <c r="U1014" s="70" t="s">
        <v>11166</v>
      </c>
      <c r="V1014" s="70" t="s">
        <v>1066</v>
      </c>
      <c r="W1014" s="70" t="s">
        <v>10714</v>
      </c>
      <c r="X1014" s="70">
        <v>5.6000000000000001E-2</v>
      </c>
      <c r="Y1014" s="70" t="s">
        <v>10715</v>
      </c>
      <c r="Z1014" s="418">
        <v>5.6000000000000001E-2</v>
      </c>
      <c r="AA1014" s="70">
        <v>2019</v>
      </c>
      <c r="AB1014" s="70" t="s">
        <v>999</v>
      </c>
      <c r="AC1014" s="70">
        <v>3</v>
      </c>
      <c r="AD1014" s="70"/>
      <c r="AE1014" s="70"/>
      <c r="AF1014" s="70">
        <v>3</v>
      </c>
      <c r="AG1014" s="70" t="s">
        <v>11357</v>
      </c>
      <c r="AH1014" s="68" t="s">
        <v>11358</v>
      </c>
      <c r="AI1014" s="70">
        <v>2021</v>
      </c>
      <c r="AJ1014" s="70">
        <v>0.122</v>
      </c>
      <c r="AK1014" s="70" t="s">
        <v>802</v>
      </c>
      <c r="AL1014" s="36"/>
    </row>
    <row r="1015" spans="1:38" x14ac:dyDescent="0.25">
      <c r="A1015" s="460">
        <v>1010</v>
      </c>
      <c r="B1015" s="420"/>
      <c r="C1015" s="420"/>
      <c r="D1015" s="70"/>
      <c r="E1015" s="70"/>
      <c r="F1015" s="70"/>
      <c r="G1015" s="70"/>
      <c r="H1015" s="70"/>
      <c r="I1015" s="70"/>
      <c r="J1015" s="70"/>
      <c r="K1015" s="70"/>
      <c r="L1015" s="70"/>
      <c r="M1015" s="70"/>
      <c r="N1015" s="70"/>
      <c r="O1015" s="70"/>
      <c r="P1015" s="70"/>
      <c r="Q1015" s="70"/>
      <c r="R1015" s="70"/>
      <c r="S1015" s="70"/>
      <c r="T1015" s="70"/>
      <c r="U1015" s="70"/>
      <c r="V1015" s="70"/>
      <c r="W1015" s="70"/>
      <c r="X1015" s="70"/>
      <c r="Y1015" s="70"/>
      <c r="Z1015" s="70"/>
      <c r="AA1015" s="70"/>
      <c r="AB1015" s="70"/>
      <c r="AC1015" s="70"/>
      <c r="AD1015" s="70"/>
      <c r="AE1015" s="70"/>
      <c r="AF1015" s="70"/>
      <c r="AG1015" s="70"/>
      <c r="AH1015" s="70"/>
      <c r="AI1015" s="70"/>
      <c r="AJ1015" s="70"/>
      <c r="AK1015" s="70"/>
      <c r="AL1015" s="36"/>
    </row>
    <row r="1016" spans="1:38" ht="25.5" x14ac:dyDescent="0.25">
      <c r="A1016" s="460">
        <v>1011</v>
      </c>
      <c r="B1016" s="420" t="s">
        <v>11359</v>
      </c>
      <c r="C1016" s="420"/>
      <c r="D1016" s="70" t="s">
        <v>11325</v>
      </c>
      <c r="E1016" s="70" t="s">
        <v>11360</v>
      </c>
      <c r="F1016" s="70">
        <v>1.77</v>
      </c>
      <c r="G1016" s="70">
        <v>1969</v>
      </c>
      <c r="H1016" s="70" t="s">
        <v>11361</v>
      </c>
      <c r="I1016" s="70">
        <v>4</v>
      </c>
      <c r="J1016" s="70"/>
      <c r="K1016" s="70"/>
      <c r="L1016" s="70">
        <v>4</v>
      </c>
      <c r="M1016" s="70"/>
      <c r="N1016" s="70"/>
      <c r="O1016" s="70"/>
      <c r="P1016" s="70"/>
      <c r="Q1016" s="70"/>
      <c r="R1016" s="70" t="s">
        <v>6524</v>
      </c>
      <c r="S1016" s="70">
        <v>74</v>
      </c>
      <c r="T1016" s="70">
        <v>1976</v>
      </c>
      <c r="U1016" s="70" t="s">
        <v>9982</v>
      </c>
      <c r="V1016" s="70" t="s">
        <v>221</v>
      </c>
      <c r="W1016" s="68" t="s">
        <v>11362</v>
      </c>
      <c r="X1016" s="70">
        <v>0.49199999999999999</v>
      </c>
      <c r="Y1016" s="68" t="s">
        <v>11363</v>
      </c>
      <c r="Z1016" s="70">
        <v>2.5000000000000001E-2</v>
      </c>
      <c r="AA1016" s="70">
        <v>2015</v>
      </c>
      <c r="AB1016" s="68" t="s">
        <v>11364</v>
      </c>
      <c r="AC1016" s="70">
        <v>19</v>
      </c>
      <c r="AD1016" s="70"/>
      <c r="AE1016" s="70"/>
      <c r="AF1016" s="70">
        <v>19</v>
      </c>
      <c r="AG1016" s="70"/>
      <c r="AH1016" s="70"/>
      <c r="AI1016" s="70"/>
      <c r="AJ1016" s="70"/>
      <c r="AK1016" s="70"/>
      <c r="AL1016" s="36"/>
    </row>
    <row r="1017" spans="1:38" ht="25.5" x14ac:dyDescent="0.25">
      <c r="A1017" s="460">
        <v>1012</v>
      </c>
      <c r="B1017" s="420"/>
      <c r="C1017" s="420"/>
      <c r="D1017" s="70"/>
      <c r="E1017" s="70"/>
      <c r="F1017" s="70"/>
      <c r="G1017" s="70"/>
      <c r="H1017" s="70"/>
      <c r="I1017" s="70"/>
      <c r="J1017" s="70"/>
      <c r="K1017" s="70"/>
      <c r="L1017" s="70"/>
      <c r="M1017" s="70"/>
      <c r="N1017" s="70"/>
      <c r="O1017" s="70"/>
      <c r="P1017" s="70"/>
      <c r="Q1017" s="70"/>
      <c r="R1017" s="70"/>
      <c r="S1017" s="70"/>
      <c r="T1017" s="70"/>
      <c r="U1017" s="70"/>
      <c r="V1017" s="70"/>
      <c r="W1017" s="68"/>
      <c r="X1017" s="70"/>
      <c r="Y1017" s="68"/>
      <c r="Z1017" s="70">
        <v>0.45100000000000001</v>
      </c>
      <c r="AA1017" s="70"/>
      <c r="AB1017" s="68" t="s">
        <v>11365</v>
      </c>
      <c r="AC1017" s="70"/>
      <c r="AD1017" s="70"/>
      <c r="AE1017" s="70"/>
      <c r="AF1017" s="70"/>
      <c r="AG1017" s="70"/>
      <c r="AH1017" s="70"/>
      <c r="AI1017" s="70"/>
      <c r="AJ1017" s="70"/>
      <c r="AK1017" s="70"/>
      <c r="AL1017" s="36"/>
    </row>
    <row r="1018" spans="1:38" x14ac:dyDescent="0.25">
      <c r="A1018" s="460">
        <v>1013</v>
      </c>
      <c r="B1018" s="420"/>
      <c r="C1018" s="420"/>
      <c r="D1018" s="70"/>
      <c r="E1018" s="70"/>
      <c r="F1018" s="70"/>
      <c r="G1018" s="70"/>
      <c r="H1018" s="70"/>
      <c r="I1018" s="70"/>
      <c r="J1018" s="70"/>
      <c r="K1018" s="70"/>
      <c r="L1018" s="70"/>
      <c r="M1018" s="70"/>
      <c r="N1018" s="70"/>
      <c r="O1018" s="70"/>
      <c r="P1018" s="70"/>
      <c r="Q1018" s="70"/>
      <c r="R1018" s="70"/>
      <c r="S1018" s="70"/>
      <c r="T1018" s="70"/>
      <c r="U1018" s="70"/>
      <c r="V1018" s="70"/>
      <c r="W1018" s="68"/>
      <c r="X1018" s="70"/>
      <c r="Y1018" s="68"/>
      <c r="Z1018" s="70">
        <v>1.2999999999999999E-2</v>
      </c>
      <c r="AA1018" s="70"/>
      <c r="AB1018" s="68" t="s">
        <v>10547</v>
      </c>
      <c r="AC1018" s="70"/>
      <c r="AD1018" s="70"/>
      <c r="AE1018" s="70"/>
      <c r="AF1018" s="70"/>
      <c r="AG1018" s="70"/>
      <c r="AH1018" s="70"/>
      <c r="AI1018" s="70"/>
      <c r="AJ1018" s="70"/>
      <c r="AK1018" s="70"/>
      <c r="AL1018" s="36"/>
    </row>
    <row r="1019" spans="1:38" x14ac:dyDescent="0.25">
      <c r="A1019" s="460">
        <v>1014</v>
      </c>
      <c r="B1019" s="420"/>
      <c r="C1019" s="420"/>
      <c r="D1019" s="70"/>
      <c r="E1019" s="70"/>
      <c r="F1019" s="70"/>
      <c r="G1019" s="70"/>
      <c r="H1019" s="70"/>
      <c r="I1019" s="70"/>
      <c r="J1019" s="70"/>
      <c r="K1019" s="70"/>
      <c r="L1019" s="70"/>
      <c r="M1019" s="70"/>
      <c r="N1019" s="70"/>
      <c r="O1019" s="70"/>
      <c r="P1019" s="70"/>
      <c r="Q1019" s="70"/>
      <c r="R1019" s="70"/>
      <c r="S1019" s="70"/>
      <c r="T1019" s="70"/>
      <c r="U1019" s="70"/>
      <c r="V1019" s="70"/>
      <c r="W1019" s="70"/>
      <c r="X1019" s="70"/>
      <c r="Y1019" s="70"/>
      <c r="Z1019" s="70"/>
      <c r="AA1019" s="70"/>
      <c r="AB1019" s="70"/>
      <c r="AC1019" s="70"/>
      <c r="AD1019" s="70"/>
      <c r="AE1019" s="70"/>
      <c r="AF1019" s="70"/>
      <c r="AG1019" s="70"/>
      <c r="AH1019" s="70"/>
      <c r="AI1019" s="70"/>
      <c r="AJ1019" s="70"/>
      <c r="AK1019" s="70"/>
      <c r="AL1019" s="36"/>
    </row>
    <row r="1020" spans="1:38" ht="25.5" x14ac:dyDescent="0.25">
      <c r="A1020" s="460">
        <v>1015</v>
      </c>
      <c r="B1020" s="420" t="s">
        <v>11366</v>
      </c>
      <c r="C1020" s="420"/>
      <c r="D1020" s="70" t="s">
        <v>11325</v>
      </c>
      <c r="E1020" s="70" t="s">
        <v>11367</v>
      </c>
      <c r="F1020" s="70">
        <v>0.04</v>
      </c>
      <c r="G1020" s="70">
        <v>1972</v>
      </c>
      <c r="H1020" s="70" t="s">
        <v>251</v>
      </c>
      <c r="I1020" s="70">
        <v>1</v>
      </c>
      <c r="J1020" s="70"/>
      <c r="K1020" s="70"/>
      <c r="L1020" s="70">
        <v>1</v>
      </c>
      <c r="M1020" s="70"/>
      <c r="N1020" s="70"/>
      <c r="O1020" s="70"/>
      <c r="P1020" s="70"/>
      <c r="Q1020" s="70"/>
      <c r="R1020" s="70" t="s">
        <v>11368</v>
      </c>
      <c r="S1020" s="70">
        <v>52</v>
      </c>
      <c r="T1020" s="70">
        <v>2011</v>
      </c>
      <c r="U1020" s="70" t="s">
        <v>10742</v>
      </c>
      <c r="V1020" s="70" t="s">
        <v>357</v>
      </c>
      <c r="W1020" s="70" t="s">
        <v>11369</v>
      </c>
      <c r="X1020" s="70">
        <v>1.8540000000000001</v>
      </c>
      <c r="Y1020" s="70" t="s">
        <v>11370</v>
      </c>
      <c r="Z1020" s="70">
        <v>1.8540000000000001</v>
      </c>
      <c r="AA1020" s="70">
        <v>1963</v>
      </c>
      <c r="AB1020" s="68" t="s">
        <v>10774</v>
      </c>
      <c r="AC1020" s="70">
        <v>66</v>
      </c>
      <c r="AD1020" s="70"/>
      <c r="AE1020" s="70">
        <v>2</v>
      </c>
      <c r="AF1020" s="70">
        <v>68</v>
      </c>
      <c r="AG1020" s="70" t="s">
        <v>11371</v>
      </c>
      <c r="AH1020" s="68" t="s">
        <v>11372</v>
      </c>
      <c r="AI1020" s="70">
        <v>2012</v>
      </c>
      <c r="AJ1020" s="70">
        <v>0.02</v>
      </c>
      <c r="AK1020" s="70" t="s">
        <v>77</v>
      </c>
      <c r="AL1020" s="36"/>
    </row>
    <row r="1021" spans="1:38" x14ac:dyDescent="0.25">
      <c r="A1021" s="460">
        <v>1016</v>
      </c>
      <c r="B1021" s="420"/>
      <c r="C1021" s="420"/>
      <c r="D1021" s="70"/>
      <c r="E1021" s="70"/>
      <c r="F1021" s="70"/>
      <c r="G1021" s="70"/>
      <c r="H1021" s="70"/>
      <c r="I1021" s="70"/>
      <c r="J1021" s="70"/>
      <c r="K1021" s="70"/>
      <c r="L1021" s="70"/>
      <c r="M1021" s="70"/>
      <c r="N1021" s="70"/>
      <c r="O1021" s="70"/>
      <c r="P1021" s="70"/>
      <c r="Q1021" s="70"/>
      <c r="R1021" s="70"/>
      <c r="S1021" s="70"/>
      <c r="T1021" s="70"/>
      <c r="U1021" s="70"/>
      <c r="V1021" s="70"/>
      <c r="W1021" s="70" t="s">
        <v>11369</v>
      </c>
      <c r="X1021" s="70">
        <v>0.69199999999999995</v>
      </c>
      <c r="Y1021" s="70" t="s">
        <v>11373</v>
      </c>
      <c r="Z1021" s="70">
        <v>0.26400000000000001</v>
      </c>
      <c r="AA1021" s="70">
        <v>1963</v>
      </c>
      <c r="AB1021" s="68" t="s">
        <v>8206</v>
      </c>
      <c r="AC1021" s="70"/>
      <c r="AD1021" s="70"/>
      <c r="AE1021" s="70">
        <v>22</v>
      </c>
      <c r="AF1021" s="70">
        <v>22</v>
      </c>
      <c r="AG1021" s="70" t="s">
        <v>11371</v>
      </c>
      <c r="AH1021" s="70" t="s">
        <v>11374</v>
      </c>
      <c r="AI1021" s="70">
        <v>2012</v>
      </c>
      <c r="AJ1021" s="70">
        <v>2.3E-2</v>
      </c>
      <c r="AK1021" s="70" t="s">
        <v>77</v>
      </c>
      <c r="AL1021" s="36"/>
    </row>
    <row r="1022" spans="1:38" x14ac:dyDescent="0.25">
      <c r="A1022" s="460">
        <v>1017</v>
      </c>
      <c r="B1022" s="420"/>
      <c r="C1022" s="420"/>
      <c r="D1022" s="70"/>
      <c r="E1022" s="70"/>
      <c r="F1022" s="70"/>
      <c r="G1022" s="70"/>
      <c r="H1022" s="70"/>
      <c r="I1022" s="70"/>
      <c r="J1022" s="70"/>
      <c r="K1022" s="70"/>
      <c r="L1022" s="70"/>
      <c r="M1022" s="70"/>
      <c r="N1022" s="70"/>
      <c r="O1022" s="70"/>
      <c r="P1022" s="70"/>
      <c r="Q1022" s="70"/>
      <c r="R1022" s="70"/>
      <c r="S1022" s="70"/>
      <c r="T1022" s="70"/>
      <c r="U1022" s="70"/>
      <c r="V1022" s="70"/>
      <c r="W1022" s="70"/>
      <c r="X1022" s="70"/>
      <c r="Y1022" s="70"/>
      <c r="Z1022" s="70">
        <v>0.40600000000000003</v>
      </c>
      <c r="AA1022" s="70"/>
      <c r="AB1022" s="68" t="s">
        <v>11375</v>
      </c>
      <c r="AC1022" s="70"/>
      <c r="AD1022" s="70"/>
      <c r="AE1022" s="70"/>
      <c r="AF1022" s="70"/>
      <c r="AG1022" s="70"/>
      <c r="AH1022" s="70"/>
      <c r="AI1022" s="70"/>
      <c r="AJ1022" s="70"/>
      <c r="AK1022" s="70"/>
      <c r="AL1022" s="36"/>
    </row>
    <row r="1023" spans="1:38" x14ac:dyDescent="0.25">
      <c r="A1023" s="460">
        <v>1018</v>
      </c>
      <c r="B1023" s="420"/>
      <c r="C1023" s="420"/>
      <c r="D1023" s="70"/>
      <c r="E1023" s="70"/>
      <c r="F1023" s="70"/>
      <c r="G1023" s="70"/>
      <c r="H1023" s="70"/>
      <c r="I1023" s="70"/>
      <c r="J1023" s="70"/>
      <c r="K1023" s="70"/>
      <c r="L1023" s="70"/>
      <c r="M1023" s="70"/>
      <c r="N1023" s="70"/>
      <c r="O1023" s="70"/>
      <c r="P1023" s="70"/>
      <c r="Q1023" s="70"/>
      <c r="R1023" s="70"/>
      <c r="S1023" s="70"/>
      <c r="T1023" s="70"/>
      <c r="U1023" s="70"/>
      <c r="V1023" s="70"/>
      <c r="W1023" s="70" t="s">
        <v>11369</v>
      </c>
      <c r="X1023" s="70">
        <v>0.73599999999999999</v>
      </c>
      <c r="Y1023" s="70" t="s">
        <v>11376</v>
      </c>
      <c r="Z1023" s="70">
        <v>0.35199999999999998</v>
      </c>
      <c r="AA1023" s="70">
        <v>1963</v>
      </c>
      <c r="AB1023" s="68" t="s">
        <v>8206</v>
      </c>
      <c r="AC1023" s="70"/>
      <c r="AD1023" s="70"/>
      <c r="AE1023" s="70">
        <v>23</v>
      </c>
      <c r="AF1023" s="70">
        <v>23</v>
      </c>
      <c r="AG1023" s="70" t="s">
        <v>11371</v>
      </c>
      <c r="AH1023" s="70" t="s">
        <v>11377</v>
      </c>
      <c r="AI1023" s="70">
        <v>2012</v>
      </c>
      <c r="AJ1023" s="70">
        <v>2.1000000000000001E-2</v>
      </c>
      <c r="AK1023" s="70" t="s">
        <v>77</v>
      </c>
      <c r="AL1023" s="36"/>
    </row>
    <row r="1024" spans="1:38" x14ac:dyDescent="0.25">
      <c r="A1024" s="460">
        <v>1019</v>
      </c>
      <c r="B1024" s="420"/>
      <c r="C1024" s="420"/>
      <c r="D1024" s="70"/>
      <c r="E1024" s="70"/>
      <c r="F1024" s="70"/>
      <c r="G1024" s="70"/>
      <c r="H1024" s="70"/>
      <c r="I1024" s="70"/>
      <c r="J1024" s="70"/>
      <c r="K1024" s="70"/>
      <c r="L1024" s="70"/>
      <c r="M1024" s="70"/>
      <c r="N1024" s="70"/>
      <c r="O1024" s="70"/>
      <c r="P1024" s="70"/>
      <c r="Q1024" s="70"/>
      <c r="R1024" s="70"/>
      <c r="S1024" s="70"/>
      <c r="T1024" s="70"/>
      <c r="U1024" s="70"/>
      <c r="V1024" s="70"/>
      <c r="W1024" s="70"/>
      <c r="X1024" s="70"/>
      <c r="Y1024" s="70"/>
      <c r="Z1024" s="70">
        <v>3.1E-2</v>
      </c>
      <c r="AA1024" s="70"/>
      <c r="AB1024" s="68" t="s">
        <v>10547</v>
      </c>
      <c r="AC1024" s="70"/>
      <c r="AD1024" s="70"/>
      <c r="AE1024" s="70"/>
      <c r="AF1024" s="70"/>
      <c r="AG1024" s="70"/>
      <c r="AH1024" s="70"/>
      <c r="AI1024" s="70"/>
      <c r="AJ1024" s="70"/>
      <c r="AK1024" s="70"/>
      <c r="AL1024" s="36"/>
    </row>
    <row r="1025" spans="1:38" x14ac:dyDescent="0.25">
      <c r="A1025" s="460">
        <v>1020</v>
      </c>
      <c r="B1025" s="420"/>
      <c r="C1025" s="420"/>
      <c r="D1025" s="70"/>
      <c r="E1025" s="70"/>
      <c r="F1025" s="70"/>
      <c r="G1025" s="70"/>
      <c r="H1025" s="70"/>
      <c r="I1025" s="70"/>
      <c r="J1025" s="70"/>
      <c r="K1025" s="70"/>
      <c r="L1025" s="70"/>
      <c r="M1025" s="70"/>
      <c r="N1025" s="70"/>
      <c r="O1025" s="70"/>
      <c r="P1025" s="70"/>
      <c r="Q1025" s="70"/>
      <c r="R1025" s="70"/>
      <c r="S1025" s="70"/>
      <c r="T1025" s="70"/>
      <c r="U1025" s="70"/>
      <c r="V1025" s="70"/>
      <c r="W1025" s="70"/>
      <c r="X1025" s="70"/>
      <c r="Y1025" s="70"/>
      <c r="Z1025" s="70">
        <v>0.35299999999999998</v>
      </c>
      <c r="AA1025" s="70"/>
      <c r="AB1025" s="68" t="s">
        <v>11375</v>
      </c>
      <c r="AC1025" s="70"/>
      <c r="AD1025" s="70"/>
      <c r="AE1025" s="70"/>
      <c r="AF1025" s="70"/>
      <c r="AG1025" s="70"/>
      <c r="AH1025" s="70"/>
      <c r="AI1025" s="70"/>
      <c r="AJ1025" s="70"/>
      <c r="AK1025" s="70"/>
      <c r="AL1025" s="36"/>
    </row>
    <row r="1026" spans="1:38" x14ac:dyDescent="0.25">
      <c r="A1026" s="460">
        <v>1021</v>
      </c>
      <c r="B1026" s="420"/>
      <c r="C1026" s="420"/>
      <c r="D1026" s="70"/>
      <c r="E1026" s="70"/>
      <c r="F1026" s="70"/>
      <c r="G1026" s="70"/>
      <c r="H1026" s="70"/>
      <c r="I1026" s="70"/>
      <c r="J1026" s="70"/>
      <c r="K1026" s="70"/>
      <c r="L1026" s="70"/>
      <c r="M1026" s="70"/>
      <c r="N1026" s="70"/>
      <c r="O1026" s="70"/>
      <c r="P1026" s="70"/>
      <c r="Q1026" s="70"/>
      <c r="R1026" s="70"/>
      <c r="S1026" s="70"/>
      <c r="T1026" s="70"/>
      <c r="U1026" s="70"/>
      <c r="V1026" s="70"/>
      <c r="W1026" s="70"/>
      <c r="X1026" s="70"/>
      <c r="Y1026" s="70"/>
      <c r="Z1026" s="70"/>
      <c r="AA1026" s="70"/>
      <c r="AB1026" s="70"/>
      <c r="AC1026" s="70"/>
      <c r="AD1026" s="70"/>
      <c r="AE1026" s="70"/>
      <c r="AF1026" s="70"/>
      <c r="AG1026" s="70"/>
      <c r="AH1026" s="70"/>
      <c r="AI1026" s="70"/>
      <c r="AJ1026" s="70"/>
      <c r="AK1026" s="70"/>
      <c r="AL1026" s="36"/>
    </row>
    <row r="1027" spans="1:38" ht="25.5" x14ac:dyDescent="0.25">
      <c r="A1027" s="460">
        <v>1022</v>
      </c>
      <c r="B1027" s="420" t="s">
        <v>11378</v>
      </c>
      <c r="C1027" s="420"/>
      <c r="D1027" s="70" t="s">
        <v>11325</v>
      </c>
      <c r="E1027" s="70" t="s">
        <v>11379</v>
      </c>
      <c r="F1027" s="70">
        <v>0.47</v>
      </c>
      <c r="G1027" s="70">
        <v>1972</v>
      </c>
      <c r="H1027" s="70" t="s">
        <v>251</v>
      </c>
      <c r="I1027" s="70">
        <v>8</v>
      </c>
      <c r="J1027" s="70"/>
      <c r="K1027" s="70"/>
      <c r="L1027" s="70">
        <v>8</v>
      </c>
      <c r="M1027" s="70"/>
      <c r="N1027" s="70"/>
      <c r="O1027" s="70"/>
      <c r="P1027" s="70"/>
      <c r="Q1027" s="70"/>
      <c r="R1027" s="70" t="s">
        <v>11380</v>
      </c>
      <c r="S1027" s="70">
        <v>55</v>
      </c>
      <c r="T1027" s="70">
        <v>1994</v>
      </c>
      <c r="U1027" s="70" t="s">
        <v>10742</v>
      </c>
      <c r="V1027" s="70" t="s">
        <v>357</v>
      </c>
      <c r="W1027" s="70" t="s">
        <v>11381</v>
      </c>
      <c r="X1027" s="70">
        <v>0.72599999999999998</v>
      </c>
      <c r="Y1027" s="68" t="s">
        <v>11382</v>
      </c>
      <c r="Z1027" s="68">
        <v>0.622</v>
      </c>
      <c r="AA1027" s="68">
        <v>1963</v>
      </c>
      <c r="AB1027" s="68" t="s">
        <v>8106</v>
      </c>
      <c r="AC1027" s="70">
        <v>30</v>
      </c>
      <c r="AD1027" s="70"/>
      <c r="AE1027" s="70"/>
      <c r="AF1027" s="70">
        <v>30</v>
      </c>
      <c r="AG1027" s="70" t="s">
        <v>11383</v>
      </c>
      <c r="AH1027" s="68" t="s">
        <v>11384</v>
      </c>
      <c r="AI1027" s="70">
        <v>1963</v>
      </c>
      <c r="AJ1027" s="70">
        <v>3.5000000000000003E-2</v>
      </c>
      <c r="AK1027" s="70" t="s">
        <v>77</v>
      </c>
      <c r="AL1027" s="36"/>
    </row>
    <row r="1028" spans="1:38" x14ac:dyDescent="0.25">
      <c r="A1028" s="460">
        <v>1023</v>
      </c>
      <c r="B1028" s="420"/>
      <c r="C1028" s="420"/>
      <c r="D1028" s="70"/>
      <c r="E1028" s="70"/>
      <c r="F1028" s="70"/>
      <c r="G1028" s="70"/>
      <c r="H1028" s="70"/>
      <c r="I1028" s="70"/>
      <c r="J1028" s="70"/>
      <c r="K1028" s="70"/>
      <c r="L1028" s="70"/>
      <c r="M1028" s="70"/>
      <c r="N1028" s="70"/>
      <c r="O1028" s="70"/>
      <c r="P1028" s="70"/>
      <c r="Q1028" s="70"/>
      <c r="R1028" s="70"/>
      <c r="S1028" s="70"/>
      <c r="T1028" s="70"/>
      <c r="U1028" s="70"/>
      <c r="V1028" s="70"/>
      <c r="W1028" s="70"/>
      <c r="X1028" s="70"/>
      <c r="Y1028" s="68"/>
      <c r="Z1028" s="68">
        <v>0.08</v>
      </c>
      <c r="AA1028" s="68"/>
      <c r="AB1028" s="68" t="s">
        <v>11385</v>
      </c>
      <c r="AC1028" s="70"/>
      <c r="AD1028" s="70"/>
      <c r="AE1028" s="70"/>
      <c r="AF1028" s="70"/>
      <c r="AG1028" s="70"/>
      <c r="AH1028" s="68"/>
      <c r="AI1028" s="70"/>
      <c r="AJ1028" s="70"/>
      <c r="AK1028" s="70"/>
      <c r="AL1028" s="36"/>
    </row>
    <row r="1029" spans="1:38" x14ac:dyDescent="0.25">
      <c r="A1029" s="460">
        <v>1024</v>
      </c>
      <c r="B1029" s="420"/>
      <c r="C1029" s="420"/>
      <c r="D1029" s="70"/>
      <c r="E1029" s="70"/>
      <c r="F1029" s="70"/>
      <c r="G1029" s="70"/>
      <c r="H1029" s="70"/>
      <c r="I1029" s="70"/>
      <c r="J1029" s="70"/>
      <c r="K1029" s="70"/>
      <c r="L1029" s="70"/>
      <c r="M1029" s="70"/>
      <c r="N1029" s="70"/>
      <c r="O1029" s="70"/>
      <c r="P1029" s="70"/>
      <c r="Q1029" s="70"/>
      <c r="R1029" s="70"/>
      <c r="S1029" s="70"/>
      <c r="T1029" s="70"/>
      <c r="U1029" s="70"/>
      <c r="V1029" s="70"/>
      <c r="W1029" s="70"/>
      <c r="X1029" s="70"/>
      <c r="Y1029" s="68"/>
      <c r="Z1029" s="68">
        <v>2.4E-2</v>
      </c>
      <c r="AA1029" s="68"/>
      <c r="AB1029" s="68" t="s">
        <v>11386</v>
      </c>
      <c r="AC1029" s="70"/>
      <c r="AD1029" s="70"/>
      <c r="AE1029" s="70"/>
      <c r="AF1029" s="70"/>
      <c r="AG1029" s="70"/>
      <c r="AH1029" s="68"/>
      <c r="AI1029" s="70"/>
      <c r="AJ1029" s="70"/>
      <c r="AK1029" s="70"/>
      <c r="AL1029" s="36"/>
    </row>
    <row r="1030" spans="1:38" ht="25.5" x14ac:dyDescent="0.25">
      <c r="A1030" s="460">
        <v>1025</v>
      </c>
      <c r="B1030" s="420"/>
      <c r="C1030" s="420"/>
      <c r="D1030" s="70"/>
      <c r="E1030" s="70"/>
      <c r="F1030" s="70"/>
      <c r="G1030" s="70"/>
      <c r="H1030" s="70"/>
      <c r="I1030" s="70"/>
      <c r="J1030" s="70"/>
      <c r="K1030" s="70"/>
      <c r="L1030" s="70"/>
      <c r="M1030" s="70"/>
      <c r="N1030" s="70"/>
      <c r="O1030" s="70"/>
      <c r="P1030" s="70"/>
      <c r="Q1030" s="70"/>
      <c r="R1030" s="70"/>
      <c r="S1030" s="70"/>
      <c r="T1030" s="70"/>
      <c r="U1030" s="70"/>
      <c r="V1030" s="70"/>
      <c r="W1030" s="70" t="s">
        <v>11381</v>
      </c>
      <c r="X1030" s="70">
        <v>0.58699999999999997</v>
      </c>
      <c r="Y1030" s="68" t="s">
        <v>11387</v>
      </c>
      <c r="Z1030" s="70">
        <v>0.48</v>
      </c>
      <c r="AA1030" s="68">
        <v>1963</v>
      </c>
      <c r="AB1030" s="68" t="s">
        <v>11388</v>
      </c>
      <c r="AC1030" s="70"/>
      <c r="AD1030" s="70"/>
      <c r="AE1030" s="70">
        <v>24</v>
      </c>
      <c r="AF1030" s="70">
        <v>24</v>
      </c>
      <c r="AG1030" s="70" t="s">
        <v>11383</v>
      </c>
      <c r="AH1030" s="68" t="s">
        <v>11389</v>
      </c>
      <c r="AI1030" s="70">
        <v>1963</v>
      </c>
      <c r="AJ1030" s="70">
        <v>2.5999999999999999E-2</v>
      </c>
      <c r="AK1030" s="70" t="s">
        <v>32</v>
      </c>
      <c r="AL1030" s="36"/>
    </row>
    <row r="1031" spans="1:38" ht="25.5" x14ac:dyDescent="0.25">
      <c r="A1031" s="460">
        <v>1026</v>
      </c>
      <c r="B1031" s="420"/>
      <c r="C1031" s="420"/>
      <c r="D1031" s="70"/>
      <c r="E1031" s="70"/>
      <c r="F1031" s="70"/>
      <c r="G1031" s="70"/>
      <c r="H1031" s="70"/>
      <c r="I1031" s="70"/>
      <c r="J1031" s="70"/>
      <c r="K1031" s="70"/>
      <c r="L1031" s="70"/>
      <c r="M1031" s="70"/>
      <c r="N1031" s="70"/>
      <c r="O1031" s="70"/>
      <c r="P1031" s="70"/>
      <c r="Q1031" s="70"/>
      <c r="R1031" s="70"/>
      <c r="S1031" s="70"/>
      <c r="T1031" s="70"/>
      <c r="U1031" s="70"/>
      <c r="V1031" s="70"/>
      <c r="W1031" s="70"/>
      <c r="X1031" s="70"/>
      <c r="Y1031" s="68"/>
      <c r="Z1031" s="70">
        <v>7.0000000000000007E-2</v>
      </c>
      <c r="AA1031" s="68"/>
      <c r="AB1031" s="68" t="s">
        <v>11390</v>
      </c>
      <c r="AC1031" s="70"/>
      <c r="AD1031" s="70"/>
      <c r="AE1031" s="70"/>
      <c r="AF1031" s="70"/>
      <c r="AG1031" s="70"/>
      <c r="AH1031" s="68"/>
      <c r="AI1031" s="70"/>
      <c r="AJ1031" s="70"/>
      <c r="AK1031" s="70"/>
      <c r="AL1031" s="36"/>
    </row>
    <row r="1032" spans="1:38" x14ac:dyDescent="0.25">
      <c r="A1032" s="460">
        <v>1027</v>
      </c>
      <c r="B1032" s="420"/>
      <c r="C1032" s="420"/>
      <c r="D1032" s="70"/>
      <c r="E1032" s="70"/>
      <c r="F1032" s="70"/>
      <c r="G1032" s="70"/>
      <c r="H1032" s="70"/>
      <c r="I1032" s="70"/>
      <c r="J1032" s="70"/>
      <c r="K1032" s="70"/>
      <c r="L1032" s="70"/>
      <c r="M1032" s="70"/>
      <c r="N1032" s="70"/>
      <c r="O1032" s="70"/>
      <c r="P1032" s="70"/>
      <c r="Q1032" s="70"/>
      <c r="R1032" s="70"/>
      <c r="S1032" s="70"/>
      <c r="T1032" s="70"/>
      <c r="U1032" s="70"/>
      <c r="V1032" s="70"/>
      <c r="W1032" s="70"/>
      <c r="X1032" s="70"/>
      <c r="Y1032" s="68"/>
      <c r="Z1032" s="70">
        <v>3.6999999999999998E-2</v>
      </c>
      <c r="AA1032" s="68"/>
      <c r="AB1032" s="68" t="s">
        <v>11391</v>
      </c>
      <c r="AC1032" s="70"/>
      <c r="AD1032" s="70"/>
      <c r="AE1032" s="70"/>
      <c r="AF1032" s="70"/>
      <c r="AG1032" s="70"/>
      <c r="AH1032" s="68"/>
      <c r="AI1032" s="70"/>
      <c r="AJ1032" s="70"/>
      <c r="AK1032" s="70"/>
      <c r="AL1032" s="36"/>
    </row>
    <row r="1033" spans="1:38" ht="25.5" x14ac:dyDescent="0.25">
      <c r="A1033" s="460">
        <v>1028</v>
      </c>
      <c r="B1033" s="420"/>
      <c r="C1033" s="420"/>
      <c r="D1033" s="70"/>
      <c r="E1033" s="70"/>
      <c r="F1033" s="70"/>
      <c r="G1033" s="70"/>
      <c r="H1033" s="70"/>
      <c r="I1033" s="70"/>
      <c r="J1033" s="70"/>
      <c r="K1033" s="70"/>
      <c r="L1033" s="70"/>
      <c r="M1033" s="70"/>
      <c r="N1033" s="70"/>
      <c r="O1033" s="70"/>
      <c r="P1033" s="70"/>
      <c r="Q1033" s="70"/>
      <c r="R1033" s="70"/>
      <c r="S1033" s="70"/>
      <c r="T1033" s="70"/>
      <c r="U1033" s="70"/>
      <c r="V1033" s="70"/>
      <c r="W1033" s="70" t="s">
        <v>11392</v>
      </c>
      <c r="X1033" s="70">
        <v>0.39</v>
      </c>
      <c r="Y1033" s="68" t="s">
        <v>11393</v>
      </c>
      <c r="Z1033" s="70">
        <v>0.39</v>
      </c>
      <c r="AA1033" s="68">
        <v>2006</v>
      </c>
      <c r="AB1033" s="68" t="s">
        <v>11394</v>
      </c>
      <c r="AC1033" s="70">
        <v>12</v>
      </c>
      <c r="AD1033" s="70"/>
      <c r="AE1033" s="70"/>
      <c r="AF1033" s="70">
        <v>12</v>
      </c>
      <c r="AG1033" s="70" t="s">
        <v>11383</v>
      </c>
      <c r="AH1033" s="68" t="s">
        <v>11395</v>
      </c>
      <c r="AI1033" s="70">
        <v>2006</v>
      </c>
      <c r="AJ1033" s="70">
        <v>5.2999999999999999E-2</v>
      </c>
      <c r="AK1033" s="70" t="s">
        <v>864</v>
      </c>
      <c r="AL1033" s="36"/>
    </row>
    <row r="1034" spans="1:38" ht="25.5" x14ac:dyDescent="0.25">
      <c r="A1034" s="460">
        <v>1029</v>
      </c>
      <c r="B1034" s="420"/>
      <c r="C1034" s="420"/>
      <c r="D1034" s="70"/>
      <c r="E1034" s="70"/>
      <c r="F1034" s="70"/>
      <c r="G1034" s="70"/>
      <c r="H1034" s="70"/>
      <c r="I1034" s="70"/>
      <c r="J1034" s="70"/>
      <c r="K1034" s="70"/>
      <c r="L1034" s="70"/>
      <c r="M1034" s="70"/>
      <c r="N1034" s="70"/>
      <c r="O1034" s="70"/>
      <c r="P1034" s="70"/>
      <c r="Q1034" s="70"/>
      <c r="R1034" s="70"/>
      <c r="S1034" s="70"/>
      <c r="T1034" s="70"/>
      <c r="U1034" s="70"/>
      <c r="V1034" s="70"/>
      <c r="W1034" s="70" t="s">
        <v>11392</v>
      </c>
      <c r="X1034" s="70">
        <v>0.49</v>
      </c>
      <c r="Y1034" s="68" t="s">
        <v>11396</v>
      </c>
      <c r="Z1034" s="70">
        <v>0.49</v>
      </c>
      <c r="AA1034" s="70">
        <v>2009</v>
      </c>
      <c r="AB1034" s="68" t="s">
        <v>11397</v>
      </c>
      <c r="AC1034" s="70">
        <v>12</v>
      </c>
      <c r="AD1034" s="70"/>
      <c r="AE1034" s="70"/>
      <c r="AF1034" s="70">
        <v>12</v>
      </c>
      <c r="AG1034" s="70" t="s">
        <v>11383</v>
      </c>
      <c r="AH1034" s="68" t="s">
        <v>11398</v>
      </c>
      <c r="AI1034" s="70">
        <v>2006</v>
      </c>
      <c r="AJ1034" s="70">
        <v>2.7E-2</v>
      </c>
      <c r="AK1034" s="70" t="s">
        <v>864</v>
      </c>
      <c r="AL1034" s="36"/>
    </row>
    <row r="1035" spans="1:38" x14ac:dyDescent="0.25">
      <c r="A1035" s="460">
        <v>1030</v>
      </c>
      <c r="B1035" s="420"/>
      <c r="C1035" s="420"/>
      <c r="D1035" s="70"/>
      <c r="E1035" s="70"/>
      <c r="F1035" s="70"/>
      <c r="G1035" s="70"/>
      <c r="H1035" s="70"/>
      <c r="I1035" s="70"/>
      <c r="J1035" s="70"/>
      <c r="K1035" s="70"/>
      <c r="L1035" s="70"/>
      <c r="M1035" s="68"/>
      <c r="N1035" s="68"/>
      <c r="O1035" s="68"/>
      <c r="P1035" s="68"/>
      <c r="Q1035" s="68"/>
      <c r="R1035" s="70"/>
      <c r="S1035" s="70"/>
      <c r="T1035" s="70"/>
      <c r="U1035" s="70"/>
      <c r="V1035" s="70"/>
      <c r="W1035" s="70"/>
      <c r="X1035" s="70"/>
      <c r="Y1035" s="70"/>
      <c r="Z1035" s="70"/>
      <c r="AA1035" s="70"/>
      <c r="AB1035" s="70"/>
      <c r="AC1035" s="70"/>
      <c r="AD1035" s="70"/>
      <c r="AE1035" s="70"/>
      <c r="AF1035" s="70"/>
      <c r="AG1035" s="70"/>
      <c r="AH1035" s="70"/>
      <c r="AI1035" s="70"/>
      <c r="AJ1035" s="70"/>
      <c r="AK1035" s="70"/>
      <c r="AL1035" s="36"/>
    </row>
    <row r="1036" spans="1:38" x14ac:dyDescent="0.25">
      <c r="A1036" s="460">
        <v>1031</v>
      </c>
      <c r="B1036" s="420" t="s">
        <v>11399</v>
      </c>
      <c r="C1036" s="420"/>
      <c r="D1036" s="70" t="s">
        <v>11325</v>
      </c>
      <c r="E1036" s="70" t="s">
        <v>11400</v>
      </c>
      <c r="F1036" s="70">
        <v>3.2610000000000001</v>
      </c>
      <c r="G1036" s="70">
        <v>1972</v>
      </c>
      <c r="H1036" s="70" t="s">
        <v>251</v>
      </c>
      <c r="I1036" s="70">
        <v>82</v>
      </c>
      <c r="J1036" s="70"/>
      <c r="K1036" s="70"/>
      <c r="L1036" s="70">
        <v>82</v>
      </c>
      <c r="M1036" s="68"/>
      <c r="N1036" s="68"/>
      <c r="O1036" s="68"/>
      <c r="P1036" s="68"/>
      <c r="Q1036" s="68"/>
      <c r="R1036" s="70" t="s">
        <v>11401</v>
      </c>
      <c r="S1036" s="70">
        <v>56</v>
      </c>
      <c r="T1036" s="70">
        <v>1964</v>
      </c>
      <c r="U1036" s="70" t="s">
        <v>9982</v>
      </c>
      <c r="V1036" s="70" t="s">
        <v>56</v>
      </c>
      <c r="W1036" s="70"/>
      <c r="X1036" s="70"/>
      <c r="Y1036" s="70"/>
      <c r="Z1036" s="70"/>
      <c r="AA1036" s="70"/>
      <c r="AB1036" s="70"/>
      <c r="AC1036" s="70"/>
      <c r="AD1036" s="70"/>
      <c r="AE1036" s="70"/>
      <c r="AF1036" s="70"/>
      <c r="AG1036" s="70"/>
      <c r="AH1036" s="70"/>
      <c r="AI1036" s="70"/>
      <c r="AJ1036" s="70"/>
      <c r="AK1036" s="70"/>
      <c r="AL1036" s="36"/>
    </row>
    <row r="1037" spans="1:38" x14ac:dyDescent="0.25">
      <c r="A1037" s="460">
        <v>1032</v>
      </c>
      <c r="B1037" s="420"/>
      <c r="C1037" s="420"/>
      <c r="D1037" s="70"/>
      <c r="E1037" s="70"/>
      <c r="F1037" s="70"/>
      <c r="G1037" s="70"/>
      <c r="H1037" s="70"/>
      <c r="I1037" s="70"/>
      <c r="J1037" s="70"/>
      <c r="K1037" s="70"/>
      <c r="L1037" s="70"/>
      <c r="M1037" s="68"/>
      <c r="N1037" s="68"/>
      <c r="O1037" s="68"/>
      <c r="P1037" s="68"/>
      <c r="Q1037" s="68"/>
      <c r="R1037" s="70"/>
      <c r="S1037" s="70"/>
      <c r="T1037" s="70"/>
      <c r="U1037" s="70"/>
      <c r="V1037" s="70"/>
      <c r="W1037" s="70"/>
      <c r="X1037" s="70"/>
      <c r="Y1037" s="70"/>
      <c r="Z1037" s="70"/>
      <c r="AA1037" s="70"/>
      <c r="AB1037" s="70"/>
      <c r="AC1037" s="70"/>
      <c r="AD1037" s="70"/>
      <c r="AE1037" s="70"/>
      <c r="AF1037" s="70"/>
      <c r="AG1037" s="70"/>
      <c r="AH1037" s="70"/>
      <c r="AI1037" s="70"/>
      <c r="AJ1037" s="70"/>
      <c r="AK1037" s="70"/>
      <c r="AL1037" s="36"/>
    </row>
    <row r="1038" spans="1:38" x14ac:dyDescent="0.25">
      <c r="A1038" s="460">
        <v>1033</v>
      </c>
      <c r="B1038" s="420" t="s">
        <v>11402</v>
      </c>
      <c r="C1038" s="420"/>
      <c r="D1038" s="70" t="s">
        <v>11325</v>
      </c>
      <c r="E1038" s="70" t="s">
        <v>11403</v>
      </c>
      <c r="F1038" s="70">
        <v>1.109</v>
      </c>
      <c r="G1038" s="70">
        <v>1972</v>
      </c>
      <c r="H1038" s="70" t="s">
        <v>251</v>
      </c>
      <c r="I1038" s="70">
        <v>19</v>
      </c>
      <c r="J1038" s="70"/>
      <c r="K1038" s="70"/>
      <c r="L1038" s="70">
        <v>19</v>
      </c>
      <c r="M1038" s="68"/>
      <c r="N1038" s="68"/>
      <c r="O1038" s="68"/>
      <c r="P1038" s="68"/>
      <c r="Q1038" s="68"/>
      <c r="R1038" s="70" t="s">
        <v>10752</v>
      </c>
      <c r="S1038" s="70">
        <v>61</v>
      </c>
      <c r="T1038" s="70">
        <v>1958</v>
      </c>
      <c r="U1038" s="70" t="s">
        <v>9756</v>
      </c>
      <c r="V1038" s="70" t="s">
        <v>357</v>
      </c>
      <c r="W1038" s="70"/>
      <c r="X1038" s="70"/>
      <c r="Y1038" s="70"/>
      <c r="Z1038" s="70"/>
      <c r="AA1038" s="70"/>
      <c r="AB1038" s="70"/>
      <c r="AC1038" s="70"/>
      <c r="AD1038" s="70"/>
      <c r="AE1038" s="70"/>
      <c r="AF1038" s="70"/>
      <c r="AG1038" s="70"/>
      <c r="AH1038" s="68"/>
      <c r="AI1038" s="70"/>
      <c r="AJ1038" s="70"/>
      <c r="AK1038" s="70"/>
      <c r="AL1038" s="36"/>
    </row>
    <row r="1039" spans="1:38" x14ac:dyDescent="0.25">
      <c r="A1039" s="460">
        <v>1034</v>
      </c>
      <c r="B1039" s="420"/>
      <c r="C1039" s="420"/>
      <c r="D1039" s="70"/>
      <c r="E1039" s="70"/>
      <c r="F1039" s="70"/>
      <c r="G1039" s="70"/>
      <c r="H1039" s="70"/>
      <c r="I1039" s="70"/>
      <c r="J1039" s="70"/>
      <c r="K1039" s="70"/>
      <c r="L1039" s="70"/>
      <c r="M1039" s="68"/>
      <c r="N1039" s="68"/>
      <c r="O1039" s="68"/>
      <c r="P1039" s="68"/>
      <c r="Q1039" s="68"/>
      <c r="R1039" s="70"/>
      <c r="S1039" s="70"/>
      <c r="T1039" s="70"/>
      <c r="U1039" s="70"/>
      <c r="V1039" s="70"/>
      <c r="W1039" s="70"/>
      <c r="X1039" s="70"/>
      <c r="Y1039" s="70"/>
      <c r="Z1039" s="70"/>
      <c r="AA1039" s="70"/>
      <c r="AB1039" s="70"/>
      <c r="AC1039" s="70"/>
      <c r="AD1039" s="70"/>
      <c r="AE1039" s="70"/>
      <c r="AF1039" s="70"/>
      <c r="AG1039" s="70"/>
      <c r="AH1039" s="68"/>
      <c r="AI1039" s="70"/>
      <c r="AJ1039" s="70"/>
      <c r="AK1039" s="70"/>
      <c r="AL1039" s="36"/>
    </row>
    <row r="1040" spans="1:38" ht="25.5" x14ac:dyDescent="0.25">
      <c r="A1040" s="460">
        <v>1035</v>
      </c>
      <c r="B1040" s="420" t="s">
        <v>11404</v>
      </c>
      <c r="C1040" s="420" t="s">
        <v>11405</v>
      </c>
      <c r="D1040" s="70"/>
      <c r="E1040" s="70"/>
      <c r="F1040" s="70"/>
      <c r="G1040" s="70"/>
      <c r="H1040" s="70"/>
      <c r="I1040" s="70"/>
      <c r="J1040" s="70"/>
      <c r="K1040" s="70"/>
      <c r="L1040" s="70"/>
      <c r="M1040" s="68" t="s">
        <v>11208</v>
      </c>
      <c r="N1040" s="68" t="s">
        <v>11406</v>
      </c>
      <c r="O1040" s="68">
        <v>0.12</v>
      </c>
      <c r="P1040" s="68">
        <v>2019</v>
      </c>
      <c r="Q1040" s="68" t="s">
        <v>11407</v>
      </c>
      <c r="R1040" s="70" t="s">
        <v>11211</v>
      </c>
      <c r="S1040" s="70">
        <v>700</v>
      </c>
      <c r="T1040" s="70">
        <v>2019</v>
      </c>
      <c r="U1040" s="68" t="s">
        <v>11408</v>
      </c>
      <c r="V1040" s="70"/>
      <c r="W1040" s="70"/>
      <c r="X1040" s="70"/>
      <c r="Y1040" s="70"/>
      <c r="Z1040" s="70"/>
      <c r="AA1040" s="70"/>
      <c r="AB1040" s="70"/>
      <c r="AC1040" s="70"/>
      <c r="AD1040" s="70"/>
      <c r="AE1040" s="70"/>
      <c r="AF1040" s="70"/>
      <c r="AG1040" s="70"/>
      <c r="AH1040" s="68"/>
      <c r="AI1040" s="70"/>
      <c r="AJ1040" s="70"/>
      <c r="AK1040" s="70"/>
      <c r="AL1040" s="36"/>
    </row>
    <row r="1041" spans="1:38" x14ac:dyDescent="0.25">
      <c r="A1041" s="460">
        <v>1036</v>
      </c>
      <c r="B1041" s="420"/>
      <c r="C1041" s="420"/>
      <c r="D1041" s="70"/>
      <c r="E1041" s="70"/>
      <c r="F1041" s="70"/>
      <c r="G1041" s="70"/>
      <c r="H1041" s="70"/>
      <c r="I1041" s="70"/>
      <c r="J1041" s="70"/>
      <c r="K1041" s="70"/>
      <c r="L1041" s="70"/>
      <c r="M1041" s="68"/>
      <c r="N1041" s="68"/>
      <c r="O1041" s="68"/>
      <c r="P1041" s="68"/>
      <c r="Q1041" s="68"/>
      <c r="R1041" s="70"/>
      <c r="S1041" s="70"/>
      <c r="T1041" s="70"/>
      <c r="U1041" s="70"/>
      <c r="V1041" s="70"/>
      <c r="W1041" s="70"/>
      <c r="X1041" s="70"/>
      <c r="Y1041" s="70"/>
      <c r="Z1041" s="70"/>
      <c r="AA1041" s="70"/>
      <c r="AB1041" s="70"/>
      <c r="AC1041" s="70"/>
      <c r="AD1041" s="70"/>
      <c r="AE1041" s="70"/>
      <c r="AF1041" s="70"/>
      <c r="AG1041" s="70"/>
      <c r="AH1041" s="68"/>
      <c r="AI1041" s="70"/>
      <c r="AJ1041" s="70"/>
      <c r="AK1041" s="70"/>
      <c r="AL1041" s="36"/>
    </row>
    <row r="1042" spans="1:38" ht="25.5" x14ac:dyDescent="0.25">
      <c r="A1042" s="460">
        <v>1037</v>
      </c>
      <c r="B1042" s="420" t="s">
        <v>11409</v>
      </c>
      <c r="C1042" s="420"/>
      <c r="D1042" s="70"/>
      <c r="E1042" s="419"/>
      <c r="F1042" s="418"/>
      <c r="G1042" s="70"/>
      <c r="H1042" s="419"/>
      <c r="I1042" s="70"/>
      <c r="J1042" s="70"/>
      <c r="K1042" s="70"/>
      <c r="L1042" s="70"/>
      <c r="M1042" s="68" t="s">
        <v>11410</v>
      </c>
      <c r="N1042" s="68" t="s">
        <v>11411</v>
      </c>
      <c r="O1042" s="68">
        <v>0.55600000000000005</v>
      </c>
      <c r="P1042" s="68">
        <v>2019</v>
      </c>
      <c r="Q1042" s="68" t="s">
        <v>11286</v>
      </c>
      <c r="R1042" s="70" t="s">
        <v>11214</v>
      </c>
      <c r="S1042" s="70">
        <v>37</v>
      </c>
      <c r="T1042" s="70">
        <v>2007</v>
      </c>
      <c r="U1042" s="70" t="s">
        <v>11412</v>
      </c>
      <c r="V1042" s="70" t="s">
        <v>56</v>
      </c>
      <c r="W1042" s="70" t="s">
        <v>11216</v>
      </c>
      <c r="X1042" s="418">
        <v>1.6439999999999999</v>
      </c>
      <c r="Y1042" s="419" t="s">
        <v>11413</v>
      </c>
      <c r="Z1042" s="418">
        <v>0.94199999999999995</v>
      </c>
      <c r="AA1042" s="68">
        <v>1963</v>
      </c>
      <c r="AB1042" s="419" t="s">
        <v>267</v>
      </c>
      <c r="AC1042" s="418">
        <v>56</v>
      </c>
      <c r="AD1042" s="70"/>
      <c r="AE1042" s="70"/>
      <c r="AF1042" s="70">
        <v>56</v>
      </c>
      <c r="AG1042" s="70" t="s">
        <v>3889</v>
      </c>
      <c r="AH1042" s="68" t="s">
        <v>11414</v>
      </c>
      <c r="AI1042" s="70">
        <v>2010</v>
      </c>
      <c r="AJ1042" s="70">
        <v>0.108</v>
      </c>
      <c r="AK1042" s="70" t="s">
        <v>77</v>
      </c>
      <c r="AL1042" s="36"/>
    </row>
    <row r="1043" spans="1:38" ht="25.5" x14ac:dyDescent="0.25">
      <c r="A1043" s="460">
        <v>1038</v>
      </c>
      <c r="B1043" s="420"/>
      <c r="C1043" s="420"/>
      <c r="D1043" s="70"/>
      <c r="E1043" s="419"/>
      <c r="F1043" s="418"/>
      <c r="G1043" s="70"/>
      <c r="H1043" s="419"/>
      <c r="I1043" s="70"/>
      <c r="J1043" s="70"/>
      <c r="K1043" s="70"/>
      <c r="L1043" s="70"/>
      <c r="M1043" s="68"/>
      <c r="N1043" s="68"/>
      <c r="O1043" s="68"/>
      <c r="P1043" s="68"/>
      <c r="Q1043" s="68"/>
      <c r="R1043" s="70"/>
      <c r="S1043" s="70"/>
      <c r="T1043" s="70"/>
      <c r="U1043" s="70"/>
      <c r="V1043" s="70"/>
      <c r="W1043" s="70"/>
      <c r="X1043" s="418"/>
      <c r="Y1043" s="419"/>
      <c r="Z1043" s="418">
        <v>0.29899999999999999</v>
      </c>
      <c r="AA1043" s="70"/>
      <c r="AB1043" s="419" t="s">
        <v>11415</v>
      </c>
      <c r="AC1043" s="418"/>
      <c r="AD1043" s="70"/>
      <c r="AE1043" s="70"/>
      <c r="AF1043" s="70"/>
      <c r="AG1043" s="70" t="s">
        <v>11416</v>
      </c>
      <c r="AH1043" s="68" t="s">
        <v>11417</v>
      </c>
      <c r="AI1043" s="70">
        <v>2007</v>
      </c>
      <c r="AJ1043" s="70">
        <v>0.3</v>
      </c>
      <c r="AK1043" s="70" t="s">
        <v>787</v>
      </c>
      <c r="AL1043" s="36"/>
    </row>
    <row r="1044" spans="1:38" ht="38.25" x14ac:dyDescent="0.25">
      <c r="A1044" s="460">
        <v>1039</v>
      </c>
      <c r="B1044" s="420"/>
      <c r="C1044" s="420"/>
      <c r="D1044" s="70"/>
      <c r="E1044" s="419"/>
      <c r="F1044" s="418"/>
      <c r="G1044" s="70"/>
      <c r="H1044" s="419"/>
      <c r="I1044" s="70"/>
      <c r="J1044" s="70"/>
      <c r="K1044" s="70"/>
      <c r="L1044" s="70"/>
      <c r="M1044" s="68"/>
      <c r="N1044" s="68"/>
      <c r="O1044" s="68"/>
      <c r="P1044" s="68"/>
      <c r="Q1044" s="68"/>
      <c r="R1044" s="70"/>
      <c r="S1044" s="70"/>
      <c r="T1044" s="70"/>
      <c r="U1044" s="70"/>
      <c r="V1044" s="70"/>
      <c r="W1044" s="70"/>
      <c r="X1044" s="418"/>
      <c r="Y1044" s="419"/>
      <c r="Z1044" s="418">
        <v>0.224</v>
      </c>
      <c r="AA1044" s="70"/>
      <c r="AB1044" s="419" t="s">
        <v>11418</v>
      </c>
      <c r="AC1044" s="418"/>
      <c r="AD1044" s="70"/>
      <c r="AE1044" s="70"/>
      <c r="AF1044" s="70"/>
      <c r="AG1044" s="68" t="s">
        <v>11222</v>
      </c>
      <c r="AH1044" s="68" t="s">
        <v>11419</v>
      </c>
      <c r="AI1044" s="70">
        <v>2020</v>
      </c>
      <c r="AJ1044" s="70">
        <v>0.20499999999999999</v>
      </c>
      <c r="AK1044" s="70" t="s">
        <v>138</v>
      </c>
      <c r="AL1044" s="36"/>
    </row>
    <row r="1045" spans="1:38" ht="25.5" x14ac:dyDescent="0.25">
      <c r="A1045" s="460">
        <v>1040</v>
      </c>
      <c r="B1045" s="420"/>
      <c r="C1045" s="420"/>
      <c r="D1045" s="70"/>
      <c r="E1045" s="419"/>
      <c r="F1045" s="418"/>
      <c r="G1045" s="70"/>
      <c r="H1045" s="419"/>
      <c r="I1045" s="70"/>
      <c r="J1045" s="70"/>
      <c r="K1045" s="70"/>
      <c r="L1045" s="70"/>
      <c r="M1045" s="68"/>
      <c r="N1045" s="68"/>
      <c r="O1045" s="68"/>
      <c r="P1045" s="68"/>
      <c r="Q1045" s="68"/>
      <c r="R1045" s="70"/>
      <c r="S1045" s="70"/>
      <c r="T1045" s="70"/>
      <c r="U1045" s="70"/>
      <c r="V1045" s="70"/>
      <c r="W1045" s="70"/>
      <c r="X1045" s="418"/>
      <c r="Y1045" s="419"/>
      <c r="Z1045" s="418">
        <v>5.1999999999999998E-2</v>
      </c>
      <c r="AA1045" s="70"/>
      <c r="AB1045" s="419" t="s">
        <v>1001</v>
      </c>
      <c r="AC1045" s="418"/>
      <c r="AD1045" s="70"/>
      <c r="AE1045" s="70"/>
      <c r="AF1045" s="70"/>
      <c r="AG1045" s="68"/>
      <c r="AH1045" s="68"/>
      <c r="AI1045" s="70"/>
      <c r="AJ1045" s="70"/>
      <c r="AK1045" s="70"/>
      <c r="AL1045" s="36"/>
    </row>
    <row r="1046" spans="1:38" x14ac:dyDescent="0.25">
      <c r="A1046" s="460">
        <v>1041</v>
      </c>
      <c r="B1046" s="420"/>
      <c r="C1046" s="420"/>
      <c r="D1046" s="70"/>
      <c r="E1046" s="419"/>
      <c r="F1046" s="418"/>
      <c r="G1046" s="70"/>
      <c r="H1046" s="419"/>
      <c r="I1046" s="70"/>
      <c r="J1046" s="70"/>
      <c r="K1046" s="70"/>
      <c r="L1046" s="70"/>
      <c r="M1046" s="68"/>
      <c r="N1046" s="68"/>
      <c r="O1046" s="68"/>
      <c r="P1046" s="68"/>
      <c r="Q1046" s="68"/>
      <c r="R1046" s="70"/>
      <c r="S1046" s="70"/>
      <c r="T1046" s="70"/>
      <c r="U1046" s="70"/>
      <c r="V1046" s="70"/>
      <c r="W1046" s="70"/>
      <c r="X1046" s="418"/>
      <c r="Y1046" s="419"/>
      <c r="Z1046" s="418"/>
      <c r="AA1046" s="70"/>
      <c r="AB1046" s="419"/>
      <c r="AC1046" s="418"/>
      <c r="AD1046" s="70"/>
      <c r="AE1046" s="70"/>
      <c r="AF1046" s="70"/>
      <c r="AG1046" s="70"/>
      <c r="AH1046" s="70"/>
      <c r="AI1046" s="70"/>
      <c r="AJ1046" s="70"/>
      <c r="AK1046" s="70"/>
      <c r="AL1046" s="36"/>
    </row>
    <row r="1047" spans="1:38" ht="25.5" x14ac:dyDescent="0.25">
      <c r="A1047" s="460">
        <v>1042</v>
      </c>
      <c r="B1047" s="420" t="s">
        <v>11420</v>
      </c>
      <c r="C1047" s="420"/>
      <c r="D1047" s="70"/>
      <c r="E1047" s="419"/>
      <c r="F1047" s="418"/>
      <c r="G1047" s="70"/>
      <c r="H1047" s="419"/>
      <c r="I1047" s="70"/>
      <c r="J1047" s="70"/>
      <c r="K1047" s="70"/>
      <c r="L1047" s="70"/>
      <c r="M1047" s="68" t="s">
        <v>11421</v>
      </c>
      <c r="N1047" s="68" t="s">
        <v>11422</v>
      </c>
      <c r="O1047" s="68">
        <v>0.82</v>
      </c>
      <c r="P1047" s="68">
        <v>1988</v>
      </c>
      <c r="Q1047" s="68" t="s">
        <v>787</v>
      </c>
      <c r="R1047" s="70" t="s">
        <v>8904</v>
      </c>
      <c r="S1047" s="70">
        <v>97</v>
      </c>
      <c r="T1047" s="70">
        <v>1988</v>
      </c>
      <c r="U1047" s="68" t="s">
        <v>11423</v>
      </c>
      <c r="V1047" s="70" t="s">
        <v>28</v>
      </c>
      <c r="W1047" s="70"/>
      <c r="X1047" s="418"/>
      <c r="Y1047" s="419"/>
      <c r="Z1047" s="418"/>
      <c r="AA1047" s="70"/>
      <c r="AB1047" s="419"/>
      <c r="AC1047" s="418"/>
      <c r="AD1047" s="70"/>
      <c r="AE1047" s="70"/>
      <c r="AF1047" s="70"/>
      <c r="AG1047" s="70" t="s">
        <v>11260</v>
      </c>
      <c r="AH1047" s="70" t="s">
        <v>11424</v>
      </c>
      <c r="AI1047" s="70">
        <v>1992</v>
      </c>
      <c r="AJ1047" s="70">
        <v>0.1</v>
      </c>
      <c r="AK1047" s="70" t="s">
        <v>10514</v>
      </c>
      <c r="AL1047" s="36"/>
    </row>
    <row r="1048" spans="1:38" x14ac:dyDescent="0.25">
      <c r="A1048" s="460">
        <v>1043</v>
      </c>
      <c r="B1048" s="420"/>
      <c r="C1048" s="420"/>
      <c r="D1048" s="70"/>
      <c r="E1048" s="419"/>
      <c r="F1048" s="418"/>
      <c r="G1048" s="70"/>
      <c r="H1048" s="419"/>
      <c r="I1048" s="70"/>
      <c r="J1048" s="70"/>
      <c r="K1048" s="70"/>
      <c r="L1048" s="70"/>
      <c r="M1048" s="68"/>
      <c r="N1048" s="68"/>
      <c r="O1048" s="68"/>
      <c r="P1048" s="68"/>
      <c r="Q1048" s="68"/>
      <c r="R1048" s="70"/>
      <c r="S1048" s="70"/>
      <c r="T1048" s="70"/>
      <c r="U1048" s="70"/>
      <c r="V1048" s="70"/>
      <c r="W1048" s="70"/>
      <c r="X1048" s="418"/>
      <c r="Y1048" s="419"/>
      <c r="Z1048" s="418"/>
      <c r="AA1048" s="70"/>
      <c r="AB1048" s="419"/>
      <c r="AC1048" s="418"/>
      <c r="AD1048" s="70"/>
      <c r="AE1048" s="70"/>
      <c r="AF1048" s="70"/>
      <c r="AG1048" s="70" t="s">
        <v>11260</v>
      </c>
      <c r="AH1048" s="70" t="s">
        <v>11425</v>
      </c>
      <c r="AI1048" s="70">
        <v>1989</v>
      </c>
      <c r="AJ1048" s="70">
        <v>0.08</v>
      </c>
      <c r="AK1048" s="70" t="s">
        <v>328</v>
      </c>
      <c r="AL1048" s="36"/>
    </row>
    <row r="1049" spans="1:38" x14ac:dyDescent="0.25">
      <c r="A1049" s="460">
        <v>1044</v>
      </c>
      <c r="B1049" s="420"/>
      <c r="C1049" s="420"/>
      <c r="D1049" s="70"/>
      <c r="E1049" s="419"/>
      <c r="F1049" s="418"/>
      <c r="G1049" s="70"/>
      <c r="H1049" s="419"/>
      <c r="I1049" s="70"/>
      <c r="J1049" s="70"/>
      <c r="K1049" s="70"/>
      <c r="L1049" s="70"/>
      <c r="M1049" s="68"/>
      <c r="N1049" s="68"/>
      <c r="O1049" s="68"/>
      <c r="P1049" s="68"/>
      <c r="Q1049" s="68"/>
      <c r="R1049" s="70"/>
      <c r="S1049" s="70"/>
      <c r="T1049" s="70"/>
      <c r="U1049" s="70"/>
      <c r="V1049" s="70"/>
      <c r="W1049" s="70"/>
      <c r="X1049" s="418"/>
      <c r="Y1049" s="419"/>
      <c r="Z1049" s="418"/>
      <c r="AA1049" s="70"/>
      <c r="AB1049" s="419"/>
      <c r="AC1049" s="418"/>
      <c r="AD1049" s="70"/>
      <c r="AE1049" s="70"/>
      <c r="AF1049" s="70"/>
      <c r="AG1049" s="70" t="s">
        <v>11260</v>
      </c>
      <c r="AH1049" s="70" t="s">
        <v>11426</v>
      </c>
      <c r="AI1049" s="70">
        <v>1988</v>
      </c>
      <c r="AJ1049" s="70">
        <v>0.08</v>
      </c>
      <c r="AK1049" s="70" t="s">
        <v>191</v>
      </c>
      <c r="AL1049" s="36"/>
    </row>
    <row r="1050" spans="1:38" x14ac:dyDescent="0.25">
      <c r="A1050" s="460">
        <v>1045</v>
      </c>
      <c r="B1050" s="420"/>
      <c r="C1050" s="420"/>
      <c r="D1050" s="70"/>
      <c r="E1050" s="419"/>
      <c r="F1050" s="418"/>
      <c r="G1050" s="70"/>
      <c r="H1050" s="419"/>
      <c r="I1050" s="70"/>
      <c r="J1050" s="70"/>
      <c r="K1050" s="70"/>
      <c r="L1050" s="70"/>
      <c r="M1050" s="68"/>
      <c r="N1050" s="68"/>
      <c r="O1050" s="68"/>
      <c r="P1050" s="68"/>
      <c r="Q1050" s="68"/>
      <c r="R1050" s="70"/>
      <c r="S1050" s="70"/>
      <c r="T1050" s="70"/>
      <c r="U1050" s="70"/>
      <c r="V1050" s="70"/>
      <c r="W1050" s="70"/>
      <c r="X1050" s="418"/>
      <c r="Y1050" s="419"/>
      <c r="Z1050" s="418"/>
      <c r="AA1050" s="70"/>
      <c r="AB1050" s="419"/>
      <c r="AC1050" s="418"/>
      <c r="AD1050" s="70"/>
      <c r="AE1050" s="70"/>
      <c r="AF1050" s="70"/>
      <c r="AG1050" s="70" t="s">
        <v>11260</v>
      </c>
      <c r="AH1050" s="70" t="s">
        <v>11427</v>
      </c>
      <c r="AI1050" s="70">
        <v>1988</v>
      </c>
      <c r="AJ1050" s="70">
        <v>0.18</v>
      </c>
      <c r="AK1050" s="70" t="s">
        <v>378</v>
      </c>
      <c r="AL1050" s="36"/>
    </row>
    <row r="1051" spans="1:38" x14ac:dyDescent="0.25">
      <c r="A1051" s="460">
        <v>1046</v>
      </c>
      <c r="B1051" s="420"/>
      <c r="C1051" s="420"/>
      <c r="D1051" s="70"/>
      <c r="E1051" s="419"/>
      <c r="F1051" s="418"/>
      <c r="G1051" s="70"/>
      <c r="H1051" s="419"/>
      <c r="I1051" s="70"/>
      <c r="J1051" s="70"/>
      <c r="K1051" s="70"/>
      <c r="L1051" s="70"/>
      <c r="M1051" s="68"/>
      <c r="N1051" s="68"/>
      <c r="O1051" s="68"/>
      <c r="P1051" s="68"/>
      <c r="Q1051" s="68"/>
      <c r="R1051" s="70"/>
      <c r="S1051" s="70"/>
      <c r="T1051" s="70"/>
      <c r="U1051" s="70"/>
      <c r="V1051" s="70"/>
      <c r="W1051" s="70"/>
      <c r="X1051" s="418"/>
      <c r="Y1051" s="419"/>
      <c r="Z1051" s="418"/>
      <c r="AA1051" s="70"/>
      <c r="AB1051" s="419"/>
      <c r="AC1051" s="418"/>
      <c r="AD1051" s="70"/>
      <c r="AE1051" s="70"/>
      <c r="AF1051" s="70"/>
      <c r="AG1051" s="70" t="s">
        <v>11260</v>
      </c>
      <c r="AH1051" s="70" t="s">
        <v>11428</v>
      </c>
      <c r="AI1051" s="70">
        <v>2000</v>
      </c>
      <c r="AJ1051" s="70">
        <v>0.09</v>
      </c>
      <c r="AK1051" s="70" t="s">
        <v>44</v>
      </c>
      <c r="AL1051" s="36"/>
    </row>
    <row r="1052" spans="1:38" ht="25.5" x14ac:dyDescent="0.25">
      <c r="A1052" s="460">
        <v>1047</v>
      </c>
      <c r="B1052" s="420"/>
      <c r="C1052" s="420"/>
      <c r="D1052" s="70"/>
      <c r="E1052" s="419"/>
      <c r="F1052" s="418"/>
      <c r="G1052" s="70"/>
      <c r="H1052" s="419"/>
      <c r="I1052" s="70"/>
      <c r="J1052" s="70"/>
      <c r="K1052" s="70"/>
      <c r="L1052" s="70"/>
      <c r="M1052" s="68"/>
      <c r="N1052" s="68"/>
      <c r="O1052" s="68"/>
      <c r="P1052" s="68"/>
      <c r="Q1052" s="68"/>
      <c r="R1052" s="70"/>
      <c r="S1052" s="70"/>
      <c r="T1052" s="70"/>
      <c r="U1052" s="70"/>
      <c r="V1052" s="70"/>
      <c r="W1052" s="70"/>
      <c r="X1052" s="418"/>
      <c r="Y1052" s="419"/>
      <c r="Z1052" s="418"/>
      <c r="AA1052" s="70"/>
      <c r="AB1052" s="419"/>
      <c r="AC1052" s="418"/>
      <c r="AD1052" s="70"/>
      <c r="AE1052" s="70"/>
      <c r="AF1052" s="70"/>
      <c r="AG1052" s="70" t="s">
        <v>11260</v>
      </c>
      <c r="AH1052" s="68" t="s">
        <v>11429</v>
      </c>
      <c r="AI1052" s="70">
        <v>1989</v>
      </c>
      <c r="AJ1052" s="70">
        <v>0.03</v>
      </c>
      <c r="AK1052" s="70" t="s">
        <v>328</v>
      </c>
      <c r="AL1052" s="36"/>
    </row>
    <row r="1053" spans="1:38" ht="38.25" x14ac:dyDescent="0.25">
      <c r="A1053" s="460">
        <v>1048</v>
      </c>
      <c r="B1053" s="420"/>
      <c r="C1053" s="420"/>
      <c r="D1053" s="70"/>
      <c r="E1053" s="419"/>
      <c r="F1053" s="418"/>
      <c r="G1053" s="70"/>
      <c r="H1053" s="419"/>
      <c r="I1053" s="70"/>
      <c r="J1053" s="70"/>
      <c r="K1053" s="70"/>
      <c r="L1053" s="70"/>
      <c r="M1053" s="68"/>
      <c r="N1053" s="68"/>
      <c r="O1053" s="68"/>
      <c r="P1053" s="68"/>
      <c r="Q1053" s="68"/>
      <c r="R1053" s="70"/>
      <c r="S1053" s="70"/>
      <c r="T1053" s="70"/>
      <c r="U1053" s="70"/>
      <c r="V1053" s="70"/>
      <c r="W1053" s="70"/>
      <c r="X1053" s="418"/>
      <c r="Y1053" s="419"/>
      <c r="Z1053" s="418"/>
      <c r="AA1053" s="70"/>
      <c r="AB1053" s="419"/>
      <c r="AC1053" s="418"/>
      <c r="AD1053" s="70"/>
      <c r="AE1053" s="70"/>
      <c r="AF1053" s="70"/>
      <c r="AG1053" s="70" t="s">
        <v>11260</v>
      </c>
      <c r="AH1053" s="68" t="s">
        <v>11430</v>
      </c>
      <c r="AI1053" s="70">
        <v>1988</v>
      </c>
      <c r="AJ1053" s="70">
        <v>7.0000000000000007E-2</v>
      </c>
      <c r="AK1053" s="70" t="s">
        <v>82</v>
      </c>
      <c r="AL1053" s="36"/>
    </row>
    <row r="1054" spans="1:38" ht="25.5" x14ac:dyDescent="0.25">
      <c r="A1054" s="460">
        <v>1049</v>
      </c>
      <c r="B1054" s="420"/>
      <c r="C1054" s="420"/>
      <c r="D1054" s="70"/>
      <c r="E1054" s="419"/>
      <c r="F1054" s="418"/>
      <c r="G1054" s="70"/>
      <c r="H1054" s="419"/>
      <c r="I1054" s="70"/>
      <c r="J1054" s="70"/>
      <c r="K1054" s="70"/>
      <c r="L1054" s="70"/>
      <c r="M1054" s="68"/>
      <c r="N1054" s="68"/>
      <c r="O1054" s="68"/>
      <c r="P1054" s="68"/>
      <c r="Q1054" s="68"/>
      <c r="R1054" s="70"/>
      <c r="S1054" s="70"/>
      <c r="T1054" s="70"/>
      <c r="U1054" s="70"/>
      <c r="V1054" s="70"/>
      <c r="W1054" s="70"/>
      <c r="X1054" s="418"/>
      <c r="Y1054" s="419"/>
      <c r="Z1054" s="418"/>
      <c r="AA1054" s="70"/>
      <c r="AB1054" s="419"/>
      <c r="AC1054" s="418"/>
      <c r="AD1054" s="70"/>
      <c r="AE1054" s="70"/>
      <c r="AF1054" s="70"/>
      <c r="AG1054" s="70" t="s">
        <v>11260</v>
      </c>
      <c r="AH1054" s="68" t="s">
        <v>11431</v>
      </c>
      <c r="AI1054" s="70">
        <v>2000</v>
      </c>
      <c r="AJ1054" s="70">
        <v>3.7999999999999999E-2</v>
      </c>
      <c r="AK1054" s="70" t="s">
        <v>11432</v>
      </c>
      <c r="AL1054" s="36"/>
    </row>
    <row r="1055" spans="1:38" x14ac:dyDescent="0.25">
      <c r="A1055" s="460">
        <v>1050</v>
      </c>
      <c r="B1055" s="420"/>
      <c r="C1055" s="420"/>
      <c r="D1055" s="70"/>
      <c r="E1055" s="419"/>
      <c r="F1055" s="418"/>
      <c r="G1055" s="70"/>
      <c r="H1055" s="419"/>
      <c r="I1055" s="70"/>
      <c r="J1055" s="70"/>
      <c r="K1055" s="70"/>
      <c r="L1055" s="70"/>
      <c r="M1055" s="68"/>
      <c r="N1055" s="68"/>
      <c r="O1055" s="68"/>
      <c r="P1055" s="68"/>
      <c r="Q1055" s="68"/>
      <c r="R1055" s="70"/>
      <c r="S1055" s="70"/>
      <c r="T1055" s="70"/>
      <c r="U1055" s="70"/>
      <c r="V1055" s="70"/>
      <c r="W1055" s="70"/>
      <c r="X1055" s="418"/>
      <c r="Y1055" s="419"/>
      <c r="Z1055" s="418"/>
      <c r="AA1055" s="70"/>
      <c r="AB1055" s="419"/>
      <c r="AC1055" s="418"/>
      <c r="AD1055" s="70"/>
      <c r="AE1055" s="70"/>
      <c r="AF1055" s="70"/>
      <c r="AG1055" s="70"/>
      <c r="AH1055" s="70"/>
      <c r="AI1055" s="70"/>
      <c r="AJ1055" s="70"/>
      <c r="AK1055" s="70"/>
      <c r="AL1055" s="36"/>
    </row>
    <row r="1056" spans="1:38" ht="25.5" x14ac:dyDescent="0.25">
      <c r="A1056" s="460">
        <v>1051</v>
      </c>
      <c r="B1056" s="420" t="s">
        <v>11433</v>
      </c>
      <c r="C1056" s="420"/>
      <c r="D1056" s="70"/>
      <c r="E1056" s="419"/>
      <c r="F1056" s="418"/>
      <c r="G1056" s="70"/>
      <c r="H1056" s="419"/>
      <c r="I1056" s="70"/>
      <c r="J1056" s="70"/>
      <c r="K1056" s="70"/>
      <c r="L1056" s="70"/>
      <c r="M1056" s="70" t="s">
        <v>11269</v>
      </c>
      <c r="N1056" s="68" t="s">
        <v>11270</v>
      </c>
      <c r="O1056" s="70">
        <v>0.28999999999999998</v>
      </c>
      <c r="P1056" s="70">
        <v>1992</v>
      </c>
      <c r="Q1056" s="70" t="s">
        <v>11271</v>
      </c>
      <c r="R1056" s="70" t="s">
        <v>11272</v>
      </c>
      <c r="S1056" s="70">
        <v>100</v>
      </c>
      <c r="T1056" s="70">
        <v>1992</v>
      </c>
      <c r="U1056" s="68" t="s">
        <v>11423</v>
      </c>
      <c r="V1056" s="70" t="s">
        <v>11434</v>
      </c>
      <c r="W1056" s="70" t="s">
        <v>6716</v>
      </c>
      <c r="X1056" s="418">
        <v>0.72099999999999997</v>
      </c>
      <c r="Y1056" s="419" t="s">
        <v>11435</v>
      </c>
      <c r="Z1056" s="418">
        <v>0.72099999999999997</v>
      </c>
      <c r="AA1056" s="70">
        <v>1963</v>
      </c>
      <c r="AB1056" s="419" t="s">
        <v>267</v>
      </c>
      <c r="AC1056" s="418">
        <v>66</v>
      </c>
      <c r="AD1056" s="70"/>
      <c r="AE1056" s="70"/>
      <c r="AF1056" s="70">
        <v>66</v>
      </c>
      <c r="AG1056" s="70" t="s">
        <v>8967</v>
      </c>
      <c r="AH1056" s="68" t="s">
        <v>11436</v>
      </c>
      <c r="AI1056" s="70">
        <v>2012</v>
      </c>
      <c r="AJ1056" s="70">
        <v>0.05</v>
      </c>
      <c r="AK1056" s="70" t="s">
        <v>385</v>
      </c>
      <c r="AL1056" s="36"/>
    </row>
    <row r="1057" spans="1:38" ht="25.5" x14ac:dyDescent="0.25">
      <c r="A1057" s="460">
        <v>1052</v>
      </c>
      <c r="B1057" s="420"/>
      <c r="C1057" s="420"/>
      <c r="D1057" s="70"/>
      <c r="E1057" s="419"/>
      <c r="F1057" s="418"/>
      <c r="G1057" s="70"/>
      <c r="H1057" s="419"/>
      <c r="I1057" s="70"/>
      <c r="J1057" s="70"/>
      <c r="K1057" s="70"/>
      <c r="L1057" s="70"/>
      <c r="M1057" s="70"/>
      <c r="N1057" s="68"/>
      <c r="O1057" s="70"/>
      <c r="P1057" s="70"/>
      <c r="Q1057" s="70"/>
      <c r="R1057" s="70"/>
      <c r="S1057" s="70"/>
      <c r="T1057" s="70"/>
      <c r="U1057" s="70"/>
      <c r="V1057" s="70"/>
      <c r="W1057" s="70"/>
      <c r="X1057" s="418"/>
      <c r="Y1057" s="419"/>
      <c r="Z1057" s="418"/>
      <c r="AA1057" s="70"/>
      <c r="AB1057" s="419"/>
      <c r="AC1057" s="418"/>
      <c r="AD1057" s="70"/>
      <c r="AE1057" s="70"/>
      <c r="AF1057" s="70"/>
      <c r="AG1057" s="70" t="s">
        <v>11437</v>
      </c>
      <c r="AH1057" s="68" t="s">
        <v>11438</v>
      </c>
      <c r="AI1057" s="70">
        <v>2012</v>
      </c>
      <c r="AJ1057" s="70">
        <v>0.3</v>
      </c>
      <c r="AK1057" s="70" t="s">
        <v>10234</v>
      </c>
      <c r="AL1057" s="36"/>
    </row>
    <row r="1058" spans="1:38" ht="25.5" x14ac:dyDescent="0.25">
      <c r="A1058" s="460">
        <v>1053</v>
      </c>
      <c r="B1058" s="420"/>
      <c r="C1058" s="420"/>
      <c r="D1058" s="70"/>
      <c r="E1058" s="419"/>
      <c r="F1058" s="418"/>
      <c r="G1058" s="70"/>
      <c r="H1058" s="419"/>
      <c r="I1058" s="70"/>
      <c r="J1058" s="70"/>
      <c r="K1058" s="70"/>
      <c r="L1058" s="70"/>
      <c r="M1058" s="70"/>
      <c r="N1058" s="70"/>
      <c r="O1058" s="70"/>
      <c r="P1058" s="70"/>
      <c r="Q1058" s="70"/>
      <c r="R1058" s="70"/>
      <c r="S1058" s="70"/>
      <c r="T1058" s="70"/>
      <c r="U1058" s="70"/>
      <c r="V1058" s="70"/>
      <c r="W1058" s="70"/>
      <c r="X1058" s="418"/>
      <c r="Y1058" s="419"/>
      <c r="Z1058" s="418"/>
      <c r="AA1058" s="70"/>
      <c r="AB1058" s="419"/>
      <c r="AC1058" s="418"/>
      <c r="AD1058" s="70"/>
      <c r="AE1058" s="70"/>
      <c r="AF1058" s="70"/>
      <c r="AG1058" s="70" t="s">
        <v>8967</v>
      </c>
      <c r="AH1058" s="68" t="s">
        <v>11281</v>
      </c>
      <c r="AI1058" s="70">
        <v>1992</v>
      </c>
      <c r="AJ1058" s="70">
        <v>0.155</v>
      </c>
      <c r="AK1058" s="70" t="s">
        <v>48</v>
      </c>
      <c r="AL1058" s="36"/>
    </row>
    <row r="1059" spans="1:38" x14ac:dyDescent="0.25">
      <c r="A1059" s="460">
        <v>1054</v>
      </c>
      <c r="B1059" s="420"/>
      <c r="C1059" s="420"/>
      <c r="D1059" s="70"/>
      <c r="E1059" s="419"/>
      <c r="F1059" s="418"/>
      <c r="G1059" s="70"/>
      <c r="H1059" s="419"/>
      <c r="I1059" s="70"/>
      <c r="J1059" s="70"/>
      <c r="K1059" s="70"/>
      <c r="L1059" s="70"/>
      <c r="M1059" s="70"/>
      <c r="N1059" s="70"/>
      <c r="O1059" s="70"/>
      <c r="P1059" s="70"/>
      <c r="Q1059" s="70"/>
      <c r="R1059" s="70"/>
      <c r="S1059" s="70"/>
      <c r="T1059" s="70"/>
      <c r="U1059" s="70"/>
      <c r="V1059" s="70"/>
      <c r="W1059" s="70"/>
      <c r="X1059" s="418"/>
      <c r="Y1059" s="419"/>
      <c r="Z1059" s="418"/>
      <c r="AA1059" s="70"/>
      <c r="AB1059" s="419"/>
      <c r="AC1059" s="418"/>
      <c r="AD1059" s="70"/>
      <c r="AE1059" s="70"/>
      <c r="AF1059" s="70"/>
      <c r="AG1059" s="70"/>
      <c r="AH1059" s="70"/>
      <c r="AI1059" s="70"/>
      <c r="AJ1059" s="70"/>
      <c r="AK1059" s="70"/>
      <c r="AL1059" s="36"/>
    </row>
    <row r="1060" spans="1:38" ht="25.5" x14ac:dyDescent="0.25">
      <c r="A1060" s="460">
        <v>1055</v>
      </c>
      <c r="B1060" s="420" t="s">
        <v>11439</v>
      </c>
      <c r="C1060" s="420"/>
      <c r="D1060" s="70"/>
      <c r="E1060" s="419"/>
      <c r="F1060" s="418"/>
      <c r="G1060" s="70"/>
      <c r="H1060" s="419"/>
      <c r="I1060" s="70"/>
      <c r="J1060" s="70"/>
      <c r="K1060" s="70"/>
      <c r="L1060" s="70"/>
      <c r="M1060" s="70" t="s">
        <v>11238</v>
      </c>
      <c r="N1060" s="70" t="s">
        <v>11440</v>
      </c>
      <c r="O1060" s="70">
        <v>0.33</v>
      </c>
      <c r="P1060" s="70">
        <v>1988</v>
      </c>
      <c r="Q1060" s="70" t="s">
        <v>787</v>
      </c>
      <c r="R1060" s="70" t="s">
        <v>11240</v>
      </c>
      <c r="S1060" s="70">
        <v>94</v>
      </c>
      <c r="T1060" s="70">
        <v>1984</v>
      </c>
      <c r="U1060" s="68" t="s">
        <v>11423</v>
      </c>
      <c r="V1060" s="68" t="s">
        <v>11441</v>
      </c>
      <c r="W1060" s="70"/>
      <c r="X1060" s="418"/>
      <c r="Y1060" s="419"/>
      <c r="Z1060" s="418"/>
      <c r="AA1060" s="70"/>
      <c r="AB1060" s="419"/>
      <c r="AC1060" s="418"/>
      <c r="AD1060" s="70"/>
      <c r="AE1060" s="70"/>
      <c r="AF1060" s="70"/>
      <c r="AG1060" s="70" t="s">
        <v>11242</v>
      </c>
      <c r="AH1060" s="70" t="s">
        <v>11442</v>
      </c>
      <c r="AI1060" s="70">
        <v>1986</v>
      </c>
      <c r="AJ1060" s="70">
        <v>0.35</v>
      </c>
      <c r="AK1060" s="70" t="s">
        <v>48</v>
      </c>
      <c r="AL1060" s="36"/>
    </row>
    <row r="1061" spans="1:38" x14ac:dyDescent="0.25">
      <c r="A1061" s="460">
        <v>1056</v>
      </c>
      <c r="B1061" s="420"/>
      <c r="C1061" s="420"/>
      <c r="D1061" s="70"/>
      <c r="E1061" s="419"/>
      <c r="F1061" s="418"/>
      <c r="G1061" s="70"/>
      <c r="H1061" s="419"/>
      <c r="I1061" s="70"/>
      <c r="J1061" s="70"/>
      <c r="K1061" s="70"/>
      <c r="L1061" s="70"/>
      <c r="M1061" s="70"/>
      <c r="N1061" s="70"/>
      <c r="O1061" s="70"/>
      <c r="P1061" s="70"/>
      <c r="Q1061" s="70"/>
      <c r="R1061" s="70"/>
      <c r="S1061" s="70"/>
      <c r="T1061" s="70"/>
      <c r="U1061" s="70"/>
      <c r="V1061" s="70"/>
      <c r="W1061" s="70"/>
      <c r="X1061" s="418"/>
      <c r="Y1061" s="419"/>
      <c r="Z1061" s="418"/>
      <c r="AA1061" s="70"/>
      <c r="AB1061" s="419"/>
      <c r="AC1061" s="418"/>
      <c r="AD1061" s="70"/>
      <c r="AE1061" s="70"/>
      <c r="AF1061" s="70"/>
      <c r="AG1061" s="70" t="s">
        <v>11242</v>
      </c>
      <c r="AH1061" s="70" t="s">
        <v>11443</v>
      </c>
      <c r="AI1061" s="70">
        <v>1985</v>
      </c>
      <c r="AJ1061" s="70">
        <v>0.23499999999999999</v>
      </c>
      <c r="AK1061" s="70" t="s">
        <v>378</v>
      </c>
      <c r="AL1061" s="36"/>
    </row>
    <row r="1062" spans="1:38" x14ac:dyDescent="0.25">
      <c r="A1062" s="460">
        <v>1057</v>
      </c>
      <c r="B1062" s="420"/>
      <c r="C1062" s="420"/>
      <c r="D1062" s="70"/>
      <c r="E1062" s="419"/>
      <c r="F1062" s="418"/>
      <c r="G1062" s="70"/>
      <c r="H1062" s="419"/>
      <c r="I1062" s="70"/>
      <c r="J1062" s="70"/>
      <c r="K1062" s="70"/>
      <c r="L1062" s="70"/>
      <c r="M1062" s="70"/>
      <c r="N1062" s="70"/>
      <c r="O1062" s="70"/>
      <c r="P1062" s="70"/>
      <c r="Q1062" s="70"/>
      <c r="R1062" s="70"/>
      <c r="S1062" s="70"/>
      <c r="T1062" s="70"/>
      <c r="U1062" s="70"/>
      <c r="V1062" s="70"/>
      <c r="W1062" s="70"/>
      <c r="X1062" s="418"/>
      <c r="Y1062" s="419"/>
      <c r="Z1062" s="418"/>
      <c r="AA1062" s="70"/>
      <c r="AB1062" s="419"/>
      <c r="AC1062" s="418"/>
      <c r="AD1062" s="70"/>
      <c r="AE1062" s="70"/>
      <c r="AF1062" s="70"/>
      <c r="AG1062" s="70" t="s">
        <v>9142</v>
      </c>
      <c r="AH1062" s="70" t="s">
        <v>11444</v>
      </c>
      <c r="AI1062" s="70">
        <v>1985</v>
      </c>
      <c r="AJ1062" s="70">
        <v>6.5000000000000002E-2</v>
      </c>
      <c r="AK1062" s="70" t="s">
        <v>378</v>
      </c>
      <c r="AL1062" s="36"/>
    </row>
    <row r="1063" spans="1:38" x14ac:dyDescent="0.25">
      <c r="A1063" s="460">
        <v>1058</v>
      </c>
      <c r="B1063" s="420"/>
      <c r="C1063" s="420"/>
      <c r="D1063" s="70"/>
      <c r="E1063" s="419"/>
      <c r="F1063" s="418"/>
      <c r="G1063" s="70"/>
      <c r="H1063" s="419"/>
      <c r="I1063" s="70"/>
      <c r="J1063" s="70"/>
      <c r="K1063" s="70"/>
      <c r="L1063" s="70"/>
      <c r="M1063" s="70"/>
      <c r="N1063" s="70"/>
      <c r="O1063" s="70"/>
      <c r="P1063" s="70"/>
      <c r="Q1063" s="70"/>
      <c r="R1063" s="70"/>
      <c r="S1063" s="70"/>
      <c r="T1063" s="70"/>
      <c r="U1063" s="70"/>
      <c r="V1063" s="70"/>
      <c r="W1063" s="70"/>
      <c r="X1063" s="418"/>
      <c r="Y1063" s="419"/>
      <c r="Z1063" s="418"/>
      <c r="AA1063" s="70"/>
      <c r="AB1063" s="419"/>
      <c r="AC1063" s="418"/>
      <c r="AD1063" s="70"/>
      <c r="AE1063" s="70"/>
      <c r="AF1063" s="70"/>
      <c r="AG1063" s="70" t="s">
        <v>9142</v>
      </c>
      <c r="AH1063" s="70" t="s">
        <v>11445</v>
      </c>
      <c r="AI1063" s="70">
        <v>1984</v>
      </c>
      <c r="AJ1063" s="70">
        <v>0.16</v>
      </c>
      <c r="AK1063" s="70" t="s">
        <v>34</v>
      </c>
      <c r="AL1063" s="36"/>
    </row>
    <row r="1064" spans="1:38" ht="25.5" x14ac:dyDescent="0.25">
      <c r="A1064" s="460">
        <v>1059</v>
      </c>
      <c r="B1064" s="420"/>
      <c r="C1064" s="420"/>
      <c r="D1064" s="70"/>
      <c r="E1064" s="419"/>
      <c r="F1064" s="418"/>
      <c r="G1064" s="70"/>
      <c r="H1064" s="419"/>
      <c r="I1064" s="70"/>
      <c r="J1064" s="70"/>
      <c r="K1064" s="70"/>
      <c r="L1064" s="70"/>
      <c r="M1064" s="70"/>
      <c r="N1064" s="70"/>
      <c r="O1064" s="70"/>
      <c r="P1064" s="70"/>
      <c r="Q1064" s="70"/>
      <c r="R1064" s="70"/>
      <c r="S1064" s="70"/>
      <c r="T1064" s="70"/>
      <c r="U1064" s="70"/>
      <c r="V1064" s="70"/>
      <c r="W1064" s="70"/>
      <c r="X1064" s="418"/>
      <c r="Y1064" s="419"/>
      <c r="Z1064" s="418"/>
      <c r="AA1064" s="70"/>
      <c r="AB1064" s="419"/>
      <c r="AC1064" s="418"/>
      <c r="AD1064" s="70"/>
      <c r="AE1064" s="70"/>
      <c r="AF1064" s="70"/>
      <c r="AG1064" s="70" t="s">
        <v>9142</v>
      </c>
      <c r="AH1064" s="68" t="s">
        <v>11446</v>
      </c>
      <c r="AI1064" s="70">
        <v>1988</v>
      </c>
      <c r="AJ1064" s="70">
        <v>0.25</v>
      </c>
      <c r="AK1064" s="70" t="s">
        <v>44</v>
      </c>
      <c r="AL1064" s="36"/>
    </row>
    <row r="1065" spans="1:38" ht="25.5" x14ac:dyDescent="0.25">
      <c r="A1065" s="460">
        <v>1060</v>
      </c>
      <c r="B1065" s="420"/>
      <c r="C1065" s="420"/>
      <c r="D1065" s="70"/>
      <c r="E1065" s="419"/>
      <c r="F1065" s="418"/>
      <c r="G1065" s="70"/>
      <c r="H1065" s="419"/>
      <c r="I1065" s="70"/>
      <c r="J1065" s="70"/>
      <c r="K1065" s="70"/>
      <c r="L1065" s="70"/>
      <c r="M1065" s="70"/>
      <c r="N1065" s="70"/>
      <c r="O1065" s="70"/>
      <c r="P1065" s="70"/>
      <c r="Q1065" s="70"/>
      <c r="R1065" s="70"/>
      <c r="S1065" s="70"/>
      <c r="T1065" s="70"/>
      <c r="U1065" s="70"/>
      <c r="V1065" s="70"/>
      <c r="W1065" s="70"/>
      <c r="X1065" s="418"/>
      <c r="Y1065" s="419"/>
      <c r="Z1065" s="418"/>
      <c r="AA1065" s="70"/>
      <c r="AB1065" s="419"/>
      <c r="AC1065" s="418"/>
      <c r="AD1065" s="70"/>
      <c r="AE1065" s="70"/>
      <c r="AF1065" s="70"/>
      <c r="AG1065" s="70" t="s">
        <v>11242</v>
      </c>
      <c r="AH1065" s="68" t="s">
        <v>11447</v>
      </c>
      <c r="AI1065" s="70">
        <v>1988</v>
      </c>
      <c r="AJ1065" s="70">
        <v>0.193</v>
      </c>
      <c r="AK1065" s="70" t="s">
        <v>77</v>
      </c>
      <c r="AL1065" s="36"/>
    </row>
    <row r="1066" spans="1:38" x14ac:dyDescent="0.25">
      <c r="A1066" s="460">
        <v>1061</v>
      </c>
      <c r="B1066" s="420"/>
      <c r="C1066" s="420"/>
      <c r="D1066" s="70"/>
      <c r="E1066" s="419"/>
      <c r="F1066" s="418"/>
      <c r="G1066" s="70"/>
      <c r="H1066" s="419"/>
      <c r="I1066" s="70"/>
      <c r="J1066" s="70"/>
      <c r="K1066" s="70"/>
      <c r="L1066" s="70"/>
      <c r="M1066" s="70"/>
      <c r="N1066" s="70"/>
      <c r="O1066" s="70"/>
      <c r="P1066" s="70"/>
      <c r="Q1066" s="70"/>
      <c r="R1066" s="70"/>
      <c r="S1066" s="70"/>
      <c r="T1066" s="70"/>
      <c r="U1066" s="70"/>
      <c r="V1066" s="70"/>
      <c r="W1066" s="70"/>
      <c r="X1066" s="418"/>
      <c r="Y1066" s="419"/>
      <c r="Z1066" s="418"/>
      <c r="AA1066" s="70"/>
      <c r="AB1066" s="419"/>
      <c r="AC1066" s="418"/>
      <c r="AD1066" s="70"/>
      <c r="AE1066" s="70"/>
      <c r="AF1066" s="70"/>
      <c r="AG1066" s="70"/>
      <c r="AH1066" s="70"/>
      <c r="AI1066" s="70"/>
      <c r="AJ1066" s="70"/>
      <c r="AK1066" s="70"/>
      <c r="AL1066" s="36"/>
    </row>
    <row r="1067" spans="1:38" ht="25.5" x14ac:dyDescent="0.25">
      <c r="A1067" s="460">
        <v>1062</v>
      </c>
      <c r="B1067" s="420" t="s">
        <v>11448</v>
      </c>
      <c r="C1067" s="420"/>
      <c r="D1067" s="70"/>
      <c r="E1067" s="419"/>
      <c r="F1067" s="418"/>
      <c r="G1067" s="70"/>
      <c r="H1067" s="419"/>
      <c r="I1067" s="70"/>
      <c r="J1067" s="70"/>
      <c r="K1067" s="70"/>
      <c r="L1067" s="70"/>
      <c r="M1067" s="70" t="s">
        <v>11449</v>
      </c>
      <c r="N1067" s="70" t="s">
        <v>11450</v>
      </c>
      <c r="O1067" s="70">
        <v>0.5</v>
      </c>
      <c r="P1067" s="70">
        <v>1984</v>
      </c>
      <c r="Q1067" s="70" t="s">
        <v>10273</v>
      </c>
      <c r="R1067" s="70" t="s">
        <v>11451</v>
      </c>
      <c r="S1067" s="70">
        <v>92</v>
      </c>
      <c r="T1067" s="70">
        <v>1983</v>
      </c>
      <c r="U1067" s="70" t="s">
        <v>9672</v>
      </c>
      <c r="V1067" s="70" t="s">
        <v>1661</v>
      </c>
      <c r="W1067" s="70" t="s">
        <v>11452</v>
      </c>
      <c r="X1067" s="70">
        <v>0.51900000000000002</v>
      </c>
      <c r="Y1067" s="70" t="s">
        <v>11453</v>
      </c>
      <c r="Z1067" s="70">
        <v>0.42599999999999999</v>
      </c>
      <c r="AA1067" s="70">
        <v>2007</v>
      </c>
      <c r="AB1067" s="68" t="s">
        <v>11454</v>
      </c>
      <c r="AC1067" s="70">
        <v>12</v>
      </c>
      <c r="AD1067" s="70"/>
      <c r="AE1067" s="70"/>
      <c r="AF1067" s="70">
        <v>12</v>
      </c>
      <c r="AG1067" s="70" t="s">
        <v>11455</v>
      </c>
      <c r="AH1067" s="68" t="s">
        <v>11456</v>
      </c>
      <c r="AI1067" s="418">
        <v>2007</v>
      </c>
      <c r="AJ1067" s="70">
        <v>0.03</v>
      </c>
      <c r="AK1067" s="419" t="s">
        <v>460</v>
      </c>
      <c r="AL1067" s="36"/>
    </row>
    <row r="1068" spans="1:38" ht="25.5" x14ac:dyDescent="0.25">
      <c r="A1068" s="460">
        <v>1063</v>
      </c>
      <c r="B1068" s="420"/>
      <c r="C1068" s="420"/>
      <c r="D1068" s="70"/>
      <c r="E1068" s="419"/>
      <c r="F1068" s="418"/>
      <c r="G1068" s="70"/>
      <c r="H1068" s="419"/>
      <c r="I1068" s="70"/>
      <c r="J1068" s="70"/>
      <c r="K1068" s="70"/>
      <c r="L1068" s="70"/>
      <c r="M1068" s="70"/>
      <c r="N1068" s="70"/>
      <c r="O1068" s="70"/>
      <c r="P1068" s="70"/>
      <c r="Q1068" s="70"/>
      <c r="R1068" s="70"/>
      <c r="S1068" s="70"/>
      <c r="T1068" s="70"/>
      <c r="U1068" s="70"/>
      <c r="V1068" s="70"/>
      <c r="W1068" s="70"/>
      <c r="X1068" s="70"/>
      <c r="Y1068" s="70"/>
      <c r="Z1068" s="70">
        <v>6.6000000000000003E-2</v>
      </c>
      <c r="AA1068" s="70">
        <v>2022</v>
      </c>
      <c r="AB1068" s="70" t="s">
        <v>198</v>
      </c>
      <c r="AC1068" s="70">
        <v>2</v>
      </c>
      <c r="AD1068" s="70"/>
      <c r="AE1068" s="70"/>
      <c r="AF1068" s="70">
        <v>2</v>
      </c>
      <c r="AG1068" s="68" t="s">
        <v>5197</v>
      </c>
      <c r="AH1068" s="68" t="s">
        <v>11457</v>
      </c>
      <c r="AI1068" s="418">
        <v>1983</v>
      </c>
      <c r="AJ1068" s="70">
        <v>0.06</v>
      </c>
      <c r="AK1068" s="419" t="s">
        <v>110</v>
      </c>
      <c r="AL1068" s="36"/>
    </row>
    <row r="1069" spans="1:38" ht="25.5" x14ac:dyDescent="0.25">
      <c r="A1069" s="460">
        <v>1064</v>
      </c>
      <c r="B1069" s="420"/>
      <c r="C1069" s="420"/>
      <c r="D1069" s="70"/>
      <c r="E1069" s="419"/>
      <c r="F1069" s="418"/>
      <c r="G1069" s="70"/>
      <c r="H1069" s="419"/>
      <c r="I1069" s="70"/>
      <c r="J1069" s="70"/>
      <c r="K1069" s="70"/>
      <c r="L1069" s="70"/>
      <c r="M1069" s="70"/>
      <c r="N1069" s="70"/>
      <c r="O1069" s="70"/>
      <c r="P1069" s="70"/>
      <c r="Q1069" s="70"/>
      <c r="R1069" s="70"/>
      <c r="S1069" s="70"/>
      <c r="T1069" s="70"/>
      <c r="U1069" s="70"/>
      <c r="V1069" s="70"/>
      <c r="W1069" s="70"/>
      <c r="X1069" s="70"/>
      <c r="Y1069" s="70"/>
      <c r="Z1069" s="70">
        <v>2.7E-2</v>
      </c>
      <c r="AA1069" s="70">
        <v>2007</v>
      </c>
      <c r="AB1069" s="70" t="s">
        <v>9771</v>
      </c>
      <c r="AC1069" s="70">
        <v>1</v>
      </c>
      <c r="AD1069" s="70"/>
      <c r="AE1069" s="70"/>
      <c r="AF1069" s="70">
        <v>1</v>
      </c>
      <c r="AG1069" s="68" t="s">
        <v>5197</v>
      </c>
      <c r="AH1069" s="68" t="s">
        <v>11458</v>
      </c>
      <c r="AI1069" s="418">
        <v>1983</v>
      </c>
      <c r="AJ1069" s="70">
        <v>0.06</v>
      </c>
      <c r="AK1069" s="419" t="s">
        <v>8248</v>
      </c>
      <c r="AL1069" s="36"/>
    </row>
    <row r="1070" spans="1:38" ht="38.25" x14ac:dyDescent="0.25">
      <c r="A1070" s="460">
        <v>1065</v>
      </c>
      <c r="B1070" s="420"/>
      <c r="C1070" s="420"/>
      <c r="D1070" s="70"/>
      <c r="E1070" s="419"/>
      <c r="F1070" s="418"/>
      <c r="G1070" s="70"/>
      <c r="H1070" s="419"/>
      <c r="I1070" s="70"/>
      <c r="J1070" s="70"/>
      <c r="K1070" s="70"/>
      <c r="L1070" s="70"/>
      <c r="M1070" s="70"/>
      <c r="N1070" s="70"/>
      <c r="O1070" s="70"/>
      <c r="P1070" s="70"/>
      <c r="Q1070" s="70"/>
      <c r="R1070" s="70"/>
      <c r="S1070" s="70"/>
      <c r="T1070" s="70"/>
      <c r="U1070" s="70"/>
      <c r="V1070" s="70"/>
      <c r="W1070" s="70"/>
      <c r="X1070" s="418"/>
      <c r="Y1070" s="419"/>
      <c r="Z1070" s="418"/>
      <c r="AA1070" s="70"/>
      <c r="AB1070" s="419"/>
      <c r="AC1070" s="418"/>
      <c r="AD1070" s="70"/>
      <c r="AE1070" s="70"/>
      <c r="AF1070" s="418"/>
      <c r="AG1070" s="68" t="s">
        <v>5197</v>
      </c>
      <c r="AH1070" s="68" t="s">
        <v>11459</v>
      </c>
      <c r="AI1070" s="418">
        <v>1983</v>
      </c>
      <c r="AJ1070" s="70">
        <v>0.115</v>
      </c>
      <c r="AK1070" s="419" t="s">
        <v>119</v>
      </c>
      <c r="AL1070" s="36"/>
    </row>
    <row r="1071" spans="1:38" ht="38.25" x14ac:dyDescent="0.25">
      <c r="A1071" s="460">
        <v>1066</v>
      </c>
      <c r="B1071" s="420"/>
      <c r="C1071" s="420"/>
      <c r="D1071" s="70"/>
      <c r="E1071" s="419"/>
      <c r="F1071" s="418"/>
      <c r="G1071" s="70"/>
      <c r="H1071" s="419"/>
      <c r="I1071" s="70"/>
      <c r="J1071" s="70"/>
      <c r="K1071" s="70"/>
      <c r="L1071" s="70"/>
      <c r="M1071" s="70"/>
      <c r="N1071" s="70"/>
      <c r="O1071" s="70"/>
      <c r="P1071" s="70"/>
      <c r="Q1071" s="70"/>
      <c r="R1071" s="70"/>
      <c r="S1071" s="70"/>
      <c r="T1071" s="70"/>
      <c r="U1071" s="70"/>
      <c r="V1071" s="70"/>
      <c r="W1071" s="70"/>
      <c r="X1071" s="418"/>
      <c r="Y1071" s="419"/>
      <c r="Z1071" s="418"/>
      <c r="AA1071" s="70"/>
      <c r="AB1071" s="419"/>
      <c r="AC1071" s="418"/>
      <c r="AD1071" s="70"/>
      <c r="AE1071" s="70"/>
      <c r="AF1071" s="418"/>
      <c r="AG1071" s="68" t="s">
        <v>5197</v>
      </c>
      <c r="AH1071" s="68" t="s">
        <v>11460</v>
      </c>
      <c r="AI1071" s="418">
        <v>1983</v>
      </c>
      <c r="AJ1071" s="70">
        <v>0.115</v>
      </c>
      <c r="AK1071" s="419" t="s">
        <v>119</v>
      </c>
      <c r="AL1071" s="36"/>
    </row>
    <row r="1072" spans="1:38" ht="38.25" x14ac:dyDescent="0.25">
      <c r="A1072" s="460">
        <v>1067</v>
      </c>
      <c r="B1072" s="420"/>
      <c r="C1072" s="420"/>
      <c r="D1072" s="70"/>
      <c r="E1072" s="419"/>
      <c r="F1072" s="418"/>
      <c r="G1072" s="70"/>
      <c r="H1072" s="419"/>
      <c r="I1072" s="70"/>
      <c r="J1072" s="70"/>
      <c r="K1072" s="70"/>
      <c r="L1072" s="70"/>
      <c r="M1072" s="70"/>
      <c r="N1072" s="70"/>
      <c r="O1072" s="70"/>
      <c r="P1072" s="70"/>
      <c r="Q1072" s="70"/>
      <c r="R1072" s="70"/>
      <c r="S1072" s="70"/>
      <c r="T1072" s="70"/>
      <c r="U1072" s="70"/>
      <c r="V1072" s="70"/>
      <c r="W1072" s="70"/>
      <c r="X1072" s="418"/>
      <c r="Y1072" s="419"/>
      <c r="Z1072" s="418"/>
      <c r="AA1072" s="70"/>
      <c r="AB1072" s="419"/>
      <c r="AC1072" s="418"/>
      <c r="AD1072" s="70"/>
      <c r="AE1072" s="70"/>
      <c r="AF1072" s="418"/>
      <c r="AG1072" s="68" t="s">
        <v>5197</v>
      </c>
      <c r="AH1072" s="68" t="s">
        <v>11461</v>
      </c>
      <c r="AI1072" s="418">
        <v>1983</v>
      </c>
      <c r="AJ1072" s="70">
        <v>0.192</v>
      </c>
      <c r="AK1072" s="419" t="s">
        <v>119</v>
      </c>
      <c r="AL1072" s="36"/>
    </row>
    <row r="1073" spans="1:38" ht="38.25" x14ac:dyDescent="0.25">
      <c r="A1073" s="460">
        <v>1068</v>
      </c>
      <c r="B1073" s="420"/>
      <c r="C1073" s="420"/>
      <c r="D1073" s="70"/>
      <c r="E1073" s="419"/>
      <c r="F1073" s="418"/>
      <c r="G1073" s="70"/>
      <c r="H1073" s="419"/>
      <c r="I1073" s="70"/>
      <c r="J1073" s="70"/>
      <c r="K1073" s="70"/>
      <c r="L1073" s="70"/>
      <c r="M1073" s="70"/>
      <c r="N1073" s="70"/>
      <c r="O1073" s="70"/>
      <c r="P1073" s="70"/>
      <c r="Q1073" s="70"/>
      <c r="R1073" s="70"/>
      <c r="S1073" s="70"/>
      <c r="T1073" s="70"/>
      <c r="U1073" s="70"/>
      <c r="V1073" s="70"/>
      <c r="W1073" s="70"/>
      <c r="X1073" s="418"/>
      <c r="Y1073" s="419"/>
      <c r="Z1073" s="418"/>
      <c r="AA1073" s="70"/>
      <c r="AB1073" s="419"/>
      <c r="AC1073" s="418"/>
      <c r="AD1073" s="70"/>
      <c r="AE1073" s="70"/>
      <c r="AF1073" s="418"/>
      <c r="AG1073" s="68" t="s">
        <v>5197</v>
      </c>
      <c r="AH1073" s="68" t="s">
        <v>11462</v>
      </c>
      <c r="AI1073" s="418">
        <v>1983</v>
      </c>
      <c r="AJ1073" s="70">
        <v>0.192</v>
      </c>
      <c r="AK1073" s="419" t="s">
        <v>119</v>
      </c>
      <c r="AL1073" s="36"/>
    </row>
    <row r="1074" spans="1:38" ht="25.5" x14ac:dyDescent="0.25">
      <c r="A1074" s="460">
        <v>1069</v>
      </c>
      <c r="B1074" s="420"/>
      <c r="C1074" s="420"/>
      <c r="D1074" s="70"/>
      <c r="E1074" s="419"/>
      <c r="F1074" s="418"/>
      <c r="G1074" s="70"/>
      <c r="H1074" s="419"/>
      <c r="I1074" s="70"/>
      <c r="J1074" s="70"/>
      <c r="K1074" s="70"/>
      <c r="L1074" s="70"/>
      <c r="M1074" s="70"/>
      <c r="N1074" s="70"/>
      <c r="O1074" s="70"/>
      <c r="P1074" s="70"/>
      <c r="Q1074" s="70"/>
      <c r="R1074" s="70"/>
      <c r="S1074" s="70"/>
      <c r="T1074" s="70"/>
      <c r="U1074" s="70"/>
      <c r="V1074" s="70"/>
      <c r="W1074" s="70"/>
      <c r="X1074" s="418"/>
      <c r="Y1074" s="419"/>
      <c r="Z1074" s="418"/>
      <c r="AA1074" s="70"/>
      <c r="AB1074" s="419"/>
      <c r="AC1074" s="418"/>
      <c r="AD1074" s="70"/>
      <c r="AE1074" s="70"/>
      <c r="AF1074" s="418"/>
      <c r="AG1074" s="68" t="s">
        <v>5197</v>
      </c>
      <c r="AH1074" s="68" t="s">
        <v>11463</v>
      </c>
      <c r="AI1074" s="418">
        <v>1985</v>
      </c>
      <c r="AJ1074" s="70">
        <v>0.11</v>
      </c>
      <c r="AK1074" s="419" t="s">
        <v>1025</v>
      </c>
      <c r="AL1074" s="36"/>
    </row>
    <row r="1075" spans="1:38" ht="25.5" x14ac:dyDescent="0.25">
      <c r="A1075" s="460">
        <v>1070</v>
      </c>
      <c r="B1075" s="420"/>
      <c r="C1075" s="420"/>
      <c r="D1075" s="70"/>
      <c r="E1075" s="419"/>
      <c r="F1075" s="418"/>
      <c r="G1075" s="70"/>
      <c r="H1075" s="419"/>
      <c r="I1075" s="70"/>
      <c r="J1075" s="70"/>
      <c r="K1075" s="70"/>
      <c r="L1075" s="70"/>
      <c r="M1075" s="70"/>
      <c r="N1075" s="70"/>
      <c r="O1075" s="70"/>
      <c r="P1075" s="70"/>
      <c r="Q1075" s="70"/>
      <c r="R1075" s="70"/>
      <c r="S1075" s="70"/>
      <c r="T1075" s="70"/>
      <c r="U1075" s="70"/>
      <c r="V1075" s="70"/>
      <c r="W1075" s="70"/>
      <c r="X1075" s="418"/>
      <c r="Y1075" s="419"/>
      <c r="Z1075" s="418"/>
      <c r="AA1075" s="70"/>
      <c r="AB1075" s="419"/>
      <c r="AC1075" s="418"/>
      <c r="AD1075" s="70"/>
      <c r="AE1075" s="70"/>
      <c r="AF1075" s="418"/>
      <c r="AG1075" s="68" t="s">
        <v>5197</v>
      </c>
      <c r="AH1075" s="68" t="s">
        <v>11464</v>
      </c>
      <c r="AI1075" s="418">
        <v>1985</v>
      </c>
      <c r="AJ1075" s="70">
        <v>0.11</v>
      </c>
      <c r="AK1075" s="419" t="s">
        <v>1025</v>
      </c>
      <c r="AL1075" s="36"/>
    </row>
    <row r="1076" spans="1:38" ht="38.25" x14ac:dyDescent="0.25">
      <c r="A1076" s="460">
        <v>1071</v>
      </c>
      <c r="B1076" s="420"/>
      <c r="C1076" s="420"/>
      <c r="D1076" s="70"/>
      <c r="E1076" s="419"/>
      <c r="F1076" s="418"/>
      <c r="G1076" s="70"/>
      <c r="H1076" s="419"/>
      <c r="I1076" s="70"/>
      <c r="J1076" s="70"/>
      <c r="K1076" s="70"/>
      <c r="L1076" s="70"/>
      <c r="M1076" s="70"/>
      <c r="N1076" s="70"/>
      <c r="O1076" s="70"/>
      <c r="P1076" s="70"/>
      <c r="Q1076" s="70"/>
      <c r="R1076" s="70"/>
      <c r="S1076" s="70"/>
      <c r="T1076" s="70"/>
      <c r="U1076" s="70"/>
      <c r="V1076" s="70"/>
      <c r="W1076" s="70"/>
      <c r="X1076" s="418"/>
      <c r="Y1076" s="419"/>
      <c r="Z1076" s="418"/>
      <c r="AA1076" s="70"/>
      <c r="AB1076" s="419"/>
      <c r="AC1076" s="418"/>
      <c r="AD1076" s="70"/>
      <c r="AE1076" s="70"/>
      <c r="AF1076" s="418"/>
      <c r="AG1076" s="68" t="s">
        <v>5197</v>
      </c>
      <c r="AH1076" s="68" t="s">
        <v>11465</v>
      </c>
      <c r="AI1076" s="418">
        <v>1986</v>
      </c>
      <c r="AJ1076" s="70">
        <v>0.06</v>
      </c>
      <c r="AK1076" s="419" t="s">
        <v>113</v>
      </c>
      <c r="AL1076" s="36"/>
    </row>
    <row r="1077" spans="1:38" ht="38.25" x14ac:dyDescent="0.25">
      <c r="A1077" s="460">
        <v>1072</v>
      </c>
      <c r="B1077" s="420"/>
      <c r="C1077" s="420"/>
      <c r="D1077" s="70"/>
      <c r="E1077" s="419"/>
      <c r="F1077" s="418"/>
      <c r="G1077" s="70"/>
      <c r="H1077" s="419"/>
      <c r="I1077" s="70"/>
      <c r="J1077" s="70"/>
      <c r="K1077" s="70"/>
      <c r="L1077" s="70"/>
      <c r="M1077" s="70"/>
      <c r="N1077" s="70"/>
      <c r="O1077" s="70"/>
      <c r="P1077" s="70"/>
      <c r="Q1077" s="70"/>
      <c r="R1077" s="70"/>
      <c r="S1077" s="70"/>
      <c r="T1077" s="70"/>
      <c r="U1077" s="70"/>
      <c r="V1077" s="70"/>
      <c r="W1077" s="70"/>
      <c r="X1077" s="418"/>
      <c r="Y1077" s="419"/>
      <c r="Z1077" s="418"/>
      <c r="AA1077" s="70"/>
      <c r="AB1077" s="419"/>
      <c r="AC1077" s="418"/>
      <c r="AD1077" s="70"/>
      <c r="AE1077" s="70"/>
      <c r="AF1077" s="418"/>
      <c r="AG1077" s="68" t="s">
        <v>5197</v>
      </c>
      <c r="AH1077" s="68" t="s">
        <v>11466</v>
      </c>
      <c r="AI1077" s="418">
        <v>1986</v>
      </c>
      <c r="AJ1077" s="70">
        <v>0.06</v>
      </c>
      <c r="AK1077" s="419" t="s">
        <v>9157</v>
      </c>
      <c r="AL1077" s="36"/>
    </row>
    <row r="1078" spans="1:38" ht="25.5" x14ac:dyDescent="0.25">
      <c r="A1078" s="460">
        <v>1073</v>
      </c>
      <c r="B1078" s="420"/>
      <c r="C1078" s="420"/>
      <c r="D1078" s="70"/>
      <c r="E1078" s="419"/>
      <c r="F1078" s="418"/>
      <c r="G1078" s="70"/>
      <c r="H1078" s="419"/>
      <c r="I1078" s="70"/>
      <c r="J1078" s="70"/>
      <c r="K1078" s="70"/>
      <c r="L1078" s="70"/>
      <c r="M1078" s="70"/>
      <c r="N1078" s="70"/>
      <c r="O1078" s="70"/>
      <c r="P1078" s="70"/>
      <c r="Q1078" s="70"/>
      <c r="R1078" s="70"/>
      <c r="S1078" s="70"/>
      <c r="T1078" s="70"/>
      <c r="U1078" s="70"/>
      <c r="V1078" s="70"/>
      <c r="W1078" s="70"/>
      <c r="X1078" s="418"/>
      <c r="Y1078" s="419"/>
      <c r="Z1078" s="418"/>
      <c r="AA1078" s="70"/>
      <c r="AB1078" s="419"/>
      <c r="AC1078" s="418"/>
      <c r="AD1078" s="70"/>
      <c r="AE1078" s="70"/>
      <c r="AF1078" s="418"/>
      <c r="AG1078" s="68" t="s">
        <v>5197</v>
      </c>
      <c r="AH1078" s="68" t="s">
        <v>11467</v>
      </c>
      <c r="AI1078" s="418">
        <v>1987</v>
      </c>
      <c r="AJ1078" s="70">
        <v>0.22</v>
      </c>
      <c r="AK1078" s="419" t="s">
        <v>9164</v>
      </c>
      <c r="AL1078" s="36"/>
    </row>
    <row r="1079" spans="1:38" ht="25.5" x14ac:dyDescent="0.25">
      <c r="A1079" s="460">
        <v>1074</v>
      </c>
      <c r="B1079" s="420"/>
      <c r="C1079" s="420"/>
      <c r="D1079" s="70"/>
      <c r="E1079" s="419"/>
      <c r="F1079" s="418"/>
      <c r="G1079" s="70"/>
      <c r="H1079" s="419"/>
      <c r="I1079" s="70"/>
      <c r="J1079" s="70"/>
      <c r="K1079" s="70"/>
      <c r="L1079" s="70"/>
      <c r="M1079" s="70"/>
      <c r="N1079" s="70"/>
      <c r="O1079" s="70"/>
      <c r="P1079" s="70"/>
      <c r="Q1079" s="70"/>
      <c r="R1079" s="70"/>
      <c r="S1079" s="70"/>
      <c r="T1079" s="70"/>
      <c r="U1079" s="70"/>
      <c r="V1079" s="70"/>
      <c r="W1079" s="70"/>
      <c r="X1079" s="418"/>
      <c r="Y1079" s="419"/>
      <c r="Z1079" s="418"/>
      <c r="AA1079" s="70"/>
      <c r="AB1079" s="419"/>
      <c r="AC1079" s="418"/>
      <c r="AD1079" s="70"/>
      <c r="AE1079" s="70"/>
      <c r="AF1079" s="418"/>
      <c r="AG1079" s="68" t="s">
        <v>5197</v>
      </c>
      <c r="AH1079" s="68" t="s">
        <v>11468</v>
      </c>
      <c r="AI1079" s="418">
        <v>1987</v>
      </c>
      <c r="AJ1079" s="70">
        <v>0.22</v>
      </c>
      <c r="AK1079" s="419" t="s">
        <v>10092</v>
      </c>
      <c r="AL1079" s="36"/>
    </row>
    <row r="1080" spans="1:38" ht="25.5" x14ac:dyDescent="0.25">
      <c r="A1080" s="460">
        <v>1075</v>
      </c>
      <c r="B1080" s="420"/>
      <c r="C1080" s="420"/>
      <c r="D1080" s="70"/>
      <c r="E1080" s="419"/>
      <c r="F1080" s="418"/>
      <c r="G1080" s="70"/>
      <c r="H1080" s="419"/>
      <c r="I1080" s="70"/>
      <c r="J1080" s="70"/>
      <c r="K1080" s="70"/>
      <c r="L1080" s="70"/>
      <c r="M1080" s="70"/>
      <c r="N1080" s="70"/>
      <c r="O1080" s="70"/>
      <c r="P1080" s="70"/>
      <c r="Q1080" s="70"/>
      <c r="R1080" s="70"/>
      <c r="S1080" s="70"/>
      <c r="T1080" s="70"/>
      <c r="U1080" s="70"/>
      <c r="V1080" s="70"/>
      <c r="W1080" s="70"/>
      <c r="X1080" s="418"/>
      <c r="Y1080" s="419"/>
      <c r="Z1080" s="418"/>
      <c r="AA1080" s="70"/>
      <c r="AB1080" s="419"/>
      <c r="AC1080" s="418"/>
      <c r="AD1080" s="70"/>
      <c r="AE1080" s="70"/>
      <c r="AF1080" s="418"/>
      <c r="AG1080" s="68" t="s">
        <v>5197</v>
      </c>
      <c r="AH1080" s="68" t="s">
        <v>11469</v>
      </c>
      <c r="AI1080" s="418">
        <v>1986</v>
      </c>
      <c r="AJ1080" s="70">
        <v>0.1</v>
      </c>
      <c r="AK1080" s="419" t="s">
        <v>113</v>
      </c>
      <c r="AL1080" s="36"/>
    </row>
    <row r="1081" spans="1:38" ht="25.5" x14ac:dyDescent="0.25">
      <c r="A1081" s="460">
        <v>1076</v>
      </c>
      <c r="B1081" s="420"/>
      <c r="C1081" s="420"/>
      <c r="D1081" s="70"/>
      <c r="E1081" s="419"/>
      <c r="F1081" s="418"/>
      <c r="G1081" s="70"/>
      <c r="H1081" s="419"/>
      <c r="I1081" s="70"/>
      <c r="J1081" s="70"/>
      <c r="K1081" s="70"/>
      <c r="L1081" s="70"/>
      <c r="M1081" s="70"/>
      <c r="N1081" s="70"/>
      <c r="O1081" s="70"/>
      <c r="P1081" s="70"/>
      <c r="Q1081" s="70"/>
      <c r="R1081" s="70"/>
      <c r="S1081" s="70"/>
      <c r="T1081" s="70"/>
      <c r="U1081" s="70"/>
      <c r="V1081" s="70"/>
      <c r="W1081" s="70"/>
      <c r="X1081" s="418"/>
      <c r="Y1081" s="419"/>
      <c r="Z1081" s="418"/>
      <c r="AA1081" s="70"/>
      <c r="AB1081" s="419"/>
      <c r="AC1081" s="418"/>
      <c r="AD1081" s="70"/>
      <c r="AE1081" s="70"/>
      <c r="AF1081" s="418"/>
      <c r="AG1081" s="68" t="s">
        <v>5197</v>
      </c>
      <c r="AH1081" s="68" t="s">
        <v>11470</v>
      </c>
      <c r="AI1081" s="418">
        <v>1986</v>
      </c>
      <c r="AJ1081" s="70">
        <v>0.1</v>
      </c>
      <c r="AK1081" s="419" t="s">
        <v>9157</v>
      </c>
      <c r="AL1081" s="36"/>
    </row>
    <row r="1082" spans="1:38" ht="38.25" x14ac:dyDescent="0.25">
      <c r="A1082" s="460">
        <v>1077</v>
      </c>
      <c r="B1082" s="420"/>
      <c r="C1082" s="420"/>
      <c r="D1082" s="70"/>
      <c r="E1082" s="419"/>
      <c r="F1082" s="418"/>
      <c r="G1082" s="70"/>
      <c r="H1082" s="419"/>
      <c r="I1082" s="70"/>
      <c r="J1082" s="70"/>
      <c r="K1082" s="70"/>
      <c r="L1082" s="70"/>
      <c r="M1082" s="70"/>
      <c r="N1082" s="70"/>
      <c r="O1082" s="70"/>
      <c r="P1082" s="70"/>
      <c r="Q1082" s="70"/>
      <c r="R1082" s="70"/>
      <c r="S1082" s="70"/>
      <c r="T1082" s="70"/>
      <c r="U1082" s="70"/>
      <c r="V1082" s="70"/>
      <c r="W1082" s="70"/>
      <c r="X1082" s="418"/>
      <c r="Y1082" s="419"/>
      <c r="Z1082" s="418"/>
      <c r="AA1082" s="70"/>
      <c r="AB1082" s="419"/>
      <c r="AC1082" s="418"/>
      <c r="AD1082" s="70"/>
      <c r="AE1082" s="70"/>
      <c r="AF1082" s="418"/>
      <c r="AG1082" s="68" t="s">
        <v>11471</v>
      </c>
      <c r="AH1082" s="68" t="s">
        <v>11472</v>
      </c>
      <c r="AI1082" s="418">
        <v>2022</v>
      </c>
      <c r="AJ1082" s="70">
        <v>0.186</v>
      </c>
      <c r="AK1082" s="419" t="s">
        <v>3053</v>
      </c>
      <c r="AL1082" s="36"/>
    </row>
    <row r="1083" spans="1:38" ht="51" x14ac:dyDescent="0.25">
      <c r="A1083" s="460">
        <v>1078</v>
      </c>
      <c r="B1083" s="420"/>
      <c r="C1083" s="420"/>
      <c r="D1083" s="70"/>
      <c r="E1083" s="419"/>
      <c r="F1083" s="418"/>
      <c r="G1083" s="70"/>
      <c r="H1083" s="419"/>
      <c r="I1083" s="70"/>
      <c r="J1083" s="70"/>
      <c r="K1083" s="70"/>
      <c r="L1083" s="70"/>
      <c r="M1083" s="70"/>
      <c r="N1083" s="70"/>
      <c r="O1083" s="70"/>
      <c r="P1083" s="70"/>
      <c r="Q1083" s="70"/>
      <c r="R1083" s="70"/>
      <c r="S1083" s="70"/>
      <c r="T1083" s="70"/>
      <c r="U1083" s="70"/>
      <c r="V1083" s="70"/>
      <c r="W1083" s="70"/>
      <c r="X1083" s="418"/>
      <c r="Y1083" s="419"/>
      <c r="Z1083" s="418"/>
      <c r="AA1083" s="70"/>
      <c r="AB1083" s="419"/>
      <c r="AC1083" s="418"/>
      <c r="AD1083" s="70"/>
      <c r="AE1083" s="70"/>
      <c r="AF1083" s="70"/>
      <c r="AG1083" s="68" t="s">
        <v>5197</v>
      </c>
      <c r="AH1083" s="68" t="s">
        <v>11473</v>
      </c>
      <c r="AI1083" s="418">
        <v>1986</v>
      </c>
      <c r="AJ1083" s="70">
        <v>0.1</v>
      </c>
      <c r="AK1083" s="68" t="s">
        <v>113</v>
      </c>
      <c r="AL1083" s="36"/>
    </row>
    <row r="1084" spans="1:38" ht="51" x14ac:dyDescent="0.25">
      <c r="A1084" s="460">
        <v>1079</v>
      </c>
      <c r="B1084" s="420"/>
      <c r="C1084" s="420"/>
      <c r="D1084" s="70"/>
      <c r="E1084" s="419"/>
      <c r="F1084" s="418"/>
      <c r="G1084" s="70"/>
      <c r="H1084" s="419"/>
      <c r="I1084" s="70"/>
      <c r="J1084" s="70"/>
      <c r="K1084" s="70"/>
      <c r="L1084" s="70"/>
      <c r="M1084" s="70"/>
      <c r="N1084" s="70"/>
      <c r="O1084" s="70"/>
      <c r="P1084" s="70"/>
      <c r="Q1084" s="70"/>
      <c r="R1084" s="70"/>
      <c r="S1084" s="70"/>
      <c r="T1084" s="70"/>
      <c r="U1084" s="70"/>
      <c r="V1084" s="70"/>
      <c r="W1084" s="70"/>
      <c r="X1084" s="418"/>
      <c r="Y1084" s="419"/>
      <c r="Z1084" s="418"/>
      <c r="AA1084" s="70"/>
      <c r="AB1084" s="419"/>
      <c r="AC1084" s="418"/>
      <c r="AD1084" s="70"/>
      <c r="AE1084" s="70"/>
      <c r="AF1084" s="70"/>
      <c r="AG1084" s="68" t="s">
        <v>5197</v>
      </c>
      <c r="AH1084" s="68" t="s">
        <v>11474</v>
      </c>
      <c r="AI1084" s="418">
        <v>1986</v>
      </c>
      <c r="AJ1084" s="70">
        <v>0.1</v>
      </c>
      <c r="AK1084" s="68" t="s">
        <v>9157</v>
      </c>
      <c r="AL1084" s="36"/>
    </row>
    <row r="1085" spans="1:38" x14ac:dyDescent="0.25">
      <c r="A1085" s="460">
        <v>1080</v>
      </c>
      <c r="B1085" s="420"/>
      <c r="C1085" s="420"/>
      <c r="D1085" s="70"/>
      <c r="E1085" s="419"/>
      <c r="F1085" s="418"/>
      <c r="G1085" s="70"/>
      <c r="H1085" s="419"/>
      <c r="I1085" s="70"/>
      <c r="J1085" s="70"/>
      <c r="K1085" s="70"/>
      <c r="L1085" s="70"/>
      <c r="M1085" s="70"/>
      <c r="N1085" s="70"/>
      <c r="O1085" s="70"/>
      <c r="P1085" s="70"/>
      <c r="Q1085" s="70"/>
      <c r="R1085" s="70"/>
      <c r="S1085" s="70"/>
      <c r="T1085" s="70"/>
      <c r="U1085" s="70"/>
      <c r="V1085" s="70"/>
      <c r="W1085" s="418"/>
      <c r="X1085" s="418"/>
      <c r="Y1085" s="418"/>
      <c r="Z1085" s="418"/>
      <c r="AA1085" s="418"/>
      <c r="AB1085" s="418"/>
      <c r="AC1085" s="418"/>
      <c r="AD1085" s="418"/>
      <c r="AE1085" s="418"/>
      <c r="AF1085" s="418"/>
      <c r="AG1085" s="418"/>
      <c r="AH1085" s="418"/>
      <c r="AI1085" s="418"/>
      <c r="AJ1085" s="418"/>
      <c r="AK1085" s="418"/>
      <c r="AL1085" s="36"/>
    </row>
    <row r="1086" spans="1:38" ht="25.5" x14ac:dyDescent="0.25">
      <c r="A1086" s="460">
        <v>1081</v>
      </c>
      <c r="B1086" s="420" t="s">
        <v>11475</v>
      </c>
      <c r="C1086" s="420"/>
      <c r="D1086" s="70"/>
      <c r="E1086" s="419"/>
      <c r="F1086" s="418"/>
      <c r="G1086" s="70"/>
      <c r="H1086" s="419"/>
      <c r="I1086" s="70"/>
      <c r="J1086" s="70"/>
      <c r="K1086" s="70"/>
      <c r="L1086" s="70"/>
      <c r="M1086" s="70" t="s">
        <v>11476</v>
      </c>
      <c r="N1086" s="70" t="s">
        <v>11477</v>
      </c>
      <c r="O1086" s="70">
        <v>0.36399999999999999</v>
      </c>
      <c r="P1086" s="70">
        <v>2020</v>
      </c>
      <c r="Q1086" s="70" t="s">
        <v>11478</v>
      </c>
      <c r="R1086" s="70" t="s">
        <v>7795</v>
      </c>
      <c r="S1086" s="70">
        <v>99</v>
      </c>
      <c r="T1086" s="70">
        <v>1990</v>
      </c>
      <c r="U1086" s="68" t="s">
        <v>10584</v>
      </c>
      <c r="V1086" s="70" t="s">
        <v>56</v>
      </c>
      <c r="W1086" s="418"/>
      <c r="X1086" s="418"/>
      <c r="Y1086" s="418"/>
      <c r="Z1086" s="418"/>
      <c r="AA1086" s="418"/>
      <c r="AB1086" s="418"/>
      <c r="AC1086" s="418"/>
      <c r="AD1086" s="418"/>
      <c r="AE1086" s="418"/>
      <c r="AF1086" s="418"/>
      <c r="AG1086" s="418" t="s">
        <v>11227</v>
      </c>
      <c r="AH1086" s="418" t="s">
        <v>11479</v>
      </c>
      <c r="AI1086" s="418">
        <v>2004</v>
      </c>
      <c r="AJ1086" s="418">
        <v>0.22</v>
      </c>
      <c r="AK1086" s="418" t="s">
        <v>77</v>
      </c>
      <c r="AL1086" s="36"/>
    </row>
    <row r="1087" spans="1:38" ht="25.5" x14ac:dyDescent="0.25">
      <c r="A1087" s="460">
        <v>1082</v>
      </c>
      <c r="B1087" s="420"/>
      <c r="C1087" s="420"/>
      <c r="D1087" s="70"/>
      <c r="E1087" s="419"/>
      <c r="F1087" s="418"/>
      <c r="G1087" s="70"/>
      <c r="H1087" s="419"/>
      <c r="I1087" s="70"/>
      <c r="J1087" s="70"/>
      <c r="K1087" s="70"/>
      <c r="L1087" s="70"/>
      <c r="M1087" s="70"/>
      <c r="N1087" s="70"/>
      <c r="O1087" s="70"/>
      <c r="P1087" s="70"/>
      <c r="Q1087" s="70"/>
      <c r="R1087" s="70"/>
      <c r="S1087" s="70"/>
      <c r="T1087" s="70"/>
      <c r="U1087" s="70"/>
      <c r="V1087" s="70"/>
      <c r="W1087" s="418"/>
      <c r="X1087" s="418"/>
      <c r="Y1087" s="418"/>
      <c r="Z1087" s="418"/>
      <c r="AA1087" s="418"/>
      <c r="AB1087" s="418"/>
      <c r="AC1087" s="418"/>
      <c r="AD1087" s="418"/>
      <c r="AE1087" s="418"/>
      <c r="AF1087" s="418"/>
      <c r="AG1087" s="418" t="s">
        <v>11227</v>
      </c>
      <c r="AH1087" s="418" t="s">
        <v>11480</v>
      </c>
      <c r="AI1087" s="418">
        <v>1992</v>
      </c>
      <c r="AJ1087" s="418">
        <v>0.06</v>
      </c>
      <c r="AK1087" s="418" t="s">
        <v>11232</v>
      </c>
      <c r="AL1087" s="36"/>
    </row>
    <row r="1088" spans="1:38" ht="25.5" x14ac:dyDescent="0.25">
      <c r="A1088" s="460">
        <v>1083</v>
      </c>
      <c r="B1088" s="420"/>
      <c r="C1088" s="420"/>
      <c r="D1088" s="70"/>
      <c r="E1088" s="419"/>
      <c r="F1088" s="418"/>
      <c r="G1088" s="70"/>
      <c r="H1088" s="419"/>
      <c r="I1088" s="70"/>
      <c r="J1088" s="70"/>
      <c r="K1088" s="70"/>
      <c r="L1088" s="70"/>
      <c r="M1088" s="70"/>
      <c r="N1088" s="70"/>
      <c r="O1088" s="70"/>
      <c r="P1088" s="70"/>
      <c r="Q1088" s="70"/>
      <c r="R1088" s="70"/>
      <c r="S1088" s="70"/>
      <c r="T1088" s="70"/>
      <c r="U1088" s="70"/>
      <c r="V1088" s="70"/>
      <c r="W1088" s="418"/>
      <c r="X1088" s="418"/>
      <c r="Y1088" s="418"/>
      <c r="Z1088" s="418"/>
      <c r="AA1088" s="418"/>
      <c r="AB1088" s="418"/>
      <c r="AC1088" s="418"/>
      <c r="AD1088" s="418"/>
      <c r="AE1088" s="418"/>
      <c r="AF1088" s="418"/>
      <c r="AG1088" s="418" t="s">
        <v>11227</v>
      </c>
      <c r="AH1088" s="418" t="s">
        <v>11481</v>
      </c>
      <c r="AI1088" s="418">
        <v>1990</v>
      </c>
      <c r="AJ1088" s="418">
        <v>0.08</v>
      </c>
      <c r="AK1088" s="418" t="s">
        <v>11234</v>
      </c>
      <c r="AL1088" s="36"/>
    </row>
    <row r="1089" spans="1:38" ht="25.5" x14ac:dyDescent="0.25">
      <c r="A1089" s="460">
        <v>1084</v>
      </c>
      <c r="B1089" s="420"/>
      <c r="C1089" s="420"/>
      <c r="D1089" s="70"/>
      <c r="E1089" s="419"/>
      <c r="F1089" s="418"/>
      <c r="G1089" s="70"/>
      <c r="H1089" s="419"/>
      <c r="I1089" s="70"/>
      <c r="J1089" s="70"/>
      <c r="K1089" s="70"/>
      <c r="L1089" s="70"/>
      <c r="M1089" s="70"/>
      <c r="N1089" s="70"/>
      <c r="O1089" s="70"/>
      <c r="P1089" s="70"/>
      <c r="Q1089" s="70"/>
      <c r="R1089" s="70"/>
      <c r="S1089" s="70"/>
      <c r="T1089" s="70"/>
      <c r="U1089" s="68"/>
      <c r="V1089" s="70"/>
      <c r="W1089" s="418"/>
      <c r="X1089" s="418"/>
      <c r="Y1089" s="418"/>
      <c r="Z1089" s="418"/>
      <c r="AA1089" s="418"/>
      <c r="AB1089" s="418"/>
      <c r="AC1089" s="418"/>
      <c r="AD1089" s="418"/>
      <c r="AE1089" s="418"/>
      <c r="AF1089" s="418"/>
      <c r="AG1089" s="418" t="s">
        <v>11227</v>
      </c>
      <c r="AH1089" s="418" t="s">
        <v>11482</v>
      </c>
      <c r="AI1089" s="418">
        <v>1994</v>
      </c>
      <c r="AJ1089" s="418">
        <v>7.0000000000000007E-2</v>
      </c>
      <c r="AK1089" s="418" t="s">
        <v>11236</v>
      </c>
      <c r="AL1089" s="36"/>
    </row>
    <row r="1090" spans="1:38" ht="25.5" x14ac:dyDescent="0.25">
      <c r="A1090" s="460">
        <v>1085</v>
      </c>
      <c r="B1090" s="420" t="s">
        <v>11483</v>
      </c>
      <c r="C1090" s="420"/>
      <c r="D1090" s="70"/>
      <c r="E1090" s="419"/>
      <c r="F1090" s="418"/>
      <c r="G1090" s="70"/>
      <c r="H1090" s="419"/>
      <c r="I1090" s="70"/>
      <c r="J1090" s="70"/>
      <c r="K1090" s="70"/>
      <c r="L1090" s="70"/>
      <c r="M1090" s="68" t="s">
        <v>11068</v>
      </c>
      <c r="N1090" s="70" t="s">
        <v>11484</v>
      </c>
      <c r="O1090" s="70">
        <v>0.55500000000000005</v>
      </c>
      <c r="P1090" s="70">
        <v>2022</v>
      </c>
      <c r="Q1090" s="68" t="s">
        <v>11070</v>
      </c>
      <c r="R1090" s="70" t="s">
        <v>11071</v>
      </c>
      <c r="S1090" s="70">
        <v>128</v>
      </c>
      <c r="T1090" s="70">
        <v>2022</v>
      </c>
      <c r="U1090" s="68" t="s">
        <v>10077</v>
      </c>
      <c r="V1090" s="70" t="s">
        <v>357</v>
      </c>
      <c r="W1090" s="418"/>
      <c r="X1090" s="418"/>
      <c r="Y1090" s="418"/>
      <c r="Z1090" s="418"/>
      <c r="AA1090" s="418"/>
      <c r="AB1090" s="418"/>
      <c r="AC1090" s="418"/>
      <c r="AD1090" s="418"/>
      <c r="AE1090" s="418"/>
      <c r="AF1090" s="418"/>
      <c r="AG1090" s="418"/>
      <c r="AH1090" s="418"/>
      <c r="AI1090" s="418"/>
      <c r="AJ1090" s="418"/>
      <c r="AK1090" s="418"/>
      <c r="AL1090" s="36"/>
    </row>
    <row r="1091" spans="1:38" x14ac:dyDescent="0.25">
      <c r="A1091" s="460">
        <v>1086</v>
      </c>
      <c r="B1091" s="420"/>
      <c r="C1091" s="420"/>
      <c r="D1091" s="70"/>
      <c r="E1091" s="419"/>
      <c r="F1091" s="418"/>
      <c r="G1091" s="70"/>
      <c r="H1091" s="419"/>
      <c r="I1091" s="70"/>
      <c r="J1091" s="70"/>
      <c r="K1091" s="70"/>
      <c r="L1091" s="70"/>
      <c r="M1091" s="70"/>
      <c r="N1091" s="70"/>
      <c r="O1091" s="70"/>
      <c r="P1091" s="70"/>
      <c r="Q1091" s="70"/>
      <c r="R1091" s="70"/>
      <c r="S1091" s="70"/>
      <c r="T1091" s="70"/>
      <c r="U1091" s="70"/>
      <c r="V1091" s="70"/>
      <c r="W1091" s="418"/>
      <c r="X1091" s="418"/>
      <c r="Y1091" s="418"/>
      <c r="Z1091" s="418"/>
      <c r="AA1091" s="418"/>
      <c r="AB1091" s="418"/>
      <c r="AC1091" s="418"/>
      <c r="AD1091" s="418"/>
      <c r="AE1091" s="418"/>
      <c r="AF1091" s="418"/>
      <c r="AG1091" s="418"/>
      <c r="AH1091" s="418"/>
      <c r="AI1091" s="418"/>
      <c r="AJ1091" s="418"/>
      <c r="AK1091" s="418"/>
      <c r="AL1091" s="36"/>
    </row>
    <row r="1092" spans="1:38" ht="25.5" x14ac:dyDescent="0.25">
      <c r="A1092" s="460">
        <v>1087</v>
      </c>
      <c r="B1092" s="420" t="s">
        <v>11485</v>
      </c>
      <c r="C1092" s="420"/>
      <c r="D1092" s="70"/>
      <c r="E1092" s="419"/>
      <c r="F1092" s="418"/>
      <c r="G1092" s="70"/>
      <c r="H1092" s="419"/>
      <c r="I1092" s="70"/>
      <c r="J1092" s="70"/>
      <c r="K1092" s="70"/>
      <c r="L1092" s="70"/>
      <c r="M1092" s="70" t="s">
        <v>11289</v>
      </c>
      <c r="N1092" s="68" t="s">
        <v>11486</v>
      </c>
      <c r="O1092" s="70">
        <v>4.1000000000000002E-2</v>
      </c>
      <c r="P1092" s="70">
        <v>1977</v>
      </c>
      <c r="Q1092" s="70" t="s">
        <v>9691</v>
      </c>
      <c r="R1092" s="70" t="s">
        <v>11291</v>
      </c>
      <c r="S1092" s="70">
        <v>70</v>
      </c>
      <c r="T1092" s="70">
        <v>1978</v>
      </c>
      <c r="U1092" s="68" t="s">
        <v>10584</v>
      </c>
      <c r="V1092" s="70" t="s">
        <v>1801</v>
      </c>
      <c r="W1092" s="418"/>
      <c r="X1092" s="418"/>
      <c r="Y1092" s="418"/>
      <c r="Z1092" s="418"/>
      <c r="AA1092" s="418"/>
      <c r="AB1092" s="418"/>
      <c r="AC1092" s="418"/>
      <c r="AD1092" s="418"/>
      <c r="AE1092" s="418"/>
      <c r="AF1092" s="418"/>
      <c r="AG1092" s="70" t="s">
        <v>11292</v>
      </c>
      <c r="AH1092" s="68" t="s">
        <v>11487</v>
      </c>
      <c r="AI1092" s="70">
        <v>1977</v>
      </c>
      <c r="AJ1092" s="70">
        <v>4.7E-2</v>
      </c>
      <c r="AK1092" s="70" t="s">
        <v>11294</v>
      </c>
      <c r="AL1092" s="36"/>
    </row>
    <row r="1093" spans="1:38" ht="25.5" x14ac:dyDescent="0.25">
      <c r="A1093" s="460">
        <v>1088</v>
      </c>
      <c r="B1093" s="420"/>
      <c r="C1093" s="420"/>
      <c r="D1093" s="70"/>
      <c r="E1093" s="419"/>
      <c r="F1093" s="418"/>
      <c r="G1093" s="70"/>
      <c r="H1093" s="419"/>
      <c r="I1093" s="70"/>
      <c r="J1093" s="70"/>
      <c r="K1093" s="70"/>
      <c r="L1093" s="70"/>
      <c r="M1093" s="70"/>
      <c r="N1093" s="70"/>
      <c r="O1093" s="70"/>
      <c r="P1093" s="70"/>
      <c r="Q1093" s="70"/>
      <c r="R1093" s="70"/>
      <c r="S1093" s="70"/>
      <c r="T1093" s="70"/>
      <c r="U1093" s="70"/>
      <c r="V1093" s="70"/>
      <c r="W1093" s="418"/>
      <c r="X1093" s="418"/>
      <c r="Y1093" s="418"/>
      <c r="Z1093" s="418"/>
      <c r="AA1093" s="418"/>
      <c r="AB1093" s="418"/>
      <c r="AC1093" s="418"/>
      <c r="AD1093" s="418"/>
      <c r="AE1093" s="418"/>
      <c r="AF1093" s="418"/>
      <c r="AG1093" s="70" t="s">
        <v>11292</v>
      </c>
      <c r="AH1093" s="68" t="s">
        <v>11487</v>
      </c>
      <c r="AI1093" s="70">
        <v>1977</v>
      </c>
      <c r="AJ1093" s="70">
        <v>5.2999999999999999E-2</v>
      </c>
      <c r="AK1093" s="70" t="s">
        <v>460</v>
      </c>
      <c r="AL1093" s="36"/>
    </row>
    <row r="1094" spans="1:38" ht="25.5" x14ac:dyDescent="0.25">
      <c r="A1094" s="460">
        <v>1089</v>
      </c>
      <c r="B1094" s="420" t="s">
        <v>11488</v>
      </c>
      <c r="C1094" s="420"/>
      <c r="D1094" s="70"/>
      <c r="E1094" s="419"/>
      <c r="F1094" s="418"/>
      <c r="G1094" s="70"/>
      <c r="H1094" s="419"/>
      <c r="I1094" s="70"/>
      <c r="J1094" s="70"/>
      <c r="K1094" s="70"/>
      <c r="L1094" s="70"/>
      <c r="M1094" s="70" t="s">
        <v>11289</v>
      </c>
      <c r="N1094" s="68" t="s">
        <v>11297</v>
      </c>
      <c r="O1094" s="70">
        <v>0.67</v>
      </c>
      <c r="P1094" s="70">
        <v>1989</v>
      </c>
      <c r="Q1094" s="70" t="s">
        <v>11298</v>
      </c>
      <c r="R1094" s="70" t="s">
        <v>11299</v>
      </c>
      <c r="S1094" s="70" t="s">
        <v>11300</v>
      </c>
      <c r="T1094" s="70">
        <v>1989</v>
      </c>
      <c r="U1094" s="68" t="s">
        <v>10584</v>
      </c>
      <c r="V1094" s="70" t="s">
        <v>1801</v>
      </c>
      <c r="W1094" s="418"/>
      <c r="X1094" s="418"/>
      <c r="Y1094" s="418"/>
      <c r="Z1094" s="418"/>
      <c r="AA1094" s="418"/>
      <c r="AB1094" s="418"/>
      <c r="AC1094" s="418"/>
      <c r="AD1094" s="418"/>
      <c r="AE1094" s="418"/>
      <c r="AF1094" s="418"/>
      <c r="AG1094" s="418"/>
      <c r="AH1094" s="418"/>
      <c r="AI1094" s="418"/>
      <c r="AJ1094" s="418"/>
      <c r="AK1094" s="418"/>
      <c r="AL1094" s="36"/>
    </row>
    <row r="1095" spans="1:38" x14ac:dyDescent="0.25">
      <c r="A1095" s="460">
        <v>1090</v>
      </c>
      <c r="B1095" s="420"/>
      <c r="C1095" s="420"/>
      <c r="D1095" s="70"/>
      <c r="E1095" s="419"/>
      <c r="F1095" s="418"/>
      <c r="G1095" s="70"/>
      <c r="H1095" s="419"/>
      <c r="I1095" s="70"/>
      <c r="J1095" s="70"/>
      <c r="K1095" s="70"/>
      <c r="L1095" s="70"/>
      <c r="M1095" s="70"/>
      <c r="N1095" s="70"/>
      <c r="O1095" s="70"/>
      <c r="P1095" s="70"/>
      <c r="Q1095" s="70"/>
      <c r="R1095" s="70"/>
      <c r="S1095" s="70"/>
      <c r="T1095" s="70"/>
      <c r="U1095" s="70"/>
      <c r="V1095" s="70"/>
      <c r="W1095" s="418"/>
      <c r="X1095" s="418"/>
      <c r="Y1095" s="418"/>
      <c r="Z1095" s="418"/>
      <c r="AA1095" s="418"/>
      <c r="AB1095" s="418"/>
      <c r="AC1095" s="418"/>
      <c r="AD1095" s="418"/>
      <c r="AE1095" s="418"/>
      <c r="AF1095" s="418"/>
      <c r="AG1095" s="418"/>
      <c r="AH1095" s="418"/>
      <c r="AI1095" s="418"/>
      <c r="AJ1095" s="418"/>
      <c r="AK1095" s="418"/>
      <c r="AL1095" s="36"/>
    </row>
    <row r="1096" spans="1:38" ht="25.5" x14ac:dyDescent="0.25">
      <c r="A1096" s="460">
        <v>1091</v>
      </c>
      <c r="B1096" s="420" t="s">
        <v>11489</v>
      </c>
      <c r="C1096" s="420"/>
      <c r="D1096" s="70" t="s">
        <v>11490</v>
      </c>
      <c r="E1096" s="419" t="s">
        <v>11491</v>
      </c>
      <c r="F1096" s="418">
        <v>1.3480000000000001</v>
      </c>
      <c r="G1096" s="70">
        <v>1974</v>
      </c>
      <c r="H1096" s="419" t="s">
        <v>251</v>
      </c>
      <c r="I1096" s="70">
        <v>22</v>
      </c>
      <c r="J1096" s="70"/>
      <c r="K1096" s="70"/>
      <c r="L1096" s="70">
        <v>22</v>
      </c>
      <c r="M1096" s="70" t="s">
        <v>11492</v>
      </c>
      <c r="N1096" s="68" t="s">
        <v>11493</v>
      </c>
      <c r="O1096" s="70">
        <v>0.1</v>
      </c>
      <c r="P1096" s="70">
        <v>1978</v>
      </c>
      <c r="Q1096" s="70" t="s">
        <v>1529</v>
      </c>
      <c r="R1096" s="70" t="s">
        <v>6463</v>
      </c>
      <c r="S1096" s="70">
        <v>68</v>
      </c>
      <c r="T1096" s="70">
        <v>1975</v>
      </c>
      <c r="U1096" s="68" t="s">
        <v>10850</v>
      </c>
      <c r="V1096" s="70" t="s">
        <v>28</v>
      </c>
      <c r="W1096" s="418"/>
      <c r="X1096" s="418"/>
      <c r="Y1096" s="418"/>
      <c r="Z1096" s="418"/>
      <c r="AA1096" s="418"/>
      <c r="AB1096" s="418"/>
      <c r="AC1096" s="418"/>
      <c r="AD1096" s="418"/>
      <c r="AE1096" s="418"/>
      <c r="AF1096" s="418"/>
      <c r="AG1096" s="418"/>
      <c r="AH1096" s="418"/>
      <c r="AI1096" s="418"/>
      <c r="AJ1096" s="418"/>
      <c r="AK1096" s="418"/>
      <c r="AL1096" s="36"/>
    </row>
    <row r="1097" spans="1:38" ht="25.5" x14ac:dyDescent="0.25">
      <c r="A1097" s="460">
        <v>1092</v>
      </c>
      <c r="B1097" s="420"/>
      <c r="C1097" s="420"/>
      <c r="D1097" s="70"/>
      <c r="E1097" s="419"/>
      <c r="F1097" s="418"/>
      <c r="G1097" s="70"/>
      <c r="H1097" s="419"/>
      <c r="I1097" s="70"/>
      <c r="J1097" s="70"/>
      <c r="K1097" s="70"/>
      <c r="L1097" s="70"/>
      <c r="M1097" s="70" t="s">
        <v>11492</v>
      </c>
      <c r="N1097" s="68" t="s">
        <v>11494</v>
      </c>
      <c r="O1097" s="70">
        <v>0.70499999999999996</v>
      </c>
      <c r="P1097" s="70">
        <v>2000</v>
      </c>
      <c r="Q1097" s="70" t="s">
        <v>60</v>
      </c>
      <c r="R1097" s="70"/>
      <c r="S1097" s="70"/>
      <c r="T1097" s="70"/>
      <c r="U1097" s="70"/>
      <c r="V1097" s="70"/>
      <c r="W1097" s="418"/>
      <c r="X1097" s="418"/>
      <c r="Y1097" s="418"/>
      <c r="Z1097" s="418"/>
      <c r="AA1097" s="418"/>
      <c r="AB1097" s="418"/>
      <c r="AC1097" s="418"/>
      <c r="AD1097" s="418"/>
      <c r="AE1097" s="418"/>
      <c r="AF1097" s="418"/>
      <c r="AG1097" s="418"/>
      <c r="AH1097" s="418"/>
      <c r="AI1097" s="418"/>
      <c r="AJ1097" s="418"/>
      <c r="AK1097" s="418"/>
      <c r="AL1097" s="36"/>
    </row>
    <row r="1098" spans="1:38" x14ac:dyDescent="0.25">
      <c r="A1098" s="460">
        <v>1093</v>
      </c>
      <c r="B1098" s="420"/>
      <c r="C1098" s="420"/>
      <c r="D1098" s="70"/>
      <c r="E1098" s="419"/>
      <c r="F1098" s="418"/>
      <c r="G1098" s="70"/>
      <c r="H1098" s="419"/>
      <c r="I1098" s="70"/>
      <c r="J1098" s="70"/>
      <c r="K1098" s="70"/>
      <c r="L1098" s="70"/>
      <c r="M1098" s="70"/>
      <c r="N1098" s="70"/>
      <c r="O1098" s="70"/>
      <c r="P1098" s="70"/>
      <c r="Q1098" s="70"/>
      <c r="R1098" s="70"/>
      <c r="S1098" s="70"/>
      <c r="T1098" s="70"/>
      <c r="U1098" s="70"/>
      <c r="V1098" s="70"/>
      <c r="W1098" s="418"/>
      <c r="X1098" s="418"/>
      <c r="Y1098" s="418"/>
      <c r="Z1098" s="418"/>
      <c r="AA1098" s="418"/>
      <c r="AB1098" s="418"/>
      <c r="AC1098" s="418"/>
      <c r="AD1098" s="418"/>
      <c r="AE1098" s="418"/>
      <c r="AF1098" s="418"/>
      <c r="AG1098" s="418"/>
      <c r="AH1098" s="418"/>
      <c r="AI1098" s="418"/>
      <c r="AJ1098" s="418"/>
      <c r="AK1098" s="418"/>
      <c r="AL1098" s="36"/>
    </row>
    <row r="1099" spans="1:38" ht="25.5" x14ac:dyDescent="0.25">
      <c r="A1099" s="460">
        <v>1094</v>
      </c>
      <c r="B1099" s="420" t="s">
        <v>11495</v>
      </c>
      <c r="C1099" s="420"/>
      <c r="D1099" s="70" t="s">
        <v>11490</v>
      </c>
      <c r="E1099" s="419" t="s">
        <v>11496</v>
      </c>
      <c r="F1099" s="418">
        <v>3.3000000000000002E-2</v>
      </c>
      <c r="G1099" s="70">
        <v>1974</v>
      </c>
      <c r="H1099" s="419" t="s">
        <v>251</v>
      </c>
      <c r="I1099" s="70">
        <v>1</v>
      </c>
      <c r="J1099" s="70"/>
      <c r="K1099" s="70"/>
      <c r="L1099" s="70">
        <v>1</v>
      </c>
      <c r="M1099" s="70"/>
      <c r="N1099" s="70"/>
      <c r="O1099" s="70"/>
      <c r="P1099" s="70"/>
      <c r="Q1099" s="70"/>
      <c r="R1099" s="70" t="s">
        <v>11497</v>
      </c>
      <c r="S1099" s="70">
        <v>69</v>
      </c>
      <c r="T1099" s="70">
        <v>2014</v>
      </c>
      <c r="U1099" s="68" t="s">
        <v>11498</v>
      </c>
      <c r="V1099" s="70" t="s">
        <v>231</v>
      </c>
      <c r="W1099" s="70" t="s">
        <v>11499</v>
      </c>
      <c r="X1099" s="70">
        <v>0.57799999999999996</v>
      </c>
      <c r="Y1099" s="68" t="s">
        <v>11500</v>
      </c>
      <c r="Z1099" s="70">
        <v>0.57799999999999996</v>
      </c>
      <c r="AA1099" s="70">
        <v>1991</v>
      </c>
      <c r="AB1099" s="70" t="s">
        <v>11501</v>
      </c>
      <c r="AC1099" s="70">
        <v>21</v>
      </c>
      <c r="AD1099" s="70"/>
      <c r="AE1099" s="70"/>
      <c r="AF1099" s="70">
        <v>21</v>
      </c>
      <c r="AG1099" s="418"/>
      <c r="AH1099" s="418"/>
      <c r="AI1099" s="418"/>
      <c r="AJ1099" s="418"/>
      <c r="AK1099" s="418"/>
      <c r="AL1099" s="36"/>
    </row>
    <row r="1100" spans="1:38" ht="25.5" x14ac:dyDescent="0.25">
      <c r="A1100" s="460">
        <v>1095</v>
      </c>
      <c r="B1100" s="420"/>
      <c r="C1100" s="420"/>
      <c r="D1100" s="70"/>
      <c r="E1100" s="419"/>
      <c r="F1100" s="418"/>
      <c r="G1100" s="70"/>
      <c r="H1100" s="419"/>
      <c r="I1100" s="70"/>
      <c r="J1100" s="70"/>
      <c r="K1100" s="70"/>
      <c r="L1100" s="70"/>
      <c r="M1100" s="70"/>
      <c r="N1100" s="70"/>
      <c r="O1100" s="70"/>
      <c r="P1100" s="70"/>
      <c r="Q1100" s="70"/>
      <c r="R1100" s="70"/>
      <c r="S1100" s="70"/>
      <c r="T1100" s="70"/>
      <c r="U1100" s="70"/>
      <c r="V1100" s="70"/>
      <c r="W1100" s="70" t="s">
        <v>11499</v>
      </c>
      <c r="X1100" s="418">
        <v>0.92500000000000004</v>
      </c>
      <c r="Y1100" s="419" t="s">
        <v>11502</v>
      </c>
      <c r="Z1100" s="418">
        <v>0.92500000000000004</v>
      </c>
      <c r="AA1100" s="70">
        <v>1991</v>
      </c>
      <c r="AB1100" s="419" t="s">
        <v>11503</v>
      </c>
      <c r="AC1100" s="418">
        <v>32</v>
      </c>
      <c r="AD1100" s="70"/>
      <c r="AE1100" s="70"/>
      <c r="AF1100" s="70">
        <v>32</v>
      </c>
      <c r="AG1100" s="68"/>
      <c r="AH1100" s="68"/>
      <c r="AI1100" s="68"/>
      <c r="AJ1100" s="68"/>
      <c r="AK1100" s="68"/>
      <c r="AL1100" s="36"/>
    </row>
    <row r="1101" spans="1:38" x14ac:dyDescent="0.25">
      <c r="A1101" s="460">
        <v>1096</v>
      </c>
      <c r="B1101" s="420"/>
      <c r="C1101" s="420"/>
      <c r="D1101" s="70"/>
      <c r="E1101" s="419"/>
      <c r="F1101" s="418"/>
      <c r="G1101" s="70"/>
      <c r="H1101" s="419"/>
      <c r="I1101" s="70"/>
      <c r="J1101" s="70"/>
      <c r="K1101" s="70"/>
      <c r="L1101" s="70"/>
      <c r="M1101" s="70"/>
      <c r="N1101" s="70"/>
      <c r="O1101" s="70"/>
      <c r="P1101" s="70"/>
      <c r="Q1101" s="70"/>
      <c r="R1101" s="70"/>
      <c r="S1101" s="70"/>
      <c r="T1101" s="70"/>
      <c r="U1101" s="70"/>
      <c r="V1101" s="70"/>
      <c r="W1101" s="70"/>
      <c r="X1101" s="418"/>
      <c r="Y1101" s="419"/>
      <c r="Z1101" s="418"/>
      <c r="AA1101" s="70"/>
      <c r="AB1101" s="419"/>
      <c r="AC1101" s="418"/>
      <c r="AD1101" s="70"/>
      <c r="AE1101" s="70"/>
      <c r="AF1101" s="70"/>
      <c r="AG1101" s="68"/>
      <c r="AH1101" s="68"/>
      <c r="AI1101" s="68"/>
      <c r="AJ1101" s="68"/>
      <c r="AK1101" s="68"/>
      <c r="AL1101" s="36"/>
    </row>
    <row r="1102" spans="1:38" ht="25.5" x14ac:dyDescent="0.25">
      <c r="A1102" s="460">
        <v>1097</v>
      </c>
      <c r="B1102" s="420" t="s">
        <v>11504</v>
      </c>
      <c r="C1102" s="420"/>
      <c r="D1102" s="70"/>
      <c r="E1102" s="419"/>
      <c r="F1102" s="418"/>
      <c r="G1102" s="70"/>
      <c r="H1102" s="419"/>
      <c r="I1102" s="70"/>
      <c r="J1102" s="70"/>
      <c r="K1102" s="70"/>
      <c r="L1102" s="70"/>
      <c r="M1102" s="68" t="s">
        <v>11505</v>
      </c>
      <c r="N1102" s="68" t="s">
        <v>11506</v>
      </c>
      <c r="O1102" s="70">
        <v>1.51</v>
      </c>
      <c r="P1102" s="70">
        <v>2020</v>
      </c>
      <c r="Q1102" s="70" t="s">
        <v>11304</v>
      </c>
      <c r="R1102" s="70" t="s">
        <v>5895</v>
      </c>
      <c r="S1102" s="70">
        <v>30</v>
      </c>
      <c r="T1102" s="70">
        <v>1989</v>
      </c>
      <c r="U1102" s="68" t="s">
        <v>9937</v>
      </c>
      <c r="V1102" s="70" t="s">
        <v>357</v>
      </c>
      <c r="W1102" s="77" t="s">
        <v>8527</v>
      </c>
      <c r="X1102" s="418">
        <v>1.5109999999999999</v>
      </c>
      <c r="Y1102" s="419" t="s">
        <v>11507</v>
      </c>
      <c r="Z1102" s="418">
        <v>2.5999999999999999E-2</v>
      </c>
      <c r="AA1102" s="70">
        <v>1963</v>
      </c>
      <c r="AB1102" s="419" t="s">
        <v>623</v>
      </c>
      <c r="AC1102" s="418">
        <v>1</v>
      </c>
      <c r="AD1102" s="70"/>
      <c r="AE1102" s="70"/>
      <c r="AF1102" s="70">
        <v>1</v>
      </c>
      <c r="AG1102" s="68" t="s">
        <v>4227</v>
      </c>
      <c r="AH1102" s="68" t="s">
        <v>11508</v>
      </c>
      <c r="AI1102" s="68">
        <v>2007</v>
      </c>
      <c r="AJ1102" s="68">
        <v>0.157</v>
      </c>
      <c r="AK1102" s="68" t="s">
        <v>77</v>
      </c>
      <c r="AL1102" s="36"/>
    </row>
    <row r="1103" spans="1:38" ht="25.5" x14ac:dyDescent="0.25">
      <c r="A1103" s="460">
        <v>1098</v>
      </c>
      <c r="B1103" s="420"/>
      <c r="C1103" s="420"/>
      <c r="D1103" s="70"/>
      <c r="E1103" s="419"/>
      <c r="F1103" s="418"/>
      <c r="G1103" s="70"/>
      <c r="H1103" s="419"/>
      <c r="I1103" s="70"/>
      <c r="J1103" s="70"/>
      <c r="K1103" s="70"/>
      <c r="L1103" s="70"/>
      <c r="M1103" s="70" t="s">
        <v>11509</v>
      </c>
      <c r="N1103" s="70" t="s">
        <v>11510</v>
      </c>
      <c r="O1103" s="70">
        <v>0.39</v>
      </c>
      <c r="P1103" s="70">
        <v>2013</v>
      </c>
      <c r="Q1103" s="70" t="s">
        <v>11511</v>
      </c>
      <c r="R1103" s="70"/>
      <c r="S1103" s="70"/>
      <c r="T1103" s="70"/>
      <c r="U1103" s="70"/>
      <c r="V1103" s="70"/>
      <c r="W1103" s="70"/>
      <c r="X1103" s="418"/>
      <c r="Y1103" s="419"/>
      <c r="Z1103" s="418">
        <v>0.752</v>
      </c>
      <c r="AA1103" s="70">
        <v>1963</v>
      </c>
      <c r="AB1103" s="419" t="s">
        <v>267</v>
      </c>
      <c r="AC1103" s="418">
        <v>21</v>
      </c>
      <c r="AD1103" s="70"/>
      <c r="AE1103" s="70"/>
      <c r="AF1103" s="70">
        <v>21</v>
      </c>
      <c r="AG1103" s="68"/>
      <c r="AH1103" s="68"/>
      <c r="AI1103" s="68"/>
      <c r="AJ1103" s="68"/>
      <c r="AK1103" s="68"/>
      <c r="AL1103" s="36"/>
    </row>
    <row r="1104" spans="1:38" ht="25.5" x14ac:dyDescent="0.25">
      <c r="A1104" s="460">
        <v>1099</v>
      </c>
      <c r="B1104" s="420"/>
      <c r="C1104" s="420"/>
      <c r="D1104" s="70"/>
      <c r="E1104" s="419"/>
      <c r="F1104" s="418"/>
      <c r="G1104" s="70"/>
      <c r="H1104" s="419"/>
      <c r="I1104" s="70"/>
      <c r="J1104" s="70"/>
      <c r="K1104" s="70"/>
      <c r="L1104" s="70"/>
      <c r="M1104" s="70"/>
      <c r="N1104" s="70"/>
      <c r="O1104" s="70"/>
      <c r="P1104" s="70"/>
      <c r="Q1104" s="70"/>
      <c r="R1104" s="70"/>
      <c r="S1104" s="70"/>
      <c r="T1104" s="70"/>
      <c r="U1104" s="70"/>
      <c r="V1104" s="70"/>
      <c r="W1104" s="70"/>
      <c r="X1104" s="418"/>
      <c r="Y1104" s="419"/>
      <c r="Z1104" s="418">
        <v>0.46899999999999997</v>
      </c>
      <c r="AA1104" s="70">
        <v>1963</v>
      </c>
      <c r="AB1104" s="419" t="s">
        <v>11512</v>
      </c>
      <c r="AC1104" s="418">
        <v>8</v>
      </c>
      <c r="AD1104" s="70"/>
      <c r="AE1104" s="70"/>
      <c r="AF1104" s="70">
        <v>8</v>
      </c>
      <c r="AG1104" s="70"/>
      <c r="AH1104" s="70"/>
      <c r="AI1104" s="70"/>
      <c r="AJ1104" s="70"/>
      <c r="AK1104" s="70"/>
      <c r="AL1104" s="36"/>
    </row>
    <row r="1105" spans="1:38" x14ac:dyDescent="0.25">
      <c r="A1105" s="460">
        <v>1100</v>
      </c>
      <c r="B1105" s="420"/>
      <c r="C1105" s="420"/>
      <c r="D1105" s="70"/>
      <c r="E1105" s="419"/>
      <c r="F1105" s="418"/>
      <c r="G1105" s="70"/>
      <c r="H1105" s="419"/>
      <c r="I1105" s="70"/>
      <c r="J1105" s="70"/>
      <c r="K1105" s="70"/>
      <c r="L1105" s="70"/>
      <c r="M1105" s="70"/>
      <c r="N1105" s="70"/>
      <c r="O1105" s="70"/>
      <c r="P1105" s="70"/>
      <c r="Q1105" s="70"/>
      <c r="R1105" s="70"/>
      <c r="S1105" s="70"/>
      <c r="T1105" s="70"/>
      <c r="U1105" s="70"/>
      <c r="V1105" s="70"/>
      <c r="W1105" s="70"/>
      <c r="X1105" s="418"/>
      <c r="Y1105" s="419"/>
      <c r="Z1105" s="418">
        <v>5.3999999999999999E-2</v>
      </c>
      <c r="AA1105" s="70">
        <v>1963</v>
      </c>
      <c r="AB1105" s="419" t="s">
        <v>11513</v>
      </c>
      <c r="AC1105" s="418">
        <v>2</v>
      </c>
      <c r="AD1105" s="70"/>
      <c r="AE1105" s="70"/>
      <c r="AF1105" s="70">
        <v>2</v>
      </c>
      <c r="AG1105" s="70"/>
      <c r="AH1105" s="70"/>
      <c r="AI1105" s="70"/>
      <c r="AJ1105" s="70"/>
      <c r="AK1105" s="70"/>
      <c r="AL1105" s="36"/>
    </row>
    <row r="1106" spans="1:38" x14ac:dyDescent="0.25">
      <c r="A1106" s="460">
        <v>1101</v>
      </c>
      <c r="B1106" s="420"/>
      <c r="C1106" s="420"/>
      <c r="D1106" s="70"/>
      <c r="E1106" s="419"/>
      <c r="F1106" s="418"/>
      <c r="G1106" s="70"/>
      <c r="H1106" s="419"/>
      <c r="I1106" s="70"/>
      <c r="J1106" s="70"/>
      <c r="K1106" s="70"/>
      <c r="L1106" s="70"/>
      <c r="M1106" s="70"/>
      <c r="N1106" s="70"/>
      <c r="O1106" s="70"/>
      <c r="P1106" s="70"/>
      <c r="Q1106" s="70"/>
      <c r="R1106" s="70"/>
      <c r="S1106" s="70"/>
      <c r="T1106" s="70"/>
      <c r="U1106" s="70"/>
      <c r="V1106" s="70"/>
      <c r="W1106" s="70"/>
      <c r="X1106" s="418"/>
      <c r="Y1106" s="419"/>
      <c r="Z1106" s="418">
        <v>0.09</v>
      </c>
      <c r="AA1106" s="70">
        <v>1963</v>
      </c>
      <c r="AB1106" s="419" t="s">
        <v>11514</v>
      </c>
      <c r="AC1106" s="418">
        <v>4</v>
      </c>
      <c r="AD1106" s="70"/>
      <c r="AE1106" s="70"/>
      <c r="AF1106" s="70">
        <v>4</v>
      </c>
      <c r="AG1106" s="70"/>
      <c r="AH1106" s="70"/>
      <c r="AI1106" s="70"/>
      <c r="AJ1106" s="70"/>
      <c r="AK1106" s="70"/>
      <c r="AL1106" s="36"/>
    </row>
    <row r="1107" spans="1:38" x14ac:dyDescent="0.25">
      <c r="A1107" s="460">
        <v>1102</v>
      </c>
      <c r="B1107" s="420"/>
      <c r="C1107" s="420"/>
      <c r="D1107" s="70"/>
      <c r="E1107" s="419"/>
      <c r="F1107" s="418"/>
      <c r="G1107" s="70"/>
      <c r="H1107" s="419"/>
      <c r="I1107" s="70"/>
      <c r="J1107" s="70"/>
      <c r="K1107" s="70"/>
      <c r="L1107" s="70"/>
      <c r="M1107" s="70"/>
      <c r="N1107" s="70"/>
      <c r="O1107" s="70"/>
      <c r="P1107" s="70"/>
      <c r="Q1107" s="70"/>
      <c r="R1107" s="70"/>
      <c r="S1107" s="70"/>
      <c r="T1107" s="70"/>
      <c r="U1107" s="70"/>
      <c r="V1107" s="70"/>
      <c r="W1107" s="70"/>
      <c r="X1107" s="418"/>
      <c r="Y1107" s="419"/>
      <c r="Z1107" s="418">
        <v>8.4000000000000005E-2</v>
      </c>
      <c r="AA1107" s="70">
        <v>1963</v>
      </c>
      <c r="AB1107" s="419" t="s">
        <v>11515</v>
      </c>
      <c r="AC1107" s="418">
        <v>3</v>
      </c>
      <c r="AD1107" s="70"/>
      <c r="AE1107" s="70"/>
      <c r="AF1107" s="70">
        <v>3</v>
      </c>
      <c r="AG1107" s="70"/>
      <c r="AH1107" s="70"/>
      <c r="AI1107" s="70"/>
      <c r="AJ1107" s="70"/>
      <c r="AK1107" s="70"/>
      <c r="AL1107" s="36"/>
    </row>
    <row r="1108" spans="1:38" ht="25.5" x14ac:dyDescent="0.25">
      <c r="A1108" s="460">
        <v>1103</v>
      </c>
      <c r="B1108" s="420" t="s">
        <v>11516</v>
      </c>
      <c r="C1108" s="420"/>
      <c r="D1108" s="70" t="s">
        <v>11517</v>
      </c>
      <c r="E1108" s="419" t="s">
        <v>11518</v>
      </c>
      <c r="F1108" s="418">
        <v>0.19600000000000001</v>
      </c>
      <c r="G1108" s="70">
        <v>1960</v>
      </c>
      <c r="H1108" s="419" t="s">
        <v>251</v>
      </c>
      <c r="I1108" s="70">
        <v>4</v>
      </c>
      <c r="J1108" s="70"/>
      <c r="K1108" s="70"/>
      <c r="L1108" s="70">
        <v>4</v>
      </c>
      <c r="M1108" s="68" t="s">
        <v>11519</v>
      </c>
      <c r="N1108" s="68" t="s">
        <v>11520</v>
      </c>
      <c r="O1108" s="70">
        <v>0.35</v>
      </c>
      <c r="P1108" s="70">
        <v>1958</v>
      </c>
      <c r="Q1108" s="70" t="s">
        <v>1529</v>
      </c>
      <c r="R1108" s="70"/>
      <c r="S1108" s="70">
        <v>80</v>
      </c>
      <c r="T1108" s="70"/>
      <c r="U1108" s="70"/>
      <c r="V1108" s="70"/>
      <c r="W1108" s="70"/>
      <c r="X1108" s="418"/>
      <c r="Y1108" s="419"/>
      <c r="Z1108" s="418"/>
      <c r="AA1108" s="70"/>
      <c r="AB1108" s="419"/>
      <c r="AC1108" s="418"/>
      <c r="AD1108" s="70"/>
      <c r="AE1108" s="70"/>
      <c r="AF1108" s="70"/>
      <c r="AG1108" s="70"/>
      <c r="AH1108" s="70"/>
      <c r="AI1108" s="70"/>
      <c r="AJ1108" s="70"/>
      <c r="AK1108" s="70"/>
      <c r="AL1108" s="36"/>
    </row>
    <row r="1109" spans="1:38" ht="25.5" x14ac:dyDescent="0.25">
      <c r="A1109" s="460">
        <v>1104</v>
      </c>
      <c r="B1109" s="420"/>
      <c r="C1109" s="420"/>
      <c r="D1109" s="70"/>
      <c r="E1109" s="419"/>
      <c r="F1109" s="418"/>
      <c r="G1109" s="70"/>
      <c r="H1109" s="419"/>
      <c r="I1109" s="70"/>
      <c r="J1109" s="70"/>
      <c r="K1109" s="70"/>
      <c r="L1109" s="70"/>
      <c r="M1109" s="68" t="s">
        <v>11519</v>
      </c>
      <c r="N1109" s="68" t="s">
        <v>11521</v>
      </c>
      <c r="O1109" s="70">
        <v>4.4999999999999998E-2</v>
      </c>
      <c r="P1109" s="70">
        <v>1958</v>
      </c>
      <c r="Q1109" s="70" t="s">
        <v>11522</v>
      </c>
      <c r="R1109" s="70"/>
      <c r="S1109" s="70"/>
      <c r="T1109" s="70"/>
      <c r="U1109" s="70"/>
      <c r="V1109" s="70"/>
      <c r="W1109" s="70"/>
      <c r="X1109" s="418"/>
      <c r="Y1109" s="419"/>
      <c r="Z1109" s="418"/>
      <c r="AA1109" s="70"/>
      <c r="AB1109" s="419"/>
      <c r="AC1109" s="418"/>
      <c r="AD1109" s="70"/>
      <c r="AE1109" s="70"/>
      <c r="AF1109" s="70"/>
      <c r="AG1109" s="70"/>
      <c r="AH1109" s="70"/>
      <c r="AI1109" s="70"/>
      <c r="AJ1109" s="70"/>
      <c r="AK1109" s="70"/>
      <c r="AL1109" s="36"/>
    </row>
    <row r="1110" spans="1:38" x14ac:dyDescent="0.25">
      <c r="A1110" s="460">
        <v>1105</v>
      </c>
      <c r="B1110" s="420"/>
      <c r="C1110" s="420"/>
      <c r="D1110" s="70"/>
      <c r="E1110" s="419"/>
      <c r="F1110" s="418"/>
      <c r="G1110" s="70"/>
      <c r="H1110" s="419"/>
      <c r="I1110" s="70"/>
      <c r="J1110" s="70"/>
      <c r="K1110" s="70"/>
      <c r="L1110" s="70"/>
      <c r="M1110" s="70"/>
      <c r="N1110" s="70"/>
      <c r="O1110" s="70"/>
      <c r="P1110" s="70"/>
      <c r="Q1110" s="70"/>
      <c r="R1110" s="70"/>
      <c r="S1110" s="70"/>
      <c r="T1110" s="70"/>
      <c r="U1110" s="70"/>
      <c r="V1110" s="70"/>
      <c r="W1110" s="70"/>
      <c r="X1110" s="418"/>
      <c r="Y1110" s="419"/>
      <c r="Z1110" s="418"/>
      <c r="AA1110" s="70"/>
      <c r="AB1110" s="419"/>
      <c r="AC1110" s="418"/>
      <c r="AD1110" s="70"/>
      <c r="AE1110" s="70"/>
      <c r="AF1110" s="70"/>
      <c r="AG1110" s="70"/>
      <c r="AH1110" s="70"/>
      <c r="AI1110" s="70"/>
      <c r="AJ1110" s="70"/>
      <c r="AK1110" s="70"/>
      <c r="AL1110" s="36"/>
    </row>
    <row r="1111" spans="1:38" x14ac:dyDescent="0.25">
      <c r="A1111" s="460">
        <v>1106</v>
      </c>
      <c r="B1111" s="420" t="s">
        <v>11523</v>
      </c>
      <c r="C1111" s="420"/>
      <c r="D1111" s="70"/>
      <c r="E1111" s="419"/>
      <c r="F1111" s="418"/>
      <c r="G1111" s="70"/>
      <c r="H1111" s="419"/>
      <c r="I1111" s="70"/>
      <c r="J1111" s="70"/>
      <c r="K1111" s="70"/>
      <c r="L1111" s="70"/>
      <c r="M1111" s="70" t="s">
        <v>11524</v>
      </c>
      <c r="N1111" s="70" t="s">
        <v>11525</v>
      </c>
      <c r="O1111" s="70">
        <v>0.31</v>
      </c>
      <c r="P1111" s="70">
        <v>1989</v>
      </c>
      <c r="Q1111" s="70" t="s">
        <v>11526</v>
      </c>
      <c r="R1111" s="70" t="s">
        <v>11527</v>
      </c>
      <c r="S1111" s="70">
        <v>225</v>
      </c>
      <c r="T1111" s="70">
        <v>2020</v>
      </c>
      <c r="U1111" s="68" t="s">
        <v>11498</v>
      </c>
      <c r="V1111" s="70" t="s">
        <v>231</v>
      </c>
      <c r="W1111" s="70"/>
      <c r="X1111" s="418"/>
      <c r="Y1111" s="419"/>
      <c r="Z1111" s="418"/>
      <c r="AA1111" s="70"/>
      <c r="AB1111" s="419"/>
      <c r="AC1111" s="418"/>
      <c r="AD1111" s="70"/>
      <c r="AE1111" s="70"/>
      <c r="AF1111" s="70"/>
      <c r="AG1111" s="70"/>
      <c r="AH1111" s="70"/>
      <c r="AI1111" s="70"/>
      <c r="AJ1111" s="70"/>
      <c r="AK1111" s="70"/>
      <c r="AL1111" s="36"/>
    </row>
    <row r="1112" spans="1:38" x14ac:dyDescent="0.25">
      <c r="A1112" s="460">
        <v>1107</v>
      </c>
      <c r="B1112" s="420"/>
      <c r="C1112" s="420"/>
      <c r="D1112" s="70"/>
      <c r="E1112" s="419"/>
      <c r="F1112" s="418"/>
      <c r="G1112" s="70"/>
      <c r="H1112" s="419"/>
      <c r="I1112" s="70"/>
      <c r="J1112" s="70"/>
      <c r="K1112" s="70"/>
      <c r="L1112" s="70"/>
      <c r="M1112" s="70"/>
      <c r="N1112" s="70"/>
      <c r="O1112" s="70"/>
      <c r="P1112" s="70"/>
      <c r="Q1112" s="70"/>
      <c r="R1112" s="70"/>
      <c r="S1112" s="70"/>
      <c r="T1112" s="70"/>
      <c r="U1112" s="70"/>
      <c r="V1112" s="70"/>
      <c r="W1112" s="70"/>
      <c r="X1112" s="418"/>
      <c r="Y1112" s="419"/>
      <c r="Z1112" s="418"/>
      <c r="AA1112" s="70"/>
      <c r="AB1112" s="419"/>
      <c r="AC1112" s="418"/>
      <c r="AD1112" s="70"/>
      <c r="AE1112" s="70"/>
      <c r="AF1112" s="70"/>
      <c r="AG1112" s="70"/>
      <c r="AH1112" s="70"/>
      <c r="AI1112" s="70"/>
      <c r="AJ1112" s="70"/>
      <c r="AK1112" s="70"/>
      <c r="AL1112" s="36"/>
    </row>
    <row r="1113" spans="1:38" ht="25.5" x14ac:dyDescent="0.25">
      <c r="A1113" s="460">
        <v>1108</v>
      </c>
      <c r="B1113" s="420" t="s">
        <v>11528</v>
      </c>
      <c r="C1113" s="420"/>
      <c r="D1113" s="70"/>
      <c r="E1113" s="419"/>
      <c r="F1113" s="418"/>
      <c r="G1113" s="70"/>
      <c r="H1113" s="419"/>
      <c r="I1113" s="70"/>
      <c r="J1113" s="70"/>
      <c r="K1113" s="70"/>
      <c r="L1113" s="70"/>
      <c r="M1113" s="70" t="s">
        <v>11524</v>
      </c>
      <c r="N1113" s="70" t="s">
        <v>11529</v>
      </c>
      <c r="O1113" s="70">
        <v>0.66200000000000003</v>
      </c>
      <c r="P1113" s="70">
        <v>1989</v>
      </c>
      <c r="Q1113" s="70" t="s">
        <v>11526</v>
      </c>
      <c r="R1113" s="70" t="s">
        <v>11530</v>
      </c>
      <c r="S1113" s="70">
        <v>27</v>
      </c>
      <c r="T1113" s="70">
        <v>2017</v>
      </c>
      <c r="U1113" s="68" t="s">
        <v>11531</v>
      </c>
      <c r="V1113" s="70" t="s">
        <v>357</v>
      </c>
      <c r="W1113" s="70" t="s">
        <v>8092</v>
      </c>
      <c r="X1113" s="418">
        <v>0.56699999999999995</v>
      </c>
      <c r="Y1113" s="419" t="s">
        <v>11532</v>
      </c>
      <c r="Z1113" s="418">
        <v>0.56699999999999995</v>
      </c>
      <c r="AA1113" s="68">
        <v>1965</v>
      </c>
      <c r="AB1113" s="419" t="s">
        <v>267</v>
      </c>
      <c r="AC1113" s="418">
        <v>18</v>
      </c>
      <c r="AD1113" s="70"/>
      <c r="AE1113" s="70"/>
      <c r="AF1113" s="70">
        <v>18</v>
      </c>
      <c r="AG1113" s="70" t="s">
        <v>8092</v>
      </c>
      <c r="AH1113" s="68" t="s">
        <v>11533</v>
      </c>
      <c r="AI1113" s="70">
        <v>1965</v>
      </c>
      <c r="AJ1113" s="70">
        <v>5.6000000000000001E-2</v>
      </c>
      <c r="AK1113" s="70" t="s">
        <v>66</v>
      </c>
      <c r="AL1113" s="36"/>
    </row>
    <row r="1114" spans="1:38" ht="25.5" x14ac:dyDescent="0.25">
      <c r="A1114" s="460">
        <v>1109</v>
      </c>
      <c r="B1114" s="420"/>
      <c r="C1114" s="420"/>
      <c r="D1114" s="70" t="s">
        <v>11534</v>
      </c>
      <c r="E1114" s="419" t="s">
        <v>11535</v>
      </c>
      <c r="F1114" s="418">
        <v>0.41499999999999998</v>
      </c>
      <c r="G1114" s="70">
        <v>1984</v>
      </c>
      <c r="H1114" s="419" t="s">
        <v>251</v>
      </c>
      <c r="I1114" s="70">
        <v>7</v>
      </c>
      <c r="J1114" s="70"/>
      <c r="K1114" s="70"/>
      <c r="L1114" s="70">
        <v>7</v>
      </c>
      <c r="M1114" s="68" t="s">
        <v>4271</v>
      </c>
      <c r="N1114" s="68" t="s">
        <v>11536</v>
      </c>
      <c r="O1114" s="68">
        <v>8.5000000000000006E-2</v>
      </c>
      <c r="P1114" s="68">
        <v>2016</v>
      </c>
      <c r="Q1114" s="68" t="s">
        <v>9204</v>
      </c>
      <c r="R1114" s="70"/>
      <c r="S1114" s="70"/>
      <c r="T1114" s="70"/>
      <c r="U1114" s="68"/>
      <c r="V1114" s="70"/>
      <c r="W1114" s="70" t="s">
        <v>8092</v>
      </c>
      <c r="X1114" s="418">
        <v>1.8540000000000001</v>
      </c>
      <c r="Y1114" s="419" t="s">
        <v>11537</v>
      </c>
      <c r="Z1114" s="418">
        <v>1.226</v>
      </c>
      <c r="AA1114" s="70">
        <v>1965</v>
      </c>
      <c r="AB1114" s="419" t="s">
        <v>4870</v>
      </c>
      <c r="AC1114" s="418">
        <v>35</v>
      </c>
      <c r="AD1114" s="70"/>
      <c r="AE1114" s="70"/>
      <c r="AF1114" s="70">
        <v>35</v>
      </c>
      <c r="AG1114" s="70" t="s">
        <v>8092</v>
      </c>
      <c r="AH1114" s="68" t="s">
        <v>11538</v>
      </c>
      <c r="AI1114" s="70">
        <v>2016</v>
      </c>
      <c r="AJ1114" s="70">
        <v>0.105</v>
      </c>
      <c r="AK1114" s="70" t="s">
        <v>66</v>
      </c>
      <c r="AL1114" s="36"/>
    </row>
    <row r="1115" spans="1:38" ht="25.5" x14ac:dyDescent="0.25">
      <c r="A1115" s="460">
        <v>1110</v>
      </c>
      <c r="B1115" s="420"/>
      <c r="C1115" s="420"/>
      <c r="D1115" s="70"/>
      <c r="E1115" s="419"/>
      <c r="F1115" s="418"/>
      <c r="G1115" s="70"/>
      <c r="H1115" s="419"/>
      <c r="I1115" s="70"/>
      <c r="J1115" s="70"/>
      <c r="K1115" s="70"/>
      <c r="L1115" s="70"/>
      <c r="M1115" s="68" t="s">
        <v>11539</v>
      </c>
      <c r="N1115" s="68" t="s">
        <v>11540</v>
      </c>
      <c r="O1115" s="68">
        <v>0.25</v>
      </c>
      <c r="P1115" s="68">
        <v>1982</v>
      </c>
      <c r="Q1115" s="68" t="s">
        <v>9081</v>
      </c>
      <c r="R1115" s="70"/>
      <c r="S1115" s="70"/>
      <c r="T1115" s="70"/>
      <c r="U1115" s="70"/>
      <c r="V1115" s="70"/>
      <c r="W1115" s="70"/>
      <c r="X1115" s="418"/>
      <c r="Y1115" s="419"/>
      <c r="Z1115" s="418">
        <v>0.628</v>
      </c>
      <c r="AA1115" s="70"/>
      <c r="AB1115" s="419" t="s">
        <v>267</v>
      </c>
      <c r="AC1115" s="418"/>
      <c r="AD1115" s="70"/>
      <c r="AE1115" s="70"/>
      <c r="AF1115" s="70"/>
      <c r="AG1115" s="70"/>
      <c r="AH1115" s="70"/>
      <c r="AI1115" s="70"/>
      <c r="AJ1115" s="70"/>
      <c r="AK1115" s="70"/>
      <c r="AL1115" s="36"/>
    </row>
    <row r="1116" spans="1:38" ht="25.5" x14ac:dyDescent="0.25">
      <c r="A1116" s="460">
        <v>1111</v>
      </c>
      <c r="B1116" s="420"/>
      <c r="C1116" s="420"/>
      <c r="D1116" s="70"/>
      <c r="E1116" s="419"/>
      <c r="F1116" s="418"/>
      <c r="G1116" s="70"/>
      <c r="H1116" s="419"/>
      <c r="I1116" s="70"/>
      <c r="J1116" s="70"/>
      <c r="K1116" s="70"/>
      <c r="L1116" s="70"/>
      <c r="M1116" s="68"/>
      <c r="N1116" s="68"/>
      <c r="O1116" s="68"/>
      <c r="P1116" s="68"/>
      <c r="Q1116" s="68"/>
      <c r="R1116" s="70"/>
      <c r="S1116" s="70"/>
      <c r="T1116" s="70"/>
      <c r="U1116" s="70"/>
      <c r="V1116" s="70"/>
      <c r="W1116" s="70" t="s">
        <v>8092</v>
      </c>
      <c r="X1116" s="418">
        <v>3.641</v>
      </c>
      <c r="Y1116" s="419" t="s">
        <v>11541</v>
      </c>
      <c r="Z1116" s="418">
        <v>3.2069999999999999</v>
      </c>
      <c r="AA1116" s="70">
        <v>1965</v>
      </c>
      <c r="AB1116" s="419" t="s">
        <v>267</v>
      </c>
      <c r="AC1116" s="418">
        <v>42</v>
      </c>
      <c r="AD1116" s="70"/>
      <c r="AE1116" s="70"/>
      <c r="AF1116" s="70">
        <v>42</v>
      </c>
      <c r="AG1116" s="70" t="s">
        <v>8092</v>
      </c>
      <c r="AH1116" s="68" t="s">
        <v>11542</v>
      </c>
      <c r="AI1116" s="70">
        <v>2016</v>
      </c>
      <c r="AJ1116" s="70">
        <v>0.105</v>
      </c>
      <c r="AK1116" s="70" t="s">
        <v>66</v>
      </c>
      <c r="AL1116" s="36"/>
    </row>
    <row r="1117" spans="1:38" x14ac:dyDescent="0.25">
      <c r="A1117" s="460">
        <v>1112</v>
      </c>
      <c r="B1117" s="420"/>
      <c r="C1117" s="420"/>
      <c r="D1117" s="70"/>
      <c r="E1117" s="419"/>
      <c r="F1117" s="418"/>
      <c r="G1117" s="70"/>
      <c r="H1117" s="419"/>
      <c r="I1117" s="70"/>
      <c r="J1117" s="70"/>
      <c r="K1117" s="70"/>
      <c r="L1117" s="70"/>
      <c r="M1117" s="68"/>
      <c r="N1117" s="68"/>
      <c r="O1117" s="68"/>
      <c r="P1117" s="68"/>
      <c r="Q1117" s="68"/>
      <c r="R1117" s="70"/>
      <c r="S1117" s="70"/>
      <c r="T1117" s="70"/>
      <c r="U1117" s="70"/>
      <c r="V1117" s="70"/>
      <c r="W1117" s="68"/>
      <c r="X1117" s="418"/>
      <c r="Y1117" s="419"/>
      <c r="Z1117" s="418">
        <v>0.433</v>
      </c>
      <c r="AA1117" s="68"/>
      <c r="AB1117" s="419" t="s">
        <v>4870</v>
      </c>
      <c r="AC1117" s="418"/>
      <c r="AD1117" s="70"/>
      <c r="AE1117" s="70"/>
      <c r="AF1117" s="70"/>
      <c r="AG1117" s="70"/>
      <c r="AH1117" s="70"/>
      <c r="AI1117" s="70"/>
      <c r="AJ1117" s="70"/>
      <c r="AK1117" s="70"/>
      <c r="AL1117" s="36"/>
    </row>
    <row r="1118" spans="1:38" ht="25.5" x14ac:dyDescent="0.25">
      <c r="A1118" s="460">
        <v>1113</v>
      </c>
      <c r="B1118" s="420"/>
      <c r="C1118" s="420"/>
      <c r="D1118" s="70"/>
      <c r="E1118" s="419"/>
      <c r="F1118" s="418"/>
      <c r="G1118" s="70"/>
      <c r="H1118" s="419"/>
      <c r="I1118" s="70"/>
      <c r="J1118" s="70"/>
      <c r="K1118" s="70"/>
      <c r="L1118" s="70"/>
      <c r="M1118" s="68"/>
      <c r="N1118" s="68"/>
      <c r="O1118" s="68"/>
      <c r="P1118" s="68"/>
      <c r="Q1118" s="68"/>
      <c r="R1118" s="70"/>
      <c r="S1118" s="70"/>
      <c r="T1118" s="70"/>
      <c r="U1118" s="70"/>
      <c r="V1118" s="70"/>
      <c r="W1118" s="70" t="s">
        <v>8092</v>
      </c>
      <c r="X1118" s="418">
        <v>0.83799999999999997</v>
      </c>
      <c r="Y1118" s="419" t="s">
        <v>11543</v>
      </c>
      <c r="Z1118" s="418">
        <v>0.73499999999999999</v>
      </c>
      <c r="AA1118" s="70">
        <v>1965</v>
      </c>
      <c r="AB1118" s="419" t="s">
        <v>267</v>
      </c>
      <c r="AC1118" s="418">
        <v>34</v>
      </c>
      <c r="AD1118" s="70"/>
      <c r="AE1118" s="70"/>
      <c r="AF1118" s="70">
        <v>34</v>
      </c>
      <c r="AG1118" s="70" t="s">
        <v>8092</v>
      </c>
      <c r="AH1118" s="68" t="s">
        <v>11544</v>
      </c>
      <c r="AI1118" s="70">
        <v>2016</v>
      </c>
      <c r="AJ1118" s="70">
        <v>9.5000000000000001E-2</v>
      </c>
      <c r="AK1118" s="70" t="s">
        <v>66</v>
      </c>
      <c r="AL1118" s="36"/>
    </row>
    <row r="1119" spans="1:38" x14ac:dyDescent="0.25">
      <c r="A1119" s="460">
        <v>1114</v>
      </c>
      <c r="B1119" s="420"/>
      <c r="C1119" s="420"/>
      <c r="D1119" s="70"/>
      <c r="E1119" s="419"/>
      <c r="F1119" s="418"/>
      <c r="G1119" s="70"/>
      <c r="H1119" s="419"/>
      <c r="I1119" s="70"/>
      <c r="J1119" s="70"/>
      <c r="K1119" s="70"/>
      <c r="L1119" s="70"/>
      <c r="M1119" s="68"/>
      <c r="N1119" s="68"/>
      <c r="O1119" s="68"/>
      <c r="P1119" s="68"/>
      <c r="Q1119" s="68"/>
      <c r="R1119" s="70"/>
      <c r="S1119" s="70"/>
      <c r="T1119" s="70"/>
      <c r="U1119" s="70"/>
      <c r="V1119" s="70"/>
      <c r="W1119" s="68"/>
      <c r="X1119" s="418"/>
      <c r="Y1119" s="419"/>
      <c r="Z1119" s="418">
        <v>9.4E-2</v>
      </c>
      <c r="AA1119" s="68"/>
      <c r="AB1119" s="419" t="s">
        <v>4870</v>
      </c>
      <c r="AC1119" s="418"/>
      <c r="AD1119" s="70"/>
      <c r="AE1119" s="70"/>
      <c r="AF1119" s="70"/>
      <c r="AG1119" s="70"/>
      <c r="AH1119" s="70"/>
      <c r="AI1119" s="70"/>
      <c r="AJ1119" s="70"/>
      <c r="AK1119" s="70"/>
      <c r="AL1119" s="36"/>
    </row>
    <row r="1120" spans="1:38" x14ac:dyDescent="0.25">
      <c r="A1120" s="460">
        <v>1115</v>
      </c>
      <c r="B1120" s="420"/>
      <c r="C1120" s="420"/>
      <c r="D1120" s="70"/>
      <c r="E1120" s="419"/>
      <c r="F1120" s="418"/>
      <c r="G1120" s="70"/>
      <c r="H1120" s="419"/>
      <c r="I1120" s="70"/>
      <c r="J1120" s="70"/>
      <c r="K1120" s="70"/>
      <c r="L1120" s="70"/>
      <c r="M1120" s="68"/>
      <c r="N1120" s="68"/>
      <c r="O1120" s="68"/>
      <c r="P1120" s="68"/>
      <c r="Q1120" s="68"/>
      <c r="R1120" s="70"/>
      <c r="S1120" s="70"/>
      <c r="T1120" s="70"/>
      <c r="U1120" s="70"/>
      <c r="V1120" s="70"/>
      <c r="W1120" s="68"/>
      <c r="X1120" s="418"/>
      <c r="Y1120" s="419"/>
      <c r="Z1120" s="418">
        <v>8.9999999999999993E-3</v>
      </c>
      <c r="AA1120" s="68"/>
      <c r="AB1120" s="419" t="s">
        <v>656</v>
      </c>
      <c r="AC1120" s="418"/>
      <c r="AD1120" s="70"/>
      <c r="AE1120" s="70"/>
      <c r="AF1120" s="70"/>
      <c r="AG1120" s="70"/>
      <c r="AH1120" s="70"/>
      <c r="AI1120" s="70"/>
      <c r="AJ1120" s="70"/>
      <c r="AK1120" s="70"/>
      <c r="AL1120" s="36"/>
    </row>
    <row r="1121" spans="1:38" ht="25.5" x14ac:dyDescent="0.25">
      <c r="A1121" s="460">
        <v>1116</v>
      </c>
      <c r="B1121" s="420"/>
      <c r="C1121" s="420"/>
      <c r="D1121" s="70"/>
      <c r="E1121" s="419"/>
      <c r="F1121" s="418"/>
      <c r="G1121" s="70"/>
      <c r="H1121" s="419"/>
      <c r="I1121" s="70"/>
      <c r="J1121" s="70"/>
      <c r="K1121" s="70"/>
      <c r="L1121" s="70"/>
      <c r="M1121" s="68"/>
      <c r="N1121" s="68"/>
      <c r="O1121" s="68"/>
      <c r="P1121" s="68"/>
      <c r="Q1121" s="68"/>
      <c r="R1121" s="70"/>
      <c r="S1121" s="70"/>
      <c r="T1121" s="70"/>
      <c r="U1121" s="70"/>
      <c r="V1121" s="70"/>
      <c r="W1121" s="70" t="s">
        <v>8092</v>
      </c>
      <c r="X1121" s="418">
        <v>0.69499999999999995</v>
      </c>
      <c r="Y1121" s="419" t="s">
        <v>11545</v>
      </c>
      <c r="Z1121" s="418">
        <v>5.8999999999999997E-2</v>
      </c>
      <c r="AA1121" s="70">
        <v>1965</v>
      </c>
      <c r="AB1121" s="419" t="s">
        <v>656</v>
      </c>
      <c r="AC1121" s="418">
        <v>28</v>
      </c>
      <c r="AD1121" s="70"/>
      <c r="AE1121" s="70"/>
      <c r="AF1121" s="70">
        <v>28</v>
      </c>
      <c r="AG1121" s="70" t="s">
        <v>8092</v>
      </c>
      <c r="AH1121" s="68" t="s">
        <v>11546</v>
      </c>
      <c r="AI1121" s="70">
        <v>1965</v>
      </c>
      <c r="AJ1121" s="70">
        <v>5.6000000000000001E-2</v>
      </c>
      <c r="AK1121" s="70" t="s">
        <v>66</v>
      </c>
      <c r="AL1121" s="36"/>
    </row>
    <row r="1122" spans="1:38" ht="25.5" x14ac:dyDescent="0.25">
      <c r="A1122" s="460">
        <v>1117</v>
      </c>
      <c r="B1122" s="420"/>
      <c r="C1122" s="420"/>
      <c r="D1122" s="70"/>
      <c r="E1122" s="419"/>
      <c r="F1122" s="418"/>
      <c r="G1122" s="70"/>
      <c r="H1122" s="419"/>
      <c r="I1122" s="70"/>
      <c r="J1122" s="70"/>
      <c r="K1122" s="70"/>
      <c r="L1122" s="70"/>
      <c r="M1122" s="68"/>
      <c r="N1122" s="68"/>
      <c r="O1122" s="68"/>
      <c r="P1122" s="68"/>
      <c r="Q1122" s="68"/>
      <c r="R1122" s="70"/>
      <c r="S1122" s="70"/>
      <c r="T1122" s="70"/>
      <c r="U1122" s="70"/>
      <c r="V1122" s="70"/>
      <c r="W1122" s="70"/>
      <c r="X1122" s="418"/>
      <c r="Y1122" s="419"/>
      <c r="Z1122" s="418">
        <v>0.24</v>
      </c>
      <c r="AA1122" s="70"/>
      <c r="AB1122" s="419" t="s">
        <v>267</v>
      </c>
      <c r="AC1122" s="418"/>
      <c r="AD1122" s="70"/>
      <c r="AE1122" s="70"/>
      <c r="AF1122" s="70"/>
      <c r="AG1122" s="70"/>
      <c r="AH1122" s="70"/>
      <c r="AI1122" s="70"/>
      <c r="AJ1122" s="70"/>
      <c r="AK1122" s="70"/>
      <c r="AL1122" s="36"/>
    </row>
    <row r="1123" spans="1:38" ht="25.5" x14ac:dyDescent="0.25">
      <c r="A1123" s="460">
        <v>1118</v>
      </c>
      <c r="B1123" s="420"/>
      <c r="C1123" s="420"/>
      <c r="D1123" s="70"/>
      <c r="E1123" s="419"/>
      <c r="F1123" s="418"/>
      <c r="G1123" s="70"/>
      <c r="H1123" s="419"/>
      <c r="I1123" s="70"/>
      <c r="J1123" s="70"/>
      <c r="K1123" s="70"/>
      <c r="L1123" s="70"/>
      <c r="M1123" s="68"/>
      <c r="N1123" s="68"/>
      <c r="O1123" s="68"/>
      <c r="P1123" s="68"/>
      <c r="Q1123" s="68"/>
      <c r="R1123" s="70"/>
      <c r="S1123" s="70"/>
      <c r="T1123" s="70"/>
      <c r="U1123" s="68"/>
      <c r="V1123" s="70"/>
      <c r="W1123" s="70"/>
      <c r="X1123" s="418"/>
      <c r="Y1123" s="419"/>
      <c r="Z1123" s="418">
        <v>0.248</v>
      </c>
      <c r="AA1123" s="70"/>
      <c r="AB1123" s="419" t="s">
        <v>175</v>
      </c>
      <c r="AC1123" s="418"/>
      <c r="AD1123" s="70"/>
      <c r="AE1123" s="70"/>
      <c r="AF1123" s="70"/>
      <c r="AG1123" s="70"/>
      <c r="AH1123" s="70"/>
      <c r="AI1123" s="70"/>
      <c r="AJ1123" s="70"/>
      <c r="AK1123" s="70"/>
      <c r="AL1123" s="36"/>
    </row>
    <row r="1124" spans="1:38" ht="25.5" x14ac:dyDescent="0.25">
      <c r="A1124" s="460">
        <v>1119</v>
      </c>
      <c r="B1124" s="420"/>
      <c r="C1124" s="420"/>
      <c r="D1124" s="70"/>
      <c r="E1124" s="419"/>
      <c r="F1124" s="418"/>
      <c r="G1124" s="70"/>
      <c r="H1124" s="419"/>
      <c r="I1124" s="70"/>
      <c r="J1124" s="70"/>
      <c r="K1124" s="70"/>
      <c r="L1124" s="70"/>
      <c r="M1124" s="68"/>
      <c r="N1124" s="68"/>
      <c r="O1124" s="68"/>
      <c r="P1124" s="68"/>
      <c r="Q1124" s="68"/>
      <c r="R1124" s="70"/>
      <c r="S1124" s="70"/>
      <c r="T1124" s="70"/>
      <c r="U1124" s="70"/>
      <c r="V1124" s="70"/>
      <c r="W1124" s="70"/>
      <c r="X1124" s="418"/>
      <c r="Y1124" s="419"/>
      <c r="Z1124" s="418">
        <f xml:space="preserve"> 0.124</f>
        <v>0.124</v>
      </c>
      <c r="AA1124" s="70"/>
      <c r="AB1124" s="419" t="s">
        <v>1001</v>
      </c>
      <c r="AC1124" s="418"/>
      <c r="AD1124" s="70"/>
      <c r="AE1124" s="70"/>
      <c r="AF1124" s="70"/>
      <c r="AG1124" s="70"/>
      <c r="AH1124" s="70"/>
      <c r="AI1124" s="70"/>
      <c r="AJ1124" s="70"/>
      <c r="AK1124" s="70"/>
      <c r="AL1124" s="36"/>
    </row>
    <row r="1125" spans="1:38" x14ac:dyDescent="0.25">
      <c r="A1125" s="460">
        <v>1120</v>
      </c>
      <c r="B1125" s="420"/>
      <c r="C1125" s="420"/>
      <c r="D1125" s="70"/>
      <c r="E1125" s="419"/>
      <c r="F1125" s="418"/>
      <c r="G1125" s="70"/>
      <c r="H1125" s="419"/>
      <c r="I1125" s="70"/>
      <c r="J1125" s="70"/>
      <c r="K1125" s="70"/>
      <c r="L1125" s="70"/>
      <c r="M1125" s="68"/>
      <c r="N1125" s="68"/>
      <c r="O1125" s="68"/>
      <c r="P1125" s="68"/>
      <c r="Q1125" s="68"/>
      <c r="R1125" s="70"/>
      <c r="S1125" s="70"/>
      <c r="T1125" s="70"/>
      <c r="U1125" s="68"/>
      <c r="V1125" s="70"/>
      <c r="W1125" s="70"/>
      <c r="X1125" s="418"/>
      <c r="Y1125" s="419"/>
      <c r="Z1125" s="418">
        <v>1.2E-2</v>
      </c>
      <c r="AA1125" s="70"/>
      <c r="AB1125" s="419" t="s">
        <v>4870</v>
      </c>
      <c r="AC1125" s="418"/>
      <c r="AD1125" s="70"/>
      <c r="AE1125" s="70"/>
      <c r="AF1125" s="70"/>
      <c r="AG1125" s="70"/>
      <c r="AH1125" s="70"/>
      <c r="AI1125" s="70"/>
      <c r="AJ1125" s="70"/>
      <c r="AK1125" s="70"/>
      <c r="AL1125" s="36"/>
    </row>
    <row r="1126" spans="1:38" x14ac:dyDescent="0.25">
      <c r="A1126" s="460">
        <v>1121</v>
      </c>
      <c r="B1126" s="420"/>
      <c r="C1126" s="420"/>
      <c r="D1126" s="70"/>
      <c r="E1126" s="419"/>
      <c r="F1126" s="418"/>
      <c r="G1126" s="70"/>
      <c r="H1126" s="419"/>
      <c r="I1126" s="70"/>
      <c r="J1126" s="70"/>
      <c r="K1126" s="70"/>
      <c r="L1126" s="70"/>
      <c r="M1126" s="68"/>
      <c r="N1126" s="68"/>
      <c r="O1126" s="68"/>
      <c r="P1126" s="68"/>
      <c r="Q1126" s="68"/>
      <c r="R1126" s="70"/>
      <c r="S1126" s="70"/>
      <c r="T1126" s="70"/>
      <c r="U1126" s="70"/>
      <c r="V1126" s="70"/>
      <c r="W1126" s="70"/>
      <c r="X1126" s="418"/>
      <c r="Y1126" s="419"/>
      <c r="Z1126" s="418">
        <v>1.2E-2</v>
      </c>
      <c r="AA1126" s="70"/>
      <c r="AB1126" s="419" t="s">
        <v>10547</v>
      </c>
      <c r="AC1126" s="418"/>
      <c r="AD1126" s="70"/>
      <c r="AE1126" s="70"/>
      <c r="AF1126" s="70"/>
      <c r="AG1126" s="70"/>
      <c r="AH1126" s="70"/>
      <c r="AI1126" s="70"/>
      <c r="AJ1126" s="70"/>
      <c r="AK1126" s="70"/>
      <c r="AL1126" s="36"/>
    </row>
    <row r="1127" spans="1:38" ht="25.5" x14ac:dyDescent="0.25">
      <c r="A1127" s="460">
        <v>1122</v>
      </c>
      <c r="B1127" s="420"/>
      <c r="C1127" s="420"/>
      <c r="D1127" s="70"/>
      <c r="E1127" s="419"/>
      <c r="F1127" s="418"/>
      <c r="G1127" s="70"/>
      <c r="H1127" s="419"/>
      <c r="I1127" s="70"/>
      <c r="J1127" s="70"/>
      <c r="K1127" s="70"/>
      <c r="L1127" s="70"/>
      <c r="M1127" s="68"/>
      <c r="N1127" s="68"/>
      <c r="O1127" s="68"/>
      <c r="P1127" s="68"/>
      <c r="Q1127" s="68"/>
      <c r="R1127" s="70"/>
      <c r="S1127" s="70"/>
      <c r="T1127" s="70"/>
      <c r="U1127" s="68"/>
      <c r="V1127" s="70"/>
      <c r="W1127" s="70" t="s">
        <v>8092</v>
      </c>
      <c r="X1127" s="418">
        <v>0.45500000000000002</v>
      </c>
      <c r="Y1127" s="419" t="s">
        <v>11547</v>
      </c>
      <c r="Z1127" s="418">
        <v>0.45500000000000002</v>
      </c>
      <c r="AA1127" s="70">
        <v>1965</v>
      </c>
      <c r="AB1127" s="419" t="s">
        <v>1001</v>
      </c>
      <c r="AC1127" s="418">
        <v>5</v>
      </c>
      <c r="AD1127" s="70"/>
      <c r="AE1127" s="70"/>
      <c r="AF1127" s="70">
        <v>5</v>
      </c>
      <c r="AG1127" s="70" t="s">
        <v>8092</v>
      </c>
      <c r="AH1127" s="70" t="s">
        <v>11548</v>
      </c>
      <c r="AI1127" s="70">
        <v>2016</v>
      </c>
      <c r="AJ1127" s="70">
        <v>5.2999999999999999E-2</v>
      </c>
      <c r="AK1127" s="70" t="s">
        <v>66</v>
      </c>
      <c r="AL1127" s="36"/>
    </row>
    <row r="1128" spans="1:38" x14ac:dyDescent="0.25">
      <c r="A1128" s="460">
        <v>1123</v>
      </c>
      <c r="B1128" s="420"/>
      <c r="C1128" s="420"/>
      <c r="D1128" s="70"/>
      <c r="E1128" s="419"/>
      <c r="F1128" s="418"/>
      <c r="G1128" s="70"/>
      <c r="H1128" s="419"/>
      <c r="I1128" s="70"/>
      <c r="J1128" s="70"/>
      <c r="K1128" s="70"/>
      <c r="L1128" s="70"/>
      <c r="M1128" s="68"/>
      <c r="N1128" s="68"/>
      <c r="O1128" s="68"/>
      <c r="P1128" s="68"/>
      <c r="Q1128" s="68"/>
      <c r="R1128" s="70"/>
      <c r="S1128" s="70"/>
      <c r="T1128" s="70"/>
      <c r="U1128" s="70"/>
      <c r="V1128" s="70"/>
      <c r="W1128" s="70"/>
      <c r="X1128" s="70"/>
      <c r="Y1128" s="70"/>
      <c r="Z1128" s="70"/>
      <c r="AA1128" s="70"/>
      <c r="AB1128" s="70"/>
      <c r="AC1128" s="70"/>
      <c r="AD1128" s="70"/>
      <c r="AE1128" s="70"/>
      <c r="AF1128" s="70"/>
      <c r="AG1128" s="70"/>
      <c r="AH1128" s="70"/>
      <c r="AI1128" s="70"/>
      <c r="AJ1128" s="70"/>
      <c r="AK1128" s="70"/>
      <c r="AL1128" s="36"/>
    </row>
    <row r="1129" spans="1:38" ht="25.5" x14ac:dyDescent="0.25">
      <c r="A1129" s="460">
        <v>1124</v>
      </c>
      <c r="B1129" s="420" t="s">
        <v>11549</v>
      </c>
      <c r="C1129" s="420"/>
      <c r="D1129" s="70" t="s">
        <v>11550</v>
      </c>
      <c r="E1129" s="419" t="s">
        <v>11551</v>
      </c>
      <c r="F1129" s="418">
        <v>0.42</v>
      </c>
      <c r="G1129" s="70">
        <v>1977</v>
      </c>
      <c r="H1129" s="419" t="s">
        <v>251</v>
      </c>
      <c r="I1129" s="70">
        <v>14</v>
      </c>
      <c r="J1129" s="70"/>
      <c r="K1129" s="70"/>
      <c r="L1129" s="70">
        <v>14</v>
      </c>
      <c r="M1129" s="68"/>
      <c r="N1129" s="68"/>
      <c r="O1129" s="68"/>
      <c r="P1129" s="68"/>
      <c r="Q1129" s="68"/>
      <c r="R1129" s="70" t="s">
        <v>11552</v>
      </c>
      <c r="S1129" s="70">
        <v>29</v>
      </c>
      <c r="T1129" s="70">
        <v>2016</v>
      </c>
      <c r="U1129" s="68" t="s">
        <v>11498</v>
      </c>
      <c r="V1129" s="70" t="s">
        <v>357</v>
      </c>
      <c r="W1129" s="70" t="s">
        <v>11553</v>
      </c>
      <c r="X1129" s="70">
        <v>0.98699999999999999</v>
      </c>
      <c r="Y1129" s="68" t="s">
        <v>11554</v>
      </c>
      <c r="Z1129" s="70">
        <v>0.85799999999999998</v>
      </c>
      <c r="AA1129" s="70">
        <v>2010</v>
      </c>
      <c r="AB1129" s="70" t="s">
        <v>10543</v>
      </c>
      <c r="AC1129" s="70">
        <v>22</v>
      </c>
      <c r="AD1129" s="70"/>
      <c r="AE1129" s="70"/>
      <c r="AF1129" s="70">
        <v>22</v>
      </c>
      <c r="AG1129" s="70" t="s">
        <v>11555</v>
      </c>
      <c r="AH1129" s="70" t="s">
        <v>11556</v>
      </c>
      <c r="AI1129" s="70">
        <v>2016</v>
      </c>
      <c r="AJ1129" s="70">
        <v>5.1999999999999998E-2</v>
      </c>
      <c r="AK1129" s="70" t="s">
        <v>66</v>
      </c>
      <c r="AL1129" s="36"/>
    </row>
    <row r="1130" spans="1:38" x14ac:dyDescent="0.25">
      <c r="A1130" s="460">
        <v>1125</v>
      </c>
      <c r="B1130" s="420"/>
      <c r="C1130" s="420"/>
      <c r="D1130" s="70"/>
      <c r="E1130" s="419"/>
      <c r="F1130" s="418"/>
      <c r="G1130" s="70"/>
      <c r="H1130" s="419"/>
      <c r="I1130" s="70"/>
      <c r="J1130" s="70"/>
      <c r="K1130" s="70"/>
      <c r="L1130" s="70"/>
      <c r="M1130" s="68"/>
      <c r="N1130" s="68"/>
      <c r="O1130" s="68"/>
      <c r="P1130" s="68"/>
      <c r="Q1130" s="68"/>
      <c r="R1130" s="70"/>
      <c r="S1130" s="70"/>
      <c r="T1130" s="70"/>
      <c r="U1130" s="70"/>
      <c r="V1130" s="70"/>
      <c r="W1130" s="70"/>
      <c r="X1130" s="70"/>
      <c r="Y1130" s="70"/>
      <c r="Z1130" s="70">
        <v>0.03</v>
      </c>
      <c r="AA1130" s="70"/>
      <c r="AB1130" s="70" t="s">
        <v>11307</v>
      </c>
      <c r="AC1130" s="70"/>
      <c r="AD1130" s="70"/>
      <c r="AE1130" s="70"/>
      <c r="AF1130" s="70"/>
      <c r="AG1130" s="70"/>
      <c r="AH1130" s="70"/>
      <c r="AI1130" s="70"/>
      <c r="AJ1130" s="70"/>
      <c r="AK1130" s="70"/>
      <c r="AL1130" s="36"/>
    </row>
    <row r="1131" spans="1:38" x14ac:dyDescent="0.25">
      <c r="A1131" s="460">
        <v>1126</v>
      </c>
      <c r="B1131" s="420"/>
      <c r="C1131" s="420"/>
      <c r="D1131" s="70"/>
      <c r="E1131" s="419"/>
      <c r="F1131" s="418"/>
      <c r="G1131" s="70"/>
      <c r="H1131" s="419"/>
      <c r="I1131" s="70"/>
      <c r="J1131" s="70"/>
      <c r="K1131" s="70"/>
      <c r="L1131" s="70"/>
      <c r="M1131" s="68"/>
      <c r="N1131" s="68"/>
      <c r="O1131" s="68"/>
      <c r="P1131" s="68"/>
      <c r="Q1131" s="68"/>
      <c r="R1131" s="70"/>
      <c r="S1131" s="70"/>
      <c r="T1131" s="70"/>
      <c r="U1131" s="70"/>
      <c r="V1131" s="70"/>
      <c r="W1131" s="70"/>
      <c r="X1131" s="70"/>
      <c r="Y1131" s="70"/>
      <c r="Z1131" s="70">
        <v>9.9000000000000005E-2</v>
      </c>
      <c r="AA1131" s="70"/>
      <c r="AB1131" s="70" t="s">
        <v>2256</v>
      </c>
      <c r="AC1131" s="70"/>
      <c r="AD1131" s="70"/>
      <c r="AE1131" s="70"/>
      <c r="AF1131" s="70"/>
      <c r="AG1131" s="70"/>
      <c r="AH1131" s="70"/>
      <c r="AI1131" s="70"/>
      <c r="AJ1131" s="70"/>
      <c r="AK1131" s="70"/>
      <c r="AL1131" s="36"/>
    </row>
    <row r="1132" spans="1:38" ht="25.5" x14ac:dyDescent="0.25">
      <c r="A1132" s="460">
        <v>1127</v>
      </c>
      <c r="B1132" s="420"/>
      <c r="C1132" s="420"/>
      <c r="D1132" s="70"/>
      <c r="E1132" s="419"/>
      <c r="F1132" s="418"/>
      <c r="G1132" s="70"/>
      <c r="H1132" s="419"/>
      <c r="I1132" s="70"/>
      <c r="J1132" s="70"/>
      <c r="K1132" s="70"/>
      <c r="L1132" s="70"/>
      <c r="M1132" s="68"/>
      <c r="N1132" s="68"/>
      <c r="O1132" s="68"/>
      <c r="P1132" s="68"/>
      <c r="Q1132" s="68"/>
      <c r="R1132" s="70"/>
      <c r="S1132" s="70"/>
      <c r="T1132" s="70"/>
      <c r="U1132" s="70"/>
      <c r="V1132" s="70"/>
      <c r="W1132" s="70" t="s">
        <v>11557</v>
      </c>
      <c r="X1132" s="70">
        <v>1.2854000000000001</v>
      </c>
      <c r="Y1132" s="68" t="s">
        <v>11558</v>
      </c>
      <c r="Z1132" s="70">
        <v>0.08</v>
      </c>
      <c r="AA1132" s="70">
        <v>1963</v>
      </c>
      <c r="AB1132" s="70" t="s">
        <v>2256</v>
      </c>
      <c r="AC1132" s="70">
        <v>46</v>
      </c>
      <c r="AD1132" s="70"/>
      <c r="AE1132" s="70"/>
      <c r="AF1132" s="70">
        <v>46</v>
      </c>
      <c r="AG1132" s="70" t="s">
        <v>11555</v>
      </c>
      <c r="AH1132" s="68" t="s">
        <v>11559</v>
      </c>
      <c r="AI1132" s="70">
        <v>2016</v>
      </c>
      <c r="AJ1132" s="70">
        <v>3.6999999999999998E-2</v>
      </c>
      <c r="AK1132" s="70" t="s">
        <v>164</v>
      </c>
      <c r="AL1132" s="36"/>
    </row>
    <row r="1133" spans="1:38" ht="25.5" x14ac:dyDescent="0.25">
      <c r="A1133" s="460">
        <v>1128</v>
      </c>
      <c r="B1133" s="420"/>
      <c r="C1133" s="420"/>
      <c r="D1133" s="70"/>
      <c r="E1133" s="419"/>
      <c r="F1133" s="418"/>
      <c r="G1133" s="70"/>
      <c r="H1133" s="419"/>
      <c r="I1133" s="70"/>
      <c r="J1133" s="70"/>
      <c r="K1133" s="70"/>
      <c r="L1133" s="70"/>
      <c r="M1133" s="68"/>
      <c r="N1133" s="68"/>
      <c r="O1133" s="68"/>
      <c r="P1133" s="68"/>
      <c r="Q1133" s="68"/>
      <c r="R1133" s="70"/>
      <c r="S1133" s="70"/>
      <c r="T1133" s="70"/>
      <c r="U1133" s="68"/>
      <c r="V1133" s="70"/>
      <c r="W1133" s="70"/>
      <c r="X1133" s="70"/>
      <c r="Y1133" s="70"/>
      <c r="Z1133" s="70">
        <v>1.04</v>
      </c>
      <c r="AA1133" s="70"/>
      <c r="AB1133" s="68" t="s">
        <v>267</v>
      </c>
      <c r="AC1133" s="70"/>
      <c r="AD1133" s="70"/>
      <c r="AE1133" s="70"/>
      <c r="AF1133" s="70"/>
      <c r="AG1133" s="70"/>
      <c r="AH1133" s="70"/>
      <c r="AI1133" s="70"/>
      <c r="AJ1133" s="70"/>
      <c r="AK1133" s="70"/>
      <c r="AL1133" s="36"/>
    </row>
    <row r="1134" spans="1:38" x14ac:dyDescent="0.25">
      <c r="A1134" s="460">
        <v>1129</v>
      </c>
      <c r="B1134" s="420"/>
      <c r="C1134" s="420"/>
      <c r="D1134" s="70"/>
      <c r="E1134" s="419"/>
      <c r="F1134" s="418"/>
      <c r="G1134" s="70"/>
      <c r="H1134" s="419"/>
      <c r="I1134" s="70"/>
      <c r="J1134" s="70"/>
      <c r="K1134" s="70"/>
      <c r="L1134" s="70"/>
      <c r="M1134" s="68"/>
      <c r="N1134" s="68"/>
      <c r="O1134" s="68"/>
      <c r="P1134" s="68"/>
      <c r="Q1134" s="68"/>
      <c r="R1134" s="70"/>
      <c r="S1134" s="70"/>
      <c r="T1134" s="70"/>
      <c r="U1134" s="70"/>
      <c r="V1134" s="70"/>
      <c r="W1134" s="70"/>
      <c r="X1134" s="70"/>
      <c r="Y1134" s="70"/>
      <c r="Z1134" s="70">
        <v>9.5000000000000001E-2</v>
      </c>
      <c r="AA1134" s="70"/>
      <c r="AB1134" s="70" t="s">
        <v>623</v>
      </c>
      <c r="AC1134" s="70"/>
      <c r="AD1134" s="70"/>
      <c r="AE1134" s="70"/>
      <c r="AF1134" s="70"/>
      <c r="AG1134" s="70"/>
      <c r="AH1134" s="70"/>
      <c r="AI1134" s="70"/>
      <c r="AJ1134" s="70"/>
      <c r="AK1134" s="70"/>
      <c r="AL1134" s="36"/>
    </row>
    <row r="1135" spans="1:38" x14ac:dyDescent="0.25">
      <c r="A1135" s="460">
        <v>1130</v>
      </c>
      <c r="B1135" s="420"/>
      <c r="C1135" s="420"/>
      <c r="D1135" s="70"/>
      <c r="E1135" s="419"/>
      <c r="F1135" s="418"/>
      <c r="G1135" s="70"/>
      <c r="H1135" s="419"/>
      <c r="I1135" s="70"/>
      <c r="J1135" s="70"/>
      <c r="K1135" s="70"/>
      <c r="L1135" s="70"/>
      <c r="M1135" s="70"/>
      <c r="N1135" s="70"/>
      <c r="O1135" s="70"/>
      <c r="P1135" s="70"/>
      <c r="Q1135" s="70"/>
      <c r="R1135" s="70"/>
      <c r="S1135" s="70"/>
      <c r="T1135" s="70"/>
      <c r="U1135" s="70"/>
      <c r="V1135" s="70"/>
      <c r="W1135" s="70"/>
      <c r="X1135" s="70"/>
      <c r="Y1135" s="70"/>
      <c r="Z1135" s="70">
        <v>0.01</v>
      </c>
      <c r="AA1135" s="70"/>
      <c r="AB1135" s="68" t="s">
        <v>198</v>
      </c>
      <c r="AC1135" s="70"/>
      <c r="AD1135" s="70"/>
      <c r="AE1135" s="70"/>
      <c r="AF1135" s="70"/>
      <c r="AG1135" s="70"/>
      <c r="AH1135" s="70"/>
      <c r="AI1135" s="70"/>
      <c r="AJ1135" s="70"/>
      <c r="AK1135" s="70"/>
      <c r="AL1135" s="36"/>
    </row>
    <row r="1136" spans="1:38" x14ac:dyDescent="0.25">
      <c r="A1136" s="460">
        <v>1131</v>
      </c>
      <c r="B1136" s="420"/>
      <c r="C1136" s="420"/>
      <c r="D1136" s="70"/>
      <c r="E1136" s="419"/>
      <c r="F1136" s="418"/>
      <c r="G1136" s="70"/>
      <c r="H1136" s="419"/>
      <c r="I1136" s="70"/>
      <c r="J1136" s="70"/>
      <c r="K1136" s="70"/>
      <c r="L1136" s="70"/>
      <c r="M1136" s="70"/>
      <c r="N1136" s="70"/>
      <c r="O1136" s="70"/>
      <c r="P1136" s="70"/>
      <c r="Q1136" s="70"/>
      <c r="R1136" s="70"/>
      <c r="S1136" s="70"/>
      <c r="T1136" s="70"/>
      <c r="U1136" s="70"/>
      <c r="V1136" s="70"/>
      <c r="W1136" s="70"/>
      <c r="X1136" s="70"/>
      <c r="Y1136" s="70"/>
      <c r="Z1136" s="70">
        <v>0.06</v>
      </c>
      <c r="AA1136" s="70"/>
      <c r="AB1136" s="70" t="s">
        <v>10547</v>
      </c>
      <c r="AC1136" s="70"/>
      <c r="AD1136" s="70"/>
      <c r="AE1136" s="70"/>
      <c r="AF1136" s="70"/>
      <c r="AG1136" s="70"/>
      <c r="AH1136" s="70"/>
      <c r="AI1136" s="70"/>
      <c r="AJ1136" s="70"/>
      <c r="AK1136" s="70"/>
      <c r="AL1136" s="36"/>
    </row>
    <row r="1137" spans="1:38" x14ac:dyDescent="0.25">
      <c r="A1137" s="460">
        <v>1132</v>
      </c>
      <c r="B1137" s="420"/>
      <c r="C1137" s="420"/>
      <c r="D1137" s="70"/>
      <c r="E1137" s="419"/>
      <c r="F1137" s="418"/>
      <c r="G1137" s="70"/>
      <c r="H1137" s="419"/>
      <c r="I1137" s="70"/>
      <c r="J1137" s="70"/>
      <c r="K1137" s="70"/>
      <c r="L1137" s="70"/>
      <c r="M1137" s="70"/>
      <c r="N1137" s="70"/>
      <c r="O1137" s="70"/>
      <c r="P1137" s="70"/>
      <c r="Q1137" s="70"/>
      <c r="R1137" s="70"/>
      <c r="S1137" s="70"/>
      <c r="T1137" s="70"/>
      <c r="U1137" s="70"/>
      <c r="V1137" s="70"/>
      <c r="W1137" s="70"/>
      <c r="X1137" s="418"/>
      <c r="Y1137" s="419"/>
      <c r="Z1137" s="418"/>
      <c r="AA1137" s="70"/>
      <c r="AB1137" s="419"/>
      <c r="AC1137" s="418"/>
      <c r="AD1137" s="70"/>
      <c r="AE1137" s="70"/>
      <c r="AF1137" s="70"/>
      <c r="AG1137" s="70"/>
      <c r="AH1137" s="70"/>
      <c r="AI1137" s="70"/>
      <c r="AJ1137" s="70"/>
      <c r="AK1137" s="70"/>
      <c r="AL1137" s="36"/>
    </row>
    <row r="1138" spans="1:38" ht="25.5" x14ac:dyDescent="0.25">
      <c r="A1138" s="460">
        <v>1133</v>
      </c>
      <c r="B1138" s="420" t="s">
        <v>11560</v>
      </c>
      <c r="C1138" s="420"/>
      <c r="D1138" s="70" t="s">
        <v>11561</v>
      </c>
      <c r="E1138" s="419" t="s">
        <v>11562</v>
      </c>
      <c r="F1138" s="418">
        <v>9.1999999999999998E-2</v>
      </c>
      <c r="G1138" s="70">
        <v>2016</v>
      </c>
      <c r="H1138" s="419" t="s">
        <v>1053</v>
      </c>
      <c r="I1138" s="70">
        <v>3</v>
      </c>
      <c r="J1138" s="70"/>
      <c r="K1138" s="70"/>
      <c r="L1138" s="70">
        <v>3</v>
      </c>
      <c r="M1138" s="70"/>
      <c r="N1138" s="70"/>
      <c r="O1138" s="70"/>
      <c r="P1138" s="70"/>
      <c r="Q1138" s="70"/>
      <c r="R1138" s="70" t="s">
        <v>11563</v>
      </c>
      <c r="S1138" s="70">
        <v>115</v>
      </c>
      <c r="T1138" s="70">
        <v>2016</v>
      </c>
      <c r="U1138" s="68" t="s">
        <v>11531</v>
      </c>
      <c r="V1138" s="70" t="s">
        <v>357</v>
      </c>
      <c r="W1138" s="70" t="s">
        <v>11564</v>
      </c>
      <c r="X1138" s="418">
        <v>0.746</v>
      </c>
      <c r="Y1138" s="419" t="s">
        <v>11565</v>
      </c>
      <c r="Z1138" s="418">
        <v>0.246</v>
      </c>
      <c r="AA1138" s="70">
        <v>2016</v>
      </c>
      <c r="AB1138" s="419" t="s">
        <v>267</v>
      </c>
      <c r="AC1138" s="418">
        <v>27</v>
      </c>
      <c r="AD1138" s="70"/>
      <c r="AE1138" s="70"/>
      <c r="AF1138" s="70">
        <v>27</v>
      </c>
      <c r="AG1138" s="70" t="s">
        <v>11563</v>
      </c>
      <c r="AH1138" s="68" t="s">
        <v>11566</v>
      </c>
      <c r="AI1138" s="70">
        <v>2016</v>
      </c>
      <c r="AJ1138" s="70">
        <v>0.02</v>
      </c>
      <c r="AK1138" s="70" t="s">
        <v>3029</v>
      </c>
      <c r="AL1138" s="36"/>
    </row>
    <row r="1139" spans="1:38" x14ac:dyDescent="0.25">
      <c r="A1139" s="460">
        <v>1134</v>
      </c>
      <c r="B1139" s="420"/>
      <c r="C1139" s="420"/>
      <c r="D1139" s="70"/>
      <c r="E1139" s="419"/>
      <c r="F1139" s="418"/>
      <c r="G1139" s="70"/>
      <c r="H1139" s="419"/>
      <c r="I1139" s="70"/>
      <c r="J1139" s="70"/>
      <c r="K1139" s="70"/>
      <c r="L1139" s="70"/>
      <c r="M1139" s="70"/>
      <c r="N1139" s="70"/>
      <c r="O1139" s="70"/>
      <c r="P1139" s="70"/>
      <c r="Q1139" s="70"/>
      <c r="R1139" s="70"/>
      <c r="S1139" s="70"/>
      <c r="T1139" s="70"/>
      <c r="U1139" s="70"/>
      <c r="V1139" s="70"/>
      <c r="W1139" s="70"/>
      <c r="X1139" s="418"/>
      <c r="Y1139" s="419"/>
      <c r="Z1139" s="418">
        <v>0.26</v>
      </c>
      <c r="AA1139" s="70"/>
      <c r="AB1139" s="419" t="s">
        <v>11567</v>
      </c>
      <c r="AC1139" s="418"/>
      <c r="AD1139" s="70"/>
      <c r="AE1139" s="70"/>
      <c r="AF1139" s="70"/>
      <c r="AG1139" s="70"/>
      <c r="AH1139" s="70"/>
      <c r="AI1139" s="70"/>
      <c r="AJ1139" s="70"/>
      <c r="AK1139" s="70"/>
      <c r="AL1139" s="36"/>
    </row>
    <row r="1140" spans="1:38" x14ac:dyDescent="0.25">
      <c r="A1140" s="460">
        <v>1135</v>
      </c>
      <c r="B1140" s="420"/>
      <c r="C1140" s="420"/>
      <c r="D1140" s="70"/>
      <c r="E1140" s="419"/>
      <c r="F1140" s="418"/>
      <c r="G1140" s="70"/>
      <c r="H1140" s="419"/>
      <c r="I1140" s="70"/>
      <c r="J1140" s="70"/>
      <c r="K1140" s="70"/>
      <c r="L1140" s="70"/>
      <c r="M1140" s="70"/>
      <c r="N1140" s="70"/>
      <c r="O1140" s="70"/>
      <c r="P1140" s="70"/>
      <c r="Q1140" s="70"/>
      <c r="R1140" s="70"/>
      <c r="S1140" s="70"/>
      <c r="T1140" s="70"/>
      <c r="U1140" s="70"/>
      <c r="V1140" s="70"/>
      <c r="W1140" s="70"/>
      <c r="X1140" s="418"/>
      <c r="Y1140" s="419"/>
      <c r="Z1140" s="418">
        <v>0.12</v>
      </c>
      <c r="AA1140" s="70"/>
      <c r="AB1140" s="419" t="s">
        <v>205</v>
      </c>
      <c r="AC1140" s="418"/>
      <c r="AD1140" s="70"/>
      <c r="AE1140" s="70"/>
      <c r="AF1140" s="70"/>
      <c r="AG1140" s="70"/>
      <c r="AH1140" s="70"/>
      <c r="AI1140" s="70"/>
      <c r="AJ1140" s="70"/>
      <c r="AK1140" s="70"/>
      <c r="AL1140" s="36"/>
    </row>
    <row r="1141" spans="1:38" x14ac:dyDescent="0.25">
      <c r="A1141" s="460">
        <v>1136</v>
      </c>
      <c r="B1141" s="420"/>
      <c r="C1141" s="420"/>
      <c r="D1141" s="70"/>
      <c r="E1141" s="419"/>
      <c r="F1141" s="418"/>
      <c r="G1141" s="70"/>
      <c r="H1141" s="419"/>
      <c r="I1141" s="70"/>
      <c r="J1141" s="70"/>
      <c r="K1141" s="70"/>
      <c r="L1141" s="70"/>
      <c r="M1141" s="70"/>
      <c r="N1141" s="70"/>
      <c r="O1141" s="70"/>
      <c r="P1141" s="70"/>
      <c r="Q1141" s="70"/>
      <c r="R1141" s="70"/>
      <c r="S1141" s="70"/>
      <c r="T1141" s="70"/>
      <c r="U1141" s="70"/>
      <c r="V1141" s="70"/>
      <c r="W1141" s="70"/>
      <c r="X1141" s="418"/>
      <c r="Y1141" s="419"/>
      <c r="Z1141" s="418">
        <v>0.02</v>
      </c>
      <c r="AA1141" s="70"/>
      <c r="AB1141" s="419" t="s">
        <v>623</v>
      </c>
      <c r="AC1141" s="418"/>
      <c r="AD1141" s="70"/>
      <c r="AE1141" s="70"/>
      <c r="AF1141" s="70"/>
      <c r="AG1141" s="70"/>
      <c r="AH1141" s="70"/>
      <c r="AI1141" s="70"/>
      <c r="AJ1141" s="70"/>
      <c r="AK1141" s="70"/>
      <c r="AL1141" s="36"/>
    </row>
    <row r="1142" spans="1:38" x14ac:dyDescent="0.25">
      <c r="A1142" s="460">
        <v>1137</v>
      </c>
      <c r="B1142" s="420"/>
      <c r="C1142" s="420"/>
      <c r="D1142" s="70"/>
      <c r="E1142" s="419"/>
      <c r="F1142" s="418"/>
      <c r="G1142" s="70"/>
      <c r="H1142" s="419"/>
      <c r="I1142" s="70"/>
      <c r="J1142" s="70"/>
      <c r="K1142" s="70"/>
      <c r="L1142" s="70"/>
      <c r="M1142" s="70"/>
      <c r="N1142" s="70"/>
      <c r="O1142" s="70"/>
      <c r="P1142" s="70"/>
      <c r="Q1142" s="70"/>
      <c r="R1142" s="70"/>
      <c r="S1142" s="70"/>
      <c r="T1142" s="70"/>
      <c r="U1142" s="70"/>
      <c r="V1142" s="70"/>
      <c r="W1142" s="70"/>
      <c r="X1142" s="418"/>
      <c r="Y1142" s="419"/>
      <c r="Z1142" s="418">
        <v>0.1</v>
      </c>
      <c r="AA1142" s="70"/>
      <c r="AB1142" s="419" t="s">
        <v>898</v>
      </c>
      <c r="AC1142" s="418"/>
      <c r="AD1142" s="70"/>
      <c r="AE1142" s="70"/>
      <c r="AF1142" s="70"/>
      <c r="AG1142" s="70"/>
      <c r="AH1142" s="70"/>
      <c r="AI1142" s="70"/>
      <c r="AJ1142" s="70"/>
      <c r="AK1142" s="70"/>
      <c r="AL1142" s="36"/>
    </row>
    <row r="1143" spans="1:38" ht="25.5" x14ac:dyDescent="0.25">
      <c r="A1143" s="460">
        <v>1138</v>
      </c>
      <c r="B1143" s="420"/>
      <c r="C1143" s="420"/>
      <c r="D1143" s="70"/>
      <c r="E1143" s="419"/>
      <c r="F1143" s="418"/>
      <c r="G1143" s="70"/>
      <c r="H1143" s="419"/>
      <c r="I1143" s="70"/>
      <c r="J1143" s="70"/>
      <c r="K1143" s="70"/>
      <c r="L1143" s="70"/>
      <c r="M1143" s="70"/>
      <c r="N1143" s="70"/>
      <c r="O1143" s="70"/>
      <c r="P1143" s="70"/>
      <c r="Q1143" s="70"/>
      <c r="R1143" s="70"/>
      <c r="S1143" s="70"/>
      <c r="T1143" s="70"/>
      <c r="U1143" s="70"/>
      <c r="V1143" s="70"/>
      <c r="W1143" s="70" t="s">
        <v>11564</v>
      </c>
      <c r="X1143" s="418">
        <v>0.57899999999999996</v>
      </c>
      <c r="Y1143" s="419" t="s">
        <v>11568</v>
      </c>
      <c r="Z1143" s="418">
        <v>3.1E-2</v>
      </c>
      <c r="AA1143" s="70">
        <v>2016</v>
      </c>
      <c r="AB1143" s="419" t="s">
        <v>11569</v>
      </c>
      <c r="AC1143" s="418">
        <v>23</v>
      </c>
      <c r="AD1143" s="70"/>
      <c r="AE1143" s="70"/>
      <c r="AF1143" s="70">
        <v>23</v>
      </c>
      <c r="AG1143" s="70" t="s">
        <v>11563</v>
      </c>
      <c r="AH1143" s="68" t="s">
        <v>11570</v>
      </c>
      <c r="AI1143" s="70">
        <v>2016</v>
      </c>
      <c r="AJ1143" s="70">
        <v>4.3999999999999997E-2</v>
      </c>
      <c r="AK1143" s="70" t="s">
        <v>3029</v>
      </c>
      <c r="AL1143" s="36"/>
    </row>
    <row r="1144" spans="1:38" ht="25.5" x14ac:dyDescent="0.25">
      <c r="A1144" s="460">
        <v>1139</v>
      </c>
      <c r="B1144" s="420"/>
      <c r="C1144" s="420"/>
      <c r="D1144" s="70"/>
      <c r="E1144" s="419"/>
      <c r="F1144" s="418"/>
      <c r="G1144" s="70"/>
      <c r="H1144" s="419"/>
      <c r="I1144" s="70"/>
      <c r="J1144" s="70"/>
      <c r="K1144" s="70"/>
      <c r="L1144" s="70"/>
      <c r="M1144" s="70"/>
      <c r="N1144" s="70"/>
      <c r="O1144" s="70"/>
      <c r="P1144" s="70"/>
      <c r="Q1144" s="70"/>
      <c r="R1144" s="70"/>
      <c r="S1144" s="70"/>
      <c r="T1144" s="70"/>
      <c r="U1144" s="70"/>
      <c r="V1144" s="70"/>
      <c r="W1144" s="70"/>
      <c r="X1144" s="418"/>
      <c r="Y1144" s="419"/>
      <c r="Z1144" s="418">
        <v>0.53300000000000003</v>
      </c>
      <c r="AA1144" s="70"/>
      <c r="AB1144" s="419" t="s">
        <v>267</v>
      </c>
      <c r="AC1144" s="418"/>
      <c r="AD1144" s="70"/>
      <c r="AE1144" s="70"/>
      <c r="AF1144" s="70"/>
      <c r="AG1144" s="70"/>
      <c r="AH1144" s="70"/>
      <c r="AI1144" s="70"/>
      <c r="AJ1144" s="70"/>
      <c r="AK1144" s="70"/>
      <c r="AL1144" s="36"/>
    </row>
    <row r="1145" spans="1:38" x14ac:dyDescent="0.25">
      <c r="A1145" s="460">
        <v>1140</v>
      </c>
      <c r="B1145" s="420"/>
      <c r="C1145" s="420"/>
      <c r="D1145" s="70"/>
      <c r="E1145" s="419"/>
      <c r="F1145" s="418"/>
      <c r="G1145" s="70"/>
      <c r="H1145" s="419"/>
      <c r="I1145" s="70"/>
      <c r="J1145" s="70"/>
      <c r="K1145" s="70"/>
      <c r="L1145" s="70"/>
      <c r="M1145" s="70"/>
      <c r="N1145" s="70"/>
      <c r="O1145" s="70"/>
      <c r="P1145" s="70"/>
      <c r="Q1145" s="70"/>
      <c r="R1145" s="70"/>
      <c r="S1145" s="70"/>
      <c r="T1145" s="70"/>
      <c r="U1145" s="70"/>
      <c r="V1145" s="70"/>
      <c r="W1145" s="70"/>
      <c r="X1145" s="418"/>
      <c r="Y1145" s="419"/>
      <c r="Z1145" s="418">
        <v>1.4999999999999999E-2</v>
      </c>
      <c r="AA1145" s="70"/>
      <c r="AB1145" s="419" t="s">
        <v>11571</v>
      </c>
      <c r="AC1145" s="418"/>
      <c r="AD1145" s="70"/>
      <c r="AE1145" s="70"/>
      <c r="AF1145" s="70"/>
      <c r="AG1145" s="70"/>
      <c r="AH1145" s="70"/>
      <c r="AI1145" s="70"/>
      <c r="AJ1145" s="70"/>
      <c r="AK1145" s="70"/>
      <c r="AL1145" s="36"/>
    </row>
    <row r="1146" spans="1:38" x14ac:dyDescent="0.25">
      <c r="A1146" s="460">
        <v>1141</v>
      </c>
      <c r="B1146" s="420"/>
      <c r="C1146" s="420"/>
      <c r="D1146" s="70"/>
      <c r="E1146" s="419"/>
      <c r="F1146" s="418"/>
      <c r="G1146" s="70"/>
      <c r="H1146" s="419"/>
      <c r="I1146" s="70"/>
      <c r="J1146" s="70"/>
      <c r="K1146" s="70"/>
      <c r="L1146" s="70"/>
      <c r="M1146" s="70"/>
      <c r="N1146" s="70"/>
      <c r="O1146" s="70"/>
      <c r="P1146" s="70"/>
      <c r="Q1146" s="70"/>
      <c r="R1146" s="70"/>
      <c r="S1146" s="70"/>
      <c r="T1146" s="70"/>
      <c r="U1146" s="70"/>
      <c r="V1146" s="70"/>
      <c r="W1146" s="70"/>
      <c r="X1146" s="418"/>
      <c r="Y1146" s="419"/>
      <c r="Z1146" s="418"/>
      <c r="AA1146" s="70"/>
      <c r="AB1146" s="419"/>
      <c r="AC1146" s="418"/>
      <c r="AD1146" s="70"/>
      <c r="AE1146" s="70"/>
      <c r="AF1146" s="70"/>
      <c r="AG1146" s="70"/>
      <c r="AH1146" s="70"/>
      <c r="AI1146" s="70"/>
      <c r="AJ1146" s="70"/>
      <c r="AK1146" s="70"/>
      <c r="AL1146" s="36"/>
    </row>
    <row r="1147" spans="1:38" ht="25.5" x14ac:dyDescent="0.25">
      <c r="A1147" s="460">
        <v>1142</v>
      </c>
      <c r="B1147" s="420" t="s">
        <v>11572</v>
      </c>
      <c r="C1147" s="420"/>
      <c r="D1147" s="70" t="s">
        <v>11573</v>
      </c>
      <c r="E1147" s="419" t="s">
        <v>11574</v>
      </c>
      <c r="F1147" s="418">
        <v>0.27900000000000003</v>
      </c>
      <c r="G1147" s="70">
        <v>2017</v>
      </c>
      <c r="H1147" s="419" t="s">
        <v>1053</v>
      </c>
      <c r="I1147" s="70">
        <v>12</v>
      </c>
      <c r="J1147" s="70"/>
      <c r="K1147" s="70"/>
      <c r="L1147" s="70">
        <v>12</v>
      </c>
      <c r="M1147" s="70"/>
      <c r="N1147" s="70"/>
      <c r="O1147" s="70"/>
      <c r="P1147" s="70"/>
      <c r="Q1147" s="70"/>
      <c r="R1147" s="70" t="s">
        <v>11575</v>
      </c>
      <c r="S1147" s="70">
        <v>116</v>
      </c>
      <c r="T1147" s="70">
        <v>2017</v>
      </c>
      <c r="U1147" s="68" t="s">
        <v>11531</v>
      </c>
      <c r="V1147" s="70" t="s">
        <v>357</v>
      </c>
      <c r="W1147" s="70" t="s">
        <v>11576</v>
      </c>
      <c r="X1147" s="418">
        <v>0.42</v>
      </c>
      <c r="Y1147" s="419" t="s">
        <v>11577</v>
      </c>
      <c r="Z1147" s="418">
        <v>0.32</v>
      </c>
      <c r="AA1147" s="70">
        <v>2017</v>
      </c>
      <c r="AB1147" s="419" t="s">
        <v>5603</v>
      </c>
      <c r="AC1147" s="418">
        <v>14</v>
      </c>
      <c r="AD1147" s="70"/>
      <c r="AE1147" s="70"/>
      <c r="AF1147" s="70">
        <v>14</v>
      </c>
      <c r="AG1147" s="70"/>
      <c r="AH1147" s="70"/>
      <c r="AI1147" s="70"/>
      <c r="AJ1147" s="70"/>
      <c r="AK1147" s="70"/>
      <c r="AL1147" s="36"/>
    </row>
    <row r="1148" spans="1:38" ht="25.5" x14ac:dyDescent="0.25">
      <c r="A1148" s="460">
        <v>1143</v>
      </c>
      <c r="B1148" s="420"/>
      <c r="C1148" s="420"/>
      <c r="D1148" s="70"/>
      <c r="E1148" s="419"/>
      <c r="F1148" s="418"/>
      <c r="G1148" s="70"/>
      <c r="H1148" s="419"/>
      <c r="I1148" s="70"/>
      <c r="J1148" s="70"/>
      <c r="K1148" s="70"/>
      <c r="L1148" s="70"/>
      <c r="M1148" s="70"/>
      <c r="N1148" s="70"/>
      <c r="O1148" s="70"/>
      <c r="P1148" s="70"/>
      <c r="Q1148" s="70"/>
      <c r="R1148" s="70"/>
      <c r="S1148" s="70"/>
      <c r="T1148" s="70"/>
      <c r="U1148" s="70"/>
      <c r="V1148" s="70"/>
      <c r="W1148" s="70"/>
      <c r="X1148" s="418"/>
      <c r="Y1148" s="419"/>
      <c r="Z1148" s="70">
        <v>0.1</v>
      </c>
      <c r="AA1148" s="70"/>
      <c r="AB1148" s="419" t="s">
        <v>267</v>
      </c>
      <c r="AC1148" s="418"/>
      <c r="AD1148" s="70"/>
      <c r="AE1148" s="70"/>
      <c r="AF1148" s="70"/>
      <c r="AG1148" s="70"/>
      <c r="AH1148" s="70"/>
      <c r="AI1148" s="70"/>
      <c r="AJ1148" s="70"/>
      <c r="AK1148" s="70"/>
      <c r="AL1148" s="36"/>
    </row>
    <row r="1149" spans="1:38" ht="25.5" x14ac:dyDescent="0.25">
      <c r="A1149" s="460">
        <v>1144</v>
      </c>
      <c r="B1149" s="420"/>
      <c r="C1149" s="420"/>
      <c r="D1149" s="70"/>
      <c r="E1149" s="419"/>
      <c r="F1149" s="418"/>
      <c r="G1149" s="70"/>
      <c r="H1149" s="419"/>
      <c r="I1149" s="70"/>
      <c r="J1149" s="70"/>
      <c r="K1149" s="70"/>
      <c r="L1149" s="70"/>
      <c r="M1149" s="70"/>
      <c r="N1149" s="70"/>
      <c r="O1149" s="70"/>
      <c r="P1149" s="70"/>
      <c r="Q1149" s="70"/>
      <c r="R1149" s="70"/>
      <c r="S1149" s="70"/>
      <c r="T1149" s="70"/>
      <c r="U1149" s="70"/>
      <c r="V1149" s="70"/>
      <c r="W1149" s="70" t="s">
        <v>11576</v>
      </c>
      <c r="X1149" s="418">
        <v>0.80100000000000005</v>
      </c>
      <c r="Y1149" s="419" t="s">
        <v>11578</v>
      </c>
      <c r="Z1149" s="418">
        <v>0.80100000000000005</v>
      </c>
      <c r="AA1149" s="70">
        <v>2017</v>
      </c>
      <c r="AB1149" s="419" t="s">
        <v>267</v>
      </c>
      <c r="AC1149" s="418">
        <v>14</v>
      </c>
      <c r="AD1149" s="70"/>
      <c r="AE1149" s="70"/>
      <c r="AF1149" s="70">
        <v>14</v>
      </c>
      <c r="AG1149" s="70"/>
      <c r="AH1149" s="70"/>
      <c r="AI1149" s="70"/>
      <c r="AJ1149" s="70"/>
      <c r="AK1149" s="70"/>
      <c r="AL1149" s="36"/>
    </row>
    <row r="1150" spans="1:38" ht="25.5" x14ac:dyDescent="0.25">
      <c r="A1150" s="460">
        <v>1145</v>
      </c>
      <c r="B1150" s="420"/>
      <c r="C1150" s="420"/>
      <c r="D1150" s="70"/>
      <c r="E1150" s="419"/>
      <c r="F1150" s="418"/>
      <c r="G1150" s="70"/>
      <c r="H1150" s="419"/>
      <c r="I1150" s="70"/>
      <c r="J1150" s="70"/>
      <c r="K1150" s="70"/>
      <c r="L1150" s="70"/>
      <c r="M1150" s="70"/>
      <c r="N1150" s="70"/>
      <c r="O1150" s="70"/>
      <c r="P1150" s="70"/>
      <c r="Q1150" s="70"/>
      <c r="R1150" s="70"/>
      <c r="S1150" s="70"/>
      <c r="T1150" s="70"/>
      <c r="U1150" s="70"/>
      <c r="V1150" s="70"/>
      <c r="W1150" s="68" t="s">
        <v>11579</v>
      </c>
      <c r="X1150" s="418">
        <v>0.63</v>
      </c>
      <c r="Y1150" s="419" t="s">
        <v>11580</v>
      </c>
      <c r="Z1150" s="418">
        <v>0.63</v>
      </c>
      <c r="AA1150" s="70">
        <v>2018</v>
      </c>
      <c r="AB1150" s="419" t="s">
        <v>267</v>
      </c>
      <c r="AC1150" s="418">
        <v>20</v>
      </c>
      <c r="AD1150" s="70"/>
      <c r="AE1150" s="70"/>
      <c r="AF1150" s="70">
        <v>20</v>
      </c>
      <c r="AG1150" s="70"/>
      <c r="AH1150" s="70"/>
      <c r="AI1150" s="70"/>
      <c r="AJ1150" s="70"/>
      <c r="AK1150" s="70"/>
      <c r="AL1150" s="36"/>
    </row>
    <row r="1151" spans="1:38" ht="25.5" x14ac:dyDescent="0.25">
      <c r="A1151" s="460">
        <v>1146</v>
      </c>
      <c r="B1151" s="420"/>
      <c r="C1151" s="420"/>
      <c r="D1151" s="70"/>
      <c r="E1151" s="419"/>
      <c r="F1151" s="418"/>
      <c r="G1151" s="70"/>
      <c r="H1151" s="419"/>
      <c r="I1151" s="70"/>
      <c r="J1151" s="70"/>
      <c r="K1151" s="70"/>
      <c r="L1151" s="70"/>
      <c r="M1151" s="70"/>
      <c r="N1151" s="70"/>
      <c r="O1151" s="70"/>
      <c r="P1151" s="70"/>
      <c r="Q1151" s="70"/>
      <c r="R1151" s="70"/>
      <c r="S1151" s="70"/>
      <c r="T1151" s="70"/>
      <c r="U1151" s="70"/>
      <c r="V1151" s="70"/>
      <c r="W1151" s="70" t="s">
        <v>11581</v>
      </c>
      <c r="X1151" s="418">
        <v>0.26800000000000002</v>
      </c>
      <c r="Y1151" s="419" t="s">
        <v>11582</v>
      </c>
      <c r="Z1151" s="418">
        <v>0.26800000000000002</v>
      </c>
      <c r="AA1151" s="70">
        <v>2018</v>
      </c>
      <c r="AB1151" s="419" t="s">
        <v>7670</v>
      </c>
      <c r="AC1151" s="418"/>
      <c r="AD1151" s="70"/>
      <c r="AE1151" s="70">
        <v>15</v>
      </c>
      <c r="AF1151" s="70">
        <v>15</v>
      </c>
      <c r="AG1151" s="70"/>
      <c r="AH1151" s="70"/>
      <c r="AI1151" s="70"/>
      <c r="AJ1151" s="70"/>
      <c r="AK1151" s="70"/>
      <c r="AL1151" s="36"/>
    </row>
    <row r="1152" spans="1:38" ht="25.5" x14ac:dyDescent="0.25">
      <c r="A1152" s="460">
        <v>1147</v>
      </c>
      <c r="B1152" s="420"/>
      <c r="C1152" s="420"/>
      <c r="D1152" s="70"/>
      <c r="E1152" s="419"/>
      <c r="F1152" s="418"/>
      <c r="G1152" s="70"/>
      <c r="H1152" s="419"/>
      <c r="I1152" s="70"/>
      <c r="J1152" s="70"/>
      <c r="K1152" s="70"/>
      <c r="L1152" s="70"/>
      <c r="M1152" s="70"/>
      <c r="N1152" s="70"/>
      <c r="O1152" s="70"/>
      <c r="P1152" s="70"/>
      <c r="Q1152" s="70"/>
      <c r="R1152" s="70"/>
      <c r="S1152" s="70"/>
      <c r="T1152" s="70"/>
      <c r="U1152" s="70"/>
      <c r="V1152" s="70"/>
      <c r="W1152" s="70" t="s">
        <v>11581</v>
      </c>
      <c r="X1152" s="418">
        <v>7.3999999999999996E-2</v>
      </c>
      <c r="Y1152" s="419" t="s">
        <v>11582</v>
      </c>
      <c r="Z1152" s="418">
        <v>7.3999999999999996E-2</v>
      </c>
      <c r="AA1152" s="70">
        <v>2018</v>
      </c>
      <c r="AB1152" s="419" t="s">
        <v>7670</v>
      </c>
      <c r="AC1152" s="418"/>
      <c r="AD1152" s="70"/>
      <c r="AE1152" s="70">
        <v>3</v>
      </c>
      <c r="AF1152" s="70">
        <v>3</v>
      </c>
      <c r="AG1152" s="70"/>
      <c r="AH1152" s="70"/>
      <c r="AI1152" s="70"/>
      <c r="AJ1152" s="70"/>
      <c r="AK1152" s="70"/>
      <c r="AL1152" s="36"/>
    </row>
    <row r="1153" spans="1:38" x14ac:dyDescent="0.25">
      <c r="A1153" s="460">
        <v>1148</v>
      </c>
      <c r="B1153" s="420"/>
      <c r="C1153" s="420"/>
      <c r="D1153" s="70"/>
      <c r="E1153" s="419"/>
      <c r="F1153" s="418"/>
      <c r="G1153" s="70"/>
      <c r="H1153" s="419"/>
      <c r="I1153" s="70"/>
      <c r="J1153" s="70"/>
      <c r="K1153" s="70"/>
      <c r="L1153" s="70"/>
      <c r="M1153" s="70"/>
      <c r="N1153" s="70"/>
      <c r="O1153" s="70"/>
      <c r="P1153" s="70"/>
      <c r="Q1153" s="70"/>
      <c r="R1153" s="70"/>
      <c r="S1153" s="70"/>
      <c r="T1153" s="70"/>
      <c r="U1153" s="70"/>
      <c r="V1153" s="70"/>
      <c r="W1153" s="70"/>
      <c r="X1153" s="418"/>
      <c r="Y1153" s="419"/>
      <c r="Z1153" s="418"/>
      <c r="AA1153" s="70"/>
      <c r="AB1153" s="419"/>
      <c r="AC1153" s="418"/>
      <c r="AD1153" s="70"/>
      <c r="AE1153" s="70"/>
      <c r="AF1153" s="70"/>
      <c r="AG1153" s="70"/>
      <c r="AH1153" s="70"/>
      <c r="AI1153" s="70"/>
      <c r="AJ1153" s="70"/>
      <c r="AK1153" s="70"/>
      <c r="AL1153" s="36"/>
    </row>
    <row r="1154" spans="1:38" ht="25.5" x14ac:dyDescent="0.25">
      <c r="A1154" s="460">
        <v>1149</v>
      </c>
      <c r="B1154" s="420" t="s">
        <v>11583</v>
      </c>
      <c r="C1154" s="420"/>
      <c r="D1154" s="70" t="s">
        <v>11561</v>
      </c>
      <c r="E1154" s="419" t="s">
        <v>11584</v>
      </c>
      <c r="F1154" s="418">
        <v>0.16200000000000001</v>
      </c>
      <c r="G1154" s="70">
        <v>2016</v>
      </c>
      <c r="H1154" s="419" t="s">
        <v>251</v>
      </c>
      <c r="I1154" s="70">
        <v>1</v>
      </c>
      <c r="J1154" s="70"/>
      <c r="K1154" s="70"/>
      <c r="L1154" s="70">
        <v>1</v>
      </c>
      <c r="M1154" s="70"/>
      <c r="N1154" s="70"/>
      <c r="O1154" s="70"/>
      <c r="P1154" s="70"/>
      <c r="Q1154" s="70"/>
      <c r="R1154" s="70" t="s">
        <v>11585</v>
      </c>
      <c r="S1154" s="70">
        <v>28</v>
      </c>
      <c r="T1154" s="70">
        <v>2010</v>
      </c>
      <c r="U1154" s="68" t="s">
        <v>11498</v>
      </c>
      <c r="V1154" s="70" t="s">
        <v>221</v>
      </c>
      <c r="W1154" s="70" t="s">
        <v>11586</v>
      </c>
      <c r="X1154" s="418">
        <v>0.61699999999999999</v>
      </c>
      <c r="Y1154" s="419" t="s">
        <v>11587</v>
      </c>
      <c r="Z1154" s="418">
        <v>0.02</v>
      </c>
      <c r="AA1154" s="70">
        <v>2003</v>
      </c>
      <c r="AB1154" s="419" t="s">
        <v>11588</v>
      </c>
      <c r="AC1154" s="418">
        <v>20</v>
      </c>
      <c r="AD1154" s="70"/>
      <c r="AE1154" s="70"/>
      <c r="AF1154" s="70">
        <v>20</v>
      </c>
      <c r="AG1154" s="70" t="s">
        <v>11589</v>
      </c>
      <c r="AH1154" s="68" t="s">
        <v>11590</v>
      </c>
      <c r="AI1154" s="70">
        <v>2015</v>
      </c>
      <c r="AJ1154" s="70">
        <v>0.64800000000000002</v>
      </c>
      <c r="AK1154" s="70" t="s">
        <v>385</v>
      </c>
      <c r="AL1154" s="36"/>
    </row>
    <row r="1155" spans="1:38" ht="25.5" x14ac:dyDescent="0.25">
      <c r="A1155" s="460">
        <v>1150</v>
      </c>
      <c r="B1155" s="420"/>
      <c r="C1155" s="420"/>
      <c r="D1155" s="70"/>
      <c r="E1155" s="419"/>
      <c r="F1155" s="418"/>
      <c r="G1155" s="70"/>
      <c r="H1155" s="419"/>
      <c r="I1155" s="70"/>
      <c r="J1155" s="70"/>
      <c r="K1155" s="70"/>
      <c r="L1155" s="70"/>
      <c r="M1155" s="70"/>
      <c r="N1155" s="70"/>
      <c r="O1155" s="70"/>
      <c r="P1155" s="70"/>
      <c r="Q1155" s="70"/>
      <c r="R1155" s="70"/>
      <c r="S1155" s="70"/>
      <c r="T1155" s="70"/>
      <c r="U1155" s="70"/>
      <c r="V1155" s="70"/>
      <c r="W1155" s="70"/>
      <c r="X1155" s="418"/>
      <c r="Y1155" s="419"/>
      <c r="Z1155" s="418">
        <v>0.17599999999999999</v>
      </c>
      <c r="AA1155" s="70"/>
      <c r="AB1155" s="419" t="s">
        <v>267</v>
      </c>
      <c r="AC1155" s="418"/>
      <c r="AD1155" s="70"/>
      <c r="AE1155" s="70"/>
      <c r="AF1155" s="70"/>
      <c r="AG1155" s="70"/>
      <c r="AH1155" s="70"/>
      <c r="AI1155" s="70"/>
      <c r="AJ1155" s="70"/>
      <c r="AK1155" s="70"/>
      <c r="AL1155" s="36"/>
    </row>
    <row r="1156" spans="1:38" ht="25.5" x14ac:dyDescent="0.25">
      <c r="A1156" s="460">
        <v>1151</v>
      </c>
      <c r="B1156" s="420"/>
      <c r="C1156" s="420"/>
      <c r="D1156" s="70"/>
      <c r="E1156" s="419"/>
      <c r="F1156" s="418"/>
      <c r="G1156" s="70"/>
      <c r="H1156" s="419"/>
      <c r="I1156" s="70"/>
      <c r="J1156" s="70"/>
      <c r="K1156" s="70"/>
      <c r="L1156" s="70"/>
      <c r="M1156" s="70"/>
      <c r="N1156" s="70"/>
      <c r="O1156" s="70"/>
      <c r="P1156" s="70"/>
      <c r="Q1156" s="70"/>
      <c r="R1156" s="70"/>
      <c r="S1156" s="70"/>
      <c r="T1156" s="70"/>
      <c r="U1156" s="70"/>
      <c r="V1156" s="70"/>
      <c r="W1156" s="70"/>
      <c r="X1156" s="418"/>
      <c r="Y1156" s="419"/>
      <c r="Z1156" s="418">
        <v>0.42099999999999999</v>
      </c>
      <c r="AA1156" s="70"/>
      <c r="AB1156" s="419" t="s">
        <v>5603</v>
      </c>
      <c r="AC1156" s="418"/>
      <c r="AD1156" s="70"/>
      <c r="AE1156" s="70"/>
      <c r="AF1156" s="70"/>
      <c r="AG1156" s="70"/>
      <c r="AH1156" s="70"/>
      <c r="AI1156" s="70"/>
      <c r="AJ1156" s="70"/>
      <c r="AK1156" s="70"/>
      <c r="AL1156" s="36"/>
    </row>
    <row r="1157" spans="1:38" ht="25.5" x14ac:dyDescent="0.25">
      <c r="A1157" s="460">
        <v>1152</v>
      </c>
      <c r="B1157" s="420"/>
      <c r="C1157" s="420"/>
      <c r="D1157" s="70"/>
      <c r="E1157" s="419"/>
      <c r="F1157" s="418"/>
      <c r="G1157" s="70"/>
      <c r="H1157" s="419"/>
      <c r="I1157" s="70"/>
      <c r="J1157" s="70"/>
      <c r="K1157" s="70"/>
      <c r="L1157" s="70"/>
      <c r="M1157" s="70"/>
      <c r="N1157" s="70"/>
      <c r="O1157" s="70"/>
      <c r="P1157" s="70"/>
      <c r="Q1157" s="70"/>
      <c r="R1157" s="70"/>
      <c r="S1157" s="70"/>
      <c r="T1157" s="70"/>
      <c r="U1157" s="70"/>
      <c r="V1157" s="70"/>
      <c r="W1157" s="70" t="s">
        <v>11553</v>
      </c>
      <c r="X1157" s="418">
        <v>1.024</v>
      </c>
      <c r="Y1157" s="419" t="s">
        <v>11591</v>
      </c>
      <c r="Z1157" s="418">
        <v>0.61099999999999999</v>
      </c>
      <c r="AA1157" s="70">
        <v>2010</v>
      </c>
      <c r="AB1157" s="419" t="s">
        <v>10543</v>
      </c>
      <c r="AC1157" s="418">
        <v>39</v>
      </c>
      <c r="AD1157" s="70"/>
      <c r="AE1157" s="70"/>
      <c r="AF1157" s="70">
        <v>39</v>
      </c>
      <c r="AG1157" s="70" t="s">
        <v>11589</v>
      </c>
      <c r="AH1157" s="70" t="s">
        <v>11592</v>
      </c>
      <c r="AI1157" s="70">
        <v>2010</v>
      </c>
      <c r="AJ1157" s="70">
        <v>3.5000000000000003E-2</v>
      </c>
      <c r="AK1157" s="70" t="s">
        <v>77</v>
      </c>
      <c r="AL1157" s="36"/>
    </row>
    <row r="1158" spans="1:38" ht="25.5" x14ac:dyDescent="0.25">
      <c r="A1158" s="460">
        <v>1153</v>
      </c>
      <c r="B1158" s="420"/>
      <c r="C1158" s="420"/>
      <c r="D1158" s="70"/>
      <c r="E1158" s="419"/>
      <c r="F1158" s="418"/>
      <c r="G1158" s="70"/>
      <c r="H1158" s="419"/>
      <c r="I1158" s="70"/>
      <c r="J1158" s="70"/>
      <c r="K1158" s="70"/>
      <c r="L1158" s="70"/>
      <c r="M1158" s="70"/>
      <c r="N1158" s="70"/>
      <c r="O1158" s="70"/>
      <c r="P1158" s="70"/>
      <c r="Q1158" s="70"/>
      <c r="R1158" s="70"/>
      <c r="S1158" s="70"/>
      <c r="T1158" s="70"/>
      <c r="U1158" s="70"/>
      <c r="V1158" s="70"/>
      <c r="W1158" s="70"/>
      <c r="X1158" s="418"/>
      <c r="Y1158" s="419"/>
      <c r="Z1158" s="418">
        <v>0.41299999999999998</v>
      </c>
      <c r="AA1158" s="70"/>
      <c r="AB1158" s="419" t="s">
        <v>267</v>
      </c>
      <c r="AC1158" s="418"/>
      <c r="AD1158" s="70"/>
      <c r="AE1158" s="70"/>
      <c r="AF1158" s="70"/>
      <c r="AG1158" s="70"/>
      <c r="AH1158" s="70"/>
      <c r="AI1158" s="70"/>
      <c r="AJ1158" s="70"/>
      <c r="AK1158" s="70"/>
      <c r="AL1158" s="36"/>
    </row>
    <row r="1159" spans="1:38" ht="25.5" x14ac:dyDescent="0.25">
      <c r="A1159" s="460">
        <v>1154</v>
      </c>
      <c r="B1159" s="420"/>
      <c r="C1159" s="420"/>
      <c r="D1159" s="70"/>
      <c r="E1159" s="419"/>
      <c r="F1159" s="418"/>
      <c r="G1159" s="70"/>
      <c r="H1159" s="419"/>
      <c r="I1159" s="70"/>
      <c r="J1159" s="70"/>
      <c r="K1159" s="70"/>
      <c r="L1159" s="70"/>
      <c r="M1159" s="70"/>
      <c r="N1159" s="70"/>
      <c r="O1159" s="70"/>
      <c r="P1159" s="70"/>
      <c r="Q1159" s="70"/>
      <c r="R1159" s="70"/>
      <c r="S1159" s="70"/>
      <c r="T1159" s="70"/>
      <c r="U1159" s="70"/>
      <c r="V1159" s="70"/>
      <c r="W1159" s="70" t="s">
        <v>11586</v>
      </c>
      <c r="X1159" s="418">
        <v>1.4450000000000001</v>
      </c>
      <c r="Y1159" s="419" t="s">
        <v>11593</v>
      </c>
      <c r="Z1159" s="418">
        <v>0.14000000000000001</v>
      </c>
      <c r="AA1159" s="70">
        <v>1963</v>
      </c>
      <c r="AB1159" s="419" t="s">
        <v>999</v>
      </c>
      <c r="AC1159" s="418">
        <v>68</v>
      </c>
      <c r="AD1159" s="70"/>
      <c r="AE1159" s="70"/>
      <c r="AF1159" s="70">
        <v>68</v>
      </c>
      <c r="AG1159" s="70" t="s">
        <v>11589</v>
      </c>
      <c r="AH1159" s="68" t="s">
        <v>11594</v>
      </c>
      <c r="AI1159" s="70">
        <v>2010</v>
      </c>
      <c r="AJ1159" s="70">
        <v>0.02</v>
      </c>
      <c r="AK1159" s="70" t="s">
        <v>11595</v>
      </c>
      <c r="AL1159" s="36"/>
    </row>
    <row r="1160" spans="1:38" x14ac:dyDescent="0.25">
      <c r="A1160" s="460">
        <v>1155</v>
      </c>
      <c r="B1160" s="420"/>
      <c r="C1160" s="420"/>
      <c r="D1160" s="70"/>
      <c r="E1160" s="419"/>
      <c r="F1160" s="418"/>
      <c r="G1160" s="70"/>
      <c r="H1160" s="419"/>
      <c r="I1160" s="70"/>
      <c r="J1160" s="70"/>
      <c r="K1160" s="70"/>
      <c r="L1160" s="70"/>
      <c r="M1160" s="70"/>
      <c r="N1160" s="68"/>
      <c r="O1160" s="70"/>
      <c r="P1160" s="70"/>
      <c r="Q1160" s="70"/>
      <c r="R1160" s="70"/>
      <c r="S1160" s="70"/>
      <c r="T1160" s="70"/>
      <c r="U1160" s="70"/>
      <c r="V1160" s="70"/>
      <c r="W1160" s="70"/>
      <c r="X1160" s="418"/>
      <c r="Y1160" s="419"/>
      <c r="Z1160" s="418">
        <v>0.16500000000000001</v>
      </c>
      <c r="AA1160" s="70"/>
      <c r="AB1160" s="419" t="s">
        <v>11307</v>
      </c>
      <c r="AC1160" s="418"/>
      <c r="AD1160" s="70"/>
      <c r="AE1160" s="70"/>
      <c r="AF1160" s="70"/>
      <c r="AG1160" s="70"/>
      <c r="AH1160" s="70"/>
      <c r="AI1160" s="70"/>
      <c r="AJ1160" s="70"/>
      <c r="AK1160" s="70"/>
      <c r="AL1160" s="36"/>
    </row>
    <row r="1161" spans="1:38" ht="25.5" x14ac:dyDescent="0.25">
      <c r="A1161" s="460">
        <v>1156</v>
      </c>
      <c r="B1161" s="420"/>
      <c r="C1161" s="420"/>
      <c r="D1161" s="70"/>
      <c r="E1161" s="419"/>
      <c r="F1161" s="418"/>
      <c r="G1161" s="70"/>
      <c r="H1161" s="419"/>
      <c r="I1161" s="70"/>
      <c r="J1161" s="70"/>
      <c r="K1161" s="70"/>
      <c r="L1161" s="70"/>
      <c r="M1161" s="70"/>
      <c r="N1161" s="70"/>
      <c r="O1161" s="70"/>
      <c r="P1161" s="70"/>
      <c r="Q1161" s="70"/>
      <c r="R1161" s="70"/>
      <c r="S1161" s="70"/>
      <c r="T1161" s="70"/>
      <c r="U1161" s="70"/>
      <c r="V1161" s="70"/>
      <c r="W1161" s="70"/>
      <c r="X1161" s="418"/>
      <c r="Y1161" s="419"/>
      <c r="Z1161" s="418">
        <v>1.0249999999999999</v>
      </c>
      <c r="AA1161" s="70"/>
      <c r="AB1161" s="419" t="s">
        <v>267</v>
      </c>
      <c r="AC1161" s="418"/>
      <c r="AD1161" s="70"/>
      <c r="AE1161" s="70"/>
      <c r="AF1161" s="70"/>
      <c r="AG1161" s="70"/>
      <c r="AH1161" s="70"/>
      <c r="AI1161" s="70"/>
      <c r="AJ1161" s="70"/>
      <c r="AK1161" s="70"/>
      <c r="AL1161" s="36"/>
    </row>
    <row r="1162" spans="1:38" x14ac:dyDescent="0.25">
      <c r="A1162" s="460">
        <v>1157</v>
      </c>
      <c r="B1162" s="420"/>
      <c r="C1162" s="420"/>
      <c r="D1162" s="70"/>
      <c r="E1162" s="419"/>
      <c r="F1162" s="418"/>
      <c r="G1162" s="70"/>
      <c r="H1162" s="419"/>
      <c r="I1162" s="70"/>
      <c r="J1162" s="70"/>
      <c r="K1162" s="70"/>
      <c r="L1162" s="70"/>
      <c r="M1162" s="70"/>
      <c r="N1162" s="70"/>
      <c r="O1162" s="70"/>
      <c r="P1162" s="70"/>
      <c r="Q1162" s="70"/>
      <c r="R1162" s="70"/>
      <c r="S1162" s="70"/>
      <c r="T1162" s="70"/>
      <c r="U1162" s="70"/>
      <c r="V1162" s="70"/>
      <c r="W1162" s="70"/>
      <c r="X1162" s="418"/>
      <c r="Y1162" s="419"/>
      <c r="Z1162" s="418">
        <v>0.1</v>
      </c>
      <c r="AA1162" s="70"/>
      <c r="AB1162" s="419" t="s">
        <v>205</v>
      </c>
      <c r="AC1162" s="418"/>
      <c r="AD1162" s="70"/>
      <c r="AE1162" s="70"/>
      <c r="AF1162" s="70"/>
      <c r="AG1162" s="70"/>
      <c r="AH1162" s="70"/>
      <c r="AI1162" s="70"/>
      <c r="AJ1162" s="70"/>
      <c r="AK1162" s="70"/>
      <c r="AL1162" s="36"/>
    </row>
    <row r="1163" spans="1:38" x14ac:dyDescent="0.25">
      <c r="A1163" s="460">
        <v>1158</v>
      </c>
      <c r="B1163" s="420"/>
      <c r="C1163" s="420"/>
      <c r="D1163" s="70"/>
      <c r="E1163" s="419"/>
      <c r="F1163" s="418"/>
      <c r="G1163" s="70"/>
      <c r="H1163" s="419"/>
      <c r="I1163" s="70"/>
      <c r="J1163" s="70"/>
      <c r="K1163" s="70"/>
      <c r="L1163" s="70"/>
      <c r="M1163" s="70"/>
      <c r="N1163" s="70"/>
      <c r="O1163" s="70"/>
      <c r="P1163" s="70"/>
      <c r="Q1163" s="70"/>
      <c r="R1163" s="70"/>
      <c r="S1163" s="70"/>
      <c r="T1163" s="70"/>
      <c r="U1163" s="70"/>
      <c r="V1163" s="70"/>
      <c r="W1163" s="70"/>
      <c r="X1163" s="418"/>
      <c r="Y1163" s="419"/>
      <c r="Z1163" s="418">
        <v>1.4999999999999999E-2</v>
      </c>
      <c r="AA1163" s="70"/>
      <c r="AB1163" s="419" t="s">
        <v>10547</v>
      </c>
      <c r="AC1163" s="418"/>
      <c r="AD1163" s="70"/>
      <c r="AE1163" s="70"/>
      <c r="AF1163" s="70"/>
      <c r="AG1163" s="70"/>
      <c r="AH1163" s="70"/>
      <c r="AI1163" s="70"/>
      <c r="AJ1163" s="70"/>
      <c r="AK1163" s="70"/>
      <c r="AL1163" s="36"/>
    </row>
    <row r="1164" spans="1:38" ht="25.5" x14ac:dyDescent="0.25">
      <c r="A1164" s="460">
        <v>1159</v>
      </c>
      <c r="B1164" s="420"/>
      <c r="C1164" s="420"/>
      <c r="D1164" s="70"/>
      <c r="E1164" s="419"/>
      <c r="F1164" s="418"/>
      <c r="G1164" s="70"/>
      <c r="H1164" s="419"/>
      <c r="I1164" s="70"/>
      <c r="J1164" s="70"/>
      <c r="K1164" s="70"/>
      <c r="L1164" s="70"/>
      <c r="M1164" s="70"/>
      <c r="N1164" s="70"/>
      <c r="O1164" s="70"/>
      <c r="P1164" s="70"/>
      <c r="Q1164" s="70"/>
      <c r="R1164" s="70"/>
      <c r="S1164" s="70"/>
      <c r="T1164" s="70"/>
      <c r="U1164" s="70"/>
      <c r="V1164" s="70"/>
      <c r="W1164" s="70" t="s">
        <v>11586</v>
      </c>
      <c r="X1164" s="418">
        <v>0.84</v>
      </c>
      <c r="Y1164" s="419" t="s">
        <v>11596</v>
      </c>
      <c r="Z1164" s="418">
        <v>5.1999999999999998E-2</v>
      </c>
      <c r="AA1164" s="70">
        <v>1963</v>
      </c>
      <c r="AB1164" s="419" t="s">
        <v>623</v>
      </c>
      <c r="AC1164" s="418">
        <v>53</v>
      </c>
      <c r="AD1164" s="70"/>
      <c r="AE1164" s="70"/>
      <c r="AF1164" s="70">
        <v>53</v>
      </c>
      <c r="AG1164" s="70" t="s">
        <v>11589</v>
      </c>
      <c r="AH1164" s="68" t="s">
        <v>11597</v>
      </c>
      <c r="AI1164" s="70">
        <v>2010</v>
      </c>
      <c r="AJ1164" s="70">
        <v>0.02</v>
      </c>
      <c r="AK1164" s="70" t="s">
        <v>77</v>
      </c>
      <c r="AL1164" s="36"/>
    </row>
    <row r="1165" spans="1:38" ht="25.5" x14ac:dyDescent="0.25">
      <c r="A1165" s="460">
        <v>1160</v>
      </c>
      <c r="B1165" s="420"/>
      <c r="C1165" s="420"/>
      <c r="D1165" s="70"/>
      <c r="E1165" s="419"/>
      <c r="F1165" s="418"/>
      <c r="G1165" s="70"/>
      <c r="H1165" s="419"/>
      <c r="I1165" s="70"/>
      <c r="J1165" s="70"/>
      <c r="K1165" s="70"/>
      <c r="L1165" s="70"/>
      <c r="M1165" s="70"/>
      <c r="N1165" s="70"/>
      <c r="O1165" s="70"/>
      <c r="P1165" s="70"/>
      <c r="Q1165" s="70"/>
      <c r="R1165" s="70"/>
      <c r="S1165" s="70"/>
      <c r="T1165" s="70"/>
      <c r="U1165" s="70"/>
      <c r="V1165" s="70"/>
      <c r="W1165" s="70"/>
      <c r="X1165" s="418"/>
      <c r="Y1165" s="419"/>
      <c r="Z1165" s="418">
        <v>0.6</v>
      </c>
      <c r="AA1165" s="70"/>
      <c r="AB1165" s="419" t="s">
        <v>267</v>
      </c>
      <c r="AC1165" s="418"/>
      <c r="AD1165" s="70"/>
      <c r="AE1165" s="70"/>
      <c r="AF1165" s="70"/>
      <c r="AG1165" s="70"/>
      <c r="AH1165" s="70"/>
      <c r="AI1165" s="70"/>
      <c r="AJ1165" s="70"/>
      <c r="AK1165" s="70"/>
      <c r="AL1165" s="36"/>
    </row>
    <row r="1166" spans="1:38" x14ac:dyDescent="0.25">
      <c r="A1166" s="460">
        <v>1161</v>
      </c>
      <c r="B1166" s="420"/>
      <c r="C1166" s="420"/>
      <c r="D1166" s="70"/>
      <c r="E1166" s="419"/>
      <c r="F1166" s="418"/>
      <c r="G1166" s="70"/>
      <c r="H1166" s="419"/>
      <c r="I1166" s="70"/>
      <c r="J1166" s="70"/>
      <c r="K1166" s="70"/>
      <c r="L1166" s="70"/>
      <c r="M1166" s="70"/>
      <c r="N1166" s="70"/>
      <c r="O1166" s="70"/>
      <c r="P1166" s="70"/>
      <c r="Q1166" s="70"/>
      <c r="R1166" s="70"/>
      <c r="S1166" s="70"/>
      <c r="T1166" s="70"/>
      <c r="U1166" s="70"/>
      <c r="V1166" s="70"/>
      <c r="W1166" s="70"/>
      <c r="X1166" s="418"/>
      <c r="Y1166" s="419"/>
      <c r="Z1166" s="418">
        <v>0.04</v>
      </c>
      <c r="AA1166" s="70"/>
      <c r="AB1166" s="419" t="s">
        <v>11307</v>
      </c>
      <c r="AC1166" s="418"/>
      <c r="AD1166" s="70"/>
      <c r="AE1166" s="70"/>
      <c r="AF1166" s="70"/>
      <c r="AG1166" s="70"/>
      <c r="AH1166" s="70"/>
      <c r="AI1166" s="70"/>
      <c r="AJ1166" s="70"/>
      <c r="AK1166" s="70"/>
      <c r="AL1166" s="36"/>
    </row>
    <row r="1167" spans="1:38" x14ac:dyDescent="0.25">
      <c r="A1167" s="460">
        <v>1162</v>
      </c>
      <c r="B1167" s="420"/>
      <c r="C1167" s="420"/>
      <c r="D1167" s="70"/>
      <c r="E1167" s="419"/>
      <c r="F1167" s="418"/>
      <c r="G1167" s="70"/>
      <c r="H1167" s="419"/>
      <c r="I1167" s="70"/>
      <c r="J1167" s="70"/>
      <c r="K1167" s="70"/>
      <c r="L1167" s="70"/>
      <c r="M1167" s="70"/>
      <c r="N1167" s="70"/>
      <c r="O1167" s="70"/>
      <c r="P1167" s="70"/>
      <c r="Q1167" s="70"/>
      <c r="R1167" s="70"/>
      <c r="S1167" s="70"/>
      <c r="T1167" s="70"/>
      <c r="U1167" s="70"/>
      <c r="V1167" s="70"/>
      <c r="W1167" s="70"/>
      <c r="X1167" s="418"/>
      <c r="Y1167" s="419"/>
      <c r="Z1167" s="418">
        <v>0.123</v>
      </c>
      <c r="AA1167" s="70"/>
      <c r="AB1167" s="419" t="s">
        <v>11051</v>
      </c>
      <c r="AC1167" s="418"/>
      <c r="AD1167" s="70"/>
      <c r="AE1167" s="70"/>
      <c r="AF1167" s="70"/>
      <c r="AG1167" s="70"/>
      <c r="AH1167" s="70"/>
      <c r="AI1167" s="70"/>
      <c r="AJ1167" s="70"/>
      <c r="AK1167" s="70"/>
      <c r="AL1167" s="36"/>
    </row>
    <row r="1168" spans="1:38" x14ac:dyDescent="0.25">
      <c r="A1168" s="460">
        <v>1163</v>
      </c>
      <c r="B1168" s="420"/>
      <c r="C1168" s="420"/>
      <c r="D1168" s="70"/>
      <c r="E1168" s="419"/>
      <c r="F1168" s="418"/>
      <c r="G1168" s="70"/>
      <c r="H1168" s="419"/>
      <c r="I1168" s="70"/>
      <c r="J1168" s="70"/>
      <c r="K1168" s="70"/>
      <c r="L1168" s="70"/>
      <c r="M1168" s="70"/>
      <c r="N1168" s="70"/>
      <c r="O1168" s="70"/>
      <c r="P1168" s="70"/>
      <c r="Q1168" s="70"/>
      <c r="R1168" s="70"/>
      <c r="S1168" s="70"/>
      <c r="T1168" s="70"/>
      <c r="U1168" s="70"/>
      <c r="V1168" s="70"/>
      <c r="W1168" s="70"/>
      <c r="X1168" s="418"/>
      <c r="Y1168" s="419"/>
      <c r="Z1168" s="418">
        <v>2.5000000000000001E-2</v>
      </c>
      <c r="AA1168" s="70"/>
      <c r="AB1168" s="419" t="s">
        <v>10547</v>
      </c>
      <c r="AC1168" s="418"/>
      <c r="AD1168" s="70"/>
      <c r="AE1168" s="70"/>
      <c r="AF1168" s="70"/>
      <c r="AG1168" s="70"/>
      <c r="AH1168" s="70"/>
      <c r="AI1168" s="70"/>
      <c r="AJ1168" s="70"/>
      <c r="AK1168" s="70"/>
      <c r="AL1168" s="36"/>
    </row>
    <row r="1169" spans="1:38" ht="25.5" x14ac:dyDescent="0.25">
      <c r="A1169" s="460">
        <v>1164</v>
      </c>
      <c r="B1169" s="420"/>
      <c r="C1169" s="420"/>
      <c r="D1169" s="70"/>
      <c r="E1169" s="419"/>
      <c r="F1169" s="418"/>
      <c r="G1169" s="70"/>
      <c r="H1169" s="419"/>
      <c r="I1169" s="70"/>
      <c r="J1169" s="70"/>
      <c r="K1169" s="70"/>
      <c r="L1169" s="70"/>
      <c r="M1169" s="70"/>
      <c r="N1169" s="70"/>
      <c r="O1169" s="70"/>
      <c r="P1169" s="70"/>
      <c r="Q1169" s="70"/>
      <c r="R1169" s="70"/>
      <c r="S1169" s="70"/>
      <c r="T1169" s="70"/>
      <c r="U1169" s="70"/>
      <c r="V1169" s="70"/>
      <c r="W1169" s="70" t="s">
        <v>11586</v>
      </c>
      <c r="X1169" s="418">
        <v>0.94169999999999998</v>
      </c>
      <c r="Y1169" s="419" t="s">
        <v>11598</v>
      </c>
      <c r="Z1169" s="418">
        <v>0.13600000000000001</v>
      </c>
      <c r="AA1169" s="70">
        <v>1963</v>
      </c>
      <c r="AB1169" s="419" t="s">
        <v>623</v>
      </c>
      <c r="AC1169" s="418">
        <v>39</v>
      </c>
      <c r="AD1169" s="70"/>
      <c r="AE1169" s="70"/>
      <c r="AF1169" s="70">
        <v>39</v>
      </c>
      <c r="AG1169" s="70" t="s">
        <v>11589</v>
      </c>
      <c r="AH1169" s="68" t="s">
        <v>11599</v>
      </c>
      <c r="AI1169" s="70">
        <v>2010</v>
      </c>
      <c r="AJ1169" s="70">
        <v>0.02</v>
      </c>
      <c r="AK1169" s="70" t="s">
        <v>77</v>
      </c>
      <c r="AL1169" s="36"/>
    </row>
    <row r="1170" spans="1:38" ht="25.5" x14ac:dyDescent="0.25">
      <c r="A1170" s="460">
        <v>1165</v>
      </c>
      <c r="B1170" s="420"/>
      <c r="C1170" s="420"/>
      <c r="D1170" s="70"/>
      <c r="E1170" s="419"/>
      <c r="F1170" s="418"/>
      <c r="G1170" s="70"/>
      <c r="H1170" s="419"/>
      <c r="I1170" s="70"/>
      <c r="J1170" s="70"/>
      <c r="K1170" s="70"/>
      <c r="L1170" s="70"/>
      <c r="M1170" s="70"/>
      <c r="N1170" s="70"/>
      <c r="O1170" s="70"/>
      <c r="P1170" s="70"/>
      <c r="Q1170" s="70"/>
      <c r="R1170" s="70"/>
      <c r="S1170" s="70"/>
      <c r="T1170" s="70"/>
      <c r="U1170" s="70"/>
      <c r="V1170" s="70"/>
      <c r="W1170" s="70"/>
      <c r="X1170" s="418"/>
      <c r="Y1170" s="419"/>
      <c r="Z1170" s="418">
        <v>0.83</v>
      </c>
      <c r="AA1170" s="70"/>
      <c r="AB1170" s="419" t="s">
        <v>267</v>
      </c>
      <c r="AC1170" s="418"/>
      <c r="AD1170" s="70"/>
      <c r="AE1170" s="70"/>
      <c r="AF1170" s="70"/>
      <c r="AG1170" s="70"/>
      <c r="AH1170" s="70"/>
      <c r="AI1170" s="70"/>
      <c r="AJ1170" s="70"/>
      <c r="AK1170" s="70"/>
      <c r="AL1170" s="36"/>
    </row>
    <row r="1171" spans="1:38" x14ac:dyDescent="0.25">
      <c r="A1171" s="460">
        <v>1166</v>
      </c>
      <c r="B1171" s="420"/>
      <c r="C1171" s="420"/>
      <c r="D1171" s="70"/>
      <c r="E1171" s="419"/>
      <c r="F1171" s="418"/>
      <c r="G1171" s="70"/>
      <c r="H1171" s="419"/>
      <c r="I1171" s="70"/>
      <c r="J1171" s="70"/>
      <c r="K1171" s="70"/>
      <c r="L1171" s="70"/>
      <c r="M1171" s="70"/>
      <c r="N1171" s="70"/>
      <c r="O1171" s="70"/>
      <c r="P1171" s="70"/>
      <c r="Q1171" s="70"/>
      <c r="R1171" s="70"/>
      <c r="S1171" s="70"/>
      <c r="T1171" s="70"/>
      <c r="U1171" s="70"/>
      <c r="V1171" s="70"/>
      <c r="W1171" s="70"/>
      <c r="X1171" s="418"/>
      <c r="Y1171" s="419"/>
      <c r="Z1171" s="418"/>
      <c r="AA1171" s="70"/>
      <c r="AB1171" s="419"/>
      <c r="AC1171" s="418"/>
      <c r="AD1171" s="70"/>
      <c r="AE1171" s="70"/>
      <c r="AF1171" s="70"/>
      <c r="AG1171" s="70"/>
      <c r="AH1171" s="70"/>
      <c r="AI1171" s="70"/>
      <c r="AJ1171" s="70"/>
      <c r="AK1171" s="70"/>
      <c r="AL1171" s="36"/>
    </row>
    <row r="1172" spans="1:38" ht="25.5" x14ac:dyDescent="0.25">
      <c r="A1172" s="460">
        <v>1167</v>
      </c>
      <c r="B1172" s="420" t="s">
        <v>11600</v>
      </c>
      <c r="C1172" s="420"/>
      <c r="D1172" s="70" t="s">
        <v>11601</v>
      </c>
      <c r="E1172" s="419" t="s">
        <v>11602</v>
      </c>
      <c r="F1172" s="418">
        <v>0.08</v>
      </c>
      <c r="G1172" s="70">
        <v>2016</v>
      </c>
      <c r="H1172" s="419" t="s">
        <v>251</v>
      </c>
      <c r="I1172" s="70">
        <v>2</v>
      </c>
      <c r="J1172" s="70"/>
      <c r="K1172" s="70"/>
      <c r="L1172" s="70">
        <v>2</v>
      </c>
      <c r="M1172" s="70" t="s">
        <v>11601</v>
      </c>
      <c r="N1172" s="68" t="s">
        <v>11603</v>
      </c>
      <c r="O1172" s="70">
        <v>0.375</v>
      </c>
      <c r="P1172" s="70">
        <v>2016</v>
      </c>
      <c r="Q1172" s="70" t="s">
        <v>9204</v>
      </c>
      <c r="R1172" s="70" t="s">
        <v>11604</v>
      </c>
      <c r="S1172" s="70">
        <v>114</v>
      </c>
      <c r="T1172" s="70">
        <v>2017</v>
      </c>
      <c r="U1172" s="70" t="s">
        <v>1017</v>
      </c>
      <c r="V1172" s="70"/>
      <c r="W1172" s="70"/>
      <c r="X1172" s="418"/>
      <c r="Y1172" s="419"/>
      <c r="Z1172" s="418"/>
      <c r="AA1172" s="70"/>
      <c r="AB1172" s="419"/>
      <c r="AC1172" s="418"/>
      <c r="AD1172" s="70"/>
      <c r="AE1172" s="70"/>
      <c r="AF1172" s="70"/>
      <c r="AG1172" s="70"/>
      <c r="AH1172" s="70"/>
      <c r="AI1172" s="70"/>
      <c r="AJ1172" s="70"/>
      <c r="AK1172" s="70"/>
      <c r="AL1172" s="36"/>
    </row>
    <row r="1173" spans="1:38" x14ac:dyDescent="0.25">
      <c r="A1173" s="460">
        <v>1168</v>
      </c>
      <c r="B1173" s="420"/>
      <c r="C1173" s="420"/>
      <c r="D1173" s="70"/>
      <c r="E1173" s="419"/>
      <c r="F1173" s="418"/>
      <c r="G1173" s="70"/>
      <c r="H1173" s="419"/>
      <c r="I1173" s="70"/>
      <c r="J1173" s="70"/>
      <c r="K1173" s="70"/>
      <c r="L1173" s="70"/>
      <c r="M1173" s="70" t="s">
        <v>11605</v>
      </c>
      <c r="N1173" s="70" t="s">
        <v>11606</v>
      </c>
      <c r="O1173" s="70">
        <v>1.68</v>
      </c>
      <c r="P1173" s="70">
        <v>2019</v>
      </c>
      <c r="Q1173" s="70" t="s">
        <v>236</v>
      </c>
      <c r="R1173" s="70"/>
      <c r="S1173" s="70"/>
      <c r="T1173" s="70"/>
      <c r="U1173" s="70"/>
      <c r="V1173" s="70"/>
      <c r="W1173" s="70"/>
      <c r="X1173" s="418"/>
      <c r="Y1173" s="419"/>
      <c r="Z1173" s="418"/>
      <c r="AA1173" s="70"/>
      <c r="AB1173" s="419"/>
      <c r="AC1173" s="418"/>
      <c r="AD1173" s="70"/>
      <c r="AE1173" s="70"/>
      <c r="AF1173" s="70"/>
      <c r="AG1173" s="70"/>
      <c r="AH1173" s="70"/>
      <c r="AI1173" s="70"/>
      <c r="AJ1173" s="70"/>
      <c r="AK1173" s="70"/>
      <c r="AL1173" s="36"/>
    </row>
    <row r="1174" spans="1:38" x14ac:dyDescent="0.25">
      <c r="A1174" s="460">
        <v>1169</v>
      </c>
      <c r="B1174" s="420"/>
      <c r="C1174" s="420"/>
      <c r="D1174" s="70"/>
      <c r="E1174" s="419"/>
      <c r="F1174" s="418"/>
      <c r="G1174" s="70"/>
      <c r="H1174" s="419"/>
      <c r="I1174" s="70"/>
      <c r="J1174" s="70"/>
      <c r="K1174" s="70"/>
      <c r="L1174" s="70"/>
      <c r="M1174" s="70"/>
      <c r="N1174" s="70"/>
      <c r="O1174" s="70"/>
      <c r="P1174" s="70"/>
      <c r="Q1174" s="70"/>
      <c r="R1174" s="70"/>
      <c r="S1174" s="70"/>
      <c r="T1174" s="70"/>
      <c r="U1174" s="70"/>
      <c r="V1174" s="70"/>
      <c r="W1174" s="70"/>
      <c r="X1174" s="418"/>
      <c r="Y1174" s="419"/>
      <c r="Z1174" s="418"/>
      <c r="AA1174" s="70"/>
      <c r="AB1174" s="419"/>
      <c r="AC1174" s="418"/>
      <c r="AD1174" s="70"/>
      <c r="AE1174" s="70"/>
      <c r="AF1174" s="70"/>
      <c r="AG1174" s="70"/>
      <c r="AH1174" s="70"/>
      <c r="AI1174" s="70"/>
      <c r="AJ1174" s="70"/>
      <c r="AK1174" s="70"/>
      <c r="AL1174" s="36"/>
    </row>
    <row r="1175" spans="1:38" x14ac:dyDescent="0.25">
      <c r="A1175" s="460">
        <v>1170</v>
      </c>
      <c r="B1175" s="420"/>
      <c r="C1175" s="420"/>
      <c r="D1175" s="70"/>
      <c r="E1175" s="419"/>
      <c r="F1175" s="418"/>
      <c r="G1175" s="70"/>
      <c r="H1175" s="419"/>
      <c r="I1175" s="70"/>
      <c r="J1175" s="70"/>
      <c r="K1175" s="70"/>
      <c r="L1175" s="70"/>
      <c r="M1175" s="70"/>
      <c r="N1175" s="70"/>
      <c r="O1175" s="70"/>
      <c r="P1175" s="70"/>
      <c r="Q1175" s="70"/>
      <c r="R1175" s="70"/>
      <c r="S1175" s="70"/>
      <c r="T1175" s="70"/>
      <c r="U1175" s="70"/>
      <c r="V1175" s="70"/>
      <c r="W1175" s="70"/>
      <c r="X1175" s="418"/>
      <c r="Y1175" s="419"/>
      <c r="Z1175" s="418"/>
      <c r="AA1175" s="70"/>
      <c r="AB1175" s="419"/>
      <c r="AC1175" s="418"/>
      <c r="AD1175" s="70"/>
      <c r="AE1175" s="70"/>
      <c r="AF1175" s="70"/>
      <c r="AG1175" s="70"/>
      <c r="AH1175" s="70"/>
      <c r="AI1175" s="70"/>
      <c r="AJ1175" s="70"/>
      <c r="AK1175" s="70"/>
      <c r="AL1175" s="36"/>
    </row>
    <row r="1176" spans="1:38" ht="25.5" x14ac:dyDescent="0.25">
      <c r="A1176" s="460">
        <v>1171</v>
      </c>
      <c r="B1176" s="420" t="s">
        <v>11607</v>
      </c>
      <c r="C1176" s="420"/>
      <c r="D1176" s="70"/>
      <c r="E1176" s="419"/>
      <c r="F1176" s="418"/>
      <c r="G1176" s="70"/>
      <c r="H1176" s="419"/>
      <c r="I1176" s="70"/>
      <c r="J1176" s="70"/>
      <c r="K1176" s="70"/>
      <c r="L1176" s="70"/>
      <c r="M1176" s="70" t="s">
        <v>11608</v>
      </c>
      <c r="N1176" s="70" t="s">
        <v>11609</v>
      </c>
      <c r="O1176" s="70">
        <v>0.27200000000000002</v>
      </c>
      <c r="P1176" s="70">
        <v>2018</v>
      </c>
      <c r="Q1176" s="70" t="s">
        <v>11526</v>
      </c>
      <c r="R1176" s="70" t="s">
        <v>10957</v>
      </c>
      <c r="S1176" s="70">
        <v>118</v>
      </c>
      <c r="T1176" s="70">
        <v>2018</v>
      </c>
      <c r="U1176" s="68" t="s">
        <v>10883</v>
      </c>
      <c r="V1176" s="70" t="s">
        <v>357</v>
      </c>
      <c r="W1176" s="70"/>
      <c r="X1176" s="418"/>
      <c r="Y1176" s="419"/>
      <c r="Z1176" s="418"/>
      <c r="AA1176" s="70"/>
      <c r="AB1176" s="419"/>
      <c r="AC1176" s="418"/>
      <c r="AD1176" s="70"/>
      <c r="AE1176" s="70"/>
      <c r="AF1176" s="70"/>
      <c r="AG1176" s="70" t="s">
        <v>11610</v>
      </c>
      <c r="AH1176" s="68" t="s">
        <v>11611</v>
      </c>
      <c r="AI1176" s="70">
        <v>2019</v>
      </c>
      <c r="AJ1176" s="70">
        <v>2.5000000000000001E-2</v>
      </c>
      <c r="AK1176" s="70" t="s">
        <v>164</v>
      </c>
      <c r="AL1176" s="36"/>
    </row>
    <row r="1177" spans="1:38" x14ac:dyDescent="0.25">
      <c r="A1177" s="460">
        <v>1172</v>
      </c>
      <c r="B1177" s="420"/>
      <c r="C1177" s="420"/>
      <c r="D1177" s="70"/>
      <c r="E1177" s="419"/>
      <c r="F1177" s="418"/>
      <c r="G1177" s="70"/>
      <c r="H1177" s="419"/>
      <c r="I1177" s="70"/>
      <c r="J1177" s="70"/>
      <c r="K1177" s="70"/>
      <c r="L1177" s="70"/>
      <c r="M1177" s="70"/>
      <c r="N1177" s="70"/>
      <c r="O1177" s="70"/>
      <c r="P1177" s="70"/>
      <c r="Q1177" s="70"/>
      <c r="R1177" s="70"/>
      <c r="S1177" s="70"/>
      <c r="T1177" s="70"/>
      <c r="U1177" s="70"/>
      <c r="V1177" s="70"/>
      <c r="W1177" s="70"/>
      <c r="X1177" s="418"/>
      <c r="Y1177" s="419"/>
      <c r="Z1177" s="418"/>
      <c r="AA1177" s="70"/>
      <c r="AB1177" s="419"/>
      <c r="AC1177" s="418"/>
      <c r="AD1177" s="70"/>
      <c r="AE1177" s="70"/>
      <c r="AF1177" s="70"/>
      <c r="AG1177" s="70"/>
      <c r="AH1177" s="70"/>
      <c r="AI1177" s="70"/>
      <c r="AJ1177" s="70"/>
      <c r="AK1177" s="70"/>
      <c r="AL1177" s="36"/>
    </row>
    <row r="1178" spans="1:38" ht="25.5" x14ac:dyDescent="0.25">
      <c r="A1178" s="460">
        <v>1173</v>
      </c>
      <c r="B1178" s="420" t="s">
        <v>11612</v>
      </c>
      <c r="C1178" s="420" t="s">
        <v>11613</v>
      </c>
      <c r="D1178" s="70"/>
      <c r="E1178" s="419"/>
      <c r="F1178" s="418"/>
      <c r="G1178" s="70"/>
      <c r="H1178" s="419"/>
      <c r="I1178" s="70"/>
      <c r="J1178" s="70"/>
      <c r="K1178" s="70"/>
      <c r="L1178" s="70"/>
      <c r="M1178" s="68" t="s">
        <v>11614</v>
      </c>
      <c r="N1178" s="70" t="s">
        <v>11615</v>
      </c>
      <c r="O1178" s="70">
        <v>3.8849999999999998</v>
      </c>
      <c r="P1178" s="70">
        <v>2016</v>
      </c>
      <c r="Q1178" s="70" t="s">
        <v>1348</v>
      </c>
      <c r="R1178" s="68" t="s">
        <v>11616</v>
      </c>
      <c r="S1178" s="70">
        <v>113</v>
      </c>
      <c r="T1178" s="70">
        <v>2016</v>
      </c>
      <c r="U1178" s="70" t="s">
        <v>11212</v>
      </c>
      <c r="V1178" s="70"/>
      <c r="W1178" s="70"/>
      <c r="X1178" s="418"/>
      <c r="Y1178" s="419"/>
      <c r="Z1178" s="418"/>
      <c r="AA1178" s="70"/>
      <c r="AB1178" s="419"/>
      <c r="AC1178" s="418"/>
      <c r="AD1178" s="70"/>
      <c r="AE1178" s="70"/>
      <c r="AF1178" s="70"/>
      <c r="AG1178" s="70"/>
      <c r="AH1178" s="70"/>
      <c r="AI1178" s="70"/>
      <c r="AJ1178" s="70"/>
      <c r="AK1178" s="70"/>
      <c r="AL1178" s="36"/>
    </row>
    <row r="1179" spans="1:38" x14ac:dyDescent="0.25">
      <c r="A1179" s="460">
        <v>1174</v>
      </c>
      <c r="B1179" s="420"/>
      <c r="C1179" s="420"/>
      <c r="D1179" s="70"/>
      <c r="E1179" s="419"/>
      <c r="F1179" s="418"/>
      <c r="G1179" s="70"/>
      <c r="H1179" s="419"/>
      <c r="I1179" s="70"/>
      <c r="J1179" s="70"/>
      <c r="K1179" s="70"/>
      <c r="L1179" s="70"/>
      <c r="M1179" s="70"/>
      <c r="N1179" s="70"/>
      <c r="O1179" s="70"/>
      <c r="P1179" s="70"/>
      <c r="Q1179" s="70"/>
      <c r="R1179" s="70"/>
      <c r="S1179" s="70"/>
      <c r="T1179" s="70"/>
      <c r="U1179" s="70"/>
      <c r="V1179" s="70"/>
      <c r="W1179" s="70"/>
      <c r="X1179" s="418"/>
      <c r="Y1179" s="419"/>
      <c r="Z1179" s="418"/>
      <c r="AA1179" s="70"/>
      <c r="AB1179" s="419"/>
      <c r="AC1179" s="418"/>
      <c r="AD1179" s="70"/>
      <c r="AE1179" s="70"/>
      <c r="AF1179" s="70"/>
      <c r="AG1179" s="70"/>
      <c r="AH1179" s="70"/>
      <c r="AI1179" s="70"/>
      <c r="AJ1179" s="70"/>
      <c r="AK1179" s="70"/>
      <c r="AL1179" s="36"/>
    </row>
    <row r="1180" spans="1:38" ht="25.5" x14ac:dyDescent="0.25">
      <c r="A1180" s="460">
        <v>1175</v>
      </c>
      <c r="B1180" s="420" t="s">
        <v>11617</v>
      </c>
      <c r="C1180" s="420"/>
      <c r="D1180" s="70"/>
      <c r="E1180" s="419"/>
      <c r="F1180" s="418"/>
      <c r="G1180" s="70"/>
      <c r="H1180" s="419"/>
      <c r="I1180" s="70"/>
      <c r="J1180" s="70"/>
      <c r="K1180" s="70"/>
      <c r="L1180" s="70"/>
      <c r="M1180" s="68" t="s">
        <v>11618</v>
      </c>
      <c r="N1180" s="68" t="s">
        <v>11619</v>
      </c>
      <c r="O1180" s="70">
        <v>1.704</v>
      </c>
      <c r="P1180" s="70">
        <v>2017</v>
      </c>
      <c r="Q1180" s="70" t="s">
        <v>524</v>
      </c>
      <c r="R1180" s="70" t="s">
        <v>11620</v>
      </c>
      <c r="S1180" s="70">
        <v>500</v>
      </c>
      <c r="T1180" s="70">
        <v>2017</v>
      </c>
      <c r="U1180" s="70" t="s">
        <v>11212</v>
      </c>
      <c r="V1180" s="70"/>
      <c r="W1180" s="70"/>
      <c r="X1180" s="418"/>
      <c r="Y1180" s="419"/>
      <c r="Z1180" s="418"/>
      <c r="AA1180" s="70"/>
      <c r="AB1180" s="419"/>
      <c r="AC1180" s="418"/>
      <c r="AD1180" s="70"/>
      <c r="AE1180" s="70"/>
      <c r="AF1180" s="70"/>
      <c r="AG1180" s="70"/>
      <c r="AH1180" s="70"/>
      <c r="AI1180" s="70"/>
      <c r="AJ1180" s="70"/>
      <c r="AK1180" s="70"/>
      <c r="AL1180" s="36"/>
    </row>
    <row r="1181" spans="1:38" ht="25.5" x14ac:dyDescent="0.25">
      <c r="A1181" s="460">
        <v>1176</v>
      </c>
      <c r="B1181" s="420"/>
      <c r="C1181" s="420"/>
      <c r="D1181" s="70"/>
      <c r="E1181" s="419"/>
      <c r="F1181" s="418"/>
      <c r="G1181" s="70"/>
      <c r="H1181" s="419"/>
      <c r="I1181" s="70"/>
      <c r="J1181" s="70"/>
      <c r="K1181" s="70"/>
      <c r="L1181" s="70"/>
      <c r="M1181" s="70" t="s">
        <v>11621</v>
      </c>
      <c r="N1181" s="68" t="s">
        <v>11622</v>
      </c>
      <c r="O1181" s="70">
        <v>0.69</v>
      </c>
      <c r="P1181" s="70">
        <v>2012</v>
      </c>
      <c r="Q1181" s="70" t="s">
        <v>11526</v>
      </c>
      <c r="R1181" s="70"/>
      <c r="S1181" s="70"/>
      <c r="T1181" s="70"/>
      <c r="U1181" s="70"/>
      <c r="V1181" s="70"/>
      <c r="W1181" s="70"/>
      <c r="X1181" s="418"/>
      <c r="Y1181" s="419"/>
      <c r="Z1181" s="418"/>
      <c r="AA1181" s="70"/>
      <c r="AB1181" s="419"/>
      <c r="AC1181" s="418"/>
      <c r="AD1181" s="70"/>
      <c r="AE1181" s="70"/>
      <c r="AF1181" s="70"/>
      <c r="AG1181" s="70"/>
      <c r="AH1181" s="70"/>
      <c r="AI1181" s="70"/>
      <c r="AJ1181" s="70"/>
      <c r="AK1181" s="70"/>
      <c r="AL1181" s="36"/>
    </row>
    <row r="1182" spans="1:38" ht="26.25" x14ac:dyDescent="0.25">
      <c r="A1182" s="460">
        <v>1177</v>
      </c>
      <c r="B1182" s="420"/>
      <c r="C1182" s="420"/>
      <c r="D1182" s="70"/>
      <c r="E1182" s="419"/>
      <c r="F1182" s="418"/>
      <c r="G1182" s="70"/>
      <c r="H1182" s="419"/>
      <c r="I1182" s="70"/>
      <c r="J1182" s="70"/>
      <c r="K1182" s="70"/>
      <c r="L1182" s="70"/>
      <c r="M1182" s="70" t="s">
        <v>11623</v>
      </c>
      <c r="N1182" s="59" t="s">
        <v>11624</v>
      </c>
      <c r="O1182" s="70">
        <v>0.27400000000000002</v>
      </c>
      <c r="P1182" s="70">
        <v>2017</v>
      </c>
      <c r="Q1182" s="70" t="s">
        <v>524</v>
      </c>
      <c r="R1182" s="70"/>
      <c r="S1182" s="70"/>
      <c r="T1182" s="70"/>
      <c r="U1182" s="70"/>
      <c r="V1182" s="70"/>
      <c r="W1182" s="70"/>
      <c r="X1182" s="418"/>
      <c r="Y1182" s="419"/>
      <c r="Z1182" s="418"/>
      <c r="AA1182" s="70"/>
      <c r="AB1182" s="419"/>
      <c r="AC1182" s="418"/>
      <c r="AD1182" s="70"/>
      <c r="AE1182" s="70"/>
      <c r="AF1182" s="70"/>
      <c r="AG1182" s="70"/>
      <c r="AH1182" s="70"/>
      <c r="AI1182" s="70"/>
      <c r="AJ1182" s="70"/>
      <c r="AK1182" s="70"/>
      <c r="AL1182" s="36"/>
    </row>
    <row r="1183" spans="1:38" ht="25.5" x14ac:dyDescent="0.25">
      <c r="A1183" s="460">
        <v>1178</v>
      </c>
      <c r="B1183" s="420"/>
      <c r="C1183" s="420"/>
      <c r="D1183" s="70"/>
      <c r="E1183" s="419"/>
      <c r="F1183" s="418"/>
      <c r="G1183" s="70"/>
      <c r="H1183" s="419"/>
      <c r="I1183" s="70"/>
      <c r="J1183" s="70"/>
      <c r="K1183" s="70"/>
      <c r="L1183" s="70"/>
      <c r="M1183" s="68" t="s">
        <v>11625</v>
      </c>
      <c r="N1183" s="68" t="s">
        <v>11626</v>
      </c>
      <c r="O1183" s="70">
        <v>0.44400000000000001</v>
      </c>
      <c r="P1183" s="70">
        <v>2017</v>
      </c>
      <c r="Q1183" s="70" t="s">
        <v>524</v>
      </c>
      <c r="R1183" s="70"/>
      <c r="S1183" s="70"/>
      <c r="T1183" s="70"/>
      <c r="U1183" s="70"/>
      <c r="V1183" s="70"/>
      <c r="W1183" s="70"/>
      <c r="X1183" s="418"/>
      <c r="Y1183" s="419"/>
      <c r="Z1183" s="418"/>
      <c r="AA1183" s="70"/>
      <c r="AB1183" s="419"/>
      <c r="AC1183" s="418"/>
      <c r="AD1183" s="70"/>
      <c r="AE1183" s="70"/>
      <c r="AF1183" s="70"/>
      <c r="AG1183" s="70"/>
      <c r="AH1183" s="70"/>
      <c r="AI1183" s="70"/>
      <c r="AJ1183" s="70"/>
      <c r="AK1183" s="70"/>
      <c r="AL1183" s="36"/>
    </row>
    <row r="1184" spans="1:38" x14ac:dyDescent="0.25">
      <c r="A1184" s="460">
        <v>1179</v>
      </c>
      <c r="B1184" s="420"/>
      <c r="C1184" s="420"/>
      <c r="D1184" s="70"/>
      <c r="E1184" s="419"/>
      <c r="F1184" s="418"/>
      <c r="G1184" s="70"/>
      <c r="H1184" s="419"/>
      <c r="I1184" s="70"/>
      <c r="J1184" s="70"/>
      <c r="K1184" s="70"/>
      <c r="L1184" s="70"/>
      <c r="M1184" s="70"/>
      <c r="N1184" s="68"/>
      <c r="O1184" s="70"/>
      <c r="P1184" s="70"/>
      <c r="Q1184" s="70"/>
      <c r="R1184" s="70"/>
      <c r="S1184" s="70"/>
      <c r="T1184" s="70"/>
      <c r="U1184" s="70"/>
      <c r="V1184" s="70"/>
      <c r="W1184" s="70"/>
      <c r="X1184" s="418"/>
      <c r="Y1184" s="419"/>
      <c r="Z1184" s="418"/>
      <c r="AA1184" s="70"/>
      <c r="AB1184" s="419"/>
      <c r="AC1184" s="418"/>
      <c r="AD1184" s="70"/>
      <c r="AE1184" s="70"/>
      <c r="AF1184" s="70"/>
      <c r="AG1184" s="70"/>
      <c r="AH1184" s="70"/>
      <c r="AI1184" s="70"/>
      <c r="AJ1184" s="70"/>
      <c r="AK1184" s="70"/>
      <c r="AL1184" s="36"/>
    </row>
    <row r="1185" spans="1:39" ht="25.5" x14ac:dyDescent="0.25">
      <c r="A1185" s="460">
        <v>1180</v>
      </c>
      <c r="B1185" s="420" t="s">
        <v>11627</v>
      </c>
      <c r="C1185" s="420" t="s">
        <v>11628</v>
      </c>
      <c r="D1185" s="70"/>
      <c r="E1185" s="419"/>
      <c r="F1185" s="418"/>
      <c r="G1185" s="70"/>
      <c r="H1185" s="419"/>
      <c r="I1185" s="70"/>
      <c r="J1185" s="70"/>
      <c r="K1185" s="70"/>
      <c r="L1185" s="70"/>
      <c r="M1185" s="68" t="s">
        <v>11614</v>
      </c>
      <c r="N1185" s="70" t="s">
        <v>11629</v>
      </c>
      <c r="O1185" s="70">
        <v>3.8420000000000001</v>
      </c>
      <c r="P1185" s="70">
        <v>2016</v>
      </c>
      <c r="Q1185" s="70" t="s">
        <v>1348</v>
      </c>
      <c r="R1185" s="68" t="s">
        <v>11616</v>
      </c>
      <c r="S1185" s="70">
        <v>113</v>
      </c>
      <c r="T1185" s="70">
        <v>2016</v>
      </c>
      <c r="U1185" s="70" t="s">
        <v>11408</v>
      </c>
      <c r="V1185" s="70"/>
      <c r="W1185" s="70"/>
      <c r="X1185" s="418"/>
      <c r="Y1185" s="419"/>
      <c r="Z1185" s="418"/>
      <c r="AA1185" s="70"/>
      <c r="AB1185" s="419"/>
      <c r="AC1185" s="418"/>
      <c r="AD1185" s="70"/>
      <c r="AE1185" s="70"/>
      <c r="AF1185" s="70"/>
      <c r="AG1185" s="70"/>
      <c r="AH1185" s="70"/>
      <c r="AI1185" s="70"/>
      <c r="AJ1185" s="70"/>
      <c r="AK1185" s="70"/>
      <c r="AL1185" s="36"/>
    </row>
    <row r="1186" spans="1:39" x14ac:dyDescent="0.25">
      <c r="A1186" s="460">
        <v>1181</v>
      </c>
      <c r="B1186" s="420"/>
      <c r="C1186" s="420"/>
      <c r="D1186" s="70"/>
      <c r="E1186" s="419"/>
      <c r="F1186" s="418"/>
      <c r="G1186" s="70"/>
      <c r="H1186" s="419"/>
      <c r="I1186" s="70"/>
      <c r="J1186" s="70"/>
      <c r="K1186" s="70"/>
      <c r="L1186" s="70"/>
      <c r="M1186" s="70"/>
      <c r="N1186" s="70"/>
      <c r="O1186" s="70"/>
      <c r="P1186" s="70"/>
      <c r="Q1186" s="70"/>
      <c r="R1186" s="70"/>
      <c r="S1186" s="70"/>
      <c r="T1186" s="70"/>
      <c r="U1186" s="70"/>
      <c r="V1186" s="70"/>
      <c r="W1186" s="70"/>
      <c r="X1186" s="418"/>
      <c r="Y1186" s="419"/>
      <c r="Z1186" s="418"/>
      <c r="AA1186" s="70"/>
      <c r="AB1186" s="419"/>
      <c r="AC1186" s="418"/>
      <c r="AD1186" s="70"/>
      <c r="AE1186" s="70"/>
      <c r="AF1186" s="70"/>
      <c r="AG1186" s="70"/>
      <c r="AH1186" s="70"/>
      <c r="AI1186" s="70"/>
      <c r="AJ1186" s="70"/>
      <c r="AK1186" s="70"/>
      <c r="AL1186" s="36"/>
    </row>
    <row r="1187" spans="1:39" ht="25.5" x14ac:dyDescent="0.25">
      <c r="A1187" s="460">
        <v>1182</v>
      </c>
      <c r="B1187" s="420" t="s">
        <v>11630</v>
      </c>
      <c r="C1187" s="420"/>
      <c r="D1187" s="70"/>
      <c r="E1187" s="419"/>
      <c r="F1187" s="418"/>
      <c r="G1187" s="70"/>
      <c r="H1187" s="419"/>
      <c r="I1187" s="70"/>
      <c r="J1187" s="70"/>
      <c r="K1187" s="70"/>
      <c r="L1187" s="70"/>
      <c r="M1187" s="68" t="s">
        <v>11618</v>
      </c>
      <c r="N1187" s="68" t="s">
        <v>11631</v>
      </c>
      <c r="O1187" s="70">
        <v>1.712</v>
      </c>
      <c r="P1187" s="70">
        <v>2017</v>
      </c>
      <c r="Q1187" s="70" t="s">
        <v>524</v>
      </c>
      <c r="R1187" s="70" t="s">
        <v>11620</v>
      </c>
      <c r="S1187" s="70">
        <v>500</v>
      </c>
      <c r="T1187" s="70">
        <v>2017</v>
      </c>
      <c r="U1187" s="70" t="s">
        <v>11408</v>
      </c>
      <c r="V1187" s="70"/>
      <c r="W1187" s="70"/>
      <c r="X1187" s="418"/>
      <c r="Y1187" s="419"/>
      <c r="Z1187" s="418"/>
      <c r="AA1187" s="70"/>
      <c r="AB1187" s="419"/>
      <c r="AC1187" s="418"/>
      <c r="AD1187" s="70"/>
      <c r="AE1187" s="70"/>
      <c r="AF1187" s="70"/>
      <c r="AG1187" s="70"/>
      <c r="AH1187" s="70"/>
      <c r="AI1187" s="70"/>
      <c r="AJ1187" s="70"/>
      <c r="AK1187" s="70"/>
      <c r="AL1187" s="36"/>
    </row>
    <row r="1188" spans="1:39" ht="25.5" x14ac:dyDescent="0.25">
      <c r="A1188" s="460">
        <v>1183</v>
      </c>
      <c r="B1188" s="420"/>
      <c r="C1188" s="420"/>
      <c r="D1188" s="70"/>
      <c r="E1188" s="419"/>
      <c r="F1188" s="418"/>
      <c r="G1188" s="70"/>
      <c r="H1188" s="419"/>
      <c r="I1188" s="70"/>
      <c r="J1188" s="70"/>
      <c r="K1188" s="70"/>
      <c r="L1188" s="70"/>
      <c r="M1188" s="70" t="s">
        <v>11632</v>
      </c>
      <c r="N1188" s="68" t="s">
        <v>11622</v>
      </c>
      <c r="O1188" s="70">
        <v>0.68300000000000005</v>
      </c>
      <c r="P1188" s="70">
        <v>2012</v>
      </c>
      <c r="Q1188" s="70" t="s">
        <v>11526</v>
      </c>
      <c r="R1188" s="70"/>
      <c r="S1188" s="70"/>
      <c r="T1188" s="70"/>
      <c r="U1188" s="70"/>
      <c r="V1188" s="70"/>
      <c r="W1188" s="70"/>
      <c r="X1188" s="418"/>
      <c r="Y1188" s="419"/>
      <c r="Z1188" s="418"/>
      <c r="AA1188" s="70"/>
      <c r="AB1188" s="419"/>
      <c r="AC1188" s="418"/>
      <c r="AD1188" s="70"/>
      <c r="AE1188" s="70"/>
      <c r="AF1188" s="70"/>
      <c r="AG1188" s="70"/>
      <c r="AH1188" s="70"/>
      <c r="AI1188" s="70"/>
      <c r="AJ1188" s="70"/>
      <c r="AK1188" s="70"/>
      <c r="AL1188" s="36"/>
    </row>
    <row r="1189" spans="1:39" ht="25.5" x14ac:dyDescent="0.25">
      <c r="A1189" s="460">
        <v>1184</v>
      </c>
      <c r="B1189" s="420"/>
      <c r="C1189" s="420"/>
      <c r="D1189" s="70"/>
      <c r="E1189" s="419"/>
      <c r="F1189" s="418"/>
      <c r="G1189" s="70"/>
      <c r="H1189" s="419"/>
      <c r="I1189" s="70"/>
      <c r="J1189" s="70"/>
      <c r="K1189" s="70"/>
      <c r="L1189" s="70"/>
      <c r="M1189" s="70" t="s">
        <v>11623</v>
      </c>
      <c r="N1189" s="68" t="s">
        <v>11633</v>
      </c>
      <c r="O1189" s="70">
        <v>0.27300000000000002</v>
      </c>
      <c r="P1189" s="70">
        <v>2017</v>
      </c>
      <c r="Q1189" s="70" t="s">
        <v>524</v>
      </c>
      <c r="R1189" s="70"/>
      <c r="S1189" s="70"/>
      <c r="T1189" s="70"/>
      <c r="U1189" s="70"/>
      <c r="V1189" s="70"/>
      <c r="W1189" s="70"/>
      <c r="X1189" s="418"/>
      <c r="Y1189" s="419"/>
      <c r="Z1189" s="418"/>
      <c r="AA1189" s="70"/>
      <c r="AB1189" s="419"/>
      <c r="AC1189" s="418"/>
      <c r="AD1189" s="70"/>
      <c r="AE1189" s="70"/>
      <c r="AF1189" s="70"/>
      <c r="AG1189" s="70"/>
      <c r="AH1189" s="70"/>
      <c r="AI1189" s="70"/>
      <c r="AJ1189" s="70"/>
      <c r="AK1189" s="70"/>
      <c r="AL1189" s="36"/>
      <c r="AM1189" s="28"/>
    </row>
    <row r="1190" spans="1:39" x14ac:dyDescent="0.25">
      <c r="B1190" s="512"/>
      <c r="C1190" s="512"/>
      <c r="D1190" s="509"/>
      <c r="E1190" s="513"/>
      <c r="F1190" s="514"/>
      <c r="G1190" s="509"/>
      <c r="H1190" s="513"/>
      <c r="I1190" s="509"/>
      <c r="J1190" s="509"/>
      <c r="K1190" s="509"/>
      <c r="L1190" s="509"/>
      <c r="M1190" s="509"/>
      <c r="N1190" s="509"/>
      <c r="O1190" s="509"/>
      <c r="P1190" s="509"/>
      <c r="Q1190" s="509"/>
      <c r="R1190" s="509"/>
      <c r="S1190" s="509"/>
      <c r="T1190" s="509"/>
      <c r="U1190" s="509"/>
      <c r="V1190" s="509"/>
      <c r="W1190" s="509"/>
      <c r="X1190" s="514"/>
      <c r="Y1190" s="513"/>
      <c r="Z1190" s="514"/>
      <c r="AA1190" s="509"/>
      <c r="AB1190" s="513"/>
      <c r="AC1190" s="514"/>
      <c r="AD1190" s="509"/>
      <c r="AE1190" s="509"/>
      <c r="AF1190" s="509"/>
      <c r="AG1190" s="509"/>
      <c r="AH1190" s="509"/>
      <c r="AI1190" s="509"/>
      <c r="AJ1190" s="509"/>
      <c r="AK1190" s="509"/>
      <c r="AL1190" s="515"/>
      <c r="AM1190" s="28"/>
    </row>
    <row r="1191" spans="1:39" x14ac:dyDescent="0.25">
      <c r="B1191" s="512"/>
      <c r="C1191" s="512"/>
      <c r="D1191" s="509"/>
      <c r="E1191" s="513"/>
      <c r="F1191" s="514"/>
      <c r="G1191" s="509"/>
      <c r="H1191" s="513"/>
      <c r="I1191" s="509"/>
      <c r="J1191" s="509"/>
      <c r="K1191" s="509"/>
      <c r="L1191" s="509"/>
      <c r="M1191" s="509"/>
      <c r="N1191" s="509"/>
      <c r="O1191" s="509"/>
      <c r="P1191" s="509"/>
      <c r="Q1191" s="509"/>
      <c r="R1191" s="509"/>
      <c r="S1191" s="509"/>
      <c r="T1191" s="509"/>
      <c r="U1191" s="509"/>
      <c r="V1191" s="509"/>
      <c r="W1191" s="509"/>
      <c r="X1191" s="514"/>
      <c r="Y1191" s="513"/>
      <c r="Z1191" s="514"/>
      <c r="AA1191" s="509"/>
      <c r="AB1191" s="513"/>
      <c r="AC1191" s="514"/>
      <c r="AD1191" s="509"/>
      <c r="AE1191" s="509"/>
      <c r="AF1191" s="509"/>
      <c r="AG1191" s="509"/>
      <c r="AH1191" s="509"/>
      <c r="AI1191" s="509"/>
      <c r="AJ1191" s="509"/>
      <c r="AK1191" s="509"/>
      <c r="AL1191" s="515"/>
      <c r="AM1191" s="28"/>
    </row>
    <row r="1192" spans="1:39" x14ac:dyDescent="0.25">
      <c r="B1192" s="512"/>
      <c r="C1192" s="512"/>
      <c r="D1192" s="509"/>
      <c r="E1192" s="513"/>
      <c r="F1192" s="514"/>
      <c r="G1192" s="509"/>
      <c r="H1192" s="513"/>
      <c r="I1192" s="509"/>
      <c r="J1192" s="509"/>
      <c r="K1192" s="509"/>
      <c r="L1192" s="509"/>
      <c r="M1192" s="509"/>
      <c r="N1192" s="509"/>
      <c r="O1192" s="509"/>
      <c r="P1192" s="509"/>
      <c r="Q1192" s="509"/>
      <c r="R1192" s="509"/>
      <c r="S1192" s="509"/>
      <c r="T1192" s="509"/>
      <c r="U1192" s="509"/>
      <c r="V1192" s="509"/>
      <c r="W1192" s="509"/>
      <c r="X1192" s="514"/>
      <c r="Y1192" s="513"/>
      <c r="Z1192" s="514"/>
      <c r="AA1192" s="509"/>
      <c r="AB1192" s="513"/>
      <c r="AC1192" s="514"/>
      <c r="AD1192" s="509"/>
      <c r="AE1192" s="509"/>
      <c r="AF1192" s="509"/>
      <c r="AG1192" s="37"/>
      <c r="AH1192" s="37"/>
      <c r="AI1192" s="37"/>
    </row>
    <row r="1193" spans="1:39" x14ac:dyDescent="0.25">
      <c r="B1193" s="512"/>
      <c r="C1193" s="512"/>
      <c r="D1193" s="509"/>
      <c r="E1193" s="513"/>
      <c r="F1193" s="514"/>
      <c r="G1193" s="509"/>
      <c r="H1193" s="513"/>
      <c r="I1193" s="509"/>
      <c r="J1193" s="509"/>
      <c r="K1193" s="509"/>
      <c r="L1193" s="509"/>
      <c r="M1193" s="509"/>
      <c r="N1193" s="509"/>
      <c r="O1193" s="509"/>
      <c r="P1193" s="509"/>
      <c r="Q1193" s="509"/>
      <c r="R1193" s="509"/>
      <c r="S1193" s="509"/>
      <c r="T1193" s="509"/>
      <c r="U1193" s="509"/>
      <c r="V1193" s="509"/>
      <c r="W1193" s="509"/>
      <c r="X1193" s="514"/>
      <c r="Y1193" s="513"/>
      <c r="Z1193" s="514"/>
      <c r="AA1193" s="509"/>
      <c r="AB1193" s="513"/>
      <c r="AC1193" s="514"/>
      <c r="AD1193" s="509"/>
      <c r="AE1193" s="509"/>
      <c r="AF1193" s="509"/>
      <c r="AG1193" s="37"/>
      <c r="AH1193" s="37"/>
      <c r="AI1193" s="37"/>
    </row>
    <row r="1194" spans="1:39" x14ac:dyDescent="0.25">
      <c r="B1194" s="28"/>
      <c r="C1194" s="28"/>
      <c r="D1194" s="515"/>
      <c r="E1194" s="515"/>
      <c r="F1194" s="515"/>
      <c r="G1194" s="515"/>
      <c r="H1194" s="515"/>
      <c r="I1194" s="515"/>
      <c r="J1194" s="515"/>
      <c r="K1194" s="515"/>
      <c r="L1194" s="515"/>
      <c r="M1194" s="515"/>
      <c r="N1194" s="515"/>
      <c r="O1194" s="515"/>
      <c r="P1194" s="515"/>
      <c r="Q1194" s="515"/>
      <c r="R1194" s="515"/>
      <c r="S1194" s="515"/>
      <c r="T1194" s="515"/>
      <c r="U1194" s="515"/>
      <c r="V1194" s="515"/>
      <c r="W1194" s="515"/>
      <c r="X1194" s="515"/>
      <c r="Y1194" s="515"/>
      <c r="Z1194" s="515"/>
      <c r="AA1194" s="515"/>
      <c r="AB1194" s="513"/>
      <c r="AC1194" s="515"/>
      <c r="AD1194" s="515"/>
      <c r="AE1194" s="515"/>
      <c r="AF1194" s="515"/>
      <c r="AG1194" s="37"/>
      <c r="AH1194" s="37"/>
      <c r="AI1194" s="37"/>
    </row>
  </sheetData>
  <autoFilter ref="AG1047:AK1052" xr:uid="{00000000-0009-0000-0000-000000000000}"/>
  <mergeCells count="38">
    <mergeCell ref="AK3:AK4"/>
    <mergeCell ref="AL3:AL4"/>
    <mergeCell ref="AB3:AB4"/>
    <mergeCell ref="AC3:AF3"/>
    <mergeCell ref="AG3:AG4"/>
    <mergeCell ref="AH3:AH4"/>
    <mergeCell ref="AI3:AI4"/>
    <mergeCell ref="X3:X4"/>
    <mergeCell ref="Y3:Y4"/>
    <mergeCell ref="Z3:Z4"/>
    <mergeCell ref="AA3:AA4"/>
    <mergeCell ref="AJ3:AJ4"/>
    <mergeCell ref="S3:S4"/>
    <mergeCell ref="T3:T4"/>
    <mergeCell ref="U3:U4"/>
    <mergeCell ref="V3:V4"/>
    <mergeCell ref="W3:W4"/>
    <mergeCell ref="N3:N4"/>
    <mergeCell ref="O3:O4"/>
    <mergeCell ref="P3:P4"/>
    <mergeCell ref="Q3:Q4"/>
    <mergeCell ref="R3:R4"/>
    <mergeCell ref="I3:L3"/>
    <mergeCell ref="A1:AL1"/>
    <mergeCell ref="A2:A4"/>
    <mergeCell ref="B2:B4"/>
    <mergeCell ref="C2:C4"/>
    <mergeCell ref="D2:L2"/>
    <mergeCell ref="M2:Q2"/>
    <mergeCell ref="R2:V2"/>
    <mergeCell ref="W2:AF2"/>
    <mergeCell ref="AG2:AK2"/>
    <mergeCell ref="D3:D4"/>
    <mergeCell ref="E3:E4"/>
    <mergeCell ref="F3:F4"/>
    <mergeCell ref="G3:G4"/>
    <mergeCell ref="H3:H4"/>
    <mergeCell ref="M3:M4"/>
  </mergeCells>
  <pageMargins left="0.7" right="0.7" top="0.75" bottom="0.75" header="0.3" footer="0.3"/>
  <pageSetup paperSize="9" scale="14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429"/>
  <sheetViews>
    <sheetView view="pageBreakPreview" topLeftCell="A424" zoomScale="70" zoomScaleNormal="90" zoomScaleSheetLayoutView="70" workbookViewId="0">
      <selection activeCell="Z13" sqref="Z13"/>
    </sheetView>
  </sheetViews>
  <sheetFormatPr defaultRowHeight="15" x14ac:dyDescent="0.25"/>
  <cols>
    <col min="1" max="2" width="4.5703125" customWidth="1"/>
    <col min="3" max="3" width="6.7109375" customWidth="1"/>
    <col min="24" max="24" width="11.140625" bestFit="1" customWidth="1"/>
  </cols>
  <sheetData>
    <row r="1" spans="1:38" s="1" customFormat="1" ht="18.75" customHeight="1" thickBot="1" x14ac:dyDescent="0.3">
      <c r="A1" s="534" t="s">
        <v>11635</v>
      </c>
      <c r="B1" s="534"/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534"/>
      <c r="Q1" s="534"/>
      <c r="R1" s="534"/>
      <c r="S1" s="534"/>
      <c r="T1" s="534"/>
      <c r="U1" s="534"/>
      <c r="V1" s="534"/>
      <c r="W1" s="534"/>
      <c r="X1" s="534"/>
      <c r="Y1" s="534"/>
      <c r="Z1" s="534"/>
      <c r="AA1" s="534"/>
      <c r="AB1" s="534"/>
      <c r="AC1" s="534"/>
      <c r="AD1" s="534"/>
      <c r="AE1" s="534"/>
      <c r="AF1" s="534"/>
      <c r="AG1" s="534"/>
      <c r="AH1" s="534"/>
      <c r="AI1" s="534"/>
      <c r="AJ1" s="534"/>
      <c r="AK1" s="534"/>
      <c r="AL1" s="534"/>
    </row>
    <row r="2" spans="1:38" s="2" customFormat="1" ht="11.25" x14ac:dyDescent="0.2">
      <c r="A2" s="550" t="s">
        <v>0</v>
      </c>
      <c r="B2" s="552" t="s">
        <v>1</v>
      </c>
      <c r="C2" s="554" t="s">
        <v>24</v>
      </c>
      <c r="D2" s="556"/>
      <c r="E2" s="556"/>
      <c r="F2" s="556"/>
      <c r="G2" s="556"/>
      <c r="H2" s="556"/>
      <c r="I2" s="556"/>
      <c r="J2" s="556"/>
      <c r="K2" s="556"/>
      <c r="L2" s="557"/>
      <c r="M2" s="556"/>
      <c r="N2" s="556"/>
      <c r="O2" s="556"/>
      <c r="P2" s="556"/>
      <c r="Q2" s="557"/>
      <c r="R2" s="556"/>
      <c r="S2" s="556"/>
      <c r="T2" s="556"/>
      <c r="U2" s="556"/>
      <c r="V2" s="557"/>
      <c r="W2" s="556"/>
      <c r="X2" s="556"/>
      <c r="Y2" s="556"/>
      <c r="Z2" s="556"/>
      <c r="AA2" s="556"/>
      <c r="AB2" s="556"/>
      <c r="AC2" s="556"/>
      <c r="AD2" s="556"/>
      <c r="AE2" s="556"/>
      <c r="AF2" s="557"/>
      <c r="AG2" s="558"/>
      <c r="AH2" s="558"/>
      <c r="AI2" s="558"/>
      <c r="AJ2" s="558"/>
      <c r="AK2" s="559"/>
      <c r="AL2" s="7"/>
    </row>
    <row r="3" spans="1:38" s="2" customFormat="1" ht="11.25" x14ac:dyDescent="0.25">
      <c r="A3" s="551"/>
      <c r="B3" s="553"/>
      <c r="C3" s="555"/>
      <c r="D3" s="547" t="s">
        <v>2</v>
      </c>
      <c r="E3" s="547" t="s">
        <v>3</v>
      </c>
      <c r="F3" s="547" t="s">
        <v>4</v>
      </c>
      <c r="G3" s="547" t="s">
        <v>5</v>
      </c>
      <c r="H3" s="547" t="s">
        <v>6</v>
      </c>
      <c r="I3" s="548" t="s">
        <v>7</v>
      </c>
      <c r="J3" s="548"/>
      <c r="K3" s="548"/>
      <c r="L3" s="549"/>
      <c r="M3" s="547" t="s">
        <v>2</v>
      </c>
      <c r="N3" s="547" t="s">
        <v>3</v>
      </c>
      <c r="O3" s="547" t="s">
        <v>8</v>
      </c>
      <c r="P3" s="547" t="s">
        <v>9</v>
      </c>
      <c r="Q3" s="560" t="s">
        <v>10</v>
      </c>
      <c r="R3" s="547" t="s">
        <v>2</v>
      </c>
      <c r="S3" s="547" t="s">
        <v>11</v>
      </c>
      <c r="T3" s="547" t="s">
        <v>5</v>
      </c>
      <c r="U3" s="547" t="s">
        <v>12</v>
      </c>
      <c r="V3" s="560" t="s">
        <v>13</v>
      </c>
      <c r="W3" s="547" t="s">
        <v>2</v>
      </c>
      <c r="X3" s="547" t="s">
        <v>14</v>
      </c>
      <c r="Y3" s="547" t="s">
        <v>15</v>
      </c>
      <c r="Z3" s="547" t="s">
        <v>16</v>
      </c>
      <c r="AA3" s="547" t="s">
        <v>5</v>
      </c>
      <c r="AB3" s="547" t="s">
        <v>6</v>
      </c>
      <c r="AC3" s="548" t="s">
        <v>7</v>
      </c>
      <c r="AD3" s="561"/>
      <c r="AE3" s="561"/>
      <c r="AF3" s="562"/>
      <c r="AG3" s="547" t="s">
        <v>2</v>
      </c>
      <c r="AH3" s="547" t="s">
        <v>3</v>
      </c>
      <c r="AI3" s="547" t="s">
        <v>16</v>
      </c>
      <c r="AJ3" s="547" t="s">
        <v>5</v>
      </c>
      <c r="AK3" s="560" t="s">
        <v>17</v>
      </c>
      <c r="AL3" s="553" t="s">
        <v>18</v>
      </c>
    </row>
    <row r="4" spans="1:38" s="4" customFormat="1" ht="27.75" x14ac:dyDescent="0.25">
      <c r="A4" s="551"/>
      <c r="B4" s="553"/>
      <c r="C4" s="555"/>
      <c r="D4" s="547"/>
      <c r="E4" s="547"/>
      <c r="F4" s="547"/>
      <c r="G4" s="547"/>
      <c r="H4" s="547"/>
      <c r="I4" s="3" t="s">
        <v>19</v>
      </c>
      <c r="J4" s="3" t="s">
        <v>20</v>
      </c>
      <c r="K4" s="3" t="s">
        <v>21</v>
      </c>
      <c r="L4" s="6" t="s">
        <v>22</v>
      </c>
      <c r="M4" s="547"/>
      <c r="N4" s="547"/>
      <c r="O4" s="547"/>
      <c r="P4" s="547"/>
      <c r="Q4" s="560"/>
      <c r="R4" s="547"/>
      <c r="S4" s="547"/>
      <c r="T4" s="547"/>
      <c r="U4" s="547"/>
      <c r="V4" s="560"/>
      <c r="W4" s="547"/>
      <c r="X4" s="547"/>
      <c r="Y4" s="547"/>
      <c r="Z4" s="547"/>
      <c r="AA4" s="547"/>
      <c r="AB4" s="547"/>
      <c r="AC4" s="3" t="s">
        <v>19</v>
      </c>
      <c r="AD4" s="3" t="s">
        <v>20</v>
      </c>
      <c r="AE4" s="3" t="s">
        <v>23</v>
      </c>
      <c r="AF4" s="6" t="s">
        <v>22</v>
      </c>
      <c r="AG4" s="547"/>
      <c r="AH4" s="547"/>
      <c r="AI4" s="547"/>
      <c r="AJ4" s="547"/>
      <c r="AK4" s="560"/>
      <c r="AL4" s="553"/>
    </row>
    <row r="5" spans="1:38" s="5" customFormat="1" ht="16.5" thickBot="1" x14ac:dyDescent="0.3">
      <c r="A5" s="8">
        <v>1</v>
      </c>
      <c r="B5" s="9">
        <v>2</v>
      </c>
      <c r="C5" s="10">
        <v>3</v>
      </c>
      <c r="D5" s="11">
        <v>5</v>
      </c>
      <c r="E5" s="11">
        <v>6</v>
      </c>
      <c r="F5" s="11">
        <v>7</v>
      </c>
      <c r="G5" s="11">
        <v>8</v>
      </c>
      <c r="H5" s="11">
        <v>9</v>
      </c>
      <c r="I5" s="11">
        <v>10</v>
      </c>
      <c r="J5" s="11">
        <v>11</v>
      </c>
      <c r="K5" s="11">
        <v>12</v>
      </c>
      <c r="L5" s="12">
        <v>13</v>
      </c>
      <c r="M5" s="11">
        <v>15</v>
      </c>
      <c r="N5" s="11">
        <v>16</v>
      </c>
      <c r="O5" s="11">
        <v>17</v>
      </c>
      <c r="P5" s="11">
        <v>18</v>
      </c>
      <c r="Q5" s="12">
        <v>19</v>
      </c>
      <c r="R5" s="11">
        <v>21</v>
      </c>
      <c r="S5" s="11">
        <v>22</v>
      </c>
      <c r="T5" s="11">
        <v>23</v>
      </c>
      <c r="U5" s="11">
        <v>24</v>
      </c>
      <c r="V5" s="12">
        <v>25</v>
      </c>
      <c r="W5" s="11">
        <v>27</v>
      </c>
      <c r="X5" s="11">
        <v>28</v>
      </c>
      <c r="Y5" s="11">
        <v>29</v>
      </c>
      <c r="Z5" s="11">
        <v>30</v>
      </c>
      <c r="AA5" s="11">
        <v>31</v>
      </c>
      <c r="AB5" s="11">
        <v>32</v>
      </c>
      <c r="AC5" s="11">
        <v>33</v>
      </c>
      <c r="AD5" s="11">
        <v>34</v>
      </c>
      <c r="AE5" s="11">
        <v>35</v>
      </c>
      <c r="AF5" s="12">
        <v>36</v>
      </c>
      <c r="AG5" s="11">
        <v>38</v>
      </c>
      <c r="AH5" s="11">
        <v>39</v>
      </c>
      <c r="AI5" s="11">
        <v>40</v>
      </c>
      <c r="AJ5" s="11">
        <v>41</v>
      </c>
      <c r="AK5" s="12">
        <v>42</v>
      </c>
      <c r="AL5" s="9">
        <v>43</v>
      </c>
    </row>
    <row r="6" spans="1:38" ht="45" x14ac:dyDescent="0.25">
      <c r="A6" s="13">
        <v>1</v>
      </c>
      <c r="B6" s="13"/>
      <c r="C6" s="22" t="s">
        <v>25</v>
      </c>
      <c r="D6" s="13"/>
      <c r="E6" s="13"/>
      <c r="F6" s="13"/>
      <c r="G6" s="13"/>
      <c r="H6" s="13"/>
      <c r="I6" s="13"/>
      <c r="J6" s="13"/>
      <c r="K6" s="13"/>
      <c r="L6" s="13"/>
      <c r="M6" s="13"/>
      <c r="N6" s="16"/>
      <c r="O6" s="13"/>
      <c r="P6" s="13"/>
      <c r="Q6" s="16"/>
      <c r="R6" s="15" t="s">
        <v>27</v>
      </c>
      <c r="S6" s="19" t="s">
        <v>26</v>
      </c>
      <c r="T6" s="13">
        <v>2021</v>
      </c>
      <c r="U6" s="13" t="s">
        <v>1016</v>
      </c>
      <c r="V6" s="14" t="s">
        <v>28</v>
      </c>
      <c r="W6" s="16"/>
      <c r="X6" s="13"/>
      <c r="Y6" s="16"/>
      <c r="Z6" s="13"/>
      <c r="AA6" s="13"/>
      <c r="AB6" s="16"/>
      <c r="AC6" s="13"/>
      <c r="AD6" s="13"/>
      <c r="AE6" s="13"/>
      <c r="AF6" s="13"/>
      <c r="AG6" s="16" t="s">
        <v>30</v>
      </c>
      <c r="AH6" s="16" t="s">
        <v>31</v>
      </c>
      <c r="AI6" s="13">
        <v>1.6E-2</v>
      </c>
      <c r="AJ6" s="13">
        <v>1976</v>
      </c>
      <c r="AK6" s="16" t="s">
        <v>32</v>
      </c>
      <c r="AL6" s="13"/>
    </row>
    <row r="7" spans="1:38" ht="45" x14ac:dyDescent="0.25">
      <c r="A7" s="13"/>
      <c r="B7" s="13"/>
      <c r="C7" s="22"/>
      <c r="D7" s="13"/>
      <c r="E7" s="13"/>
      <c r="F7" s="13"/>
      <c r="G7" s="13"/>
      <c r="H7" s="13"/>
      <c r="I7" s="13"/>
      <c r="J7" s="13"/>
      <c r="K7" s="13"/>
      <c r="L7" s="13"/>
      <c r="M7" s="13"/>
      <c r="N7" s="16"/>
      <c r="O7" s="13"/>
      <c r="P7" s="13"/>
      <c r="Q7" s="16"/>
      <c r="R7" s="15"/>
      <c r="S7" s="19"/>
      <c r="T7" s="13"/>
      <c r="U7" s="13"/>
      <c r="V7" s="15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6" t="s">
        <v>30</v>
      </c>
      <c r="AH7" s="16" t="s">
        <v>33</v>
      </c>
      <c r="AI7" s="13">
        <v>0.1</v>
      </c>
      <c r="AJ7" s="13">
        <v>1976</v>
      </c>
      <c r="AK7" s="16" t="s">
        <v>34</v>
      </c>
      <c r="AL7" s="13"/>
    </row>
    <row r="8" spans="1:38" ht="45" x14ac:dyDescent="0.25">
      <c r="A8" s="13"/>
      <c r="B8" s="13"/>
      <c r="C8" s="22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9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6" t="s">
        <v>30</v>
      </c>
      <c r="AH8" s="16" t="s">
        <v>35</v>
      </c>
      <c r="AI8" s="13">
        <v>1.6E-2</v>
      </c>
      <c r="AJ8" s="13">
        <v>1976</v>
      </c>
      <c r="AK8" s="16" t="s">
        <v>36</v>
      </c>
      <c r="AL8" s="13"/>
    </row>
    <row r="9" spans="1:38" ht="75" x14ac:dyDescent="0.25">
      <c r="A9" s="13"/>
      <c r="B9" s="13"/>
      <c r="C9" s="22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9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6" t="s">
        <v>30</v>
      </c>
      <c r="AH9" s="16" t="s">
        <v>37</v>
      </c>
      <c r="AI9" s="13">
        <v>0.128</v>
      </c>
      <c r="AJ9" s="13">
        <v>1976</v>
      </c>
      <c r="AK9" s="16" t="s">
        <v>38</v>
      </c>
      <c r="AL9" s="13"/>
    </row>
    <row r="10" spans="1:38" ht="45" x14ac:dyDescent="0.25">
      <c r="A10" s="13"/>
      <c r="B10" s="13"/>
      <c r="C10" s="22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9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6" t="s">
        <v>30</v>
      </c>
      <c r="AH10" s="16" t="s">
        <v>39</v>
      </c>
      <c r="AI10" s="13">
        <v>1.6E-2</v>
      </c>
      <c r="AJ10" s="13">
        <v>1976</v>
      </c>
      <c r="AK10" s="16" t="s">
        <v>36</v>
      </c>
      <c r="AL10" s="16"/>
    </row>
    <row r="11" spans="1:38" ht="45" x14ac:dyDescent="0.25">
      <c r="A11" s="13"/>
      <c r="B11" s="13"/>
      <c r="C11" s="22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20"/>
      <c r="S11" s="19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6" t="s">
        <v>30</v>
      </c>
      <c r="AH11" s="16" t="s">
        <v>40</v>
      </c>
      <c r="AI11" s="13">
        <v>3.6999999999999998E-2</v>
      </c>
      <c r="AJ11" s="13">
        <v>1976</v>
      </c>
      <c r="AK11" s="16" t="s">
        <v>41</v>
      </c>
      <c r="AL11" s="16"/>
    </row>
    <row r="12" spans="1:38" ht="105" x14ac:dyDescent="0.25">
      <c r="A12" s="13"/>
      <c r="B12" s="13"/>
      <c r="C12" s="22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9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6" t="s">
        <v>30</v>
      </c>
      <c r="AH12" s="16" t="s">
        <v>42</v>
      </c>
      <c r="AI12" s="13">
        <v>0.16</v>
      </c>
      <c r="AJ12" s="13">
        <v>1976</v>
      </c>
      <c r="AK12" s="16" t="s">
        <v>36</v>
      </c>
      <c r="AL12" s="16"/>
    </row>
    <row r="13" spans="1:38" ht="90" x14ac:dyDescent="0.25">
      <c r="A13" s="13"/>
      <c r="B13" s="13"/>
      <c r="C13" s="22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9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6" t="s">
        <v>30</v>
      </c>
      <c r="AH13" s="16" t="s">
        <v>43</v>
      </c>
      <c r="AI13" s="13">
        <v>7.0000000000000007E-2</v>
      </c>
      <c r="AJ13" s="13">
        <v>1976</v>
      </c>
      <c r="AK13" s="16" t="s">
        <v>44</v>
      </c>
      <c r="AL13" s="16"/>
    </row>
    <row r="14" spans="1:38" ht="90" x14ac:dyDescent="0.25">
      <c r="A14" s="13"/>
      <c r="B14" s="13"/>
      <c r="C14" s="22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9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6" t="s">
        <v>30</v>
      </c>
      <c r="AH14" s="16" t="s">
        <v>45</v>
      </c>
      <c r="AI14" s="17">
        <v>0.04</v>
      </c>
      <c r="AJ14" s="13">
        <v>1976</v>
      </c>
      <c r="AK14" s="16" t="s">
        <v>46</v>
      </c>
      <c r="AL14" s="16"/>
    </row>
    <row r="15" spans="1:38" ht="90" x14ac:dyDescent="0.25">
      <c r="A15" s="13"/>
      <c r="B15" s="13"/>
      <c r="C15" s="22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9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6" t="s">
        <v>30</v>
      </c>
      <c r="AH15" s="16" t="s">
        <v>47</v>
      </c>
      <c r="AI15" s="13">
        <v>0.1</v>
      </c>
      <c r="AJ15" s="13">
        <v>1976</v>
      </c>
      <c r="AK15" s="16" t="s">
        <v>48</v>
      </c>
      <c r="AL15" s="16"/>
    </row>
    <row r="16" spans="1:38" ht="90" x14ac:dyDescent="0.25">
      <c r="A16" s="13"/>
      <c r="B16" s="13"/>
      <c r="C16" s="22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6" t="s">
        <v>30</v>
      </c>
      <c r="AH16" s="16" t="s">
        <v>49</v>
      </c>
      <c r="AI16" s="13">
        <v>0.08</v>
      </c>
      <c r="AJ16" s="13">
        <v>1976</v>
      </c>
      <c r="AK16" s="16" t="s">
        <v>46</v>
      </c>
      <c r="AL16" s="13"/>
    </row>
    <row r="17" spans="1:38" ht="135" x14ac:dyDescent="0.25">
      <c r="A17" s="13"/>
      <c r="B17" s="13"/>
      <c r="C17" s="22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6" t="s">
        <v>30</v>
      </c>
      <c r="AH17" s="16" t="s">
        <v>50</v>
      </c>
      <c r="AI17" s="13">
        <v>0.05</v>
      </c>
      <c r="AJ17" s="13">
        <v>1976</v>
      </c>
      <c r="AK17" s="16" t="s">
        <v>46</v>
      </c>
      <c r="AL17" s="13"/>
    </row>
    <row r="18" spans="1:38" ht="105" x14ac:dyDescent="0.25">
      <c r="A18" s="13"/>
      <c r="B18" s="13"/>
      <c r="C18" s="22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6" t="s">
        <v>53</v>
      </c>
      <c r="AH18" s="16" t="s">
        <v>51</v>
      </c>
      <c r="AI18" s="13">
        <v>0.05</v>
      </c>
      <c r="AJ18" s="13">
        <v>2021</v>
      </c>
      <c r="AK18" s="16" t="s">
        <v>52</v>
      </c>
      <c r="AL18" s="13"/>
    </row>
    <row r="19" spans="1:38" ht="45" x14ac:dyDescent="0.25">
      <c r="A19" s="13">
        <v>2</v>
      </c>
      <c r="B19" s="13">
        <v>24</v>
      </c>
      <c r="C19" s="22" t="s">
        <v>57</v>
      </c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6"/>
      <c r="O19" s="13"/>
      <c r="P19" s="13"/>
      <c r="Q19" s="16"/>
      <c r="R19" s="16" t="s">
        <v>54</v>
      </c>
      <c r="S19" s="16" t="s">
        <v>55</v>
      </c>
      <c r="T19" s="13">
        <v>1974</v>
      </c>
      <c r="U19" s="13" t="s">
        <v>1016</v>
      </c>
      <c r="V19" s="13" t="s">
        <v>56</v>
      </c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6" t="s">
        <v>59</v>
      </c>
      <c r="AH19" s="16" t="s">
        <v>58</v>
      </c>
      <c r="AI19" s="13">
        <v>0.5</v>
      </c>
      <c r="AJ19" s="13">
        <v>2011</v>
      </c>
      <c r="AK19" s="16" t="s">
        <v>60</v>
      </c>
      <c r="AL19" s="13"/>
    </row>
    <row r="20" spans="1:38" ht="45" x14ac:dyDescent="0.25">
      <c r="A20" s="13"/>
      <c r="B20" s="13"/>
      <c r="C20" s="22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6" t="s">
        <v>59</v>
      </c>
      <c r="AH20" s="16" t="s">
        <v>61</v>
      </c>
      <c r="AI20" s="13">
        <v>0.2</v>
      </c>
      <c r="AJ20" s="13">
        <v>2011</v>
      </c>
      <c r="AK20" s="16" t="s">
        <v>62</v>
      </c>
      <c r="AL20" s="13"/>
    </row>
    <row r="21" spans="1:38" ht="45" x14ac:dyDescent="0.25">
      <c r="A21" s="13"/>
      <c r="B21" s="13"/>
      <c r="C21" s="22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6" t="s">
        <v>59</v>
      </c>
      <c r="AH21" s="16" t="s">
        <v>63</v>
      </c>
      <c r="AI21" s="13">
        <v>0.28000000000000003</v>
      </c>
      <c r="AJ21" s="13">
        <v>2011</v>
      </c>
      <c r="AK21" s="16" t="s">
        <v>62</v>
      </c>
      <c r="AL21" s="13"/>
    </row>
    <row r="22" spans="1:38" ht="45" x14ac:dyDescent="0.25">
      <c r="A22" s="13"/>
      <c r="B22" s="13"/>
      <c r="C22" s="22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6" t="s">
        <v>59</v>
      </c>
      <c r="AH22" s="16" t="s">
        <v>64</v>
      </c>
      <c r="AI22" s="13">
        <v>0.25</v>
      </c>
      <c r="AJ22" s="13">
        <v>2011</v>
      </c>
      <c r="AK22" s="16" t="s">
        <v>62</v>
      </c>
      <c r="AL22" s="13"/>
    </row>
    <row r="23" spans="1:38" s="28" customFormat="1" ht="45" x14ac:dyDescent="0.25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6" t="s">
        <v>59</v>
      </c>
      <c r="AH23" s="16" t="s">
        <v>65</v>
      </c>
      <c r="AI23" s="16">
        <v>1</v>
      </c>
      <c r="AJ23" s="13">
        <v>2011</v>
      </c>
      <c r="AK23" s="16" t="s">
        <v>66</v>
      </c>
      <c r="AL23" s="13"/>
    </row>
    <row r="24" spans="1:38" s="28" customFormat="1" ht="45" x14ac:dyDescent="0.25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6" t="s">
        <v>59</v>
      </c>
      <c r="AH24" s="16" t="s">
        <v>67</v>
      </c>
      <c r="AI24" s="13">
        <v>1.5</v>
      </c>
      <c r="AJ24" s="13">
        <v>2011</v>
      </c>
      <c r="AK24" s="16" t="s">
        <v>66</v>
      </c>
      <c r="AL24" s="13"/>
    </row>
    <row r="25" spans="1:38" s="28" customFormat="1" ht="45" x14ac:dyDescent="0.25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6" t="s">
        <v>59</v>
      </c>
      <c r="AH25" s="16" t="s">
        <v>68</v>
      </c>
      <c r="AI25" s="13">
        <v>0.17199999999999999</v>
      </c>
      <c r="AJ25" s="13">
        <v>2011</v>
      </c>
      <c r="AK25" s="16" t="s">
        <v>69</v>
      </c>
      <c r="AL25" s="13"/>
    </row>
    <row r="26" spans="1:38" s="28" customFormat="1" ht="45" x14ac:dyDescent="0.25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6" t="s">
        <v>59</v>
      </c>
      <c r="AH26" s="16" t="s">
        <v>70</v>
      </c>
      <c r="AI26" s="13">
        <v>0.5</v>
      </c>
      <c r="AJ26" s="13">
        <v>2011</v>
      </c>
      <c r="AK26" s="16" t="s">
        <v>60</v>
      </c>
      <c r="AL26" s="13"/>
    </row>
    <row r="27" spans="1:38" s="28" customFormat="1" ht="60" x14ac:dyDescent="0.25">
      <c r="A27" s="13">
        <v>3</v>
      </c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 t="s">
        <v>98</v>
      </c>
      <c r="N27" s="16" t="s">
        <v>97</v>
      </c>
      <c r="O27" s="13">
        <v>0.51</v>
      </c>
      <c r="P27" s="13">
        <v>1976</v>
      </c>
      <c r="Q27" s="16" t="s">
        <v>72</v>
      </c>
      <c r="R27" s="16" t="s">
        <v>73</v>
      </c>
      <c r="S27" s="16" t="s">
        <v>74</v>
      </c>
      <c r="T27" s="13">
        <v>1983</v>
      </c>
      <c r="U27" s="13" t="s">
        <v>1016</v>
      </c>
      <c r="V27" s="13" t="s">
        <v>56</v>
      </c>
      <c r="W27" s="16" t="s">
        <v>104</v>
      </c>
      <c r="X27" s="13">
        <v>4.1500000000000004</v>
      </c>
      <c r="Y27" s="16" t="s">
        <v>103</v>
      </c>
      <c r="Z27" s="13">
        <v>4.1500000000000004</v>
      </c>
      <c r="AA27" s="13">
        <v>1977</v>
      </c>
      <c r="AB27" s="13" t="s">
        <v>105</v>
      </c>
      <c r="AC27" s="13">
        <v>59</v>
      </c>
      <c r="AD27" s="13"/>
      <c r="AE27" s="13"/>
      <c r="AF27" s="13">
        <v>59</v>
      </c>
      <c r="AG27" s="16" t="s">
        <v>76</v>
      </c>
      <c r="AH27" s="16" t="s">
        <v>75</v>
      </c>
      <c r="AI27" s="13">
        <v>0.17</v>
      </c>
      <c r="AJ27" s="13">
        <v>2015</v>
      </c>
      <c r="AK27" s="16" t="s">
        <v>77</v>
      </c>
      <c r="AL27" s="13"/>
    </row>
    <row r="28" spans="1:38" s="28" customFormat="1" ht="45" x14ac:dyDescent="0.25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 t="s">
        <v>98</v>
      </c>
      <c r="N28" s="16" t="s">
        <v>99</v>
      </c>
      <c r="O28" s="13">
        <v>0.46</v>
      </c>
      <c r="P28" s="13">
        <v>1976</v>
      </c>
      <c r="Q28" s="16" t="s">
        <v>100</v>
      </c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6" t="s">
        <v>79</v>
      </c>
      <c r="AH28" s="16" t="s">
        <v>78</v>
      </c>
      <c r="AI28" s="16">
        <v>7.0000000000000007E-2</v>
      </c>
      <c r="AJ28" s="16">
        <v>1977</v>
      </c>
      <c r="AK28" s="16" t="s">
        <v>80</v>
      </c>
      <c r="AL28" s="13"/>
    </row>
    <row r="29" spans="1:38" s="28" customFormat="1" ht="105" x14ac:dyDescent="0.25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 t="s">
        <v>98</v>
      </c>
      <c r="N29" s="16" t="s">
        <v>101</v>
      </c>
      <c r="O29" s="13">
        <v>0.3</v>
      </c>
      <c r="P29" s="13">
        <v>2012</v>
      </c>
      <c r="Q29" s="13" t="s">
        <v>102</v>
      </c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6" t="s">
        <v>79</v>
      </c>
      <c r="AH29" s="16" t="s">
        <v>81</v>
      </c>
      <c r="AI29" s="16">
        <v>0.2</v>
      </c>
      <c r="AJ29" s="16">
        <v>1976</v>
      </c>
      <c r="AK29" s="16" t="s">
        <v>82</v>
      </c>
      <c r="AL29" s="13"/>
    </row>
    <row r="30" spans="1:38" s="28" customFormat="1" ht="45" x14ac:dyDescent="0.25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6" t="s">
        <v>79</v>
      </c>
      <c r="AH30" s="16" t="s">
        <v>83</v>
      </c>
      <c r="AI30" s="16">
        <v>8.5000000000000006E-2</v>
      </c>
      <c r="AJ30" s="16">
        <v>1977</v>
      </c>
      <c r="AK30" s="16" t="s">
        <v>84</v>
      </c>
      <c r="AL30" s="13"/>
    </row>
    <row r="31" spans="1:38" s="28" customFormat="1" ht="45" x14ac:dyDescent="0.25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6" t="s">
        <v>79</v>
      </c>
      <c r="AH31" s="16" t="s">
        <v>85</v>
      </c>
      <c r="AI31" s="16">
        <v>0.21</v>
      </c>
      <c r="AJ31" s="16">
        <v>1977</v>
      </c>
      <c r="AK31" s="16" t="s">
        <v>86</v>
      </c>
      <c r="AL31" s="13"/>
    </row>
    <row r="32" spans="1:38" s="28" customFormat="1" ht="90" x14ac:dyDescent="0.25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6" t="s">
        <v>79</v>
      </c>
      <c r="AH32" s="16" t="s">
        <v>87</v>
      </c>
      <c r="AI32" s="16">
        <v>0.1</v>
      </c>
      <c r="AJ32" s="16">
        <v>1977</v>
      </c>
      <c r="AK32" s="16" t="s">
        <v>46</v>
      </c>
      <c r="AL32" s="13"/>
    </row>
    <row r="33" spans="1:38" s="28" customFormat="1" ht="90" x14ac:dyDescent="0.25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6" t="s">
        <v>79</v>
      </c>
      <c r="AH33" s="16" t="s">
        <v>88</v>
      </c>
      <c r="AI33" s="16">
        <v>0.12</v>
      </c>
      <c r="AJ33" s="16">
        <v>1977</v>
      </c>
      <c r="AK33" s="16" t="s">
        <v>89</v>
      </c>
      <c r="AL33" s="13"/>
    </row>
    <row r="34" spans="1:38" s="28" customFormat="1" ht="45" x14ac:dyDescent="0.25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6" t="s">
        <v>79</v>
      </c>
      <c r="AH34" s="16" t="s">
        <v>90</v>
      </c>
      <c r="AI34" s="16">
        <v>0.09</v>
      </c>
      <c r="AJ34" s="16">
        <v>1977</v>
      </c>
      <c r="AK34" s="16" t="s">
        <v>91</v>
      </c>
      <c r="AL34" s="13"/>
    </row>
    <row r="35" spans="1:38" s="28" customFormat="1" ht="45" x14ac:dyDescent="0.25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6" t="s">
        <v>79</v>
      </c>
      <c r="AH35" s="16" t="s">
        <v>92</v>
      </c>
      <c r="AI35" s="16">
        <v>0.16</v>
      </c>
      <c r="AJ35" s="16">
        <v>1977</v>
      </c>
      <c r="AK35" s="16" t="s">
        <v>80</v>
      </c>
      <c r="AL35" s="13"/>
    </row>
    <row r="36" spans="1:38" s="28" customFormat="1" ht="90" x14ac:dyDescent="0.25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6" t="s">
        <v>79</v>
      </c>
      <c r="AH36" s="16" t="s">
        <v>93</v>
      </c>
      <c r="AI36" s="16">
        <v>0.53410000000000002</v>
      </c>
      <c r="AJ36" s="16">
        <v>1977</v>
      </c>
      <c r="AK36" s="16" t="s">
        <v>94</v>
      </c>
      <c r="AL36" s="13"/>
    </row>
    <row r="37" spans="1:38" s="28" customFormat="1" ht="90" x14ac:dyDescent="0.25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6" t="s">
        <v>96</v>
      </c>
      <c r="AH37" s="16" t="s">
        <v>95</v>
      </c>
      <c r="AI37" s="16">
        <v>0.154</v>
      </c>
      <c r="AJ37" s="16">
        <v>1921</v>
      </c>
      <c r="AK37" s="16" t="s">
        <v>32</v>
      </c>
      <c r="AL37" s="13"/>
    </row>
    <row r="38" spans="1:38" s="28" customFormat="1" ht="90" x14ac:dyDescent="0.25">
      <c r="A38" s="13">
        <v>4</v>
      </c>
      <c r="B38" s="13">
        <v>4</v>
      </c>
      <c r="C38" s="13" t="s">
        <v>25</v>
      </c>
      <c r="D38" s="13"/>
      <c r="E38" s="13"/>
      <c r="F38" s="13"/>
      <c r="G38" s="13"/>
      <c r="H38" s="13"/>
      <c r="I38" s="13"/>
      <c r="J38" s="13"/>
      <c r="K38" s="13"/>
      <c r="L38" s="13"/>
      <c r="M38" s="13" t="s">
        <v>98</v>
      </c>
      <c r="N38" s="16" t="s">
        <v>149</v>
      </c>
      <c r="O38" s="16">
        <v>0.83</v>
      </c>
      <c r="P38" s="13">
        <v>1976</v>
      </c>
      <c r="Q38" s="16" t="s">
        <v>150</v>
      </c>
      <c r="R38" s="16" t="s">
        <v>106</v>
      </c>
      <c r="S38" s="16" t="s">
        <v>107</v>
      </c>
      <c r="T38" s="13">
        <v>1974</v>
      </c>
      <c r="U38" s="13" t="s">
        <v>1016</v>
      </c>
      <c r="V38" s="13" t="s">
        <v>28</v>
      </c>
      <c r="W38" s="16" t="s">
        <v>147</v>
      </c>
      <c r="X38" s="13">
        <v>3</v>
      </c>
      <c r="Y38" s="16" t="s">
        <v>146</v>
      </c>
      <c r="Z38" s="13">
        <v>6.32</v>
      </c>
      <c r="AA38" s="13">
        <v>1976</v>
      </c>
      <c r="AB38" s="16" t="s">
        <v>148</v>
      </c>
      <c r="AC38" s="13">
        <v>45</v>
      </c>
      <c r="AD38" s="13"/>
      <c r="AE38" s="13"/>
      <c r="AF38" s="13">
        <v>45</v>
      </c>
      <c r="AG38" s="16" t="s">
        <v>109</v>
      </c>
      <c r="AH38" s="16" t="s">
        <v>108</v>
      </c>
      <c r="AI38" s="17">
        <v>0.17199999999999999</v>
      </c>
      <c r="AJ38" s="17">
        <v>2012</v>
      </c>
      <c r="AK38" s="16" t="s">
        <v>111</v>
      </c>
      <c r="AL38" s="17"/>
    </row>
    <row r="39" spans="1:38" s="28" customFormat="1" ht="90" x14ac:dyDescent="0.25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 t="s">
        <v>98</v>
      </c>
      <c r="N39" s="16" t="s">
        <v>151</v>
      </c>
      <c r="O39" s="13">
        <v>0.46</v>
      </c>
      <c r="P39" s="13">
        <v>1976</v>
      </c>
      <c r="Q39" s="16" t="s">
        <v>72</v>
      </c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6" t="s">
        <v>109</v>
      </c>
      <c r="AH39" s="16" t="s">
        <v>112</v>
      </c>
      <c r="AI39" s="17">
        <v>0.25</v>
      </c>
      <c r="AJ39" s="17">
        <v>1976</v>
      </c>
      <c r="AK39" s="16" t="s">
        <v>113</v>
      </c>
      <c r="AL39" s="17"/>
    </row>
    <row r="40" spans="1:38" s="28" customFormat="1" ht="120" x14ac:dyDescent="0.25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23"/>
      <c r="O40" s="13"/>
      <c r="P40" s="13"/>
      <c r="Q40" s="1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6" t="s">
        <v>109</v>
      </c>
      <c r="AH40" s="16" t="s">
        <v>114</v>
      </c>
      <c r="AI40" s="17">
        <v>0.02</v>
      </c>
      <c r="AJ40" s="17">
        <v>1976</v>
      </c>
      <c r="AK40" s="16" t="s">
        <v>115</v>
      </c>
      <c r="AL40" s="17"/>
    </row>
    <row r="41" spans="1:38" s="28" customFormat="1" ht="135" x14ac:dyDescent="0.25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6"/>
      <c r="O41" s="13"/>
      <c r="P41" s="13"/>
      <c r="Q41" s="16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6" t="s">
        <v>109</v>
      </c>
      <c r="AH41" s="16" t="s">
        <v>116</v>
      </c>
      <c r="AI41" s="17">
        <v>0.02</v>
      </c>
      <c r="AJ41" s="17">
        <v>1976</v>
      </c>
      <c r="AK41" s="16" t="s">
        <v>60</v>
      </c>
      <c r="AL41" s="17"/>
    </row>
    <row r="42" spans="1:38" s="28" customFormat="1" ht="135" x14ac:dyDescent="0.25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6" t="s">
        <v>109</v>
      </c>
      <c r="AH42" s="16" t="s">
        <v>117</v>
      </c>
      <c r="AI42" s="17">
        <v>0.05</v>
      </c>
      <c r="AJ42" s="17">
        <v>1976</v>
      </c>
      <c r="AK42" s="16" t="s">
        <v>46</v>
      </c>
      <c r="AL42" s="17"/>
    </row>
    <row r="43" spans="1:38" s="28" customFormat="1" ht="45" x14ac:dyDescent="0.25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6" t="s">
        <v>109</v>
      </c>
      <c r="AH43" s="16" t="s">
        <v>118</v>
      </c>
      <c r="AI43" s="17">
        <v>0.22</v>
      </c>
      <c r="AJ43" s="17">
        <v>1976</v>
      </c>
      <c r="AK43" s="16" t="s">
        <v>119</v>
      </c>
      <c r="AL43" s="17"/>
    </row>
    <row r="44" spans="1:38" s="28" customFormat="1" ht="135" x14ac:dyDescent="0.25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6" t="s">
        <v>109</v>
      </c>
      <c r="AH44" s="16" t="s">
        <v>120</v>
      </c>
      <c r="AI44" s="17">
        <v>0.03</v>
      </c>
      <c r="AJ44" s="17">
        <v>1976</v>
      </c>
      <c r="AK44" s="16" t="s">
        <v>121</v>
      </c>
      <c r="AL44" s="17"/>
    </row>
    <row r="45" spans="1:38" s="28" customFormat="1" ht="135" x14ac:dyDescent="0.25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6" t="s">
        <v>109</v>
      </c>
      <c r="AH45" s="16" t="s">
        <v>122</v>
      </c>
      <c r="AI45" s="17">
        <v>0.02</v>
      </c>
      <c r="AJ45" s="17">
        <v>1976</v>
      </c>
      <c r="AK45" s="16" t="s">
        <v>121</v>
      </c>
      <c r="AL45" s="17"/>
    </row>
    <row r="46" spans="1:38" s="28" customFormat="1" ht="45" x14ac:dyDescent="0.25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6" t="s">
        <v>109</v>
      </c>
      <c r="AH46" s="16" t="s">
        <v>123</v>
      </c>
      <c r="AI46" s="17">
        <v>0.26</v>
      </c>
      <c r="AJ46" s="17">
        <v>1976</v>
      </c>
      <c r="AK46" s="16" t="s">
        <v>119</v>
      </c>
      <c r="AL46" s="17"/>
    </row>
    <row r="47" spans="1:38" s="28" customFormat="1" ht="45" x14ac:dyDescent="0.25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6" t="s">
        <v>109</v>
      </c>
      <c r="AH47" s="16" t="s">
        <v>124</v>
      </c>
      <c r="AI47" s="17">
        <v>4.4999999999999998E-2</v>
      </c>
      <c r="AJ47" s="17">
        <v>1976</v>
      </c>
      <c r="AK47" s="16" t="s">
        <v>46</v>
      </c>
      <c r="AL47" s="17"/>
    </row>
    <row r="48" spans="1:38" s="28" customFormat="1" ht="165" x14ac:dyDescent="0.25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6" t="s">
        <v>109</v>
      </c>
      <c r="AH48" s="16" t="s">
        <v>125</v>
      </c>
      <c r="AI48" s="17">
        <v>0.14000000000000001</v>
      </c>
      <c r="AJ48" s="17">
        <v>1976</v>
      </c>
      <c r="AK48" s="16" t="s">
        <v>126</v>
      </c>
      <c r="AL48" s="17"/>
    </row>
    <row r="49" spans="1:38" s="28" customFormat="1" ht="165" x14ac:dyDescent="0.25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6" t="s">
        <v>109</v>
      </c>
      <c r="AH49" s="16" t="s">
        <v>127</v>
      </c>
      <c r="AI49" s="17">
        <v>7.0000000000000007E-2</v>
      </c>
      <c r="AJ49" s="17">
        <v>1976</v>
      </c>
      <c r="AK49" s="16" t="s">
        <v>34</v>
      </c>
      <c r="AL49" s="17"/>
    </row>
    <row r="50" spans="1:38" s="28" customFormat="1" ht="150" x14ac:dyDescent="0.25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6" t="s">
        <v>109</v>
      </c>
      <c r="AH50" s="16" t="s">
        <v>128</v>
      </c>
      <c r="AI50" s="17">
        <v>0.1</v>
      </c>
      <c r="AJ50" s="17">
        <v>1976</v>
      </c>
      <c r="AK50" s="16" t="s">
        <v>129</v>
      </c>
      <c r="AL50" s="17"/>
    </row>
    <row r="51" spans="1:38" s="28" customFormat="1" ht="165" x14ac:dyDescent="0.25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6" t="s">
        <v>109</v>
      </c>
      <c r="AH51" s="16" t="s">
        <v>130</v>
      </c>
      <c r="AI51" s="17">
        <v>0.04</v>
      </c>
      <c r="AJ51" s="17">
        <v>1976</v>
      </c>
      <c r="AK51" s="16" t="s">
        <v>46</v>
      </c>
      <c r="AL51" s="17"/>
    </row>
    <row r="52" spans="1:38" s="28" customFormat="1" ht="45" x14ac:dyDescent="0.25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6" t="s">
        <v>109</v>
      </c>
      <c r="AH52" s="16" t="s">
        <v>131</v>
      </c>
      <c r="AI52" s="17">
        <v>0.14000000000000001</v>
      </c>
      <c r="AJ52" s="17">
        <v>1976</v>
      </c>
      <c r="AK52" s="16" t="s">
        <v>131</v>
      </c>
      <c r="AL52" s="17"/>
    </row>
    <row r="53" spans="1:38" s="28" customFormat="1" ht="60" x14ac:dyDescent="0.25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6" t="s">
        <v>135</v>
      </c>
      <c r="AH53" s="16" t="s">
        <v>132</v>
      </c>
      <c r="AI53" s="17">
        <v>0.27200000000000002</v>
      </c>
      <c r="AJ53" s="17">
        <v>2012</v>
      </c>
      <c r="AK53" s="16" t="s">
        <v>69</v>
      </c>
      <c r="AL53" s="17"/>
    </row>
    <row r="54" spans="1:38" s="28" customFormat="1" ht="135" x14ac:dyDescent="0.25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6" t="s">
        <v>109</v>
      </c>
      <c r="AH54" s="16" t="s">
        <v>133</v>
      </c>
      <c r="AI54" s="17">
        <v>0.14000000000000001</v>
      </c>
      <c r="AJ54" s="17">
        <v>1976</v>
      </c>
      <c r="AK54" s="16" t="s">
        <v>134</v>
      </c>
      <c r="AL54" s="17"/>
    </row>
    <row r="55" spans="1:38" s="28" customFormat="1" ht="90" x14ac:dyDescent="0.25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7" t="s">
        <v>137</v>
      </c>
      <c r="AH55" s="16" t="s">
        <v>136</v>
      </c>
      <c r="AI55" s="17">
        <v>5.5E-2</v>
      </c>
      <c r="AJ55" s="17">
        <v>2014</v>
      </c>
      <c r="AK55" s="16" t="s">
        <v>138</v>
      </c>
      <c r="AL55" s="17"/>
    </row>
    <row r="56" spans="1:38" s="28" customFormat="1" ht="135" x14ac:dyDescent="0.25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6" t="s">
        <v>109</v>
      </c>
      <c r="AH56" s="16" t="s">
        <v>139</v>
      </c>
      <c r="AI56" s="17">
        <v>0.14000000000000001</v>
      </c>
      <c r="AJ56" s="17">
        <v>1976</v>
      </c>
      <c r="AK56" s="16" t="s">
        <v>140</v>
      </c>
      <c r="AL56" s="17"/>
    </row>
    <row r="57" spans="1:38" s="28" customFormat="1" ht="45" x14ac:dyDescent="0.25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6" t="s">
        <v>109</v>
      </c>
      <c r="AH57" s="16" t="s">
        <v>141</v>
      </c>
      <c r="AI57" s="17">
        <v>7.0000000000000007E-2</v>
      </c>
      <c r="AJ57" s="17">
        <v>1976</v>
      </c>
      <c r="AK57" s="16" t="s">
        <v>142</v>
      </c>
      <c r="AL57" s="17"/>
    </row>
    <row r="58" spans="1:38" s="28" customFormat="1" ht="45" x14ac:dyDescent="0.25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6" t="s">
        <v>109</v>
      </c>
      <c r="AH58" s="16" t="s">
        <v>143</v>
      </c>
      <c r="AI58" s="17">
        <v>7.0000000000000007E-2</v>
      </c>
      <c r="AJ58" s="17">
        <v>1976</v>
      </c>
      <c r="AK58" s="16" t="s">
        <v>129</v>
      </c>
      <c r="AL58" s="17"/>
    </row>
    <row r="59" spans="1:38" s="28" customFormat="1" ht="45" x14ac:dyDescent="0.25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6" t="s">
        <v>109</v>
      </c>
      <c r="AH59" s="16" t="s">
        <v>144</v>
      </c>
      <c r="AI59" s="17">
        <v>0.03</v>
      </c>
      <c r="AJ59" s="17">
        <v>1976</v>
      </c>
      <c r="AK59" s="16" t="s">
        <v>129</v>
      </c>
      <c r="AL59" s="17"/>
    </row>
    <row r="60" spans="1:38" s="28" customFormat="1" ht="75" x14ac:dyDescent="0.25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6" t="s">
        <v>109</v>
      </c>
      <c r="AH60" s="16" t="s">
        <v>145</v>
      </c>
      <c r="AI60" s="17">
        <v>1.2387999999999999</v>
      </c>
      <c r="AJ60" s="17">
        <v>1976</v>
      </c>
      <c r="AK60" s="16" t="s">
        <v>110</v>
      </c>
      <c r="AL60" s="17"/>
    </row>
    <row r="61" spans="1:38" s="28" customFormat="1" ht="45" x14ac:dyDescent="0.25">
      <c r="A61" s="13">
        <v>5</v>
      </c>
      <c r="B61" s="13">
        <v>5</v>
      </c>
      <c r="C61" s="13" t="s">
        <v>57</v>
      </c>
      <c r="D61" s="13"/>
      <c r="E61" s="13"/>
      <c r="F61" s="13"/>
      <c r="G61" s="13"/>
      <c r="H61" s="13"/>
      <c r="I61" s="13"/>
      <c r="J61" s="13"/>
      <c r="K61" s="13"/>
      <c r="L61" s="13"/>
      <c r="M61" s="13" t="s">
        <v>98</v>
      </c>
      <c r="N61" s="16" t="s">
        <v>71</v>
      </c>
      <c r="O61" s="13">
        <v>0.81</v>
      </c>
      <c r="P61" s="13">
        <v>1976</v>
      </c>
      <c r="Q61" s="16" t="s">
        <v>72</v>
      </c>
      <c r="R61" s="16" t="s">
        <v>153</v>
      </c>
      <c r="S61" s="16" t="s">
        <v>152</v>
      </c>
      <c r="T61" s="13">
        <v>1971</v>
      </c>
      <c r="U61" s="13" t="s">
        <v>1016</v>
      </c>
      <c r="V61" s="13" t="s">
        <v>56</v>
      </c>
      <c r="W61" s="16" t="s">
        <v>174</v>
      </c>
      <c r="X61" s="13">
        <v>1.48</v>
      </c>
      <c r="Y61" s="16" t="s">
        <v>173</v>
      </c>
      <c r="Z61" s="13">
        <v>0.501</v>
      </c>
      <c r="AA61" s="13">
        <v>2011</v>
      </c>
      <c r="AB61" s="16" t="s">
        <v>175</v>
      </c>
      <c r="AC61" s="13"/>
      <c r="AD61" s="13"/>
      <c r="AE61" s="13">
        <v>19</v>
      </c>
      <c r="AF61" s="13">
        <v>19</v>
      </c>
      <c r="AG61" s="16" t="s">
        <v>154</v>
      </c>
      <c r="AH61" s="16" t="s">
        <v>155</v>
      </c>
      <c r="AI61" s="17">
        <v>0.15</v>
      </c>
      <c r="AJ61" s="17">
        <v>1971</v>
      </c>
      <c r="AK61" s="16" t="s">
        <v>156</v>
      </c>
      <c r="AL61" s="17"/>
    </row>
    <row r="62" spans="1:38" s="28" customFormat="1" ht="75" x14ac:dyDescent="0.25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6"/>
      <c r="O62" s="13"/>
      <c r="P62" s="13"/>
      <c r="Q62" s="16"/>
      <c r="R62" s="13"/>
      <c r="S62" s="13"/>
      <c r="T62" s="13"/>
      <c r="U62" s="13"/>
      <c r="V62" s="13"/>
      <c r="W62" s="16" t="s">
        <v>174</v>
      </c>
      <c r="X62" s="13">
        <v>1.48</v>
      </c>
      <c r="Y62" s="16" t="s">
        <v>176</v>
      </c>
      <c r="Z62" s="13">
        <v>0.4</v>
      </c>
      <c r="AA62" s="13">
        <v>2011</v>
      </c>
      <c r="AB62" s="16" t="s">
        <v>175</v>
      </c>
      <c r="AC62" s="13"/>
      <c r="AD62" s="13"/>
      <c r="AE62" s="13">
        <v>15</v>
      </c>
      <c r="AF62" s="13">
        <v>15</v>
      </c>
      <c r="AG62" s="16" t="s">
        <v>154</v>
      </c>
      <c r="AH62" s="16" t="s">
        <v>157</v>
      </c>
      <c r="AI62" s="17">
        <v>0.22</v>
      </c>
      <c r="AJ62" s="17">
        <v>1971</v>
      </c>
      <c r="AK62" s="16" t="s">
        <v>32</v>
      </c>
      <c r="AL62" s="17"/>
    </row>
    <row r="63" spans="1:38" s="28" customFormat="1" ht="105" x14ac:dyDescent="0.25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6" t="s">
        <v>154</v>
      </c>
      <c r="AH63" s="16" t="s">
        <v>158</v>
      </c>
      <c r="AI63" s="17">
        <v>0.02</v>
      </c>
      <c r="AJ63" s="17">
        <v>1971</v>
      </c>
      <c r="AK63" s="16" t="s">
        <v>159</v>
      </c>
      <c r="AL63" s="17"/>
    </row>
    <row r="64" spans="1:38" s="28" customFormat="1" ht="45" x14ac:dyDescent="0.25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6" t="s">
        <v>154</v>
      </c>
      <c r="AH64" s="16" t="s">
        <v>160</v>
      </c>
      <c r="AI64" s="17">
        <v>0.35</v>
      </c>
      <c r="AJ64" s="17">
        <v>1971</v>
      </c>
      <c r="AK64" s="16" t="s">
        <v>161</v>
      </c>
      <c r="AL64" s="17"/>
    </row>
    <row r="65" spans="1:38" s="28" customFormat="1" ht="60" x14ac:dyDescent="0.25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6" t="s">
        <v>163</v>
      </c>
      <c r="AH65" s="16" t="s">
        <v>162</v>
      </c>
      <c r="AI65" s="17">
        <v>8.6999999999999994E-2</v>
      </c>
      <c r="AJ65" s="17">
        <v>2016</v>
      </c>
      <c r="AK65" s="16" t="s">
        <v>164</v>
      </c>
      <c r="AL65" s="17"/>
    </row>
    <row r="66" spans="1:38" s="28" customFormat="1" ht="45" x14ac:dyDescent="0.25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6" t="s">
        <v>154</v>
      </c>
      <c r="AH66" s="16" t="s">
        <v>165</v>
      </c>
      <c r="AI66" s="17">
        <v>0.05</v>
      </c>
      <c r="AJ66" s="17">
        <v>1971</v>
      </c>
      <c r="AK66" s="16" t="s">
        <v>166</v>
      </c>
      <c r="AL66" s="17"/>
    </row>
    <row r="67" spans="1:38" s="28" customFormat="1" ht="45" x14ac:dyDescent="0.25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6" t="s">
        <v>154</v>
      </c>
      <c r="AH67" s="16" t="s">
        <v>167</v>
      </c>
      <c r="AI67" s="17">
        <v>0.2</v>
      </c>
      <c r="AJ67" s="17">
        <v>1971</v>
      </c>
      <c r="AK67" s="16" t="s">
        <v>168</v>
      </c>
      <c r="AL67" s="17"/>
    </row>
    <row r="68" spans="1:38" s="28" customFormat="1" ht="45" x14ac:dyDescent="0.25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6" t="s">
        <v>154</v>
      </c>
      <c r="AH68" s="16" t="s">
        <v>169</v>
      </c>
      <c r="AI68" s="17">
        <v>0.18</v>
      </c>
      <c r="AJ68" s="17">
        <v>1971</v>
      </c>
      <c r="AK68" s="16" t="s">
        <v>126</v>
      </c>
      <c r="AL68" s="17"/>
    </row>
    <row r="69" spans="1:38" s="28" customFormat="1" ht="45" x14ac:dyDescent="0.25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6" t="s">
        <v>154</v>
      </c>
      <c r="AH69" s="16" t="s">
        <v>170</v>
      </c>
      <c r="AI69" s="17">
        <v>3.5999999999999997E-2</v>
      </c>
      <c r="AJ69" s="17">
        <v>2010</v>
      </c>
      <c r="AK69" s="16" t="s">
        <v>171</v>
      </c>
      <c r="AL69" s="17"/>
    </row>
    <row r="70" spans="1:38" s="28" customFormat="1" ht="45" x14ac:dyDescent="0.25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6" t="s">
        <v>154</v>
      </c>
      <c r="AH70" s="16" t="s">
        <v>172</v>
      </c>
      <c r="AI70" s="17">
        <v>0.13800000000000001</v>
      </c>
      <c r="AJ70" s="17">
        <v>2011</v>
      </c>
      <c r="AK70" s="16" t="s">
        <v>34</v>
      </c>
      <c r="AL70" s="17"/>
    </row>
    <row r="71" spans="1:38" s="28" customFormat="1" ht="75" x14ac:dyDescent="0.25">
      <c r="A71" s="13">
        <v>6</v>
      </c>
      <c r="B71" s="13">
        <v>6</v>
      </c>
      <c r="C71" s="16" t="s">
        <v>182</v>
      </c>
      <c r="D71" s="13"/>
      <c r="E71" s="13"/>
      <c r="F71" s="13"/>
      <c r="G71" s="13"/>
      <c r="H71" s="13"/>
      <c r="I71" s="13"/>
      <c r="J71" s="13"/>
      <c r="K71" s="13"/>
      <c r="L71" s="13"/>
      <c r="M71" s="13" t="s">
        <v>98</v>
      </c>
      <c r="N71" s="16" t="s">
        <v>217</v>
      </c>
      <c r="O71" s="13">
        <v>0.5</v>
      </c>
      <c r="P71" s="13">
        <v>1976</v>
      </c>
      <c r="Q71" s="16" t="s">
        <v>72</v>
      </c>
      <c r="R71" s="16" t="s">
        <v>177</v>
      </c>
      <c r="S71" s="16" t="s">
        <v>178</v>
      </c>
      <c r="T71" s="13">
        <v>1991</v>
      </c>
      <c r="U71" s="13" t="s">
        <v>1017</v>
      </c>
      <c r="V71" s="13" t="s">
        <v>28</v>
      </c>
      <c r="W71" s="16" t="s">
        <v>196</v>
      </c>
      <c r="X71" s="13">
        <v>0.16</v>
      </c>
      <c r="Y71" s="16" t="s">
        <v>197</v>
      </c>
      <c r="Z71" s="13">
        <v>0.16</v>
      </c>
      <c r="AA71" s="13">
        <v>2021</v>
      </c>
      <c r="AB71" s="16" t="s">
        <v>198</v>
      </c>
      <c r="AC71" s="13"/>
      <c r="AD71" s="13"/>
      <c r="AE71" s="13">
        <v>5</v>
      </c>
      <c r="AF71" s="13">
        <v>5</v>
      </c>
      <c r="AG71" s="16" t="s">
        <v>179</v>
      </c>
      <c r="AH71" s="16" t="s">
        <v>180</v>
      </c>
      <c r="AI71" s="17">
        <v>0.16</v>
      </c>
      <c r="AJ71" s="17">
        <v>1990</v>
      </c>
      <c r="AK71" s="16" t="s">
        <v>181</v>
      </c>
      <c r="AL71" s="17"/>
    </row>
    <row r="72" spans="1:38" s="28" customFormat="1" ht="75" x14ac:dyDescent="0.25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6" t="s">
        <v>199</v>
      </c>
      <c r="X72" s="13">
        <v>0.04</v>
      </c>
      <c r="Y72" s="16" t="s">
        <v>197</v>
      </c>
      <c r="Z72" s="13">
        <v>0.04</v>
      </c>
      <c r="AA72" s="13">
        <v>2021</v>
      </c>
      <c r="AB72" s="16" t="s">
        <v>200</v>
      </c>
      <c r="AC72" s="13"/>
      <c r="AD72" s="13"/>
      <c r="AE72" s="13">
        <v>1</v>
      </c>
      <c r="AF72" s="13">
        <v>1</v>
      </c>
      <c r="AG72" s="16" t="s">
        <v>179</v>
      </c>
      <c r="AH72" s="16" t="s">
        <v>183</v>
      </c>
      <c r="AI72" s="17">
        <v>0.09</v>
      </c>
      <c r="AJ72" s="17">
        <v>1990</v>
      </c>
      <c r="AK72" s="16" t="s">
        <v>184</v>
      </c>
      <c r="AL72" s="17"/>
    </row>
    <row r="73" spans="1:38" s="28" customFormat="1" ht="135" x14ac:dyDescent="0.25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6" t="s">
        <v>202</v>
      </c>
      <c r="X73" s="13">
        <v>5.6000000000000001E-2</v>
      </c>
      <c r="Y73" s="16" t="s">
        <v>201</v>
      </c>
      <c r="Z73" s="13">
        <v>5.6000000000000001E-2</v>
      </c>
      <c r="AA73" s="13">
        <v>2021</v>
      </c>
      <c r="AB73" s="16" t="s">
        <v>175</v>
      </c>
      <c r="AC73" s="13"/>
      <c r="AD73" s="13"/>
      <c r="AE73" s="13">
        <v>2</v>
      </c>
      <c r="AF73" s="13">
        <v>2</v>
      </c>
      <c r="AG73" s="16" t="s">
        <v>179</v>
      </c>
      <c r="AH73" s="16" t="s">
        <v>185</v>
      </c>
      <c r="AI73" s="17">
        <v>7.4999999999999997E-2</v>
      </c>
      <c r="AJ73" s="17">
        <v>1990</v>
      </c>
      <c r="AK73" s="16" t="s">
        <v>186</v>
      </c>
      <c r="AL73" s="17"/>
    </row>
    <row r="74" spans="1:38" s="28" customFormat="1" ht="120" x14ac:dyDescent="0.25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6" t="s">
        <v>204</v>
      </c>
      <c r="X74" s="13">
        <v>7.3999999999999996E-2</v>
      </c>
      <c r="Y74" s="16" t="s">
        <v>203</v>
      </c>
      <c r="Z74" s="13">
        <v>7.3999999999999996E-2</v>
      </c>
      <c r="AA74" s="13">
        <v>2022</v>
      </c>
      <c r="AB74" s="16" t="s">
        <v>205</v>
      </c>
      <c r="AC74" s="13"/>
      <c r="AD74" s="13"/>
      <c r="AE74" s="13">
        <v>3</v>
      </c>
      <c r="AF74" s="13">
        <v>3</v>
      </c>
      <c r="AG74" s="16" t="s">
        <v>179</v>
      </c>
      <c r="AH74" s="16" t="s">
        <v>187</v>
      </c>
      <c r="AI74" s="17">
        <v>0.06</v>
      </c>
      <c r="AJ74" s="17">
        <v>1990</v>
      </c>
      <c r="AK74" s="16" t="s">
        <v>181</v>
      </c>
      <c r="AL74" s="17"/>
    </row>
    <row r="75" spans="1:38" s="28" customFormat="1" ht="90" x14ac:dyDescent="0.25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6" t="s">
        <v>199</v>
      </c>
      <c r="X75" s="13">
        <v>0.19</v>
      </c>
      <c r="Y75" s="16" t="s">
        <v>206</v>
      </c>
      <c r="Z75" s="13">
        <v>0.19</v>
      </c>
      <c r="AA75" s="13">
        <v>2022</v>
      </c>
      <c r="AB75" s="16" t="s">
        <v>207</v>
      </c>
      <c r="AC75" s="13"/>
      <c r="AD75" s="13"/>
      <c r="AE75" s="13">
        <v>7</v>
      </c>
      <c r="AF75" s="13">
        <v>7</v>
      </c>
      <c r="AG75" s="16" t="s">
        <v>179</v>
      </c>
      <c r="AH75" s="16" t="s">
        <v>188</v>
      </c>
      <c r="AI75" s="17">
        <v>0.12</v>
      </c>
      <c r="AJ75" s="17">
        <v>1990</v>
      </c>
      <c r="AK75" s="16" t="s">
        <v>189</v>
      </c>
      <c r="AL75" s="17"/>
    </row>
    <row r="76" spans="1:38" s="28" customFormat="1" ht="60" x14ac:dyDescent="0.25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6" t="s">
        <v>199</v>
      </c>
      <c r="X76" s="13">
        <v>0.19</v>
      </c>
      <c r="Y76" s="16" t="s">
        <v>208</v>
      </c>
      <c r="Z76" s="13">
        <v>0.19</v>
      </c>
      <c r="AA76" s="13">
        <v>2022</v>
      </c>
      <c r="AB76" s="16" t="s">
        <v>207</v>
      </c>
      <c r="AC76" s="13"/>
      <c r="AD76" s="13"/>
      <c r="AE76" s="13">
        <v>1</v>
      </c>
      <c r="AF76" s="13">
        <v>1</v>
      </c>
      <c r="AG76" s="16" t="s">
        <v>179</v>
      </c>
      <c r="AH76" s="16" t="s">
        <v>190</v>
      </c>
      <c r="AI76" s="17">
        <v>0.28000000000000003</v>
      </c>
      <c r="AJ76" s="17">
        <v>1990</v>
      </c>
      <c r="AK76" s="16" t="s">
        <v>191</v>
      </c>
      <c r="AL76" s="17"/>
    </row>
    <row r="77" spans="1:38" s="28" customFormat="1" ht="60" x14ac:dyDescent="0.25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6" t="s">
        <v>210</v>
      </c>
      <c r="X77" s="13">
        <v>1</v>
      </c>
      <c r="Y77" s="16" t="s">
        <v>209</v>
      </c>
      <c r="Z77" s="13">
        <v>1</v>
      </c>
      <c r="AA77" s="13">
        <v>1972</v>
      </c>
      <c r="AB77" s="16" t="s">
        <v>211</v>
      </c>
      <c r="AC77" s="13">
        <v>11</v>
      </c>
      <c r="AD77" s="13"/>
      <c r="AE77" s="13"/>
      <c r="AF77" s="13">
        <v>11</v>
      </c>
      <c r="AG77" s="16" t="s">
        <v>179</v>
      </c>
      <c r="AH77" s="16" t="s">
        <v>192</v>
      </c>
      <c r="AI77" s="17">
        <v>0.25</v>
      </c>
      <c r="AJ77" s="17">
        <v>1990</v>
      </c>
      <c r="AK77" s="16" t="s">
        <v>186</v>
      </c>
      <c r="AL77" s="17"/>
    </row>
    <row r="78" spans="1:38" s="28" customFormat="1" ht="75" x14ac:dyDescent="0.25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6" t="s">
        <v>210</v>
      </c>
      <c r="X78" s="13">
        <v>2.4700000000000002</v>
      </c>
      <c r="Y78" s="16" t="s">
        <v>212</v>
      </c>
      <c r="Z78" s="13">
        <v>2.4700000000000002</v>
      </c>
      <c r="AA78" s="13">
        <v>1972</v>
      </c>
      <c r="AB78" s="16" t="s">
        <v>213</v>
      </c>
      <c r="AC78" s="13"/>
      <c r="AD78" s="13"/>
      <c r="AE78" s="13">
        <v>19</v>
      </c>
      <c r="AF78" s="13">
        <v>19</v>
      </c>
      <c r="AG78" s="16" t="s">
        <v>179</v>
      </c>
      <c r="AH78" s="16" t="s">
        <v>193</v>
      </c>
      <c r="AI78" s="17">
        <v>0.219</v>
      </c>
      <c r="AJ78" s="17">
        <v>1990</v>
      </c>
      <c r="AK78" s="16" t="s">
        <v>82</v>
      </c>
      <c r="AL78" s="17"/>
    </row>
    <row r="79" spans="1:38" s="28" customFormat="1" ht="135" x14ac:dyDescent="0.25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6" t="s">
        <v>215</v>
      </c>
      <c r="X79" s="13">
        <v>3.37</v>
      </c>
      <c r="Y79" s="16" t="s">
        <v>214</v>
      </c>
      <c r="Z79" s="13">
        <v>3.37</v>
      </c>
      <c r="AA79" s="13">
        <v>2017</v>
      </c>
      <c r="AB79" s="16" t="s">
        <v>216</v>
      </c>
      <c r="AC79" s="13"/>
      <c r="AD79" s="13"/>
      <c r="AE79" s="13">
        <v>41</v>
      </c>
      <c r="AF79" s="13">
        <v>41</v>
      </c>
      <c r="AG79" s="16" t="s">
        <v>179</v>
      </c>
      <c r="AH79" s="16" t="s">
        <v>194</v>
      </c>
      <c r="AI79" s="17">
        <v>0.03</v>
      </c>
      <c r="AJ79" s="17">
        <v>1990</v>
      </c>
      <c r="AK79" s="16" t="s">
        <v>84</v>
      </c>
      <c r="AL79" s="17"/>
    </row>
    <row r="80" spans="1:38" s="28" customFormat="1" ht="75" x14ac:dyDescent="0.25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6" t="s">
        <v>179</v>
      </c>
      <c r="AH80" s="16" t="s">
        <v>195</v>
      </c>
      <c r="AI80" s="17">
        <v>0.41</v>
      </c>
      <c r="AJ80" s="17">
        <v>1990</v>
      </c>
      <c r="AK80" s="16" t="s">
        <v>80</v>
      </c>
      <c r="AL80" s="17"/>
    </row>
    <row r="81" spans="1:38" s="28" customFormat="1" ht="165" x14ac:dyDescent="0.25">
      <c r="A81" s="13">
        <v>7</v>
      </c>
      <c r="B81" s="13">
        <v>7</v>
      </c>
      <c r="C81" s="13" t="s">
        <v>218</v>
      </c>
      <c r="D81" s="13"/>
      <c r="E81" s="13"/>
      <c r="F81" s="13"/>
      <c r="G81" s="13"/>
      <c r="H81" s="13"/>
      <c r="I81" s="13"/>
      <c r="J81" s="13"/>
      <c r="K81" s="13"/>
      <c r="L81" s="13"/>
      <c r="M81" s="13" t="s">
        <v>98</v>
      </c>
      <c r="N81" s="16" t="s">
        <v>224</v>
      </c>
      <c r="O81" s="13">
        <v>1.1399999999999999</v>
      </c>
      <c r="P81" s="13">
        <v>1956</v>
      </c>
      <c r="Q81" s="16" t="s">
        <v>102</v>
      </c>
      <c r="R81" s="16" t="s">
        <v>220</v>
      </c>
      <c r="S81" s="16" t="s">
        <v>219</v>
      </c>
      <c r="T81" s="13">
        <v>1982</v>
      </c>
      <c r="U81" s="13" t="s">
        <v>1016</v>
      </c>
      <c r="V81" s="13" t="s">
        <v>221</v>
      </c>
      <c r="W81" s="16" t="s">
        <v>227</v>
      </c>
      <c r="X81" s="13">
        <v>1.88</v>
      </c>
      <c r="Y81" s="16" t="s">
        <v>226</v>
      </c>
      <c r="Z81" s="13">
        <v>1.88</v>
      </c>
      <c r="AA81" s="13">
        <v>1976</v>
      </c>
      <c r="AB81" s="16" t="s">
        <v>228</v>
      </c>
      <c r="AC81" s="13"/>
      <c r="AD81" s="13"/>
      <c r="AE81" s="13">
        <v>54</v>
      </c>
      <c r="AF81" s="13">
        <v>54</v>
      </c>
      <c r="AG81" s="16" t="s">
        <v>223</v>
      </c>
      <c r="AH81" s="16" t="s">
        <v>222</v>
      </c>
      <c r="AI81" s="17">
        <v>0.02</v>
      </c>
      <c r="AJ81" s="17">
        <v>1976</v>
      </c>
      <c r="AK81" s="16" t="s">
        <v>159</v>
      </c>
      <c r="AL81" s="17"/>
    </row>
    <row r="82" spans="1:38" s="28" customFormat="1" ht="45" x14ac:dyDescent="0.25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 t="s">
        <v>98</v>
      </c>
      <c r="N82" s="16" t="s">
        <v>225</v>
      </c>
      <c r="O82" s="13">
        <v>0.26</v>
      </c>
      <c r="P82" s="13">
        <v>1980</v>
      </c>
      <c r="Q82" s="16" t="s">
        <v>72</v>
      </c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7"/>
      <c r="AH82" s="16"/>
      <c r="AI82" s="17"/>
      <c r="AJ82" s="17"/>
      <c r="AK82" s="16"/>
      <c r="AL82" s="17"/>
    </row>
    <row r="83" spans="1:38" s="28" customFormat="1" ht="45" x14ac:dyDescent="0.25">
      <c r="A83" s="13">
        <v>8</v>
      </c>
      <c r="B83" s="13">
        <v>8</v>
      </c>
      <c r="C83" s="16" t="s">
        <v>218</v>
      </c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6" t="s">
        <v>230</v>
      </c>
      <c r="S83" s="16" t="s">
        <v>229</v>
      </c>
      <c r="T83" s="13">
        <v>1976</v>
      </c>
      <c r="U83" s="13" t="s">
        <v>975</v>
      </c>
      <c r="V83" s="13" t="s">
        <v>231</v>
      </c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7"/>
      <c r="AH83" s="16"/>
      <c r="AI83" s="17"/>
      <c r="AJ83" s="17"/>
      <c r="AK83" s="16"/>
      <c r="AL83" s="17"/>
    </row>
    <row r="84" spans="1:38" s="28" customFormat="1" ht="45" x14ac:dyDescent="0.25">
      <c r="A84" s="13">
        <v>9</v>
      </c>
      <c r="B84" s="13">
        <v>9</v>
      </c>
      <c r="C84" s="16" t="s">
        <v>232</v>
      </c>
      <c r="D84" s="21" t="s">
        <v>244</v>
      </c>
      <c r="E84" s="16" t="s">
        <v>243</v>
      </c>
      <c r="F84" s="13">
        <v>10.682</v>
      </c>
      <c r="G84" s="13">
        <v>1998</v>
      </c>
      <c r="H84" s="13" t="s">
        <v>245</v>
      </c>
      <c r="I84" s="13">
        <v>50</v>
      </c>
      <c r="J84" s="13"/>
      <c r="K84" s="13"/>
      <c r="L84" s="13">
        <v>50</v>
      </c>
      <c r="M84" s="13" t="s">
        <v>98</v>
      </c>
      <c r="N84" s="16" t="s">
        <v>235</v>
      </c>
      <c r="O84" s="13">
        <v>2.5514999999999999</v>
      </c>
      <c r="P84" s="13">
        <v>2018</v>
      </c>
      <c r="Q84" s="16" t="s">
        <v>236</v>
      </c>
      <c r="R84" s="16" t="s">
        <v>234</v>
      </c>
      <c r="S84" s="16" t="s">
        <v>233</v>
      </c>
      <c r="T84" s="13">
        <v>1998</v>
      </c>
      <c r="U84" s="13" t="s">
        <v>1017</v>
      </c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7"/>
      <c r="AH84" s="16"/>
      <c r="AI84" s="17"/>
      <c r="AJ84" s="17"/>
      <c r="AK84" s="16"/>
      <c r="AL84" s="17"/>
    </row>
    <row r="85" spans="1:38" s="28" customFormat="1" ht="45" x14ac:dyDescent="0.25">
      <c r="A85" s="13"/>
      <c r="B85" s="13"/>
      <c r="C85" s="13"/>
      <c r="D85" s="21" t="s">
        <v>244</v>
      </c>
      <c r="E85" s="16" t="s">
        <v>246</v>
      </c>
      <c r="F85" s="13">
        <v>10.724</v>
      </c>
      <c r="G85" s="13">
        <v>1998</v>
      </c>
      <c r="H85" s="13" t="s">
        <v>247</v>
      </c>
      <c r="I85" s="13">
        <v>50</v>
      </c>
      <c r="J85" s="13"/>
      <c r="K85" s="13"/>
      <c r="L85" s="13">
        <v>50</v>
      </c>
      <c r="M85" s="13" t="s">
        <v>98</v>
      </c>
      <c r="N85" s="16" t="s">
        <v>237</v>
      </c>
      <c r="O85" s="13">
        <v>2.34</v>
      </c>
      <c r="P85" s="13">
        <v>2018</v>
      </c>
      <c r="Q85" s="16" t="s">
        <v>236</v>
      </c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7"/>
      <c r="AH85" s="16"/>
      <c r="AI85" s="17"/>
      <c r="AJ85" s="17"/>
      <c r="AK85" s="17"/>
      <c r="AL85" s="17"/>
    </row>
    <row r="86" spans="1:38" s="28" customFormat="1" ht="45" x14ac:dyDescent="0.25">
      <c r="A86" s="13"/>
      <c r="B86" s="13"/>
      <c r="C86" s="13"/>
      <c r="D86" s="21" t="s">
        <v>244</v>
      </c>
      <c r="E86" s="16" t="s">
        <v>248</v>
      </c>
      <c r="F86" s="13">
        <v>4.6679000000000004</v>
      </c>
      <c r="G86" s="13">
        <v>2013</v>
      </c>
      <c r="H86" s="16" t="s">
        <v>249</v>
      </c>
      <c r="I86" s="13">
        <v>23</v>
      </c>
      <c r="J86" s="13"/>
      <c r="K86" s="13"/>
      <c r="L86" s="13">
        <v>23</v>
      </c>
      <c r="M86" s="13" t="s">
        <v>98</v>
      </c>
      <c r="N86" s="16" t="s">
        <v>238</v>
      </c>
      <c r="O86" s="13">
        <v>0.08</v>
      </c>
      <c r="P86" s="13">
        <v>1994</v>
      </c>
      <c r="Q86" s="13" t="s">
        <v>239</v>
      </c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7"/>
      <c r="AH86" s="17"/>
      <c r="AI86" s="17"/>
      <c r="AJ86" s="17"/>
      <c r="AK86" s="17"/>
      <c r="AL86" s="17"/>
    </row>
    <row r="87" spans="1:38" s="28" customFormat="1" ht="75" x14ac:dyDescent="0.25">
      <c r="A87" s="13"/>
      <c r="B87" s="13"/>
      <c r="C87" s="13"/>
      <c r="D87" s="21" t="s">
        <v>244</v>
      </c>
      <c r="E87" s="16" t="s">
        <v>250</v>
      </c>
      <c r="F87" s="13">
        <v>2.69E-2</v>
      </c>
      <c r="G87" s="13">
        <v>2018</v>
      </c>
      <c r="H87" s="16" t="s">
        <v>251</v>
      </c>
      <c r="I87" s="13">
        <v>1</v>
      </c>
      <c r="J87" s="13"/>
      <c r="K87" s="13"/>
      <c r="L87" s="13">
        <v>1</v>
      </c>
      <c r="M87" s="13" t="s">
        <v>98</v>
      </c>
      <c r="N87" s="16" t="s">
        <v>240</v>
      </c>
      <c r="O87" s="13">
        <v>8.2000000000000003E-2</v>
      </c>
      <c r="P87" s="13">
        <v>1976</v>
      </c>
      <c r="Q87" s="16" t="s">
        <v>241</v>
      </c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7"/>
      <c r="AH87" s="17"/>
      <c r="AI87" s="17"/>
      <c r="AJ87" s="17"/>
      <c r="AK87" s="17"/>
      <c r="AL87" s="17"/>
    </row>
    <row r="88" spans="1:38" s="28" customFormat="1" ht="60" x14ac:dyDescent="0.25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 t="s">
        <v>98</v>
      </c>
      <c r="N88" s="16" t="s">
        <v>242</v>
      </c>
      <c r="O88" s="13">
        <v>7.1999999999999995E-2</v>
      </c>
      <c r="P88" s="13">
        <v>1976</v>
      </c>
      <c r="Q88" s="16" t="s">
        <v>241</v>
      </c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7"/>
      <c r="AH88" s="17"/>
      <c r="AI88" s="17"/>
      <c r="AJ88" s="17"/>
      <c r="AK88" s="17"/>
      <c r="AL88" s="17"/>
    </row>
    <row r="89" spans="1:38" s="28" customFormat="1" ht="75" x14ac:dyDescent="0.25">
      <c r="A89" s="13">
        <v>10</v>
      </c>
      <c r="B89" s="13">
        <v>10</v>
      </c>
      <c r="C89" s="16" t="s">
        <v>57</v>
      </c>
      <c r="D89" s="13"/>
      <c r="E89" s="13"/>
      <c r="F89" s="13"/>
      <c r="G89" s="13"/>
      <c r="H89" s="13"/>
      <c r="I89" s="13"/>
      <c r="J89" s="13"/>
      <c r="K89" s="13"/>
      <c r="L89" s="13"/>
      <c r="M89" s="13" t="s">
        <v>262</v>
      </c>
      <c r="N89" s="16" t="s">
        <v>261</v>
      </c>
      <c r="O89" s="13">
        <v>0.6</v>
      </c>
      <c r="P89" s="13">
        <v>2012</v>
      </c>
      <c r="Q89" s="13" t="s">
        <v>263</v>
      </c>
      <c r="R89" s="13" t="s">
        <v>254</v>
      </c>
      <c r="S89" s="16" t="s">
        <v>252</v>
      </c>
      <c r="T89" s="13">
        <v>2012</v>
      </c>
      <c r="U89" s="13" t="s">
        <v>1016</v>
      </c>
      <c r="V89" s="13" t="s">
        <v>253</v>
      </c>
      <c r="W89" s="16" t="s">
        <v>265</v>
      </c>
      <c r="X89" s="13">
        <v>0.4</v>
      </c>
      <c r="Y89" s="16" t="s">
        <v>264</v>
      </c>
      <c r="Z89" s="13">
        <v>0.4</v>
      </c>
      <c r="AA89" s="13">
        <v>2012</v>
      </c>
      <c r="AB89" s="16" t="s">
        <v>198</v>
      </c>
      <c r="AC89" s="13">
        <v>7</v>
      </c>
      <c r="AD89" s="13"/>
      <c r="AE89" s="13"/>
      <c r="AF89" s="13">
        <v>7</v>
      </c>
      <c r="AG89" s="16" t="s">
        <v>256</v>
      </c>
      <c r="AH89" s="16" t="s">
        <v>255</v>
      </c>
      <c r="AI89" s="17">
        <v>1.4E-2</v>
      </c>
      <c r="AJ89" s="13">
        <v>2012</v>
      </c>
      <c r="AK89" s="16" t="s">
        <v>257</v>
      </c>
      <c r="AL89" s="17"/>
    </row>
    <row r="90" spans="1:38" s="28" customFormat="1" ht="75" x14ac:dyDescent="0.25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6" t="s">
        <v>265</v>
      </c>
      <c r="X90" s="13">
        <v>0.67500000000000004</v>
      </c>
      <c r="Y90" s="16" t="s">
        <v>266</v>
      </c>
      <c r="Z90" s="13">
        <v>0.67500000000000004</v>
      </c>
      <c r="AA90" s="13">
        <v>2012</v>
      </c>
      <c r="AB90" s="16" t="s">
        <v>267</v>
      </c>
      <c r="AC90" s="13"/>
      <c r="AD90" s="13"/>
      <c r="AE90" s="13">
        <v>23</v>
      </c>
      <c r="AF90" s="13">
        <v>23</v>
      </c>
      <c r="AG90" s="16" t="s">
        <v>256</v>
      </c>
      <c r="AH90" s="16" t="s">
        <v>258</v>
      </c>
      <c r="AI90" s="17">
        <v>1.4E-2</v>
      </c>
      <c r="AJ90" s="17">
        <v>2012</v>
      </c>
      <c r="AK90" s="16" t="s">
        <v>257</v>
      </c>
      <c r="AL90" s="17"/>
    </row>
    <row r="91" spans="1:38" ht="90" x14ac:dyDescent="0.25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6"/>
      <c r="N91" s="13"/>
      <c r="O91" s="13"/>
      <c r="P91" s="13"/>
      <c r="Q91" s="13"/>
      <c r="R91" s="13"/>
      <c r="S91" s="13"/>
      <c r="T91" s="13"/>
      <c r="U91" s="13"/>
      <c r="V91" s="13"/>
      <c r="W91" s="16" t="s">
        <v>265</v>
      </c>
      <c r="X91" s="13">
        <v>1</v>
      </c>
      <c r="Y91" s="16" t="s">
        <v>268</v>
      </c>
      <c r="Z91" s="13">
        <v>1</v>
      </c>
      <c r="AA91" s="13">
        <v>2011</v>
      </c>
      <c r="AB91" s="16" t="s">
        <v>269</v>
      </c>
      <c r="AC91" s="13"/>
      <c r="AD91" s="13"/>
      <c r="AE91" s="13">
        <v>11</v>
      </c>
      <c r="AF91" s="13">
        <v>11</v>
      </c>
      <c r="AG91" s="16" t="s">
        <v>256</v>
      </c>
      <c r="AH91" s="16" t="s">
        <v>259</v>
      </c>
      <c r="AI91" s="17">
        <v>0.05</v>
      </c>
      <c r="AJ91" s="17">
        <v>2012</v>
      </c>
      <c r="AK91" s="17" t="s">
        <v>260</v>
      </c>
      <c r="AL91" s="17"/>
    </row>
    <row r="92" spans="1:38" ht="90" x14ac:dyDescent="0.25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6" t="s">
        <v>271</v>
      </c>
      <c r="X92" s="13">
        <v>4.2000000000000003E-2</v>
      </c>
      <c r="Y92" s="16" t="s">
        <v>270</v>
      </c>
      <c r="Z92" s="13">
        <v>4.2000000000000003E-2</v>
      </c>
      <c r="AA92" s="13">
        <v>2012</v>
      </c>
      <c r="AB92" s="16" t="s">
        <v>272</v>
      </c>
      <c r="AC92" s="13">
        <v>4</v>
      </c>
      <c r="AD92" s="13"/>
      <c r="AE92" s="13"/>
      <c r="AF92" s="13">
        <v>4</v>
      </c>
      <c r="AG92" s="17"/>
      <c r="AH92" s="17"/>
      <c r="AI92" s="17"/>
      <c r="AJ92" s="17"/>
      <c r="AK92" s="17"/>
      <c r="AL92" s="17"/>
    </row>
    <row r="93" spans="1:38" ht="90" x14ac:dyDescent="0.25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6" t="s">
        <v>271</v>
      </c>
      <c r="X93" s="13"/>
      <c r="Y93" s="16" t="s">
        <v>273</v>
      </c>
      <c r="Z93" s="13">
        <v>4.2000000000000003E-2</v>
      </c>
      <c r="AA93" s="13">
        <v>2012</v>
      </c>
      <c r="AB93" s="16" t="s">
        <v>272</v>
      </c>
      <c r="AC93" s="13">
        <v>4</v>
      </c>
      <c r="AD93" s="13"/>
      <c r="AE93" s="13"/>
      <c r="AF93" s="13">
        <v>4</v>
      </c>
      <c r="AG93" s="13"/>
      <c r="AH93" s="13"/>
      <c r="AI93" s="13"/>
      <c r="AJ93" s="13"/>
      <c r="AK93" s="13"/>
      <c r="AL93" s="13"/>
    </row>
    <row r="94" spans="1:38" ht="45" x14ac:dyDescent="0.25">
      <c r="A94" s="13">
        <v>11</v>
      </c>
      <c r="B94" s="13">
        <v>11</v>
      </c>
      <c r="C94" s="16" t="s">
        <v>25</v>
      </c>
      <c r="D94" s="13"/>
      <c r="E94" s="13"/>
      <c r="F94" s="13"/>
      <c r="G94" s="13"/>
      <c r="H94" s="13"/>
      <c r="I94" s="13"/>
      <c r="J94" s="13"/>
      <c r="K94" s="13"/>
      <c r="L94" s="13"/>
      <c r="M94" s="13" t="s">
        <v>98</v>
      </c>
      <c r="N94" s="16" t="s">
        <v>285</v>
      </c>
      <c r="O94" s="13">
        <v>0.6</v>
      </c>
      <c r="P94" s="13">
        <v>1976</v>
      </c>
      <c r="Q94" s="16" t="s">
        <v>286</v>
      </c>
      <c r="R94" s="16" t="s">
        <v>274</v>
      </c>
      <c r="S94" s="13" t="s">
        <v>275</v>
      </c>
      <c r="T94" s="13">
        <v>1974</v>
      </c>
      <c r="U94" s="13" t="s">
        <v>1016</v>
      </c>
      <c r="V94" s="13" t="s">
        <v>56</v>
      </c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6" t="s">
        <v>277</v>
      </c>
      <c r="AH94" s="16" t="s">
        <v>276</v>
      </c>
      <c r="AI94" s="13">
        <v>0.04</v>
      </c>
      <c r="AJ94" s="13">
        <v>1974</v>
      </c>
      <c r="AK94" s="16" t="s">
        <v>278</v>
      </c>
      <c r="AL94" s="13"/>
    </row>
    <row r="95" spans="1:38" ht="105" x14ac:dyDescent="0.25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6" t="s">
        <v>277</v>
      </c>
      <c r="AH95" s="16" t="s">
        <v>279</v>
      </c>
      <c r="AI95" s="13">
        <v>0.04</v>
      </c>
      <c r="AJ95" s="13">
        <v>1976</v>
      </c>
      <c r="AK95" s="16" t="s">
        <v>186</v>
      </c>
      <c r="AL95" s="13"/>
    </row>
    <row r="96" spans="1:38" ht="45" x14ac:dyDescent="0.25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6" t="s">
        <v>277</v>
      </c>
      <c r="AH96" s="16" t="s">
        <v>280</v>
      </c>
      <c r="AI96" s="13">
        <v>0.04</v>
      </c>
      <c r="AJ96" s="13">
        <v>1976</v>
      </c>
      <c r="AK96" s="16" t="s">
        <v>48</v>
      </c>
      <c r="AL96" s="13"/>
    </row>
    <row r="97" spans="1:38" ht="165" x14ac:dyDescent="0.25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6" t="s">
        <v>277</v>
      </c>
      <c r="AH97" s="16" t="s">
        <v>281</v>
      </c>
      <c r="AI97" s="13">
        <v>0.2</v>
      </c>
      <c r="AJ97" s="13">
        <v>1976</v>
      </c>
      <c r="AK97" s="16" t="s">
        <v>282</v>
      </c>
      <c r="AL97" s="13"/>
    </row>
    <row r="98" spans="1:38" ht="165" x14ac:dyDescent="0.25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6" t="s">
        <v>277</v>
      </c>
      <c r="AH98" s="16" t="s">
        <v>283</v>
      </c>
      <c r="AI98" s="13">
        <v>0.05</v>
      </c>
      <c r="AJ98" s="13">
        <v>1976</v>
      </c>
      <c r="AK98" s="16" t="s">
        <v>34</v>
      </c>
      <c r="AL98" s="13"/>
    </row>
    <row r="99" spans="1:38" ht="45" x14ac:dyDescent="0.25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6" t="s">
        <v>277</v>
      </c>
      <c r="AH99" s="16" t="s">
        <v>284</v>
      </c>
      <c r="AI99" s="13">
        <v>0.25</v>
      </c>
      <c r="AJ99" s="13">
        <v>1976</v>
      </c>
      <c r="AK99" s="16" t="s">
        <v>48</v>
      </c>
      <c r="AL99" s="13"/>
    </row>
    <row r="100" spans="1:38" ht="60" x14ac:dyDescent="0.25">
      <c r="A100" s="13">
        <v>12</v>
      </c>
      <c r="B100" s="13">
        <v>12</v>
      </c>
      <c r="C100" s="16" t="s">
        <v>25</v>
      </c>
      <c r="D100" s="13"/>
      <c r="E100" s="13"/>
      <c r="F100" s="13"/>
      <c r="G100" s="13"/>
      <c r="H100" s="13"/>
      <c r="I100" s="13"/>
      <c r="J100" s="13"/>
      <c r="K100" s="13"/>
      <c r="L100" s="13"/>
      <c r="M100" s="13" t="s">
        <v>98</v>
      </c>
      <c r="N100" s="16" t="s">
        <v>305</v>
      </c>
      <c r="O100" s="13">
        <v>1.05</v>
      </c>
      <c r="P100" s="13">
        <v>1976</v>
      </c>
      <c r="Q100" s="16" t="s">
        <v>302</v>
      </c>
      <c r="R100" s="16" t="s">
        <v>287</v>
      </c>
      <c r="S100" s="16" t="s">
        <v>288</v>
      </c>
      <c r="T100" s="13">
        <v>1973</v>
      </c>
      <c r="U100" s="13" t="s">
        <v>29</v>
      </c>
      <c r="V100" s="13" t="s">
        <v>28</v>
      </c>
      <c r="W100" s="16" t="s">
        <v>304</v>
      </c>
      <c r="X100" s="13">
        <v>1.7805</v>
      </c>
      <c r="Y100" s="16" t="s">
        <v>303</v>
      </c>
      <c r="Z100" s="13">
        <v>1.7805</v>
      </c>
      <c r="AA100" s="13">
        <v>1976</v>
      </c>
      <c r="AB100" s="16" t="s">
        <v>269</v>
      </c>
      <c r="AC100" s="16">
        <v>9</v>
      </c>
      <c r="AD100" s="13"/>
      <c r="AE100" s="13">
        <v>26</v>
      </c>
      <c r="AF100" s="13"/>
      <c r="AG100" s="16" t="s">
        <v>290</v>
      </c>
      <c r="AH100" s="16" t="s">
        <v>289</v>
      </c>
      <c r="AI100" s="13">
        <v>0.37</v>
      </c>
      <c r="AJ100" s="13">
        <v>2021</v>
      </c>
      <c r="AK100" s="16" t="s">
        <v>291</v>
      </c>
      <c r="AL100" s="13"/>
    </row>
    <row r="101" spans="1:38" ht="45" x14ac:dyDescent="0.25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 t="s">
        <v>98</v>
      </c>
      <c r="N101" s="16" t="s">
        <v>306</v>
      </c>
      <c r="O101" s="13">
        <v>0.24</v>
      </c>
      <c r="P101" s="13">
        <v>1976</v>
      </c>
      <c r="Q101" s="16" t="s">
        <v>72</v>
      </c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6" t="s">
        <v>293</v>
      </c>
      <c r="AH101" s="16" t="s">
        <v>292</v>
      </c>
      <c r="AI101" s="13">
        <v>0.25</v>
      </c>
      <c r="AJ101" s="13">
        <v>1983</v>
      </c>
      <c r="AK101" s="16" t="s">
        <v>126</v>
      </c>
      <c r="AL101" s="13"/>
    </row>
    <row r="102" spans="1:38" ht="60" x14ac:dyDescent="0.25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 t="s">
        <v>98</v>
      </c>
      <c r="N102" s="16" t="s">
        <v>307</v>
      </c>
      <c r="O102" s="13">
        <v>0.82</v>
      </c>
      <c r="P102" s="13">
        <v>1976</v>
      </c>
      <c r="Q102" s="16" t="s">
        <v>308</v>
      </c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6" t="s">
        <v>295</v>
      </c>
      <c r="AH102" s="16" t="s">
        <v>294</v>
      </c>
      <c r="AI102" s="13">
        <v>0.54800000000000004</v>
      </c>
      <c r="AJ102" s="13">
        <v>2015</v>
      </c>
      <c r="AK102" s="16" t="s">
        <v>296</v>
      </c>
      <c r="AL102" s="13"/>
    </row>
    <row r="103" spans="1:38" ht="60" x14ac:dyDescent="0.25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 t="s">
        <v>98</v>
      </c>
      <c r="N103" s="16" t="s">
        <v>309</v>
      </c>
      <c r="O103" s="13">
        <v>0.85</v>
      </c>
      <c r="P103" s="13">
        <v>1976</v>
      </c>
      <c r="Q103" s="16" t="s">
        <v>100</v>
      </c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6" t="s">
        <v>295</v>
      </c>
      <c r="AH103" s="16" t="s">
        <v>297</v>
      </c>
      <c r="AI103" s="13">
        <v>0.54800000000000004</v>
      </c>
      <c r="AJ103" s="13">
        <v>2015</v>
      </c>
      <c r="AK103" s="16" t="s">
        <v>296</v>
      </c>
      <c r="AL103" s="13"/>
    </row>
    <row r="104" spans="1:38" ht="135" x14ac:dyDescent="0.25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6" t="s">
        <v>293</v>
      </c>
      <c r="AH104" s="16" t="s">
        <v>298</v>
      </c>
      <c r="AI104" s="13">
        <v>0.06</v>
      </c>
      <c r="AJ104" s="13">
        <v>1983</v>
      </c>
      <c r="AK104" s="16" t="s">
        <v>299</v>
      </c>
      <c r="AL104" s="13"/>
    </row>
    <row r="105" spans="1:38" ht="45" x14ac:dyDescent="0.25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6" t="s">
        <v>293</v>
      </c>
      <c r="AH105" s="16" t="s">
        <v>300</v>
      </c>
      <c r="AI105" s="13">
        <v>6.5000000000000002E-2</v>
      </c>
      <c r="AJ105" s="13">
        <v>1983</v>
      </c>
      <c r="AK105" s="16" t="s">
        <v>126</v>
      </c>
      <c r="AL105" s="13"/>
    </row>
    <row r="106" spans="1:38" ht="45" x14ac:dyDescent="0.25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6" t="s">
        <v>293</v>
      </c>
      <c r="AH106" s="16" t="s">
        <v>301</v>
      </c>
      <c r="AI106" s="13">
        <v>0.1</v>
      </c>
      <c r="AJ106" s="13">
        <v>1983</v>
      </c>
      <c r="AK106" s="16" t="s">
        <v>302</v>
      </c>
      <c r="AL106" s="13"/>
    </row>
    <row r="107" spans="1:38" ht="45" x14ac:dyDescent="0.25">
      <c r="A107" s="13">
        <v>13</v>
      </c>
      <c r="B107" s="13">
        <v>13</v>
      </c>
      <c r="C107" s="16" t="s">
        <v>232</v>
      </c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6" t="s">
        <v>311</v>
      </c>
      <c r="S107" s="16" t="s">
        <v>310</v>
      </c>
      <c r="T107" s="13">
        <v>1984</v>
      </c>
      <c r="U107" s="13" t="s">
        <v>1016</v>
      </c>
      <c r="V107" s="13" t="s">
        <v>28</v>
      </c>
      <c r="W107" s="21" t="s">
        <v>335</v>
      </c>
      <c r="X107" s="16" t="s">
        <v>334</v>
      </c>
      <c r="Y107" s="16" t="s">
        <v>333</v>
      </c>
      <c r="Z107" s="13">
        <v>1.8108</v>
      </c>
      <c r="AA107" s="13">
        <v>1982</v>
      </c>
      <c r="AB107" s="13"/>
      <c r="AC107" s="13">
        <v>35</v>
      </c>
      <c r="AD107" s="13"/>
      <c r="AE107" s="13"/>
      <c r="AF107" s="13">
        <v>35</v>
      </c>
      <c r="AG107" s="16" t="s">
        <v>313</v>
      </c>
      <c r="AH107" s="16" t="s">
        <v>312</v>
      </c>
      <c r="AI107" s="13">
        <v>0.09</v>
      </c>
      <c r="AJ107" s="13">
        <v>1984</v>
      </c>
      <c r="AK107" s="16" t="s">
        <v>126</v>
      </c>
      <c r="AL107" s="13"/>
    </row>
    <row r="108" spans="1:38" ht="60" x14ac:dyDescent="0.25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6" t="s">
        <v>313</v>
      </c>
      <c r="AH108" s="16" t="s">
        <v>314</v>
      </c>
      <c r="AI108" s="13">
        <v>0.03</v>
      </c>
      <c r="AJ108" s="13">
        <v>1984</v>
      </c>
      <c r="AK108" s="16" t="s">
        <v>315</v>
      </c>
      <c r="AL108" s="13"/>
    </row>
    <row r="109" spans="1:38" ht="45" x14ac:dyDescent="0.25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6" t="s">
        <v>313</v>
      </c>
      <c r="AH109" s="16" t="s">
        <v>316</v>
      </c>
      <c r="AI109" s="13">
        <v>4.4999999999999998E-2</v>
      </c>
      <c r="AJ109" s="13">
        <v>1984</v>
      </c>
      <c r="AK109" s="16" t="s">
        <v>317</v>
      </c>
      <c r="AL109" s="13"/>
    </row>
    <row r="110" spans="1:38" ht="45" x14ac:dyDescent="0.25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6" t="s">
        <v>313</v>
      </c>
      <c r="AH110" s="16" t="s">
        <v>318</v>
      </c>
      <c r="AI110" s="13">
        <v>0.33</v>
      </c>
      <c r="AJ110" s="13">
        <v>1984</v>
      </c>
      <c r="AK110" s="16" t="s">
        <v>48</v>
      </c>
      <c r="AL110" s="13"/>
    </row>
    <row r="111" spans="1:38" ht="45" x14ac:dyDescent="0.25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6" t="s">
        <v>313</v>
      </c>
      <c r="AH111" s="16" t="s">
        <v>319</v>
      </c>
      <c r="AI111" s="13">
        <v>0.02</v>
      </c>
      <c r="AJ111" s="13">
        <v>1984</v>
      </c>
      <c r="AK111" s="16" t="s">
        <v>48</v>
      </c>
      <c r="AL111" s="13"/>
    </row>
    <row r="112" spans="1:38" ht="165" x14ac:dyDescent="0.25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6" t="s">
        <v>313</v>
      </c>
      <c r="AH112" s="16" t="s">
        <v>320</v>
      </c>
      <c r="AI112" s="13">
        <v>0.11</v>
      </c>
      <c r="AJ112" s="13">
        <v>1984</v>
      </c>
      <c r="AK112" s="16" t="s">
        <v>44</v>
      </c>
      <c r="AL112" s="13"/>
    </row>
    <row r="113" spans="1:38" ht="165" x14ac:dyDescent="0.25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6" t="s">
        <v>313</v>
      </c>
      <c r="AH113" s="16" t="s">
        <v>321</v>
      </c>
      <c r="AI113" s="13">
        <v>4.4999999999999998E-2</v>
      </c>
      <c r="AJ113" s="13">
        <v>1984</v>
      </c>
      <c r="AK113" s="16" t="s">
        <v>44</v>
      </c>
      <c r="AL113" s="13"/>
    </row>
    <row r="114" spans="1:38" ht="165" x14ac:dyDescent="0.25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6" t="s">
        <v>313</v>
      </c>
      <c r="AH114" s="16" t="s">
        <v>322</v>
      </c>
      <c r="AI114" s="13">
        <v>7.0000000000000007E-2</v>
      </c>
      <c r="AJ114" s="13">
        <v>1984</v>
      </c>
      <c r="AK114" s="16" t="s">
        <v>323</v>
      </c>
      <c r="AL114" s="13"/>
    </row>
    <row r="115" spans="1:38" ht="105" x14ac:dyDescent="0.25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6" t="s">
        <v>313</v>
      </c>
      <c r="AH115" s="16" t="s">
        <v>324</v>
      </c>
      <c r="AI115" s="13">
        <v>0.125</v>
      </c>
      <c r="AJ115" s="13">
        <v>1984</v>
      </c>
      <c r="AK115" s="16" t="s">
        <v>48</v>
      </c>
      <c r="AL115" s="13"/>
    </row>
    <row r="116" spans="1:38" ht="165" x14ac:dyDescent="0.25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6" t="s">
        <v>313</v>
      </c>
      <c r="AH116" s="16" t="s">
        <v>325</v>
      </c>
      <c r="AI116" s="13">
        <v>0.1</v>
      </c>
      <c r="AJ116" s="13">
        <v>1984</v>
      </c>
      <c r="AK116" s="16" t="s">
        <v>323</v>
      </c>
      <c r="AL116" s="13"/>
    </row>
    <row r="117" spans="1:38" ht="45" x14ac:dyDescent="0.25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6" t="s">
        <v>313</v>
      </c>
      <c r="AH117" s="16" t="s">
        <v>326</v>
      </c>
      <c r="AI117" s="13">
        <v>0.22</v>
      </c>
      <c r="AJ117" s="13">
        <v>1984</v>
      </c>
      <c r="AK117" s="16" t="s">
        <v>48</v>
      </c>
      <c r="AL117" s="13"/>
    </row>
    <row r="118" spans="1:38" ht="165" x14ac:dyDescent="0.25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6" t="s">
        <v>313</v>
      </c>
      <c r="AH118" s="16" t="s">
        <v>327</v>
      </c>
      <c r="AI118" s="13">
        <v>8.5000000000000006E-2</v>
      </c>
      <c r="AJ118" s="13">
        <v>1984</v>
      </c>
      <c r="AK118" s="16" t="s">
        <v>328</v>
      </c>
      <c r="AL118" s="13"/>
    </row>
    <row r="119" spans="1:38" ht="165" x14ac:dyDescent="0.25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6" t="s">
        <v>313</v>
      </c>
      <c r="AH119" s="16" t="s">
        <v>329</v>
      </c>
      <c r="AI119" s="13">
        <v>0.08</v>
      </c>
      <c r="AJ119" s="13">
        <v>1984</v>
      </c>
      <c r="AK119" s="16" t="s">
        <v>323</v>
      </c>
      <c r="AL119" s="13"/>
    </row>
    <row r="120" spans="1:38" ht="45" x14ac:dyDescent="0.25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6" t="s">
        <v>313</v>
      </c>
      <c r="AH120" s="16" t="s">
        <v>330</v>
      </c>
      <c r="AI120" s="13">
        <v>0.16</v>
      </c>
      <c r="AJ120" s="13">
        <v>1984</v>
      </c>
      <c r="AK120" s="16" t="s">
        <v>48</v>
      </c>
      <c r="AL120" s="13"/>
    </row>
    <row r="121" spans="1:38" ht="45" x14ac:dyDescent="0.25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6" t="s">
        <v>313</v>
      </c>
      <c r="AH121" s="16" t="s">
        <v>331</v>
      </c>
      <c r="AI121" s="13">
        <v>0.26</v>
      </c>
      <c r="AJ121" s="13">
        <v>1984</v>
      </c>
      <c r="AK121" s="16" t="s">
        <v>328</v>
      </c>
      <c r="AL121" s="13"/>
    </row>
    <row r="122" spans="1:38" ht="45" x14ac:dyDescent="0.25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6" t="s">
        <v>313</v>
      </c>
      <c r="AH122" s="16" t="s">
        <v>332</v>
      </c>
      <c r="AI122" s="13">
        <v>0.26</v>
      </c>
      <c r="AJ122" s="13">
        <v>1984</v>
      </c>
      <c r="AK122" s="16" t="s">
        <v>126</v>
      </c>
      <c r="AL122" s="13"/>
    </row>
    <row r="123" spans="1:38" ht="165" x14ac:dyDescent="0.25">
      <c r="A123" s="13">
        <v>14</v>
      </c>
      <c r="B123" s="13">
        <v>14</v>
      </c>
      <c r="C123" s="16" t="s">
        <v>336</v>
      </c>
      <c r="D123" s="16" t="s">
        <v>354</v>
      </c>
      <c r="E123" s="16" t="s">
        <v>353</v>
      </c>
      <c r="F123" s="13">
        <v>0.51700000000000002</v>
      </c>
      <c r="G123" s="13">
        <v>2023</v>
      </c>
      <c r="H123" s="16" t="s">
        <v>249</v>
      </c>
      <c r="I123" s="13">
        <v>7</v>
      </c>
      <c r="J123" s="13"/>
      <c r="K123" s="13">
        <v>8</v>
      </c>
      <c r="L123" s="13">
        <v>15</v>
      </c>
      <c r="M123" s="13" t="s">
        <v>98</v>
      </c>
      <c r="N123" s="16" t="s">
        <v>348</v>
      </c>
      <c r="O123" s="13">
        <v>0.87</v>
      </c>
      <c r="P123" s="13">
        <v>1963</v>
      </c>
      <c r="Q123" s="16" t="s">
        <v>349</v>
      </c>
      <c r="R123" s="16" t="s">
        <v>338</v>
      </c>
      <c r="S123" s="16" t="s">
        <v>337</v>
      </c>
      <c r="T123" s="13">
        <v>1952</v>
      </c>
      <c r="U123" s="13" t="s">
        <v>1016</v>
      </c>
      <c r="V123" s="13" t="s">
        <v>253</v>
      </c>
      <c r="W123" s="16" t="s">
        <v>340</v>
      </c>
      <c r="X123" s="13">
        <v>0.10199999999999999</v>
      </c>
      <c r="Y123" s="16" t="s">
        <v>339</v>
      </c>
      <c r="Z123" s="13">
        <v>0.10199999999999999</v>
      </c>
      <c r="AA123" s="13">
        <v>2020</v>
      </c>
      <c r="AB123" s="16" t="s">
        <v>200</v>
      </c>
      <c r="AC123" s="13">
        <v>3</v>
      </c>
      <c r="AD123" s="13"/>
      <c r="AE123" s="13"/>
      <c r="AF123" s="13">
        <v>3</v>
      </c>
      <c r="AG123" s="13"/>
      <c r="AH123" s="13"/>
      <c r="AI123" s="13"/>
      <c r="AJ123" s="13"/>
      <c r="AK123" s="13"/>
      <c r="AL123" s="13"/>
    </row>
    <row r="124" spans="1:38" ht="60" x14ac:dyDescent="0.25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 t="s">
        <v>98</v>
      </c>
      <c r="N124" s="16" t="s">
        <v>350</v>
      </c>
      <c r="O124" s="13">
        <v>0.45</v>
      </c>
      <c r="P124" s="13">
        <v>1976</v>
      </c>
      <c r="Q124" s="16" t="s">
        <v>351</v>
      </c>
      <c r="R124" s="13"/>
      <c r="S124" s="13"/>
      <c r="T124" s="13"/>
      <c r="U124" s="13"/>
      <c r="V124" s="13"/>
      <c r="W124" s="16" t="s">
        <v>342</v>
      </c>
      <c r="X124" s="16">
        <v>9.7000000000000003E-2</v>
      </c>
      <c r="Y124" s="16" t="s">
        <v>341</v>
      </c>
      <c r="Z124" s="13">
        <v>9.7000000000000003E-2</v>
      </c>
      <c r="AA124" s="13">
        <v>2022</v>
      </c>
      <c r="AB124" s="16" t="s">
        <v>198</v>
      </c>
      <c r="AC124" s="13">
        <v>6</v>
      </c>
      <c r="AD124" s="13"/>
      <c r="AE124" s="13"/>
      <c r="AF124" s="13">
        <v>6</v>
      </c>
      <c r="AG124" s="13"/>
      <c r="AH124" s="13"/>
      <c r="AI124" s="13"/>
      <c r="AJ124" s="13"/>
      <c r="AK124" s="13"/>
      <c r="AL124" s="13"/>
    </row>
    <row r="125" spans="1:38" ht="45" x14ac:dyDescent="0.25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6" t="s">
        <v>343</v>
      </c>
      <c r="X125">
        <v>0.22</v>
      </c>
      <c r="Y125" s="24" t="s">
        <v>339</v>
      </c>
      <c r="Z125" s="13">
        <v>0.22</v>
      </c>
      <c r="AA125" s="13">
        <v>2014</v>
      </c>
      <c r="AB125" s="16" t="s">
        <v>198</v>
      </c>
      <c r="AC125" s="13">
        <v>7</v>
      </c>
      <c r="AD125" s="13"/>
      <c r="AE125" s="13"/>
      <c r="AF125" s="13">
        <v>7</v>
      </c>
      <c r="AG125" s="13"/>
      <c r="AH125" s="13"/>
      <c r="AI125" s="13"/>
      <c r="AJ125" s="13"/>
      <c r="AK125" s="13"/>
      <c r="AL125" s="13"/>
    </row>
    <row r="126" spans="1:38" ht="165" x14ac:dyDescent="0.25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6" t="s">
        <v>343</v>
      </c>
      <c r="X126" s="13">
        <v>1.0629999999999999</v>
      </c>
      <c r="Y126" s="16" t="s">
        <v>344</v>
      </c>
      <c r="Z126" s="13">
        <v>1.0629999999999999</v>
      </c>
      <c r="AA126" s="13">
        <v>2011</v>
      </c>
      <c r="AB126" s="16" t="s">
        <v>345</v>
      </c>
      <c r="AC126" s="13">
        <v>38</v>
      </c>
      <c r="AD126" s="13"/>
      <c r="AE126" s="13"/>
      <c r="AF126" s="13">
        <v>38</v>
      </c>
      <c r="AG126" s="13"/>
      <c r="AH126" s="13"/>
      <c r="AI126" s="13"/>
      <c r="AJ126" s="13"/>
      <c r="AK126" s="13"/>
      <c r="AL126" s="13"/>
    </row>
    <row r="127" spans="1:38" ht="135" x14ac:dyDescent="0.25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6" t="s">
        <v>347</v>
      </c>
      <c r="X127" s="13">
        <v>1.3168</v>
      </c>
      <c r="Y127" s="16" t="s">
        <v>346</v>
      </c>
      <c r="Z127" s="13">
        <v>1.3168</v>
      </c>
      <c r="AA127" s="13">
        <v>2019</v>
      </c>
      <c r="AB127" s="16" t="s">
        <v>198</v>
      </c>
      <c r="AC127" s="13"/>
      <c r="AD127" s="13"/>
      <c r="AE127" s="13">
        <v>16</v>
      </c>
      <c r="AF127" s="13">
        <v>16</v>
      </c>
      <c r="AG127" s="13"/>
      <c r="AH127" s="13"/>
      <c r="AI127" s="13"/>
      <c r="AJ127" s="13"/>
      <c r="AK127" s="13"/>
      <c r="AL127" s="13"/>
    </row>
    <row r="128" spans="1:38" ht="135" x14ac:dyDescent="0.25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6" t="s">
        <v>347</v>
      </c>
      <c r="X128" s="13">
        <v>0.34200000000000003</v>
      </c>
      <c r="Y128" s="16" t="s">
        <v>346</v>
      </c>
      <c r="Z128" s="13">
        <v>0.34200000000000003</v>
      </c>
      <c r="AA128" s="13">
        <v>2019</v>
      </c>
      <c r="AB128" s="16" t="s">
        <v>198</v>
      </c>
      <c r="AC128" s="13"/>
      <c r="AD128" s="13"/>
      <c r="AE128" s="13">
        <v>4</v>
      </c>
      <c r="AF128" s="13">
        <v>4</v>
      </c>
      <c r="AG128" s="13"/>
      <c r="AH128" s="13"/>
      <c r="AI128" s="13"/>
      <c r="AJ128" s="13"/>
      <c r="AK128" s="13"/>
      <c r="AL128" s="13"/>
    </row>
    <row r="129" spans="1:38" ht="105" x14ac:dyDescent="0.25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>
        <v>0.11799999999999999</v>
      </c>
      <c r="Y129" s="16" t="s">
        <v>346</v>
      </c>
      <c r="Z129" s="13">
        <v>0.11799999999999999</v>
      </c>
      <c r="AA129" s="13">
        <v>2023</v>
      </c>
      <c r="AB129" s="16" t="s">
        <v>352</v>
      </c>
      <c r="AC129" s="13">
        <v>4</v>
      </c>
      <c r="AD129" s="13"/>
      <c r="AE129" s="13"/>
      <c r="AF129" s="13">
        <v>4</v>
      </c>
      <c r="AG129" s="13"/>
      <c r="AH129" s="13"/>
      <c r="AI129" s="13"/>
      <c r="AJ129" s="13"/>
      <c r="AK129" s="13"/>
      <c r="AL129" s="13"/>
    </row>
    <row r="130" spans="1:38" ht="75" x14ac:dyDescent="0.25">
      <c r="A130" s="13">
        <v>15</v>
      </c>
      <c r="B130" s="13">
        <v>15</v>
      </c>
      <c r="C130" s="16" t="s">
        <v>57</v>
      </c>
      <c r="D130" s="13"/>
      <c r="E130" s="13"/>
      <c r="F130" s="13"/>
      <c r="G130" s="13"/>
      <c r="H130" s="13"/>
      <c r="I130" s="13"/>
      <c r="J130" s="13"/>
      <c r="K130" s="13"/>
      <c r="L130" s="13"/>
      <c r="M130" s="13" t="s">
        <v>98</v>
      </c>
      <c r="N130" s="16" t="s">
        <v>371</v>
      </c>
      <c r="O130" s="13">
        <v>0.57999999999999996</v>
      </c>
      <c r="P130" s="13">
        <v>1976</v>
      </c>
      <c r="Q130" s="16" t="s">
        <v>72</v>
      </c>
      <c r="R130" s="16" t="s">
        <v>356</v>
      </c>
      <c r="S130" s="16" t="s">
        <v>355</v>
      </c>
      <c r="T130" s="13">
        <v>1986</v>
      </c>
      <c r="U130" s="13" t="s">
        <v>29</v>
      </c>
      <c r="V130" s="13" t="s">
        <v>357</v>
      </c>
      <c r="W130" s="16" t="s">
        <v>369</v>
      </c>
      <c r="X130" s="13">
        <v>8.3000000000000004E-2</v>
      </c>
      <c r="Y130" s="16" t="s">
        <v>368</v>
      </c>
      <c r="Z130" s="13">
        <v>8.3000000000000004E-2</v>
      </c>
      <c r="AA130" s="13">
        <v>1976</v>
      </c>
      <c r="AB130" s="16" t="s">
        <v>198</v>
      </c>
      <c r="AC130" s="13"/>
      <c r="AD130" s="13"/>
      <c r="AE130" s="13">
        <v>7</v>
      </c>
      <c r="AF130" s="13">
        <v>7</v>
      </c>
      <c r="AG130" s="16" t="s">
        <v>359</v>
      </c>
      <c r="AH130" s="16" t="s">
        <v>358</v>
      </c>
      <c r="AI130" s="13">
        <v>5.7000000000000002E-2</v>
      </c>
      <c r="AJ130" s="13">
        <v>2021</v>
      </c>
      <c r="AK130" s="16" t="s">
        <v>360</v>
      </c>
      <c r="AL130" s="13"/>
    </row>
    <row r="131" spans="1:38" ht="45" x14ac:dyDescent="0.25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6" t="s">
        <v>369</v>
      </c>
      <c r="X131" s="13">
        <v>0.17929999999999999</v>
      </c>
      <c r="Y131" s="16" t="s">
        <v>370</v>
      </c>
      <c r="Z131" s="13">
        <v>0.17929999999999999</v>
      </c>
      <c r="AA131" s="13">
        <v>1976</v>
      </c>
      <c r="AB131" s="16" t="s">
        <v>198</v>
      </c>
      <c r="AC131" s="13"/>
      <c r="AD131" s="13"/>
      <c r="AE131" s="13">
        <v>2</v>
      </c>
      <c r="AF131" s="13">
        <v>2</v>
      </c>
      <c r="AG131" s="16" t="s">
        <v>362</v>
      </c>
      <c r="AH131" s="16" t="s">
        <v>361</v>
      </c>
      <c r="AI131" s="13">
        <v>0.1</v>
      </c>
      <c r="AJ131" s="13">
        <v>1986</v>
      </c>
      <c r="AK131" s="16" t="s">
        <v>60</v>
      </c>
      <c r="AL131" s="13"/>
    </row>
    <row r="132" spans="1:38" ht="75" x14ac:dyDescent="0.25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6" t="s">
        <v>359</v>
      </c>
      <c r="X132" s="13">
        <v>0.24399999999999999</v>
      </c>
      <c r="Y132" s="16" t="s">
        <v>372</v>
      </c>
      <c r="Z132" s="13">
        <v>0.34399999999999997</v>
      </c>
      <c r="AA132" s="13">
        <v>1921</v>
      </c>
      <c r="AB132" s="16" t="s">
        <v>373</v>
      </c>
      <c r="AC132" s="13">
        <v>6</v>
      </c>
      <c r="AD132" s="13"/>
      <c r="AE132" s="13"/>
      <c r="AF132" s="13">
        <v>6</v>
      </c>
      <c r="AG132" s="16" t="s">
        <v>362</v>
      </c>
      <c r="AH132" s="16" t="s">
        <v>363</v>
      </c>
      <c r="AI132" s="13">
        <v>0.02</v>
      </c>
      <c r="AJ132" s="13">
        <v>1966</v>
      </c>
      <c r="AK132" s="16" t="s">
        <v>364</v>
      </c>
      <c r="AL132" s="13"/>
    </row>
    <row r="133" spans="1:38" ht="45" x14ac:dyDescent="0.25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6" t="s">
        <v>362</v>
      </c>
      <c r="AH133" s="16" t="s">
        <v>365</v>
      </c>
      <c r="AI133" s="13">
        <v>0.5736</v>
      </c>
      <c r="AJ133" s="13">
        <v>1986</v>
      </c>
      <c r="AK133" s="16" t="s">
        <v>72</v>
      </c>
      <c r="AL133" s="13"/>
    </row>
    <row r="134" spans="1:38" ht="45" x14ac:dyDescent="0.25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6" t="s">
        <v>362</v>
      </c>
      <c r="AH134" s="16" t="s">
        <v>366</v>
      </c>
      <c r="AI134" s="13">
        <v>0.1</v>
      </c>
      <c r="AJ134" s="13">
        <v>1986</v>
      </c>
      <c r="AK134" s="16" t="s">
        <v>60</v>
      </c>
      <c r="AL134" s="13"/>
    </row>
    <row r="135" spans="1:38" ht="75" x14ac:dyDescent="0.25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6" t="s">
        <v>362</v>
      </c>
      <c r="AH135" s="16" t="s">
        <v>367</v>
      </c>
      <c r="AI135" s="13">
        <v>0.25</v>
      </c>
      <c r="AJ135" s="13">
        <v>1986</v>
      </c>
      <c r="AK135" s="16" t="s">
        <v>191</v>
      </c>
      <c r="AL135" s="13"/>
    </row>
    <row r="136" spans="1:38" ht="75" x14ac:dyDescent="0.25">
      <c r="A136" s="13">
        <v>16</v>
      </c>
      <c r="B136" s="13">
        <v>16</v>
      </c>
      <c r="C136" s="16" t="s">
        <v>57</v>
      </c>
      <c r="D136" s="13"/>
      <c r="E136" s="13"/>
      <c r="F136" s="13"/>
      <c r="G136" s="13"/>
      <c r="H136" s="13"/>
      <c r="I136" s="13"/>
      <c r="J136" s="13"/>
      <c r="K136" s="13"/>
      <c r="L136" s="13"/>
      <c r="M136" s="13" t="s">
        <v>98</v>
      </c>
      <c r="N136" s="16" t="s">
        <v>410</v>
      </c>
      <c r="O136" s="13">
        <v>3.9E-2</v>
      </c>
      <c r="P136" s="13">
        <v>1976</v>
      </c>
      <c r="Q136" s="16" t="s">
        <v>411</v>
      </c>
      <c r="R136" s="16" t="s">
        <v>375</v>
      </c>
      <c r="S136" s="16" t="s">
        <v>374</v>
      </c>
      <c r="T136" s="13">
        <v>1982</v>
      </c>
      <c r="U136" s="13" t="s">
        <v>1016</v>
      </c>
      <c r="V136" s="13" t="s">
        <v>28</v>
      </c>
      <c r="W136" s="16" t="s">
        <v>405</v>
      </c>
      <c r="X136" s="13">
        <v>1.5004999999999999</v>
      </c>
      <c r="Y136" s="16" t="s">
        <v>404</v>
      </c>
      <c r="Z136" s="13">
        <v>1.5004999999999999</v>
      </c>
      <c r="AA136" s="13">
        <v>2011</v>
      </c>
      <c r="AB136" s="13" t="s">
        <v>105</v>
      </c>
      <c r="AC136" s="13">
        <v>10</v>
      </c>
      <c r="AD136" s="13"/>
      <c r="AE136" s="13"/>
      <c r="AF136" s="13">
        <v>10</v>
      </c>
      <c r="AG136" s="16" t="s">
        <v>377</v>
      </c>
      <c r="AH136" s="16" t="s">
        <v>376</v>
      </c>
      <c r="AI136" s="13">
        <v>0.11</v>
      </c>
      <c r="AJ136" s="13">
        <v>1976</v>
      </c>
      <c r="AK136" s="16" t="s">
        <v>378</v>
      </c>
      <c r="AL136" s="13"/>
    </row>
    <row r="137" spans="1:38" ht="120" x14ac:dyDescent="0.25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6" t="s">
        <v>405</v>
      </c>
      <c r="X137" s="13">
        <v>0.53700000000000003</v>
      </c>
      <c r="Y137" s="16" t="s">
        <v>406</v>
      </c>
      <c r="Z137" s="13">
        <v>0.53700000000000003</v>
      </c>
      <c r="AA137" s="13">
        <v>2014</v>
      </c>
      <c r="AB137" s="16" t="s">
        <v>407</v>
      </c>
      <c r="AC137" s="13">
        <v>18</v>
      </c>
      <c r="AD137" s="13"/>
      <c r="AE137" s="13"/>
      <c r="AF137" s="13">
        <v>18</v>
      </c>
      <c r="AG137" s="16" t="s">
        <v>377</v>
      </c>
      <c r="AH137" s="16" t="s">
        <v>379</v>
      </c>
      <c r="AI137" s="13">
        <v>0.1047</v>
      </c>
      <c r="AJ137" s="13">
        <v>2007</v>
      </c>
      <c r="AK137" s="16" t="s">
        <v>380</v>
      </c>
      <c r="AL137" s="13"/>
    </row>
    <row r="138" spans="1:38" ht="105" x14ac:dyDescent="0.25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6" t="s">
        <v>382</v>
      </c>
      <c r="X138" s="13">
        <v>0.17299999999999999</v>
      </c>
      <c r="Y138" s="16" t="s">
        <v>408</v>
      </c>
      <c r="Z138" s="13">
        <v>0.17299999999999999</v>
      </c>
      <c r="AA138" s="13">
        <v>2018</v>
      </c>
      <c r="AB138" s="16" t="s">
        <v>409</v>
      </c>
      <c r="AC138" s="13"/>
      <c r="AD138" s="13"/>
      <c r="AE138" s="13">
        <v>5</v>
      </c>
      <c r="AF138" s="13">
        <v>5</v>
      </c>
      <c r="AG138" s="16" t="s">
        <v>382</v>
      </c>
      <c r="AH138" s="16" t="s">
        <v>381</v>
      </c>
      <c r="AI138" s="13">
        <v>4.2000000000000003E-2</v>
      </c>
      <c r="AJ138" s="13">
        <v>2018</v>
      </c>
      <c r="AK138" s="16" t="s">
        <v>66</v>
      </c>
      <c r="AL138" s="13"/>
    </row>
    <row r="139" spans="1:38" ht="75" x14ac:dyDescent="0.25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6" t="s">
        <v>383</v>
      </c>
      <c r="AH139" s="16" t="s">
        <v>384</v>
      </c>
      <c r="AI139" s="13">
        <v>0.24</v>
      </c>
      <c r="AJ139" s="13">
        <v>2017</v>
      </c>
      <c r="AK139" s="16" t="s">
        <v>385</v>
      </c>
      <c r="AL139" s="13"/>
    </row>
    <row r="140" spans="1:38" ht="45" x14ac:dyDescent="0.25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6" t="s">
        <v>377</v>
      </c>
      <c r="AH140" s="16" t="s">
        <v>386</v>
      </c>
      <c r="AI140" s="13">
        <v>0.19500000000000001</v>
      </c>
      <c r="AJ140" s="13">
        <v>1976</v>
      </c>
      <c r="AK140" s="16" t="s">
        <v>126</v>
      </c>
      <c r="AL140" s="13"/>
    </row>
    <row r="141" spans="1:38" ht="45" x14ac:dyDescent="0.25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6" t="s">
        <v>377</v>
      </c>
      <c r="AH141" s="16" t="s">
        <v>387</v>
      </c>
      <c r="AI141" s="13">
        <v>0.13</v>
      </c>
      <c r="AJ141" s="13">
        <v>1976</v>
      </c>
      <c r="AK141" s="16" t="s">
        <v>388</v>
      </c>
      <c r="AL141" s="13"/>
    </row>
    <row r="142" spans="1:38" ht="45" x14ac:dyDescent="0.25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6" t="s">
        <v>377</v>
      </c>
      <c r="AH142" s="16" t="s">
        <v>389</v>
      </c>
      <c r="AI142" s="13">
        <v>0.08</v>
      </c>
      <c r="AJ142" s="13">
        <v>1976</v>
      </c>
      <c r="AK142" s="16" t="s">
        <v>44</v>
      </c>
      <c r="AL142" s="13"/>
    </row>
    <row r="143" spans="1:38" ht="45" x14ac:dyDescent="0.25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6" t="s">
        <v>377</v>
      </c>
      <c r="AH143" s="16" t="s">
        <v>390</v>
      </c>
      <c r="AI143" s="13">
        <v>0.15</v>
      </c>
      <c r="AJ143" s="13">
        <v>1976</v>
      </c>
      <c r="AK143" s="16" t="s">
        <v>391</v>
      </c>
      <c r="AL143" s="13"/>
    </row>
    <row r="144" spans="1:38" ht="45" x14ac:dyDescent="0.25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6" t="s">
        <v>377</v>
      </c>
      <c r="AH144" s="16" t="s">
        <v>392</v>
      </c>
      <c r="AI144" s="13">
        <v>0.22</v>
      </c>
      <c r="AJ144" s="13">
        <v>1976</v>
      </c>
      <c r="AK144" s="16" t="s">
        <v>378</v>
      </c>
      <c r="AL144" s="13"/>
    </row>
    <row r="145" spans="1:38" ht="75" x14ac:dyDescent="0.25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6" t="s">
        <v>377</v>
      </c>
      <c r="AH145" s="16" t="s">
        <v>393</v>
      </c>
      <c r="AI145" s="13">
        <v>0.22</v>
      </c>
      <c r="AJ145" s="13">
        <v>1976</v>
      </c>
      <c r="AK145" s="16" t="s">
        <v>394</v>
      </c>
      <c r="AL145" s="13"/>
    </row>
    <row r="146" spans="1:38" ht="45" x14ac:dyDescent="0.25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6" t="s">
        <v>377</v>
      </c>
      <c r="AH146" s="16" t="s">
        <v>395</v>
      </c>
      <c r="AI146" s="13">
        <v>0.15</v>
      </c>
      <c r="AJ146" s="13">
        <v>1976</v>
      </c>
      <c r="AK146" s="16" t="s">
        <v>396</v>
      </c>
      <c r="AL146" s="13"/>
    </row>
    <row r="147" spans="1:38" ht="75" x14ac:dyDescent="0.25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6" t="s">
        <v>398</v>
      </c>
      <c r="AH147" s="16" t="s">
        <v>397</v>
      </c>
      <c r="AI147" s="13">
        <v>1.0031000000000001</v>
      </c>
      <c r="AJ147" s="13">
        <v>2015</v>
      </c>
      <c r="AK147" s="16"/>
      <c r="AL147" s="13"/>
    </row>
    <row r="148" spans="1:38" ht="45" x14ac:dyDescent="0.25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6" t="s">
        <v>377</v>
      </c>
      <c r="AH148" s="16" t="s">
        <v>399</v>
      </c>
      <c r="AI148" s="13">
        <v>7.4999999999999997E-2</v>
      </c>
      <c r="AJ148" s="13">
        <v>1976</v>
      </c>
      <c r="AK148" s="16" t="s">
        <v>400</v>
      </c>
      <c r="AL148" s="13"/>
    </row>
    <row r="149" spans="1:38" ht="120" x14ac:dyDescent="0.25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6" t="s">
        <v>377</v>
      </c>
      <c r="AH149" s="16" t="s">
        <v>401</v>
      </c>
      <c r="AI149" s="13">
        <v>0.05</v>
      </c>
      <c r="AJ149" s="13">
        <v>1976</v>
      </c>
      <c r="AK149" s="16" t="s">
        <v>44</v>
      </c>
      <c r="AL149" s="13"/>
    </row>
    <row r="150" spans="1:38" ht="90" x14ac:dyDescent="0.25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6" t="s">
        <v>377</v>
      </c>
      <c r="AH150" s="16" t="s">
        <v>402</v>
      </c>
      <c r="AI150" s="13">
        <v>0.09</v>
      </c>
      <c r="AJ150" s="13">
        <v>1976</v>
      </c>
      <c r="AK150" s="16" t="s">
        <v>315</v>
      </c>
      <c r="AL150" s="13"/>
    </row>
    <row r="151" spans="1:38" ht="120" x14ac:dyDescent="0.25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6" t="s">
        <v>377</v>
      </c>
      <c r="AH151" s="16" t="s">
        <v>403</v>
      </c>
      <c r="AI151" s="13">
        <v>0.06</v>
      </c>
      <c r="AJ151" s="13">
        <v>1976</v>
      </c>
      <c r="AK151" s="16" t="s">
        <v>315</v>
      </c>
      <c r="AL151" s="13"/>
    </row>
    <row r="152" spans="1:38" ht="45" x14ac:dyDescent="0.25">
      <c r="A152" s="13">
        <v>17</v>
      </c>
      <c r="B152" s="13">
        <v>17</v>
      </c>
      <c r="C152" s="16" t="s">
        <v>232</v>
      </c>
      <c r="D152" s="13"/>
      <c r="E152" s="13"/>
      <c r="F152" s="13"/>
      <c r="G152" s="13"/>
      <c r="H152" s="13"/>
      <c r="I152" s="13"/>
      <c r="J152" s="13"/>
      <c r="K152" s="13"/>
      <c r="L152" s="13"/>
      <c r="M152" s="13" t="s">
        <v>98</v>
      </c>
      <c r="N152" s="16" t="s">
        <v>423</v>
      </c>
      <c r="O152" s="13">
        <v>0.22</v>
      </c>
      <c r="P152" s="13">
        <v>1976</v>
      </c>
      <c r="Q152" s="16" t="s">
        <v>72</v>
      </c>
      <c r="R152" s="16" t="s">
        <v>413</v>
      </c>
      <c r="S152" s="16" t="s">
        <v>412</v>
      </c>
      <c r="T152" s="13">
        <v>1981</v>
      </c>
      <c r="U152" s="13" t="s">
        <v>1016</v>
      </c>
      <c r="V152" s="13" t="s">
        <v>56</v>
      </c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6" t="s">
        <v>415</v>
      </c>
      <c r="AH152" s="16" t="s">
        <v>414</v>
      </c>
      <c r="AI152" s="13">
        <v>0.05</v>
      </c>
      <c r="AJ152" s="13">
        <v>1982</v>
      </c>
      <c r="AK152" s="16" t="s">
        <v>416</v>
      </c>
      <c r="AL152" s="13"/>
    </row>
    <row r="153" spans="1:38" ht="45" x14ac:dyDescent="0.25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 t="s">
        <v>98</v>
      </c>
      <c r="N153" s="16" t="s">
        <v>424</v>
      </c>
      <c r="O153" s="13">
        <v>0.81</v>
      </c>
      <c r="P153" s="13">
        <v>1976</v>
      </c>
      <c r="Q153" s="16" t="s">
        <v>72</v>
      </c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6" t="s">
        <v>415</v>
      </c>
      <c r="AH153" s="16" t="s">
        <v>417</v>
      </c>
      <c r="AI153" s="13">
        <v>0.2</v>
      </c>
      <c r="AJ153" s="13">
        <v>1982</v>
      </c>
      <c r="AK153" s="16" t="s">
        <v>44</v>
      </c>
      <c r="AL153" s="13"/>
    </row>
    <row r="154" spans="1:38" ht="45" x14ac:dyDescent="0.25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 t="s">
        <v>98</v>
      </c>
      <c r="N154" s="16" t="s">
        <v>425</v>
      </c>
      <c r="O154" s="13">
        <v>0.6</v>
      </c>
      <c r="P154" s="13">
        <v>1976</v>
      </c>
      <c r="Q154" s="16" t="s">
        <v>100</v>
      </c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6" t="s">
        <v>415</v>
      </c>
      <c r="AH154" s="16" t="s">
        <v>418</v>
      </c>
      <c r="AI154" s="13">
        <v>0.25</v>
      </c>
      <c r="AJ154" s="13">
        <v>1982</v>
      </c>
      <c r="AK154" s="16" t="s">
        <v>419</v>
      </c>
      <c r="AL154" s="13"/>
    </row>
    <row r="155" spans="1:38" ht="45" x14ac:dyDescent="0.25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6" t="s">
        <v>415</v>
      </c>
      <c r="AH155" s="16" t="s">
        <v>420</v>
      </c>
      <c r="AI155" s="13">
        <v>0.2</v>
      </c>
      <c r="AJ155" s="13">
        <v>1982</v>
      </c>
      <c r="AK155" s="16" t="s">
        <v>72</v>
      </c>
      <c r="AL155" s="13"/>
    </row>
    <row r="156" spans="1:38" ht="45" x14ac:dyDescent="0.25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6" t="s">
        <v>415</v>
      </c>
      <c r="AH156" s="16" t="s">
        <v>421</v>
      </c>
      <c r="AI156" s="13">
        <v>0.2</v>
      </c>
      <c r="AJ156" s="13">
        <v>1982</v>
      </c>
      <c r="AK156" s="16" t="s">
        <v>72</v>
      </c>
      <c r="AL156" s="13"/>
    </row>
    <row r="157" spans="1:38" ht="45" x14ac:dyDescent="0.25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6" t="s">
        <v>415</v>
      </c>
      <c r="AH157" s="16" t="s">
        <v>422</v>
      </c>
      <c r="AI157" s="13">
        <v>0.05</v>
      </c>
      <c r="AJ157" s="13">
        <v>1982</v>
      </c>
      <c r="AK157" s="16" t="s">
        <v>423</v>
      </c>
      <c r="AL157" s="13"/>
    </row>
    <row r="158" spans="1:38" ht="45" x14ac:dyDescent="0.25">
      <c r="A158" s="13">
        <v>18</v>
      </c>
      <c r="B158" s="13">
        <v>18</v>
      </c>
      <c r="C158" s="16" t="s">
        <v>25</v>
      </c>
      <c r="D158" s="13"/>
      <c r="E158" s="13"/>
      <c r="F158" s="13"/>
      <c r="G158" s="13"/>
      <c r="H158" s="13"/>
      <c r="I158" s="13"/>
      <c r="J158" s="13"/>
      <c r="K158" s="13"/>
      <c r="L158" s="13"/>
      <c r="M158" s="13" t="s">
        <v>98</v>
      </c>
      <c r="N158" s="16" t="s">
        <v>439</v>
      </c>
      <c r="O158" s="13">
        <v>0.79</v>
      </c>
      <c r="P158" s="13">
        <v>1976</v>
      </c>
      <c r="Q158" s="16" t="s">
        <v>150</v>
      </c>
      <c r="R158" s="16" t="s">
        <v>427</v>
      </c>
      <c r="S158" s="16" t="s">
        <v>426</v>
      </c>
      <c r="T158" s="13">
        <v>1974</v>
      </c>
      <c r="U158" s="13" t="s">
        <v>1016</v>
      </c>
      <c r="V158" s="13" t="s">
        <v>56</v>
      </c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6" t="s">
        <v>429</v>
      </c>
      <c r="AH158" s="16" t="s">
        <v>428</v>
      </c>
      <c r="AI158" s="13">
        <v>0.02</v>
      </c>
      <c r="AJ158" s="13">
        <v>1972</v>
      </c>
      <c r="AK158" s="16" t="s">
        <v>126</v>
      </c>
      <c r="AL158" s="13"/>
    </row>
    <row r="159" spans="1:38" ht="45" x14ac:dyDescent="0.25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6" t="s">
        <v>429</v>
      </c>
      <c r="AH159" s="16" t="s">
        <v>430</v>
      </c>
      <c r="AI159" s="13">
        <v>0.2</v>
      </c>
      <c r="AJ159" s="13">
        <v>1972</v>
      </c>
      <c r="AK159" s="16" t="s">
        <v>89</v>
      </c>
      <c r="AL159" s="13"/>
    </row>
    <row r="160" spans="1:38" ht="90" x14ac:dyDescent="0.25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6" t="s">
        <v>429</v>
      </c>
      <c r="AH160" s="16" t="s">
        <v>431</v>
      </c>
      <c r="AI160" s="13">
        <v>0.15</v>
      </c>
      <c r="AJ160" s="13">
        <v>1972</v>
      </c>
      <c r="AK160" s="16" t="s">
        <v>89</v>
      </c>
      <c r="AL160" s="13"/>
    </row>
    <row r="161" spans="1:38" ht="45" x14ac:dyDescent="0.25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6" t="s">
        <v>429</v>
      </c>
      <c r="AH161" s="16" t="s">
        <v>432</v>
      </c>
      <c r="AI161" s="13">
        <v>0.3</v>
      </c>
      <c r="AJ161" s="13">
        <v>1972</v>
      </c>
      <c r="AK161" s="16" t="s">
        <v>48</v>
      </c>
      <c r="AL161" s="13"/>
    </row>
    <row r="162" spans="1:38" ht="135" x14ac:dyDescent="0.25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6" t="s">
        <v>429</v>
      </c>
      <c r="AH162" s="16" t="s">
        <v>433</v>
      </c>
      <c r="AI162" s="13">
        <v>0.2</v>
      </c>
      <c r="AJ162" s="13">
        <v>1972</v>
      </c>
      <c r="AK162" s="16" t="s">
        <v>126</v>
      </c>
      <c r="AL162" s="13"/>
    </row>
    <row r="163" spans="1:38" ht="45" x14ac:dyDescent="0.25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6" t="s">
        <v>429</v>
      </c>
      <c r="AH163" s="16" t="s">
        <v>434</v>
      </c>
      <c r="AI163" s="13">
        <v>0.4</v>
      </c>
      <c r="AJ163" s="13">
        <v>1972</v>
      </c>
      <c r="AK163" s="16" t="s">
        <v>126</v>
      </c>
      <c r="AL163" s="13"/>
    </row>
    <row r="164" spans="1:38" ht="120" x14ac:dyDescent="0.25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6" t="s">
        <v>429</v>
      </c>
      <c r="AH164" s="16" t="s">
        <v>435</v>
      </c>
      <c r="AI164" s="13">
        <v>0.2</v>
      </c>
      <c r="AJ164" s="13">
        <v>1972</v>
      </c>
      <c r="AK164" s="16" t="s">
        <v>126</v>
      </c>
      <c r="AL164" s="13"/>
    </row>
    <row r="165" spans="1:38" ht="45" x14ac:dyDescent="0.25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6" t="s">
        <v>429</v>
      </c>
      <c r="AH165" s="16" t="s">
        <v>436</v>
      </c>
      <c r="AI165" s="13">
        <v>9.5000000000000001E-2</v>
      </c>
      <c r="AJ165" s="13">
        <v>1972</v>
      </c>
      <c r="AK165" s="16" t="s">
        <v>126</v>
      </c>
      <c r="AL165" s="13"/>
    </row>
    <row r="166" spans="1:38" ht="135" x14ac:dyDescent="0.25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6" t="s">
        <v>429</v>
      </c>
      <c r="AH166" s="16" t="s">
        <v>437</v>
      </c>
      <c r="AI166" s="13">
        <v>0.1</v>
      </c>
      <c r="AJ166" s="13">
        <v>2014</v>
      </c>
      <c r="AK166" s="16" t="s">
        <v>438</v>
      </c>
      <c r="AL166" s="13"/>
    </row>
    <row r="167" spans="1:38" ht="60" x14ac:dyDescent="0.25">
      <c r="A167" s="13">
        <v>19</v>
      </c>
      <c r="B167" s="13">
        <v>19</v>
      </c>
      <c r="C167" s="16" t="s">
        <v>440</v>
      </c>
      <c r="D167" s="13"/>
      <c r="E167" s="13"/>
      <c r="F167" s="13"/>
      <c r="G167" s="13"/>
      <c r="H167" s="13"/>
      <c r="I167" s="13"/>
      <c r="J167" s="13"/>
      <c r="K167" s="13"/>
      <c r="L167" s="13"/>
      <c r="M167" s="13" t="s">
        <v>98</v>
      </c>
      <c r="N167" s="16" t="s">
        <v>469</v>
      </c>
      <c r="O167" s="13">
        <v>1.1201000000000001</v>
      </c>
      <c r="P167" s="13">
        <v>1976</v>
      </c>
      <c r="Q167" s="16" t="s">
        <v>470</v>
      </c>
      <c r="R167" s="16" t="s">
        <v>442</v>
      </c>
      <c r="S167" s="16" t="s">
        <v>441</v>
      </c>
      <c r="T167" s="13">
        <v>1952</v>
      </c>
      <c r="U167" s="13" t="s">
        <v>1017</v>
      </c>
      <c r="V167" s="13" t="s">
        <v>56</v>
      </c>
      <c r="W167" s="16" t="s">
        <v>463</v>
      </c>
      <c r="X167" s="25">
        <v>0.2</v>
      </c>
      <c r="Y167" s="16" t="s">
        <v>462</v>
      </c>
      <c r="Z167" s="13">
        <v>0.2</v>
      </c>
      <c r="AA167" s="13">
        <v>1976</v>
      </c>
      <c r="AB167" s="16" t="s">
        <v>464</v>
      </c>
      <c r="AC167" s="13"/>
      <c r="AD167" s="13"/>
      <c r="AE167" s="13">
        <v>7</v>
      </c>
      <c r="AF167" s="13">
        <v>7</v>
      </c>
      <c r="AG167" s="16" t="s">
        <v>444</v>
      </c>
      <c r="AH167" s="16" t="s">
        <v>443</v>
      </c>
      <c r="AI167" s="13">
        <v>0.08</v>
      </c>
      <c r="AJ167" s="13">
        <v>1976</v>
      </c>
      <c r="AK167" s="16" t="s">
        <v>445</v>
      </c>
      <c r="AL167" s="13"/>
    </row>
    <row r="168" spans="1:38" ht="105" x14ac:dyDescent="0.25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 t="s">
        <v>98</v>
      </c>
      <c r="N168" s="16" t="s">
        <v>471</v>
      </c>
      <c r="O168" s="13">
        <v>0.57999999999999996</v>
      </c>
      <c r="P168" s="13">
        <v>1976</v>
      </c>
      <c r="Q168" s="16" t="s">
        <v>72</v>
      </c>
      <c r="R168" s="13"/>
      <c r="S168" s="13"/>
      <c r="T168" s="13"/>
      <c r="U168" s="13"/>
      <c r="V168" s="13"/>
      <c r="W168" s="16" t="s">
        <v>463</v>
      </c>
      <c r="X168" s="13">
        <v>0.25</v>
      </c>
      <c r="Y168" s="16" t="s">
        <v>465</v>
      </c>
      <c r="Z168" s="13">
        <v>0.25</v>
      </c>
      <c r="AA168" s="13">
        <v>1976</v>
      </c>
      <c r="AB168" s="16" t="s">
        <v>466</v>
      </c>
      <c r="AC168" s="13"/>
      <c r="AD168" s="13"/>
      <c r="AE168" s="13">
        <v>8</v>
      </c>
      <c r="AF168" s="13">
        <v>8</v>
      </c>
      <c r="AG168" s="16" t="s">
        <v>444</v>
      </c>
      <c r="AH168" s="16" t="s">
        <v>446</v>
      </c>
      <c r="AI168" s="13">
        <v>3.5000000000000003E-2</v>
      </c>
      <c r="AJ168" s="13">
        <v>1976</v>
      </c>
      <c r="AK168" s="16" t="s">
        <v>447</v>
      </c>
      <c r="AL168" s="13"/>
    </row>
    <row r="169" spans="1:38" ht="90" x14ac:dyDescent="0.25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 t="s">
        <v>98</v>
      </c>
      <c r="N169" s="23" t="s">
        <v>472</v>
      </c>
      <c r="O169" s="13">
        <v>0.25</v>
      </c>
      <c r="P169" s="13">
        <v>1976</v>
      </c>
      <c r="Q169" s="16" t="s">
        <v>241</v>
      </c>
      <c r="R169" s="13"/>
      <c r="S169" s="13"/>
      <c r="T169" s="13"/>
      <c r="U169" s="13"/>
      <c r="V169" s="13"/>
      <c r="W169" s="16" t="s">
        <v>463</v>
      </c>
      <c r="X169" s="13">
        <v>0.85</v>
      </c>
      <c r="Y169" s="16" t="s">
        <v>467</v>
      </c>
      <c r="Z169" s="13">
        <v>0.85</v>
      </c>
      <c r="AA169" s="13">
        <v>1976</v>
      </c>
      <c r="AB169" s="13" t="s">
        <v>468</v>
      </c>
      <c r="AC169" s="13">
        <v>32</v>
      </c>
      <c r="AD169" s="13"/>
      <c r="AE169" s="13"/>
      <c r="AF169" s="13">
        <v>32</v>
      </c>
      <c r="AG169" s="16" t="s">
        <v>444</v>
      </c>
      <c r="AH169" s="16" t="s">
        <v>448</v>
      </c>
      <c r="AI169" s="13">
        <v>0.1</v>
      </c>
      <c r="AJ169" s="13">
        <v>1976</v>
      </c>
      <c r="AK169" s="16" t="s">
        <v>449</v>
      </c>
      <c r="AL169" s="13"/>
    </row>
    <row r="170" spans="1:38" ht="90" x14ac:dyDescent="0.25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 t="s">
        <v>98</v>
      </c>
      <c r="N170" s="16" t="s">
        <v>473</v>
      </c>
      <c r="O170" s="13">
        <v>0.47</v>
      </c>
      <c r="P170" s="13">
        <v>1976</v>
      </c>
      <c r="Q170" s="16" t="s">
        <v>474</v>
      </c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6" t="s">
        <v>444</v>
      </c>
      <c r="AH170" s="16" t="s">
        <v>450</v>
      </c>
      <c r="AI170" s="13">
        <v>3.5000000000000003E-2</v>
      </c>
      <c r="AJ170" s="13">
        <v>1976</v>
      </c>
      <c r="AK170" s="16" t="s">
        <v>447</v>
      </c>
      <c r="AL170" s="13"/>
    </row>
    <row r="171" spans="1:38" ht="90" x14ac:dyDescent="0.25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6" t="s">
        <v>444</v>
      </c>
      <c r="AH171" s="16" t="s">
        <v>451</v>
      </c>
      <c r="AI171" s="13">
        <v>0.105</v>
      </c>
      <c r="AJ171" s="13">
        <v>1976</v>
      </c>
      <c r="AK171" s="16" t="s">
        <v>447</v>
      </c>
      <c r="AL171" s="13"/>
    </row>
    <row r="172" spans="1:38" ht="120" x14ac:dyDescent="0.25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6" t="s">
        <v>444</v>
      </c>
      <c r="AH172" s="16" t="s">
        <v>452</v>
      </c>
      <c r="AI172" s="13">
        <v>0.11</v>
      </c>
      <c r="AJ172" s="13">
        <v>1976</v>
      </c>
      <c r="AK172" s="16" t="s">
        <v>156</v>
      </c>
      <c r="AL172" s="13"/>
    </row>
    <row r="173" spans="1:38" ht="150" x14ac:dyDescent="0.25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6" t="s">
        <v>444</v>
      </c>
      <c r="AH173" s="16" t="s">
        <v>453</v>
      </c>
      <c r="AI173" s="13">
        <v>8.5000000000000006E-2</v>
      </c>
      <c r="AJ173" s="13">
        <v>1976</v>
      </c>
      <c r="AK173" s="16" t="s">
        <v>447</v>
      </c>
      <c r="AL173" s="13"/>
    </row>
    <row r="174" spans="1:38" ht="75" x14ac:dyDescent="0.25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6" t="s">
        <v>444</v>
      </c>
      <c r="AH174" s="16" t="s">
        <v>454</v>
      </c>
      <c r="AI174" s="13">
        <v>0.112</v>
      </c>
      <c r="AJ174" s="13">
        <v>1976</v>
      </c>
      <c r="AK174" s="16" t="s">
        <v>447</v>
      </c>
      <c r="AL174" s="13"/>
    </row>
    <row r="175" spans="1:38" ht="75" x14ac:dyDescent="0.25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6" t="s">
        <v>444</v>
      </c>
      <c r="AH175" s="16" t="s">
        <v>457</v>
      </c>
      <c r="AI175" s="13">
        <v>0.14000000000000001</v>
      </c>
      <c r="AJ175" s="13">
        <v>1976</v>
      </c>
      <c r="AK175" s="16" t="s">
        <v>455</v>
      </c>
      <c r="AL175" s="13"/>
    </row>
    <row r="176" spans="1:38" ht="60" x14ac:dyDescent="0.25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6" t="s">
        <v>444</v>
      </c>
      <c r="AH176" s="16" t="s">
        <v>456</v>
      </c>
      <c r="AI176" s="13">
        <v>0.14000000000000001</v>
      </c>
      <c r="AJ176" s="13">
        <v>1976</v>
      </c>
      <c r="AK176" s="16" t="s">
        <v>458</v>
      </c>
      <c r="AL176" s="13"/>
    </row>
    <row r="177" spans="1:38" ht="60" x14ac:dyDescent="0.25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6" t="s">
        <v>444</v>
      </c>
      <c r="AH177" s="16" t="s">
        <v>459</v>
      </c>
      <c r="AI177" s="13">
        <v>0.1</v>
      </c>
      <c r="AJ177" s="13">
        <v>1976</v>
      </c>
      <c r="AK177" s="16" t="s">
        <v>460</v>
      </c>
      <c r="AL177" s="13"/>
    </row>
    <row r="178" spans="1:38" ht="75" x14ac:dyDescent="0.25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6" t="s">
        <v>444</v>
      </c>
      <c r="AH178" s="16" t="s">
        <v>461</v>
      </c>
      <c r="AI178" s="13">
        <v>8.6999999999999994E-2</v>
      </c>
      <c r="AJ178" s="13">
        <v>1976</v>
      </c>
      <c r="AK178" s="16" t="s">
        <v>449</v>
      </c>
      <c r="AL178" s="13"/>
    </row>
    <row r="179" spans="1:38" ht="120" x14ac:dyDescent="0.25">
      <c r="A179" s="13">
        <v>20</v>
      </c>
      <c r="B179" s="13">
        <v>20</v>
      </c>
      <c r="C179" s="21" t="s">
        <v>476</v>
      </c>
      <c r="D179" s="16" t="s">
        <v>480</v>
      </c>
      <c r="E179" s="16" t="s">
        <v>479</v>
      </c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6" t="s">
        <v>478</v>
      </c>
      <c r="S179" s="16" t="s">
        <v>477</v>
      </c>
      <c r="T179" s="13">
        <v>2002</v>
      </c>
      <c r="U179" s="13" t="s">
        <v>1018</v>
      </c>
      <c r="V179" s="13" t="s">
        <v>357</v>
      </c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6"/>
      <c r="AI179" s="13"/>
      <c r="AJ179" s="13"/>
      <c r="AK179" s="16"/>
      <c r="AL179" s="13"/>
    </row>
    <row r="180" spans="1:38" ht="90" x14ac:dyDescent="0.25">
      <c r="A180" s="13">
        <v>21</v>
      </c>
      <c r="B180" s="13">
        <v>21</v>
      </c>
      <c r="C180" s="18" t="s">
        <v>475</v>
      </c>
      <c r="D180" s="13"/>
      <c r="E180" s="16" t="s">
        <v>491</v>
      </c>
      <c r="F180" s="13"/>
      <c r="G180" s="13"/>
      <c r="H180" s="13"/>
      <c r="I180" s="13">
        <v>5</v>
      </c>
      <c r="J180" s="13"/>
      <c r="K180" s="13"/>
      <c r="L180" s="13">
        <v>5</v>
      </c>
      <c r="M180" s="13"/>
      <c r="N180" s="13"/>
      <c r="O180" s="13"/>
      <c r="P180" s="13"/>
      <c r="Q180" s="13"/>
      <c r="R180" s="16" t="s">
        <v>482</v>
      </c>
      <c r="S180" s="16" t="s">
        <v>481</v>
      </c>
      <c r="T180" s="13">
        <v>2006</v>
      </c>
      <c r="U180" s="13" t="s">
        <v>1019</v>
      </c>
      <c r="V180" s="13" t="s">
        <v>28</v>
      </c>
      <c r="W180" s="16" t="s">
        <v>484</v>
      </c>
      <c r="X180" s="16">
        <v>0.65</v>
      </c>
      <c r="Y180" s="16" t="s">
        <v>483</v>
      </c>
      <c r="Z180" s="13">
        <v>0.65</v>
      </c>
      <c r="AA180" s="13">
        <v>2015</v>
      </c>
      <c r="AB180" s="16" t="s">
        <v>200</v>
      </c>
      <c r="AC180" s="13"/>
      <c r="AD180" s="13"/>
      <c r="AE180" s="13">
        <v>16</v>
      </c>
      <c r="AF180" s="13">
        <v>16</v>
      </c>
      <c r="AG180" s="13"/>
      <c r="AH180" s="16"/>
      <c r="AI180" s="13"/>
      <c r="AJ180" s="13"/>
      <c r="AK180" s="16"/>
      <c r="AL180" s="13"/>
    </row>
    <row r="181" spans="1:38" ht="75" x14ac:dyDescent="0.25">
      <c r="A181" s="13"/>
      <c r="B181" s="13"/>
      <c r="C181" s="18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6" t="s">
        <v>484</v>
      </c>
      <c r="X181" s="13">
        <v>1.175</v>
      </c>
      <c r="Y181" s="16" t="s">
        <v>485</v>
      </c>
      <c r="Z181" s="13">
        <v>1.175</v>
      </c>
      <c r="AA181" s="13">
        <v>2015</v>
      </c>
      <c r="AB181" s="16" t="s">
        <v>200</v>
      </c>
      <c r="AC181" s="13"/>
      <c r="AD181" s="13"/>
      <c r="AE181" s="13">
        <v>21</v>
      </c>
      <c r="AF181" s="13">
        <v>21</v>
      </c>
      <c r="AG181" s="13"/>
      <c r="AH181" s="16"/>
      <c r="AI181" s="13"/>
      <c r="AJ181" s="13"/>
      <c r="AK181" s="16"/>
      <c r="AL181" s="13"/>
    </row>
    <row r="182" spans="1:38" ht="90" x14ac:dyDescent="0.25">
      <c r="A182" s="13"/>
      <c r="B182" s="13"/>
      <c r="C182" s="18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6" t="s">
        <v>484</v>
      </c>
      <c r="X182" s="13">
        <v>0.57499999999999996</v>
      </c>
      <c r="Y182" s="16" t="s">
        <v>486</v>
      </c>
      <c r="Z182" s="13">
        <v>0.57499999999999996</v>
      </c>
      <c r="AA182" s="13">
        <v>2015</v>
      </c>
      <c r="AB182" s="16" t="s">
        <v>200</v>
      </c>
      <c r="AC182" s="13"/>
      <c r="AD182" s="13"/>
      <c r="AE182" s="13">
        <v>16</v>
      </c>
      <c r="AF182" s="13">
        <v>16</v>
      </c>
      <c r="AG182" s="13"/>
      <c r="AH182" s="16"/>
      <c r="AI182" s="13"/>
      <c r="AJ182" s="13"/>
      <c r="AK182" s="16"/>
      <c r="AL182" s="13"/>
    </row>
    <row r="183" spans="1:38" ht="165" x14ac:dyDescent="0.25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6" t="s">
        <v>488</v>
      </c>
      <c r="X183" s="13">
        <v>1.9850000000000001</v>
      </c>
      <c r="Y183" s="16" t="s">
        <v>487</v>
      </c>
      <c r="Z183" s="13">
        <v>1.9850000000000001</v>
      </c>
      <c r="AA183" s="13">
        <v>2015</v>
      </c>
      <c r="AB183" s="16" t="s">
        <v>489</v>
      </c>
      <c r="AC183" s="13"/>
      <c r="AD183" s="13"/>
      <c r="AE183" s="13">
        <v>61</v>
      </c>
      <c r="AF183" s="13">
        <v>61</v>
      </c>
      <c r="AG183" s="13"/>
      <c r="AH183" s="16"/>
      <c r="AI183" s="13"/>
      <c r="AJ183" s="13"/>
      <c r="AK183" s="16"/>
      <c r="AL183" s="13"/>
    </row>
    <row r="184" spans="1:38" ht="75" x14ac:dyDescent="0.25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6" t="s">
        <v>484</v>
      </c>
      <c r="X184" s="13">
        <v>0.5</v>
      </c>
      <c r="Y184" s="16" t="s">
        <v>490</v>
      </c>
      <c r="Z184" s="13">
        <v>0.5</v>
      </c>
      <c r="AA184" s="13">
        <v>2015</v>
      </c>
      <c r="AB184" s="16" t="s">
        <v>200</v>
      </c>
      <c r="AC184" s="13"/>
      <c r="AD184" s="13"/>
      <c r="AE184" s="13">
        <v>6</v>
      </c>
      <c r="AF184" s="13">
        <v>6</v>
      </c>
      <c r="AG184" s="13"/>
      <c r="AH184" s="16"/>
      <c r="AI184" s="13"/>
      <c r="AJ184" s="13"/>
      <c r="AK184" s="16"/>
      <c r="AL184" s="13"/>
    </row>
    <row r="185" spans="1:38" ht="90" x14ac:dyDescent="0.25">
      <c r="A185" s="13">
        <v>22</v>
      </c>
      <c r="B185" s="13">
        <v>22</v>
      </c>
      <c r="C185" s="13" t="s">
        <v>57</v>
      </c>
      <c r="D185" s="13"/>
      <c r="E185" s="13"/>
      <c r="F185" s="13"/>
      <c r="G185" s="13"/>
      <c r="H185" s="13"/>
      <c r="I185" s="13"/>
      <c r="J185" s="13"/>
      <c r="K185" s="13"/>
      <c r="L185" s="13"/>
      <c r="M185" s="13" t="s">
        <v>98</v>
      </c>
      <c r="N185" s="16" t="s">
        <v>494</v>
      </c>
      <c r="O185" s="13">
        <v>0.63</v>
      </c>
      <c r="P185" s="13">
        <v>1973</v>
      </c>
      <c r="Q185" s="16" t="s">
        <v>495</v>
      </c>
      <c r="R185" s="16" t="s">
        <v>493</v>
      </c>
      <c r="S185" s="16" t="s">
        <v>492</v>
      </c>
      <c r="T185" s="13">
        <v>1990</v>
      </c>
      <c r="U185" s="13" t="s">
        <v>29</v>
      </c>
      <c r="V185" s="13" t="s">
        <v>357</v>
      </c>
      <c r="W185" s="16" t="s">
        <v>497</v>
      </c>
      <c r="X185" s="13">
        <v>0.77500000000000002</v>
      </c>
      <c r="Y185" s="16" t="s">
        <v>496</v>
      </c>
      <c r="Z185" s="13">
        <v>0.77500000000000002</v>
      </c>
      <c r="AA185" s="13">
        <v>2013</v>
      </c>
      <c r="AB185" s="16" t="s">
        <v>175</v>
      </c>
      <c r="AC185" s="13">
        <v>16</v>
      </c>
      <c r="AD185" s="13"/>
      <c r="AE185" s="13"/>
      <c r="AF185" s="13">
        <v>16</v>
      </c>
      <c r="AG185" s="13"/>
      <c r="AH185" s="16"/>
      <c r="AI185" s="13"/>
      <c r="AJ185" s="13"/>
      <c r="AK185" s="16"/>
      <c r="AL185" s="13"/>
    </row>
    <row r="186" spans="1:38" ht="45" x14ac:dyDescent="0.25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6" t="s">
        <v>499</v>
      </c>
      <c r="X186" s="13">
        <v>0.82940000000000003</v>
      </c>
      <c r="Y186" s="16" t="s">
        <v>498</v>
      </c>
      <c r="Z186" s="13">
        <v>0.82940000000000003</v>
      </c>
      <c r="AA186" s="13">
        <v>2013</v>
      </c>
      <c r="AB186" s="16" t="s">
        <v>500</v>
      </c>
      <c r="AC186" s="13"/>
      <c r="AD186" s="13"/>
      <c r="AE186" s="13">
        <v>9</v>
      </c>
      <c r="AF186" s="13">
        <v>9</v>
      </c>
      <c r="AG186" s="13"/>
      <c r="AH186" s="13"/>
      <c r="AI186" s="13"/>
      <c r="AJ186" s="13"/>
      <c r="AK186" s="16"/>
      <c r="AL186" s="13"/>
    </row>
    <row r="187" spans="1:38" ht="45" x14ac:dyDescent="0.25">
      <c r="A187" s="13">
        <v>23</v>
      </c>
      <c r="B187" s="13">
        <v>23</v>
      </c>
      <c r="C187" s="13" t="s">
        <v>57</v>
      </c>
      <c r="D187" s="13"/>
      <c r="E187" s="13"/>
      <c r="F187" s="13"/>
      <c r="G187" s="13"/>
      <c r="H187" s="13"/>
      <c r="I187" s="13"/>
      <c r="J187" s="13"/>
      <c r="K187" s="13"/>
      <c r="L187" s="13"/>
      <c r="M187" s="13" t="s">
        <v>98</v>
      </c>
      <c r="N187" s="16" t="s">
        <v>504</v>
      </c>
      <c r="O187" s="13">
        <v>0.5</v>
      </c>
      <c r="P187" s="13">
        <v>1976</v>
      </c>
      <c r="Q187" s="16" t="s">
        <v>349</v>
      </c>
      <c r="R187" s="16" t="s">
        <v>54</v>
      </c>
      <c r="S187" s="16" t="s">
        <v>55</v>
      </c>
      <c r="T187" s="13">
        <v>1974</v>
      </c>
      <c r="U187" s="13" t="s">
        <v>29</v>
      </c>
      <c r="V187" s="13" t="s">
        <v>56</v>
      </c>
      <c r="W187" s="16" t="s">
        <v>506</v>
      </c>
      <c r="X187" s="13">
        <v>2.75</v>
      </c>
      <c r="Y187" s="16" t="s">
        <v>505</v>
      </c>
      <c r="Z187" s="13">
        <v>2.75</v>
      </c>
      <c r="AA187" s="13">
        <v>2011</v>
      </c>
      <c r="AB187" s="16" t="s">
        <v>267</v>
      </c>
      <c r="AC187" s="13"/>
      <c r="AD187" s="13"/>
      <c r="AE187" s="13">
        <v>36</v>
      </c>
      <c r="AF187" s="13">
        <v>36</v>
      </c>
      <c r="AG187" s="16" t="s">
        <v>59</v>
      </c>
      <c r="AH187" s="16" t="s">
        <v>501</v>
      </c>
      <c r="AI187" s="16">
        <v>0.1782</v>
      </c>
      <c r="AJ187" s="16">
        <v>1976</v>
      </c>
      <c r="AK187" s="16" t="s">
        <v>502</v>
      </c>
      <c r="AL187" s="16"/>
    </row>
    <row r="188" spans="1:38" ht="45" x14ac:dyDescent="0.25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6" t="s">
        <v>59</v>
      </c>
      <c r="AH188" s="16" t="s">
        <v>58</v>
      </c>
      <c r="AI188" s="16">
        <v>0.5</v>
      </c>
      <c r="AJ188" s="16">
        <v>2011</v>
      </c>
      <c r="AK188" s="16" t="s">
        <v>60</v>
      </c>
      <c r="AL188" s="16"/>
    </row>
    <row r="189" spans="1:38" ht="45" x14ac:dyDescent="0.25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6" t="s">
        <v>59</v>
      </c>
      <c r="AH189" s="16" t="s">
        <v>61</v>
      </c>
      <c r="AI189" s="16">
        <v>0.2</v>
      </c>
      <c r="AJ189" s="16">
        <v>2011</v>
      </c>
      <c r="AK189" s="16" t="s">
        <v>62</v>
      </c>
      <c r="AL189" s="16"/>
    </row>
    <row r="190" spans="1:38" ht="45" x14ac:dyDescent="0.25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6" t="s">
        <v>59</v>
      </c>
      <c r="AH190" s="16" t="s">
        <v>63</v>
      </c>
      <c r="AI190" s="16">
        <v>0.28000000000000003</v>
      </c>
      <c r="AJ190" s="16">
        <v>1974</v>
      </c>
      <c r="AK190" s="16" t="s">
        <v>62</v>
      </c>
      <c r="AL190" s="16"/>
    </row>
    <row r="191" spans="1:38" ht="45" x14ac:dyDescent="0.2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6" t="s">
        <v>59</v>
      </c>
      <c r="AH191" s="16" t="s">
        <v>64</v>
      </c>
      <c r="AI191" s="16">
        <v>0.25</v>
      </c>
      <c r="AJ191" s="16">
        <v>2011</v>
      </c>
      <c r="AK191" s="16" t="s">
        <v>62</v>
      </c>
      <c r="AL191" s="16"/>
    </row>
    <row r="192" spans="1:38" ht="60" x14ac:dyDescent="0.25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6" t="s">
        <v>503</v>
      </c>
      <c r="AH192" s="16" t="s">
        <v>65</v>
      </c>
      <c r="AI192" s="16">
        <v>1</v>
      </c>
      <c r="AJ192" s="16">
        <v>2011</v>
      </c>
      <c r="AK192" s="16" t="s">
        <v>66</v>
      </c>
      <c r="AL192" s="16"/>
    </row>
    <row r="193" spans="1:38" ht="60" x14ac:dyDescent="0.25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6" t="s">
        <v>503</v>
      </c>
      <c r="AH193" s="16" t="s">
        <v>67</v>
      </c>
      <c r="AI193" s="16">
        <v>1.5</v>
      </c>
      <c r="AJ193" s="16">
        <v>2011</v>
      </c>
      <c r="AK193" s="16" t="s">
        <v>66</v>
      </c>
      <c r="AL193" s="16"/>
    </row>
    <row r="194" spans="1:38" ht="45" x14ac:dyDescent="0.25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6" t="s">
        <v>59</v>
      </c>
      <c r="AH194" s="16" t="s">
        <v>68</v>
      </c>
      <c r="AI194" s="16">
        <v>0.17199999999999999</v>
      </c>
      <c r="AJ194" s="16">
        <v>2011</v>
      </c>
      <c r="AK194" s="16" t="s">
        <v>69</v>
      </c>
      <c r="AL194" s="16"/>
    </row>
    <row r="195" spans="1:38" ht="45" x14ac:dyDescent="0.25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6" t="s">
        <v>59</v>
      </c>
      <c r="AH195" s="16" t="s">
        <v>70</v>
      </c>
      <c r="AI195" s="16">
        <v>0.5</v>
      </c>
      <c r="AJ195" s="16">
        <v>2011</v>
      </c>
      <c r="AK195" s="16" t="s">
        <v>60</v>
      </c>
      <c r="AL195" s="16"/>
    </row>
    <row r="196" spans="1:38" ht="75" x14ac:dyDescent="0.25">
      <c r="A196" s="13">
        <v>24</v>
      </c>
      <c r="B196" s="13">
        <v>24</v>
      </c>
      <c r="C196" s="13" t="s">
        <v>25</v>
      </c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6" t="s">
        <v>508</v>
      </c>
      <c r="S196" s="16" t="s">
        <v>507</v>
      </c>
      <c r="T196" s="13">
        <v>1976</v>
      </c>
      <c r="U196" s="13" t="s">
        <v>1016</v>
      </c>
      <c r="V196" s="13" t="s">
        <v>357</v>
      </c>
      <c r="W196" s="16" t="s">
        <v>510</v>
      </c>
      <c r="X196" s="13">
        <v>0.16300000000000001</v>
      </c>
      <c r="Y196" s="16" t="s">
        <v>514</v>
      </c>
      <c r="Z196" s="13">
        <v>0.16300000000000001</v>
      </c>
      <c r="AA196" s="13">
        <v>2019</v>
      </c>
      <c r="AB196" s="16" t="s">
        <v>198</v>
      </c>
      <c r="AC196" s="13"/>
      <c r="AD196" s="13"/>
      <c r="AE196" s="13">
        <v>9</v>
      </c>
      <c r="AF196" s="13">
        <v>9</v>
      </c>
      <c r="AG196" s="16" t="s">
        <v>510</v>
      </c>
      <c r="AH196" s="16" t="s">
        <v>509</v>
      </c>
      <c r="AI196" s="16">
        <v>0.75</v>
      </c>
      <c r="AJ196" s="16">
        <v>2019</v>
      </c>
      <c r="AK196" s="16" t="s">
        <v>164</v>
      </c>
      <c r="AL196" s="16"/>
    </row>
    <row r="197" spans="1:38" ht="45" x14ac:dyDescent="0.25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6" t="s">
        <v>512</v>
      </c>
      <c r="AH197" s="16" t="s">
        <v>511</v>
      </c>
      <c r="AI197" s="16">
        <v>0.1</v>
      </c>
      <c r="AJ197" s="16">
        <v>1976</v>
      </c>
      <c r="AK197" s="16" t="s">
        <v>513</v>
      </c>
      <c r="AL197" s="16"/>
    </row>
    <row r="198" spans="1:38" ht="45" x14ac:dyDescent="0.25">
      <c r="A198" s="13">
        <v>25</v>
      </c>
      <c r="B198" s="13">
        <v>25</v>
      </c>
      <c r="C198" s="13" t="s">
        <v>25</v>
      </c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6" t="s">
        <v>515</v>
      </c>
      <c r="S198" s="16" t="s">
        <v>516</v>
      </c>
      <c r="T198" s="13">
        <v>1976</v>
      </c>
      <c r="U198" s="13" t="s">
        <v>1016</v>
      </c>
      <c r="V198" s="13" t="s">
        <v>28</v>
      </c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6" t="s">
        <v>518</v>
      </c>
      <c r="AH198" s="16" t="s">
        <v>517</v>
      </c>
      <c r="AI198" s="16">
        <v>0.1</v>
      </c>
      <c r="AJ198" s="16">
        <v>1976</v>
      </c>
      <c r="AK198" s="16" t="s">
        <v>458</v>
      </c>
      <c r="AL198" s="16"/>
    </row>
    <row r="199" spans="1:38" ht="105" x14ac:dyDescent="0.25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6" t="s">
        <v>518</v>
      </c>
      <c r="AH199" s="16" t="s">
        <v>519</v>
      </c>
      <c r="AI199" s="16">
        <v>0.2</v>
      </c>
      <c r="AJ199" s="16">
        <v>1976</v>
      </c>
      <c r="AK199" s="16" t="s">
        <v>458</v>
      </c>
      <c r="AL199" s="16"/>
    </row>
    <row r="200" spans="1:38" ht="90" x14ac:dyDescent="0.25">
      <c r="A200" s="13">
        <v>26</v>
      </c>
      <c r="B200" s="13">
        <v>26</v>
      </c>
      <c r="C200" s="13" t="s">
        <v>25</v>
      </c>
      <c r="D200" s="13"/>
      <c r="E200" s="13"/>
      <c r="F200" s="13"/>
      <c r="G200" s="13"/>
      <c r="H200" s="13"/>
      <c r="I200" s="13"/>
      <c r="J200" s="13"/>
      <c r="K200" s="13"/>
      <c r="L200" s="13"/>
      <c r="M200" s="16" t="s">
        <v>98</v>
      </c>
      <c r="N200" s="16" t="s">
        <v>522</v>
      </c>
      <c r="O200" s="16">
        <v>3.28</v>
      </c>
      <c r="P200" s="16">
        <v>1976</v>
      </c>
      <c r="Q200" s="16" t="s">
        <v>241</v>
      </c>
      <c r="R200" s="16" t="s">
        <v>521</v>
      </c>
      <c r="S200" s="13" t="s">
        <v>520</v>
      </c>
      <c r="T200" s="13">
        <v>1953</v>
      </c>
      <c r="U200" s="13" t="s">
        <v>1016</v>
      </c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6" t="s">
        <v>529</v>
      </c>
      <c r="AH200" s="16" t="s">
        <v>528</v>
      </c>
      <c r="AI200" s="16">
        <v>0.2</v>
      </c>
      <c r="AJ200" s="16">
        <v>2011</v>
      </c>
      <c r="AK200" s="16" t="s">
        <v>89</v>
      </c>
      <c r="AL200" s="16"/>
    </row>
    <row r="201" spans="1:38" ht="45" x14ac:dyDescent="0.25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6" t="s">
        <v>98</v>
      </c>
      <c r="N201" s="16" t="s">
        <v>523</v>
      </c>
      <c r="O201" s="16">
        <v>1.19</v>
      </c>
      <c r="P201" s="16">
        <v>1976</v>
      </c>
      <c r="Q201" s="16" t="s">
        <v>524</v>
      </c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6"/>
      <c r="AH201" s="16"/>
      <c r="AI201" s="16"/>
      <c r="AJ201" s="16"/>
      <c r="AK201" s="16"/>
      <c r="AL201" s="16"/>
    </row>
    <row r="202" spans="1:38" ht="45" x14ac:dyDescent="0.25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6" t="s">
        <v>98</v>
      </c>
      <c r="N202" s="16" t="s">
        <v>525</v>
      </c>
      <c r="O202" s="16">
        <v>0.14000000000000001</v>
      </c>
      <c r="P202" s="16">
        <v>1976</v>
      </c>
      <c r="Q202" s="16" t="s">
        <v>241</v>
      </c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6"/>
      <c r="AH202" s="16"/>
      <c r="AI202" s="16"/>
      <c r="AJ202" s="16"/>
      <c r="AK202" s="16"/>
      <c r="AL202" s="16"/>
    </row>
    <row r="203" spans="1:38" ht="45" x14ac:dyDescent="0.25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6" t="s">
        <v>98</v>
      </c>
      <c r="N203" s="16" t="s">
        <v>526</v>
      </c>
      <c r="O203" s="16">
        <v>0.25</v>
      </c>
      <c r="P203" s="16">
        <v>1976</v>
      </c>
      <c r="Q203" s="16" t="s">
        <v>527</v>
      </c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6"/>
      <c r="AH203" s="16"/>
      <c r="AI203" s="16"/>
      <c r="AJ203" s="16"/>
      <c r="AK203" s="16"/>
      <c r="AL203" s="16"/>
    </row>
    <row r="204" spans="1:38" ht="90" x14ac:dyDescent="0.25">
      <c r="A204" s="13">
        <v>27</v>
      </c>
      <c r="B204" s="13">
        <v>27</v>
      </c>
      <c r="C204" s="13" t="s">
        <v>218</v>
      </c>
      <c r="D204" s="13"/>
      <c r="E204" s="13"/>
      <c r="F204" s="13"/>
      <c r="G204" s="13"/>
      <c r="H204" s="13"/>
      <c r="I204" s="13"/>
      <c r="J204" s="13"/>
      <c r="K204" s="13"/>
      <c r="L204" s="13"/>
      <c r="M204" s="16" t="s">
        <v>98</v>
      </c>
      <c r="N204" s="16" t="s">
        <v>553</v>
      </c>
      <c r="O204" s="16">
        <v>0.25</v>
      </c>
      <c r="P204" s="16">
        <v>1965</v>
      </c>
      <c r="Q204" s="16" t="s">
        <v>554</v>
      </c>
      <c r="R204" s="16" t="s">
        <v>531</v>
      </c>
      <c r="S204" s="13" t="s">
        <v>530</v>
      </c>
      <c r="T204" s="13">
        <v>1951</v>
      </c>
      <c r="U204" s="13" t="s">
        <v>1017</v>
      </c>
      <c r="V204" s="13" t="s">
        <v>357</v>
      </c>
      <c r="W204" s="16" t="s">
        <v>539</v>
      </c>
      <c r="X204" s="16">
        <v>0.53520000000000001</v>
      </c>
      <c r="Y204" s="16" t="s">
        <v>551</v>
      </c>
      <c r="Z204" s="16">
        <v>0.53520000000000001</v>
      </c>
      <c r="AA204" s="16">
        <v>1976</v>
      </c>
      <c r="AB204" s="16" t="s">
        <v>267</v>
      </c>
      <c r="AC204" s="16"/>
      <c r="AD204" s="16"/>
      <c r="AE204" s="16">
        <v>24</v>
      </c>
      <c r="AF204" s="16">
        <v>24</v>
      </c>
      <c r="AG204" s="16" t="s">
        <v>533</v>
      </c>
      <c r="AH204" s="16" t="s">
        <v>532</v>
      </c>
      <c r="AI204" s="16">
        <v>0.04</v>
      </c>
      <c r="AJ204" s="16">
        <v>1976</v>
      </c>
      <c r="AK204" s="16" t="s">
        <v>534</v>
      </c>
      <c r="AL204" s="16"/>
    </row>
    <row r="205" spans="1:38" ht="45" x14ac:dyDescent="0.25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6" t="s">
        <v>98</v>
      </c>
      <c r="N205" s="16" t="s">
        <v>555</v>
      </c>
      <c r="O205" s="16">
        <v>0.35</v>
      </c>
      <c r="P205" s="16">
        <v>1969</v>
      </c>
      <c r="Q205" s="16" t="s">
        <v>556</v>
      </c>
      <c r="R205" s="13"/>
      <c r="S205" s="13"/>
      <c r="T205" s="13"/>
      <c r="U205" s="13"/>
      <c r="V205" s="13"/>
      <c r="W205" s="16" t="s">
        <v>539</v>
      </c>
      <c r="X205" s="16">
        <v>0.01</v>
      </c>
      <c r="Y205" s="16" t="s">
        <v>551</v>
      </c>
      <c r="Z205" s="16">
        <v>0.01</v>
      </c>
      <c r="AA205" s="16">
        <v>1976</v>
      </c>
      <c r="AB205" s="16" t="s">
        <v>373</v>
      </c>
      <c r="AC205" s="16"/>
      <c r="AD205" s="16"/>
      <c r="AE205" s="16">
        <v>3</v>
      </c>
      <c r="AF205" s="16">
        <v>3</v>
      </c>
      <c r="AG205" s="16" t="s">
        <v>533</v>
      </c>
      <c r="AH205" s="16" t="s">
        <v>535</v>
      </c>
      <c r="AI205" s="16">
        <v>0.31</v>
      </c>
      <c r="AJ205" s="16">
        <v>1976</v>
      </c>
      <c r="AK205" s="16" t="s">
        <v>536</v>
      </c>
      <c r="AL205" s="16"/>
    </row>
    <row r="206" spans="1:38" ht="45" x14ac:dyDescent="0.25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6" t="s">
        <v>98</v>
      </c>
      <c r="N206" s="16" t="s">
        <v>557</v>
      </c>
      <c r="O206" s="16">
        <v>0.73770000000000002</v>
      </c>
      <c r="P206" s="16">
        <v>1968</v>
      </c>
      <c r="Q206" s="16" t="s">
        <v>380</v>
      </c>
      <c r="R206" s="13"/>
      <c r="S206" s="13"/>
      <c r="T206" s="13"/>
      <c r="U206" s="13"/>
      <c r="V206" s="13"/>
      <c r="W206" s="16" t="s">
        <v>539</v>
      </c>
      <c r="X206" s="16">
        <v>0.75</v>
      </c>
      <c r="Y206" s="16" t="s">
        <v>552</v>
      </c>
      <c r="Z206" s="16">
        <v>0.75</v>
      </c>
      <c r="AA206" s="16">
        <v>1976</v>
      </c>
      <c r="AB206" s="16" t="s">
        <v>468</v>
      </c>
      <c r="AC206" s="16">
        <v>29</v>
      </c>
      <c r="AD206" s="16"/>
      <c r="AE206" s="16"/>
      <c r="AF206" s="16">
        <v>29</v>
      </c>
      <c r="AG206" s="16" t="s">
        <v>533</v>
      </c>
      <c r="AH206" s="16" t="s">
        <v>537</v>
      </c>
      <c r="AI206" s="16">
        <v>2.9750000000000001</v>
      </c>
      <c r="AJ206" s="16">
        <v>1976</v>
      </c>
      <c r="AK206" s="16" t="s">
        <v>538</v>
      </c>
      <c r="AL206" s="16"/>
    </row>
    <row r="207" spans="1:38" ht="60" x14ac:dyDescent="0.25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6" t="s">
        <v>559</v>
      </c>
      <c r="N207" s="16" t="s">
        <v>558</v>
      </c>
      <c r="O207" s="16">
        <v>0.2</v>
      </c>
      <c r="P207" s="16">
        <v>2010</v>
      </c>
      <c r="Q207" s="16" t="s">
        <v>100</v>
      </c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6" t="s">
        <v>533</v>
      </c>
      <c r="AH207" s="16" t="s">
        <v>541</v>
      </c>
      <c r="AI207" s="16">
        <v>0.27</v>
      </c>
      <c r="AJ207" s="16">
        <v>1976</v>
      </c>
      <c r="AK207" s="16" t="s">
        <v>540</v>
      </c>
      <c r="AL207" s="16"/>
    </row>
    <row r="208" spans="1:38" ht="45" x14ac:dyDescent="0.25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6"/>
      <c r="N208" s="16"/>
      <c r="O208" s="16"/>
      <c r="P208" s="16"/>
      <c r="Q208" s="16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6" t="s">
        <v>533</v>
      </c>
      <c r="AH208" s="16" t="s">
        <v>542</v>
      </c>
      <c r="AI208" s="16">
        <v>5.1999999999999998E-2</v>
      </c>
      <c r="AJ208" s="16">
        <v>1976</v>
      </c>
      <c r="AK208" s="16" t="s">
        <v>447</v>
      </c>
      <c r="AL208" s="16"/>
    </row>
    <row r="209" spans="1:38" ht="45" x14ac:dyDescent="0.25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6"/>
      <c r="N209" s="16"/>
      <c r="O209" s="16"/>
      <c r="P209" s="16"/>
      <c r="Q209" s="16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6" t="s">
        <v>533</v>
      </c>
      <c r="AH209" s="16" t="s">
        <v>543</v>
      </c>
      <c r="AI209" s="16">
        <v>0.12</v>
      </c>
      <c r="AJ209" s="16">
        <v>1976</v>
      </c>
      <c r="AK209" s="16" t="s">
        <v>447</v>
      </c>
      <c r="AL209" s="16"/>
    </row>
    <row r="210" spans="1:38" ht="135" x14ac:dyDescent="0.25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6"/>
      <c r="N210" s="16"/>
      <c r="O210" s="16"/>
      <c r="P210" s="16"/>
      <c r="Q210" s="16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6" t="s">
        <v>533</v>
      </c>
      <c r="AH210" s="16" t="s">
        <v>544</v>
      </c>
      <c r="AI210" s="16">
        <v>8.5000000000000006E-2</v>
      </c>
      <c r="AJ210" s="16">
        <v>1976</v>
      </c>
      <c r="AK210" s="16" t="s">
        <v>545</v>
      </c>
      <c r="AL210" s="16"/>
    </row>
    <row r="211" spans="1:38" ht="135" x14ac:dyDescent="0.25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6" t="s">
        <v>533</v>
      </c>
      <c r="AH211" s="16" t="s">
        <v>546</v>
      </c>
      <c r="AI211" s="16">
        <v>0.08</v>
      </c>
      <c r="AJ211" s="16">
        <v>1952</v>
      </c>
      <c r="AK211" s="16" t="s">
        <v>545</v>
      </c>
      <c r="AL211" s="16"/>
    </row>
    <row r="212" spans="1:38" ht="135" x14ac:dyDescent="0.25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6" t="s">
        <v>533</v>
      </c>
      <c r="AH212" s="16" t="s">
        <v>547</v>
      </c>
      <c r="AI212" s="16">
        <v>0.09</v>
      </c>
      <c r="AJ212" s="16">
        <v>1976</v>
      </c>
      <c r="AK212" s="16" t="s">
        <v>102</v>
      </c>
      <c r="AL212" s="16"/>
    </row>
    <row r="213" spans="1:38" ht="135" x14ac:dyDescent="0.25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6" t="s">
        <v>533</v>
      </c>
      <c r="AH213" s="16" t="s">
        <v>548</v>
      </c>
      <c r="AI213" s="16">
        <v>5.5E-2</v>
      </c>
      <c r="AJ213" s="16">
        <v>1952</v>
      </c>
      <c r="AK213" s="16" t="s">
        <v>102</v>
      </c>
      <c r="AL213" s="16"/>
    </row>
    <row r="214" spans="1:38" ht="135" x14ac:dyDescent="0.25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6" t="s">
        <v>533</v>
      </c>
      <c r="AH214" s="16" t="s">
        <v>549</v>
      </c>
      <c r="AI214" s="16">
        <v>7.4999999999999997E-2</v>
      </c>
      <c r="AJ214" s="16">
        <v>1976</v>
      </c>
      <c r="AK214" s="16" t="s">
        <v>102</v>
      </c>
      <c r="AL214" s="16"/>
    </row>
    <row r="215" spans="1:38" ht="135" x14ac:dyDescent="0.25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6" t="s">
        <v>533</v>
      </c>
      <c r="AH215" s="16" t="s">
        <v>550</v>
      </c>
      <c r="AI215" s="16">
        <v>7.0000000000000007E-2</v>
      </c>
      <c r="AJ215" s="16">
        <v>1965</v>
      </c>
      <c r="AK215" s="16" t="s">
        <v>102</v>
      </c>
      <c r="AL215" s="16"/>
    </row>
    <row r="216" spans="1:38" ht="60" x14ac:dyDescent="0.25">
      <c r="A216" s="13">
        <v>28</v>
      </c>
      <c r="B216" s="13">
        <v>28</v>
      </c>
      <c r="C216" s="13" t="s">
        <v>25</v>
      </c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6" t="s">
        <v>561</v>
      </c>
      <c r="S216" s="16" t="s">
        <v>560</v>
      </c>
      <c r="T216" s="13">
        <v>1998</v>
      </c>
      <c r="U216" s="13" t="s">
        <v>29</v>
      </c>
      <c r="V216" s="13" t="s">
        <v>221</v>
      </c>
      <c r="W216" s="16" t="s">
        <v>563</v>
      </c>
      <c r="X216" s="13">
        <v>0.78620000000000001</v>
      </c>
      <c r="Y216" s="16" t="s">
        <v>562</v>
      </c>
      <c r="Z216" s="13">
        <v>0.78620000000000001</v>
      </c>
      <c r="AA216" s="13">
        <v>2019</v>
      </c>
      <c r="AB216" s="16" t="s">
        <v>500</v>
      </c>
      <c r="AC216" s="13">
        <v>8</v>
      </c>
      <c r="AD216" s="13"/>
      <c r="AE216" s="13"/>
      <c r="AF216" s="13">
        <v>8</v>
      </c>
      <c r="AG216" s="16"/>
      <c r="AH216" s="16"/>
      <c r="AI216" s="16"/>
      <c r="AJ216" s="16"/>
      <c r="AK216" s="16"/>
      <c r="AL216" s="16"/>
    </row>
    <row r="217" spans="1:38" ht="45" x14ac:dyDescent="0.25">
      <c r="A217" s="13">
        <v>29</v>
      </c>
      <c r="B217" s="13">
        <v>29</v>
      </c>
      <c r="C217" s="13" t="s">
        <v>564</v>
      </c>
      <c r="D217" s="13"/>
      <c r="E217" s="13"/>
      <c r="F217" s="13"/>
      <c r="G217" s="13"/>
      <c r="H217" s="13"/>
      <c r="I217" s="13"/>
      <c r="J217" s="13"/>
      <c r="K217" s="13"/>
      <c r="L217" s="13"/>
      <c r="M217" s="16" t="s">
        <v>98</v>
      </c>
      <c r="N217" s="16" t="s">
        <v>567</v>
      </c>
      <c r="O217" s="13">
        <v>0.35</v>
      </c>
      <c r="P217" s="13">
        <v>1976</v>
      </c>
      <c r="Q217" s="16" t="s">
        <v>72</v>
      </c>
      <c r="R217" s="16" t="s">
        <v>566</v>
      </c>
      <c r="S217" s="16" t="s">
        <v>565</v>
      </c>
      <c r="T217" s="13">
        <v>1948</v>
      </c>
      <c r="U217" s="13" t="s">
        <v>29</v>
      </c>
      <c r="V217" s="13" t="s">
        <v>56</v>
      </c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6"/>
      <c r="AH217" s="16"/>
      <c r="AI217" s="16"/>
      <c r="AJ217" s="16"/>
      <c r="AK217" s="16"/>
      <c r="AL217" s="16"/>
    </row>
    <row r="218" spans="1:38" ht="120" x14ac:dyDescent="0.25">
      <c r="A218" s="13">
        <v>30</v>
      </c>
      <c r="B218" s="13">
        <v>30</v>
      </c>
      <c r="C218" s="13" t="s">
        <v>336</v>
      </c>
      <c r="D218" s="13"/>
      <c r="E218" s="13"/>
      <c r="F218" s="13"/>
      <c r="G218" s="13"/>
      <c r="H218" s="13"/>
      <c r="I218" s="13"/>
      <c r="J218" s="13"/>
      <c r="K218" s="13"/>
      <c r="L218" s="13"/>
      <c r="M218" s="16" t="s">
        <v>98</v>
      </c>
      <c r="N218" s="16" t="s">
        <v>572</v>
      </c>
      <c r="O218" s="13">
        <v>0.25</v>
      </c>
      <c r="P218" s="13">
        <v>1976</v>
      </c>
      <c r="Q218" s="16" t="s">
        <v>241</v>
      </c>
      <c r="R218" s="16" t="s">
        <v>569</v>
      </c>
      <c r="S218" s="16" t="s">
        <v>568</v>
      </c>
      <c r="T218" s="13">
        <v>2017</v>
      </c>
      <c r="U218" s="13" t="s">
        <v>1017</v>
      </c>
      <c r="V218" s="13" t="s">
        <v>28</v>
      </c>
      <c r="W218" s="13"/>
      <c r="X218" s="13"/>
      <c r="Z218" s="13"/>
      <c r="AA218" s="13"/>
      <c r="AB218" s="13"/>
      <c r="AC218" s="13"/>
      <c r="AD218" s="13"/>
      <c r="AE218" s="13"/>
      <c r="AF218" s="13"/>
      <c r="AG218" s="16" t="s">
        <v>571</v>
      </c>
      <c r="AH218" s="16" t="s">
        <v>570</v>
      </c>
      <c r="AI218" s="16">
        <v>9.1999999999999998E-2</v>
      </c>
      <c r="AJ218" s="16">
        <v>2016</v>
      </c>
      <c r="AK218" s="16" t="s">
        <v>52</v>
      </c>
      <c r="AL218" s="16"/>
    </row>
    <row r="219" spans="1:38" ht="120" x14ac:dyDescent="0.25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6" t="s">
        <v>571</v>
      </c>
      <c r="AH219" s="16" t="s">
        <v>571</v>
      </c>
      <c r="AI219" s="16">
        <v>8.7999999999999995E-2</v>
      </c>
      <c r="AJ219" s="16">
        <v>2016</v>
      </c>
      <c r="AK219" s="16" t="s">
        <v>138</v>
      </c>
      <c r="AL219" s="16"/>
    </row>
    <row r="220" spans="1:38" ht="60" x14ac:dyDescent="0.25">
      <c r="A220" s="13">
        <v>31</v>
      </c>
      <c r="B220" s="13">
        <v>31</v>
      </c>
      <c r="C220" s="13" t="s">
        <v>336</v>
      </c>
      <c r="D220" s="13"/>
      <c r="E220" s="13"/>
      <c r="F220" s="13"/>
      <c r="G220" s="13"/>
      <c r="H220" s="13"/>
      <c r="I220" s="13"/>
      <c r="J220" s="13"/>
      <c r="K220" s="13"/>
      <c r="L220" s="13"/>
      <c r="M220" s="16" t="s">
        <v>98</v>
      </c>
      <c r="N220" s="16" t="s">
        <v>586</v>
      </c>
      <c r="O220" s="13">
        <v>6.5000000000000002E-2</v>
      </c>
      <c r="P220" s="13">
        <v>1976</v>
      </c>
      <c r="Q220" s="16" t="s">
        <v>150</v>
      </c>
      <c r="R220" s="16" t="s">
        <v>574</v>
      </c>
      <c r="S220" s="16" t="s">
        <v>573</v>
      </c>
      <c r="T220" s="13">
        <v>1972</v>
      </c>
      <c r="U220" s="13" t="s">
        <v>1016</v>
      </c>
      <c r="V220" s="13" t="s">
        <v>357</v>
      </c>
      <c r="W220" s="16" t="s">
        <v>576</v>
      </c>
      <c r="X220" s="13">
        <v>0.28899999999999998</v>
      </c>
      <c r="Y220" s="16" t="s">
        <v>582</v>
      </c>
      <c r="Z220" s="13">
        <v>0.28899999999999998</v>
      </c>
      <c r="AA220" s="13">
        <v>2021</v>
      </c>
      <c r="AB220" s="16" t="s">
        <v>373</v>
      </c>
      <c r="AC220" s="13"/>
      <c r="AD220" s="13"/>
      <c r="AE220" s="13">
        <v>8</v>
      </c>
      <c r="AF220" s="13"/>
      <c r="AG220" s="16" t="s">
        <v>576</v>
      </c>
      <c r="AH220" s="16" t="s">
        <v>575</v>
      </c>
      <c r="AI220" s="16">
        <v>0.03</v>
      </c>
      <c r="AJ220" s="16">
        <v>2021</v>
      </c>
      <c r="AK220" s="16" t="s">
        <v>360</v>
      </c>
      <c r="AL220" s="16"/>
    </row>
    <row r="221" spans="1:38" ht="45" x14ac:dyDescent="0.25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6" t="s">
        <v>584</v>
      </c>
      <c r="X221" s="13">
        <v>1.4217</v>
      </c>
      <c r="Y221" s="16" t="s">
        <v>583</v>
      </c>
      <c r="Z221" s="13">
        <v>1.4217</v>
      </c>
      <c r="AA221" s="13">
        <v>2011</v>
      </c>
      <c r="AB221" s="16" t="s">
        <v>466</v>
      </c>
      <c r="AC221" s="13"/>
      <c r="AD221" s="13"/>
      <c r="AE221" s="13">
        <v>15</v>
      </c>
      <c r="AF221" s="13">
        <v>15</v>
      </c>
      <c r="AG221" s="16" t="s">
        <v>577</v>
      </c>
      <c r="AH221" s="16" t="s">
        <v>597</v>
      </c>
      <c r="AI221" s="16">
        <v>7.0000000000000007E-2</v>
      </c>
      <c r="AJ221" s="16">
        <v>2011</v>
      </c>
      <c r="AK221" s="16" t="s">
        <v>82</v>
      </c>
      <c r="AL221" s="16"/>
    </row>
    <row r="222" spans="1:38" ht="75" x14ac:dyDescent="0.25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6" t="s">
        <v>584</v>
      </c>
      <c r="X222" s="13">
        <v>0.05</v>
      </c>
      <c r="Y222" s="16" t="s">
        <v>585</v>
      </c>
      <c r="Z222" s="13">
        <v>0.05</v>
      </c>
      <c r="AA222" s="13">
        <v>1976</v>
      </c>
      <c r="AB222" s="16" t="s">
        <v>466</v>
      </c>
      <c r="AC222" s="13"/>
      <c r="AD222" s="13"/>
      <c r="AE222" s="13">
        <v>2</v>
      </c>
      <c r="AF222" s="13">
        <v>2</v>
      </c>
      <c r="AG222" s="16" t="s">
        <v>579</v>
      </c>
      <c r="AH222" s="16" t="s">
        <v>578</v>
      </c>
      <c r="AI222" s="16">
        <v>7.0000000000000007E-2</v>
      </c>
      <c r="AJ222" s="16">
        <v>2015</v>
      </c>
      <c r="AK222" s="16" t="s">
        <v>164</v>
      </c>
      <c r="AL222" s="16"/>
    </row>
    <row r="223" spans="1:38" ht="75" x14ac:dyDescent="0.25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6" t="s">
        <v>579</v>
      </c>
      <c r="AH223" s="16" t="s">
        <v>580</v>
      </c>
      <c r="AI223" s="16">
        <v>0.05</v>
      </c>
      <c r="AJ223" s="16">
        <v>2015</v>
      </c>
      <c r="AK223" s="16" t="s">
        <v>166</v>
      </c>
      <c r="AL223" s="16"/>
    </row>
    <row r="224" spans="1:38" ht="45" x14ac:dyDescent="0.25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6" t="s">
        <v>577</v>
      </c>
      <c r="AH224" s="16" t="s">
        <v>581</v>
      </c>
      <c r="AI224" s="16">
        <v>0.08</v>
      </c>
      <c r="AJ224" s="16">
        <v>1976</v>
      </c>
      <c r="AK224" s="16" t="s">
        <v>60</v>
      </c>
      <c r="AL224" s="16"/>
    </row>
    <row r="225" spans="1:38" ht="45" x14ac:dyDescent="0.25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O225" s="13"/>
      <c r="P225" s="13"/>
      <c r="Q225" s="13"/>
      <c r="R225" s="16"/>
      <c r="S225" s="16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6" t="s">
        <v>577</v>
      </c>
      <c r="AH225" s="16" t="s">
        <v>591</v>
      </c>
      <c r="AI225" s="16">
        <v>0.02</v>
      </c>
      <c r="AJ225" s="16">
        <v>1976</v>
      </c>
      <c r="AK225" s="16" t="s">
        <v>592</v>
      </c>
      <c r="AL225" s="16"/>
    </row>
    <row r="226" spans="1:38" ht="75" x14ac:dyDescent="0.25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6" t="s">
        <v>579</v>
      </c>
      <c r="AH226" s="16" t="s">
        <v>593</v>
      </c>
      <c r="AI226" s="16">
        <v>0.03</v>
      </c>
      <c r="AJ226" s="16">
        <v>1976</v>
      </c>
      <c r="AK226" s="16" t="s">
        <v>447</v>
      </c>
      <c r="AL226" s="16"/>
    </row>
    <row r="227" spans="1:38" ht="60" x14ac:dyDescent="0.25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6" t="s">
        <v>595</v>
      </c>
      <c r="AH227" s="16" t="s">
        <v>594</v>
      </c>
      <c r="AI227" s="16">
        <v>0.06</v>
      </c>
      <c r="AJ227" s="16">
        <v>1960</v>
      </c>
      <c r="AK227" s="16" t="s">
        <v>596</v>
      </c>
      <c r="AL227" s="16"/>
    </row>
    <row r="228" spans="1:38" ht="45" x14ac:dyDescent="0.25">
      <c r="A228" s="13">
        <v>32</v>
      </c>
      <c r="B228" s="13">
        <v>32</v>
      </c>
      <c r="C228" s="13" t="s">
        <v>25</v>
      </c>
      <c r="D228" s="13"/>
      <c r="E228" s="13"/>
      <c r="F228" s="13"/>
      <c r="G228" s="13"/>
      <c r="H228" s="13"/>
      <c r="I228" s="13"/>
      <c r="J228" s="13"/>
      <c r="K228" s="13"/>
      <c r="L228" s="13"/>
      <c r="O228" s="13"/>
      <c r="P228" s="13"/>
      <c r="Q228" s="13"/>
      <c r="R228" s="16" t="s">
        <v>588</v>
      </c>
      <c r="S228" s="16" t="s">
        <v>587</v>
      </c>
      <c r="T228" s="13">
        <v>1978</v>
      </c>
      <c r="U228" s="13" t="s">
        <v>1016</v>
      </c>
      <c r="V228" s="13" t="s">
        <v>56</v>
      </c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6" t="s">
        <v>590</v>
      </c>
      <c r="AH228" s="16" t="s">
        <v>589</v>
      </c>
      <c r="AI228" s="16">
        <v>0.04</v>
      </c>
      <c r="AJ228" s="16">
        <v>2011</v>
      </c>
      <c r="AK228" s="16" t="s">
        <v>44</v>
      </c>
      <c r="AL228" s="16"/>
    </row>
    <row r="229" spans="1:38" ht="45" x14ac:dyDescent="0.25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6" t="s">
        <v>590</v>
      </c>
      <c r="AH229" s="16" t="s">
        <v>598</v>
      </c>
      <c r="AI229" s="16">
        <v>4.4999999999999998E-2</v>
      </c>
      <c r="AJ229" s="16">
        <v>1982</v>
      </c>
      <c r="AK229" s="16" t="s">
        <v>48</v>
      </c>
      <c r="AL229" s="16"/>
    </row>
    <row r="230" spans="1:38" ht="45" x14ac:dyDescent="0.25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6" t="s">
        <v>590</v>
      </c>
      <c r="AH230" s="16" t="s">
        <v>599</v>
      </c>
      <c r="AI230" s="16">
        <v>0.14000000000000001</v>
      </c>
      <c r="AJ230" s="16">
        <v>2011</v>
      </c>
      <c r="AK230" s="16" t="s">
        <v>600</v>
      </c>
      <c r="AL230" s="16"/>
    </row>
    <row r="231" spans="1:38" ht="165" x14ac:dyDescent="0.25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6" t="s">
        <v>590</v>
      </c>
      <c r="AH231" s="16" t="s">
        <v>601</v>
      </c>
      <c r="AI231" s="16">
        <v>0.2</v>
      </c>
      <c r="AJ231" s="16">
        <v>1982</v>
      </c>
      <c r="AK231" s="16" t="s">
        <v>48</v>
      </c>
      <c r="AL231" s="16"/>
    </row>
    <row r="232" spans="1:38" ht="165" x14ac:dyDescent="0.25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6" t="s">
        <v>590</v>
      </c>
      <c r="AH232" s="16" t="s">
        <v>602</v>
      </c>
      <c r="AI232" s="16">
        <v>0.2</v>
      </c>
      <c r="AJ232" s="16">
        <v>1982</v>
      </c>
      <c r="AK232" s="16" t="s">
        <v>282</v>
      </c>
      <c r="AL232" s="16"/>
    </row>
    <row r="233" spans="1:38" ht="45" x14ac:dyDescent="0.25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6" t="s">
        <v>590</v>
      </c>
      <c r="AH233" s="16" t="s">
        <v>603</v>
      </c>
      <c r="AI233" s="16">
        <v>0.2</v>
      </c>
      <c r="AJ233" s="16">
        <v>1982</v>
      </c>
      <c r="AK233" s="16" t="s">
        <v>48</v>
      </c>
      <c r="AL233" s="16"/>
    </row>
    <row r="234" spans="1:38" ht="45" x14ac:dyDescent="0.25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6" t="s">
        <v>590</v>
      </c>
      <c r="AH234" s="16" t="s">
        <v>604</v>
      </c>
      <c r="AI234" s="16">
        <v>0.2</v>
      </c>
      <c r="AJ234" s="16">
        <v>1982</v>
      </c>
      <c r="AK234" s="16" t="s">
        <v>605</v>
      </c>
      <c r="AL234" s="16"/>
    </row>
    <row r="235" spans="1:38" ht="165" x14ac:dyDescent="0.25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6" t="s">
        <v>590</v>
      </c>
      <c r="AH235" s="16" t="s">
        <v>606</v>
      </c>
      <c r="AI235" s="16">
        <v>0.2</v>
      </c>
      <c r="AJ235" s="16">
        <v>1982</v>
      </c>
      <c r="AK235" s="16" t="s">
        <v>48</v>
      </c>
      <c r="AL235" s="16"/>
    </row>
    <row r="236" spans="1:38" ht="45" x14ac:dyDescent="0.25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6" t="s">
        <v>590</v>
      </c>
      <c r="AH236" s="16" t="s">
        <v>590</v>
      </c>
      <c r="AI236" s="16">
        <v>0.2</v>
      </c>
      <c r="AJ236" s="16">
        <v>1982</v>
      </c>
      <c r="AK236" s="16" t="s">
        <v>48</v>
      </c>
      <c r="AL236" s="16"/>
    </row>
    <row r="237" spans="1:38" ht="45" x14ac:dyDescent="0.25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6" t="s">
        <v>590</v>
      </c>
      <c r="AH237" s="16" t="s">
        <v>607</v>
      </c>
      <c r="AI237" s="16">
        <v>0.2</v>
      </c>
      <c r="AJ237" s="16">
        <v>1982</v>
      </c>
      <c r="AK237" s="16" t="s">
        <v>44</v>
      </c>
      <c r="AL237" s="16"/>
    </row>
    <row r="238" spans="1:38" ht="135" x14ac:dyDescent="0.25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6" t="s">
        <v>590</v>
      </c>
      <c r="AH238" s="16" t="s">
        <v>608</v>
      </c>
      <c r="AI238" s="16">
        <v>0.2</v>
      </c>
      <c r="AJ238" s="16">
        <v>1982</v>
      </c>
      <c r="AK238" s="16" t="s">
        <v>46</v>
      </c>
      <c r="AL238" s="16"/>
    </row>
    <row r="239" spans="1:38" ht="150" x14ac:dyDescent="0.25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6" t="s">
        <v>590</v>
      </c>
      <c r="AH239" s="16" t="s">
        <v>609</v>
      </c>
      <c r="AI239" s="13">
        <v>0.2</v>
      </c>
      <c r="AJ239" s="13">
        <v>1982</v>
      </c>
      <c r="AK239" s="16" t="s">
        <v>48</v>
      </c>
      <c r="AL239" s="13"/>
    </row>
    <row r="240" spans="1:38" ht="60" x14ac:dyDescent="0.25">
      <c r="A240" s="13">
        <v>33</v>
      </c>
      <c r="B240" s="13">
        <v>33</v>
      </c>
      <c r="C240" s="13" t="s">
        <v>218</v>
      </c>
      <c r="D240" s="13"/>
      <c r="E240" s="13"/>
      <c r="F240" s="13"/>
      <c r="G240" s="13"/>
      <c r="H240" s="13"/>
      <c r="I240" s="13"/>
      <c r="J240" s="13"/>
      <c r="K240" s="13"/>
      <c r="L240" s="13"/>
      <c r="M240" s="16" t="s">
        <v>613</v>
      </c>
      <c r="N240" s="16" t="s">
        <v>612</v>
      </c>
      <c r="O240" s="13">
        <v>0.79500000000000004</v>
      </c>
      <c r="P240" s="13">
        <v>2011</v>
      </c>
      <c r="Q240" s="13" t="s">
        <v>614</v>
      </c>
      <c r="R240" s="16" t="s">
        <v>611</v>
      </c>
      <c r="S240" s="16" t="s">
        <v>610</v>
      </c>
      <c r="T240" s="13">
        <v>1988</v>
      </c>
      <c r="U240" s="13" t="s">
        <v>1016</v>
      </c>
      <c r="V240" s="13" t="s">
        <v>28</v>
      </c>
      <c r="W240" s="13"/>
      <c r="X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</row>
    <row r="241" spans="1:38" ht="210" x14ac:dyDescent="0.25">
      <c r="A241" s="13">
        <v>34</v>
      </c>
      <c r="B241" s="13">
        <v>34</v>
      </c>
      <c r="C241" s="16" t="s">
        <v>232</v>
      </c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6" t="s">
        <v>616</v>
      </c>
      <c r="S241" s="16" t="s">
        <v>615</v>
      </c>
      <c r="T241" s="13">
        <v>1956</v>
      </c>
      <c r="U241" s="13" t="s">
        <v>1016</v>
      </c>
      <c r="V241" s="13" t="s">
        <v>357</v>
      </c>
      <c r="W241" s="16" t="s">
        <v>618</v>
      </c>
      <c r="X241" s="13">
        <v>1.5469999999999999</v>
      </c>
      <c r="Y241" s="16" t="s">
        <v>617</v>
      </c>
      <c r="Z241" s="13">
        <v>1.5469999999999999</v>
      </c>
      <c r="AA241" s="13">
        <v>2010</v>
      </c>
      <c r="AB241" s="16" t="s">
        <v>619</v>
      </c>
      <c r="AC241" s="13"/>
      <c r="AD241" s="13"/>
      <c r="AE241" s="13">
        <v>55</v>
      </c>
      <c r="AF241" s="13">
        <v>55</v>
      </c>
      <c r="AG241" s="16" t="s">
        <v>629</v>
      </c>
      <c r="AH241" s="16" t="s">
        <v>628</v>
      </c>
      <c r="AI241" s="13">
        <v>0.02</v>
      </c>
      <c r="AJ241" s="13">
        <v>1976</v>
      </c>
      <c r="AK241" s="16" t="s">
        <v>630</v>
      </c>
      <c r="AL241" s="13"/>
    </row>
    <row r="242" spans="1:38" ht="45" x14ac:dyDescent="0.25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6" t="s">
        <v>618</v>
      </c>
      <c r="X242" s="13">
        <v>0.1</v>
      </c>
      <c r="Y242" s="16" t="s">
        <v>620</v>
      </c>
      <c r="Z242" s="13">
        <v>0.1</v>
      </c>
      <c r="AA242" s="13">
        <v>2011</v>
      </c>
      <c r="AB242" s="16" t="s">
        <v>621</v>
      </c>
      <c r="AC242" s="13"/>
      <c r="AD242" s="13"/>
      <c r="AE242" s="13">
        <v>18</v>
      </c>
      <c r="AF242" s="13">
        <v>19</v>
      </c>
      <c r="AG242" s="13"/>
      <c r="AH242" s="13"/>
      <c r="AI242" s="13"/>
      <c r="AJ242" s="13"/>
      <c r="AK242" s="13"/>
      <c r="AL242" s="13"/>
    </row>
    <row r="243" spans="1:38" ht="45" x14ac:dyDescent="0.25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6" t="s">
        <v>618</v>
      </c>
      <c r="X243" s="13">
        <v>0.5</v>
      </c>
      <c r="Y243" s="16" t="s">
        <v>622</v>
      </c>
      <c r="Z243" s="13">
        <v>0.5</v>
      </c>
      <c r="AA243" s="13">
        <v>2010</v>
      </c>
      <c r="AB243" s="16" t="s">
        <v>623</v>
      </c>
      <c r="AC243" s="13"/>
      <c r="AD243" s="13"/>
      <c r="AE243" s="13">
        <v>43</v>
      </c>
      <c r="AF243" s="13">
        <v>43</v>
      </c>
      <c r="AG243" s="13"/>
      <c r="AH243" s="13"/>
      <c r="AI243" s="13"/>
      <c r="AJ243" s="13"/>
      <c r="AK243" s="13"/>
      <c r="AL243" s="13"/>
    </row>
    <row r="244" spans="1:38" ht="105" x14ac:dyDescent="0.25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6" t="s">
        <v>618</v>
      </c>
      <c r="X244" s="13">
        <v>1.6</v>
      </c>
      <c r="Y244" s="16" t="s">
        <v>624</v>
      </c>
      <c r="Z244" s="13">
        <v>1.6</v>
      </c>
      <c r="AA244" s="13">
        <v>2010</v>
      </c>
      <c r="AB244" s="16" t="s">
        <v>625</v>
      </c>
      <c r="AC244" s="13"/>
      <c r="AD244" s="13"/>
      <c r="AE244" s="13">
        <v>33</v>
      </c>
      <c r="AF244" s="13">
        <v>33</v>
      </c>
      <c r="AG244" s="13"/>
      <c r="AH244" s="13"/>
      <c r="AI244" s="13"/>
      <c r="AJ244" s="13"/>
      <c r="AK244" s="13"/>
      <c r="AL244" s="13"/>
    </row>
    <row r="245" spans="1:38" ht="45" x14ac:dyDescent="0.25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6" t="s">
        <v>618</v>
      </c>
      <c r="X245" s="13">
        <v>1.53</v>
      </c>
      <c r="Y245" s="16" t="s">
        <v>626</v>
      </c>
      <c r="Z245" s="13">
        <v>1.53</v>
      </c>
      <c r="AA245" s="13">
        <v>2010</v>
      </c>
      <c r="AB245" s="16" t="s">
        <v>627</v>
      </c>
      <c r="AC245" s="13"/>
      <c r="AD245" s="13"/>
      <c r="AE245" s="13">
        <v>56</v>
      </c>
      <c r="AF245" s="13">
        <v>56</v>
      </c>
      <c r="AG245" s="13"/>
      <c r="AH245" s="13"/>
      <c r="AI245" s="13"/>
      <c r="AJ245" s="13"/>
      <c r="AK245" s="13"/>
      <c r="AL245" s="13"/>
    </row>
    <row r="246" spans="1:38" ht="105" x14ac:dyDescent="0.25">
      <c r="A246" s="13">
        <v>35</v>
      </c>
      <c r="B246" s="13">
        <v>35</v>
      </c>
      <c r="C246" s="16" t="s">
        <v>232</v>
      </c>
      <c r="D246" s="13"/>
      <c r="E246" s="13"/>
      <c r="F246" s="13"/>
      <c r="G246" s="13"/>
      <c r="H246" s="13"/>
      <c r="I246" s="13"/>
      <c r="J246" s="13"/>
      <c r="K246" s="13"/>
      <c r="L246" s="13"/>
      <c r="M246" s="16" t="s">
        <v>98</v>
      </c>
      <c r="N246" s="16" t="s">
        <v>635</v>
      </c>
      <c r="O246" s="13">
        <v>1.26</v>
      </c>
      <c r="P246" s="13">
        <v>1976</v>
      </c>
      <c r="Q246" s="16" t="s">
        <v>556</v>
      </c>
      <c r="R246" s="16" t="s">
        <v>632</v>
      </c>
      <c r="S246" s="16" t="s">
        <v>631</v>
      </c>
      <c r="T246" s="13">
        <v>1956</v>
      </c>
      <c r="U246" s="13" t="s">
        <v>1016</v>
      </c>
      <c r="V246" s="13" t="s">
        <v>221</v>
      </c>
      <c r="W246" s="16" t="s">
        <v>637</v>
      </c>
      <c r="X246" s="13">
        <v>0.14099999999999999</v>
      </c>
      <c r="Y246" s="16" t="s">
        <v>636</v>
      </c>
      <c r="Z246" s="13">
        <v>0.14099999999999999</v>
      </c>
      <c r="AA246" s="13">
        <v>2021</v>
      </c>
      <c r="AB246" s="16" t="s">
        <v>198</v>
      </c>
      <c r="AC246" s="13">
        <v>6</v>
      </c>
      <c r="AD246" s="13"/>
      <c r="AE246" s="13"/>
      <c r="AF246" s="13">
        <v>6</v>
      </c>
      <c r="AG246" s="16" t="s">
        <v>634</v>
      </c>
      <c r="AH246" s="16" t="s">
        <v>633</v>
      </c>
      <c r="AI246" s="13">
        <v>0.4</v>
      </c>
      <c r="AJ246" s="13">
        <v>1982</v>
      </c>
      <c r="AK246" s="16" t="s">
        <v>630</v>
      </c>
      <c r="AL246" s="13"/>
    </row>
    <row r="247" spans="1:38" ht="45" x14ac:dyDescent="0.25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6" t="s">
        <v>639</v>
      </c>
      <c r="X247" s="13">
        <v>2.7</v>
      </c>
      <c r="Y247" s="16" t="s">
        <v>638</v>
      </c>
      <c r="Z247" s="13">
        <v>2.7</v>
      </c>
      <c r="AA247" s="13">
        <v>2011</v>
      </c>
      <c r="AB247" s="16" t="s">
        <v>621</v>
      </c>
      <c r="AC247" s="13"/>
      <c r="AD247" s="13"/>
      <c r="AE247" s="13">
        <v>71</v>
      </c>
      <c r="AF247" s="13">
        <v>71</v>
      </c>
      <c r="AG247" s="13"/>
      <c r="AH247" s="13"/>
      <c r="AI247" s="13"/>
      <c r="AJ247" s="13"/>
      <c r="AK247" s="13"/>
      <c r="AL247" s="13"/>
    </row>
    <row r="248" spans="1:38" ht="180" x14ac:dyDescent="0.25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6" t="s">
        <v>639</v>
      </c>
      <c r="X248" s="13">
        <v>3.0718999999999999</v>
      </c>
      <c r="Y248" s="16" t="s">
        <v>640</v>
      </c>
      <c r="Z248" s="13">
        <v>3.0718999999999999</v>
      </c>
      <c r="AA248" s="13">
        <v>2011</v>
      </c>
      <c r="AB248" s="16" t="s">
        <v>641</v>
      </c>
      <c r="AC248" s="13"/>
      <c r="AD248" s="13"/>
      <c r="AE248" s="13">
        <v>79</v>
      </c>
      <c r="AF248" s="13">
        <v>79</v>
      </c>
      <c r="AG248" s="13"/>
      <c r="AH248" s="13"/>
      <c r="AI248" s="13"/>
      <c r="AJ248" s="13"/>
      <c r="AK248" s="13"/>
      <c r="AL248" s="13"/>
    </row>
    <row r="249" spans="1:38" ht="45" x14ac:dyDescent="0.25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6" t="s">
        <v>639</v>
      </c>
      <c r="X249" s="13">
        <v>0.8</v>
      </c>
      <c r="Y249" s="16" t="s">
        <v>642</v>
      </c>
      <c r="Z249" s="13">
        <v>0.8</v>
      </c>
      <c r="AA249" s="13">
        <v>2011</v>
      </c>
      <c r="AB249" s="16" t="s">
        <v>621</v>
      </c>
      <c r="AC249" s="13"/>
      <c r="AD249" s="13"/>
      <c r="AE249" s="13">
        <v>32</v>
      </c>
      <c r="AF249" s="13">
        <v>32</v>
      </c>
      <c r="AG249" s="13"/>
      <c r="AH249" s="13"/>
      <c r="AI249" s="13"/>
      <c r="AJ249" s="13"/>
      <c r="AK249" s="13"/>
      <c r="AL249" s="13"/>
    </row>
    <row r="250" spans="1:38" ht="165" x14ac:dyDescent="0.25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6" t="s">
        <v>639</v>
      </c>
      <c r="X250" s="13">
        <v>0.23</v>
      </c>
      <c r="Y250" s="16" t="s">
        <v>643</v>
      </c>
      <c r="Z250" s="13">
        <v>0.23</v>
      </c>
      <c r="AA250" s="13">
        <v>2011</v>
      </c>
      <c r="AB250" s="16" t="s">
        <v>644</v>
      </c>
      <c r="AC250" s="13"/>
      <c r="AD250" s="13"/>
      <c r="AE250" s="13">
        <v>45</v>
      </c>
      <c r="AF250" s="13">
        <v>15</v>
      </c>
      <c r="AG250" s="13"/>
      <c r="AH250" s="13"/>
      <c r="AI250" s="13"/>
      <c r="AJ250" s="13"/>
      <c r="AK250" s="13"/>
      <c r="AL250" s="13"/>
    </row>
    <row r="251" spans="1:38" ht="45" x14ac:dyDescent="0.25">
      <c r="A251" s="13">
        <v>36</v>
      </c>
      <c r="B251" s="13">
        <v>36</v>
      </c>
      <c r="C251" s="13" t="s">
        <v>218</v>
      </c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6" t="s">
        <v>646</v>
      </c>
      <c r="S251" s="16" t="s">
        <v>645</v>
      </c>
      <c r="T251" s="13">
        <v>1972</v>
      </c>
      <c r="U251" s="13" t="s">
        <v>1016</v>
      </c>
      <c r="V251" s="13" t="s">
        <v>221</v>
      </c>
      <c r="W251" s="16" t="s">
        <v>655</v>
      </c>
      <c r="X251" s="13">
        <v>2.2000000000000002</v>
      </c>
      <c r="Y251" s="16" t="s">
        <v>654</v>
      </c>
      <c r="Z251" s="13">
        <v>2.2000000000000002</v>
      </c>
      <c r="AA251" s="13">
        <v>1977</v>
      </c>
      <c r="AB251" s="16" t="s">
        <v>656</v>
      </c>
      <c r="AC251" s="13">
        <v>36</v>
      </c>
      <c r="AD251" s="13"/>
      <c r="AE251" s="13"/>
      <c r="AF251" s="13">
        <v>36</v>
      </c>
      <c r="AG251" s="16" t="s">
        <v>648</v>
      </c>
      <c r="AH251" s="16" t="s">
        <v>647</v>
      </c>
      <c r="AI251" s="16">
        <v>0.31</v>
      </c>
      <c r="AJ251" s="16">
        <v>2005</v>
      </c>
      <c r="AK251" s="16" t="s">
        <v>46</v>
      </c>
      <c r="AL251" s="16"/>
    </row>
    <row r="252" spans="1:38" ht="105" x14ac:dyDescent="0.25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6" t="s">
        <v>648</v>
      </c>
      <c r="AH252" s="16" t="s">
        <v>649</v>
      </c>
      <c r="AI252" s="16">
        <v>0.03</v>
      </c>
      <c r="AJ252" s="16">
        <v>2005</v>
      </c>
      <c r="AK252" s="16" t="s">
        <v>186</v>
      </c>
      <c r="AL252" s="16"/>
    </row>
    <row r="253" spans="1:38" ht="45" x14ac:dyDescent="0.25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6" t="s">
        <v>648</v>
      </c>
      <c r="AH253" s="16" t="s">
        <v>650</v>
      </c>
      <c r="AI253" s="16">
        <v>6.5000000000000002E-2</v>
      </c>
      <c r="AJ253" s="16">
        <v>2055</v>
      </c>
      <c r="AK253" s="16" t="s">
        <v>82</v>
      </c>
      <c r="AL253" s="16"/>
    </row>
    <row r="254" spans="1:38" ht="105" x14ac:dyDescent="0.25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6" t="s">
        <v>648</v>
      </c>
      <c r="AH254" s="16" t="s">
        <v>651</v>
      </c>
      <c r="AI254" s="16">
        <v>5.5E-2</v>
      </c>
      <c r="AJ254" s="16">
        <v>2005</v>
      </c>
      <c r="AK254" s="16" t="s">
        <v>84</v>
      </c>
      <c r="AL254" s="16"/>
    </row>
    <row r="255" spans="1:38" ht="105" x14ac:dyDescent="0.25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6" t="s">
        <v>648</v>
      </c>
      <c r="AH255" s="16" t="s">
        <v>652</v>
      </c>
      <c r="AI255" s="16">
        <v>5.5E-2</v>
      </c>
      <c r="AJ255" s="16">
        <v>2005</v>
      </c>
      <c r="AK255" s="16" t="s">
        <v>84</v>
      </c>
      <c r="AL255" s="16"/>
    </row>
    <row r="256" spans="1:38" ht="135" x14ac:dyDescent="0.25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6" t="s">
        <v>648</v>
      </c>
      <c r="AH256" s="16" t="s">
        <v>653</v>
      </c>
      <c r="AI256" s="16">
        <v>0.05</v>
      </c>
      <c r="AJ256" s="16">
        <v>2005</v>
      </c>
      <c r="AK256" s="16" t="s">
        <v>396</v>
      </c>
      <c r="AL256" s="16"/>
    </row>
    <row r="257" spans="1:38" ht="45" x14ac:dyDescent="0.25">
      <c r="A257" s="13">
        <v>37</v>
      </c>
      <c r="B257" s="13">
        <v>37</v>
      </c>
      <c r="C257" s="13" t="s">
        <v>25</v>
      </c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6"/>
      <c r="O257" s="13"/>
      <c r="P257" s="13"/>
      <c r="Q257" s="13"/>
      <c r="R257" s="16" t="s">
        <v>658</v>
      </c>
      <c r="S257" s="13" t="s">
        <v>657</v>
      </c>
      <c r="T257" s="13">
        <v>2014</v>
      </c>
      <c r="U257" s="13" t="s">
        <v>1016</v>
      </c>
      <c r="V257" s="13" t="s">
        <v>253</v>
      </c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6"/>
      <c r="AH257" s="16"/>
      <c r="AI257" s="16"/>
      <c r="AJ257" s="16"/>
      <c r="AK257" s="16"/>
      <c r="AL257" s="16"/>
    </row>
    <row r="258" spans="1:38" ht="75" x14ac:dyDescent="0.25">
      <c r="A258" s="13">
        <v>38</v>
      </c>
      <c r="B258" s="13">
        <v>38</v>
      </c>
      <c r="C258" s="13" t="s">
        <v>218</v>
      </c>
      <c r="D258" s="13"/>
      <c r="E258" s="13"/>
      <c r="F258" s="13"/>
      <c r="G258" s="13"/>
      <c r="H258" s="13"/>
      <c r="I258" s="13"/>
      <c r="J258" s="13"/>
      <c r="K258" s="13"/>
      <c r="L258" s="13"/>
      <c r="M258" s="16" t="s">
        <v>98</v>
      </c>
      <c r="N258" s="16" t="s">
        <v>673</v>
      </c>
      <c r="O258" s="13">
        <v>0.25</v>
      </c>
      <c r="P258" s="13">
        <v>1959</v>
      </c>
      <c r="Q258" s="16" t="s">
        <v>349</v>
      </c>
      <c r="R258" s="16" t="s">
        <v>660</v>
      </c>
      <c r="S258" s="16" t="s">
        <v>659</v>
      </c>
      <c r="T258" s="13">
        <v>2017</v>
      </c>
      <c r="U258" s="13" t="s">
        <v>1016</v>
      </c>
      <c r="V258" s="13" t="s">
        <v>357</v>
      </c>
      <c r="W258" s="16" t="s">
        <v>675</v>
      </c>
      <c r="X258" s="13">
        <v>0.28999999999999998</v>
      </c>
      <c r="Y258" s="16" t="s">
        <v>674</v>
      </c>
      <c r="Z258" s="13">
        <v>0.28999999999999998</v>
      </c>
      <c r="AA258" s="13">
        <v>2012</v>
      </c>
      <c r="AB258" s="16" t="s">
        <v>621</v>
      </c>
      <c r="AC258" s="13">
        <v>10</v>
      </c>
      <c r="AD258" s="13"/>
      <c r="AE258" s="13"/>
      <c r="AF258" s="13">
        <v>10</v>
      </c>
      <c r="AG258" s="16" t="s">
        <v>662</v>
      </c>
      <c r="AH258" s="16" t="s">
        <v>661</v>
      </c>
      <c r="AI258" s="16">
        <v>0.16800000000000001</v>
      </c>
      <c r="AJ258" s="16">
        <v>2015</v>
      </c>
      <c r="AK258" s="16" t="s">
        <v>164</v>
      </c>
      <c r="AL258" s="16"/>
    </row>
    <row r="259" spans="1:38" ht="45" x14ac:dyDescent="0.25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6" t="s">
        <v>664</v>
      </c>
      <c r="AH259" s="16" t="s">
        <v>663</v>
      </c>
      <c r="AI259" s="16">
        <v>0.03</v>
      </c>
      <c r="AJ259" s="16">
        <v>1976</v>
      </c>
      <c r="AK259" s="16" t="s">
        <v>89</v>
      </c>
      <c r="AL259" s="16"/>
    </row>
    <row r="260" spans="1:38" ht="75" x14ac:dyDescent="0.25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6" t="s">
        <v>664</v>
      </c>
      <c r="AH260" s="16" t="s">
        <v>665</v>
      </c>
      <c r="AI260" s="16">
        <v>7.0000000000000007E-2</v>
      </c>
      <c r="AJ260" s="16">
        <v>1976</v>
      </c>
      <c r="AK260" s="16" t="s">
        <v>44</v>
      </c>
      <c r="AL260" s="16"/>
    </row>
    <row r="261" spans="1:38" ht="45" x14ac:dyDescent="0.25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6" t="s">
        <v>664</v>
      </c>
      <c r="AH261" s="16" t="s">
        <v>666</v>
      </c>
      <c r="AI261" s="16">
        <v>9.5000000000000001E-2</v>
      </c>
      <c r="AJ261" s="16">
        <v>1976</v>
      </c>
      <c r="AK261" s="16" t="s">
        <v>46</v>
      </c>
      <c r="AL261" s="16"/>
    </row>
    <row r="262" spans="1:38" ht="45" x14ac:dyDescent="0.25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6" t="s">
        <v>664</v>
      </c>
      <c r="AH262" s="16" t="s">
        <v>667</v>
      </c>
      <c r="AI262" s="16">
        <v>2.5000000000000001E-2</v>
      </c>
      <c r="AJ262" s="16">
        <v>1976</v>
      </c>
      <c r="AK262" s="16" t="s">
        <v>668</v>
      </c>
      <c r="AL262" s="16"/>
    </row>
    <row r="263" spans="1:38" ht="45" x14ac:dyDescent="0.25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6" t="s">
        <v>664</v>
      </c>
      <c r="AH263" s="16" t="s">
        <v>669</v>
      </c>
      <c r="AI263" s="16">
        <v>0.06</v>
      </c>
      <c r="AJ263" s="16">
        <v>1976</v>
      </c>
      <c r="AK263" s="16" t="s">
        <v>670</v>
      </c>
      <c r="AL263" s="16"/>
    </row>
    <row r="264" spans="1:38" ht="45" x14ac:dyDescent="0.25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6" t="s">
        <v>664</v>
      </c>
      <c r="AH264" s="16" t="s">
        <v>671</v>
      </c>
      <c r="AI264" s="16">
        <v>2.8340000000000001</v>
      </c>
      <c r="AJ264" s="16">
        <v>1976</v>
      </c>
      <c r="AK264" s="16" t="s">
        <v>84</v>
      </c>
      <c r="AL264" s="16"/>
    </row>
    <row r="265" spans="1:38" ht="45" x14ac:dyDescent="0.25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6" t="s">
        <v>664</v>
      </c>
      <c r="AH265" s="16" t="s">
        <v>672</v>
      </c>
      <c r="AI265" s="16">
        <v>0.14000000000000001</v>
      </c>
      <c r="AJ265" s="16">
        <v>1976</v>
      </c>
      <c r="AK265" s="16" t="s">
        <v>449</v>
      </c>
      <c r="AL265" s="16"/>
    </row>
    <row r="266" spans="1:38" ht="45" x14ac:dyDescent="0.25">
      <c r="A266" s="13">
        <v>39</v>
      </c>
      <c r="B266" s="13">
        <v>39</v>
      </c>
      <c r="C266" s="13" t="s">
        <v>336</v>
      </c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6" t="s">
        <v>677</v>
      </c>
      <c r="S266" s="16" t="s">
        <v>676</v>
      </c>
      <c r="T266" s="13">
        <v>1976</v>
      </c>
      <c r="U266" s="13" t="s">
        <v>1016</v>
      </c>
      <c r="V266" s="13" t="s">
        <v>56</v>
      </c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6" t="s">
        <v>679</v>
      </c>
      <c r="AH266" s="16" t="s">
        <v>678</v>
      </c>
      <c r="AI266" s="16">
        <v>2.5000000000000001E-2</v>
      </c>
      <c r="AJ266" s="16">
        <v>1960</v>
      </c>
      <c r="AK266" s="16" t="s">
        <v>364</v>
      </c>
      <c r="AL266" s="16"/>
    </row>
    <row r="267" spans="1:38" ht="45" x14ac:dyDescent="0.25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6" t="s">
        <v>679</v>
      </c>
      <c r="AH267" s="16" t="s">
        <v>680</v>
      </c>
      <c r="AI267" s="16">
        <v>0.12</v>
      </c>
      <c r="AJ267" s="16">
        <v>1960</v>
      </c>
      <c r="AK267" s="16" t="s">
        <v>364</v>
      </c>
      <c r="AL267" s="16"/>
    </row>
    <row r="268" spans="1:38" ht="45" x14ac:dyDescent="0.25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6" t="s">
        <v>679</v>
      </c>
      <c r="AH268" s="16" t="s">
        <v>681</v>
      </c>
      <c r="AI268" s="16">
        <v>0.06</v>
      </c>
      <c r="AJ268" s="16">
        <v>1960</v>
      </c>
      <c r="AK268" s="16" t="s">
        <v>682</v>
      </c>
      <c r="AL268" s="16"/>
    </row>
    <row r="269" spans="1:38" ht="45" x14ac:dyDescent="0.25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6" t="s">
        <v>679</v>
      </c>
      <c r="AH269" s="16" t="s">
        <v>683</v>
      </c>
      <c r="AI269" s="16">
        <v>0.06</v>
      </c>
      <c r="AJ269" s="16">
        <v>1960</v>
      </c>
      <c r="AK269" s="16" t="s">
        <v>682</v>
      </c>
      <c r="AL269" s="16"/>
    </row>
    <row r="270" spans="1:38" ht="45" x14ac:dyDescent="0.25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6" t="s">
        <v>679</v>
      </c>
      <c r="AH270" s="16" t="s">
        <v>684</v>
      </c>
      <c r="AI270" s="16">
        <v>6.2E-2</v>
      </c>
      <c r="AJ270" s="16">
        <v>1960</v>
      </c>
      <c r="AK270" s="16" t="s">
        <v>685</v>
      </c>
      <c r="AL270" s="16"/>
    </row>
    <row r="271" spans="1:38" ht="45" x14ac:dyDescent="0.25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6" t="s">
        <v>679</v>
      </c>
      <c r="AH271" s="16" t="s">
        <v>686</v>
      </c>
      <c r="AI271" s="16">
        <v>0.1</v>
      </c>
      <c r="AJ271" s="16">
        <v>1960</v>
      </c>
      <c r="AK271" s="16" t="s">
        <v>687</v>
      </c>
      <c r="AL271" s="16"/>
    </row>
    <row r="272" spans="1:38" ht="45" x14ac:dyDescent="0.25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6" t="s">
        <v>679</v>
      </c>
      <c r="AH272" s="16" t="s">
        <v>688</v>
      </c>
      <c r="AI272" s="16">
        <v>0.159</v>
      </c>
      <c r="AJ272" s="16">
        <v>2011</v>
      </c>
      <c r="AK272" s="16" t="s">
        <v>689</v>
      </c>
      <c r="AL272" s="16"/>
    </row>
    <row r="273" spans="1:38" ht="60" x14ac:dyDescent="0.25">
      <c r="A273" s="13">
        <v>40</v>
      </c>
      <c r="B273" s="13">
        <v>40</v>
      </c>
      <c r="C273" s="13" t="s">
        <v>57</v>
      </c>
      <c r="D273" s="13"/>
      <c r="E273" s="13"/>
      <c r="F273" s="13"/>
      <c r="G273" s="13"/>
      <c r="H273" s="13"/>
      <c r="I273" s="13"/>
      <c r="J273" s="13"/>
      <c r="K273" s="13"/>
      <c r="L273" s="13"/>
      <c r="M273" s="16" t="s">
        <v>98</v>
      </c>
      <c r="N273" s="16" t="s">
        <v>717</v>
      </c>
      <c r="O273" s="13">
        <v>0.3</v>
      </c>
      <c r="P273" s="13">
        <v>1976</v>
      </c>
      <c r="Q273" s="16" t="s">
        <v>474</v>
      </c>
      <c r="R273" s="16" t="s">
        <v>691</v>
      </c>
      <c r="S273" s="16" t="s">
        <v>690</v>
      </c>
      <c r="T273" s="13">
        <v>1990</v>
      </c>
      <c r="U273" s="13" t="s">
        <v>1016</v>
      </c>
      <c r="V273" s="13" t="s">
        <v>28</v>
      </c>
      <c r="W273" s="16" t="s">
        <v>707</v>
      </c>
      <c r="X273" s="16">
        <v>7.2999999999999995E-2</v>
      </c>
      <c r="Y273" s="16" t="s">
        <v>706</v>
      </c>
      <c r="Z273" s="16">
        <v>7.2999999999999995E-2</v>
      </c>
      <c r="AA273" s="16">
        <v>2022</v>
      </c>
      <c r="AB273" s="16" t="s">
        <v>198</v>
      </c>
      <c r="AC273" s="16">
        <v>6</v>
      </c>
      <c r="AD273" s="16"/>
      <c r="AE273" s="16"/>
      <c r="AF273" s="16">
        <v>6</v>
      </c>
      <c r="AG273" s="16" t="s">
        <v>693</v>
      </c>
      <c r="AH273" s="16" t="s">
        <v>692</v>
      </c>
      <c r="AI273" s="16">
        <v>0.22</v>
      </c>
      <c r="AJ273" s="16">
        <v>1990</v>
      </c>
      <c r="AK273" s="16" t="s">
        <v>694</v>
      </c>
      <c r="AL273" s="16"/>
    </row>
    <row r="274" spans="1:38" ht="60" x14ac:dyDescent="0.25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6" t="s">
        <v>98</v>
      </c>
      <c r="N274" s="16" t="s">
        <v>718</v>
      </c>
      <c r="O274" s="13">
        <v>1.1399999999999999</v>
      </c>
      <c r="P274" s="13">
        <v>1976</v>
      </c>
      <c r="Q274" s="16" t="s">
        <v>60</v>
      </c>
      <c r="R274" s="13"/>
      <c r="S274" s="13"/>
      <c r="T274" s="13"/>
      <c r="U274" s="13"/>
      <c r="V274" s="13"/>
      <c r="W274" s="16" t="s">
        <v>709</v>
      </c>
      <c r="X274" s="16">
        <v>0.22</v>
      </c>
      <c r="Y274" s="16" t="s">
        <v>708</v>
      </c>
      <c r="Z274" s="16">
        <v>0.22</v>
      </c>
      <c r="AA274" s="16">
        <v>2017</v>
      </c>
      <c r="AB274" s="16" t="s">
        <v>198</v>
      </c>
      <c r="AC274" s="16"/>
      <c r="AD274" s="16"/>
      <c r="AE274" s="16">
        <v>9</v>
      </c>
      <c r="AF274" s="16">
        <v>9</v>
      </c>
      <c r="AG274" s="16" t="s">
        <v>693</v>
      </c>
      <c r="AH274" s="16" t="s">
        <v>695</v>
      </c>
      <c r="AI274" s="16">
        <v>0.54</v>
      </c>
      <c r="AJ274" s="16">
        <v>1990</v>
      </c>
      <c r="AK274" s="16" t="s">
        <v>46</v>
      </c>
      <c r="AL274" s="16"/>
    </row>
    <row r="275" spans="1:38" ht="45" x14ac:dyDescent="0.25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6" t="s">
        <v>98</v>
      </c>
      <c r="N275" s="16" t="s">
        <v>719</v>
      </c>
      <c r="O275" s="13">
        <v>0.25</v>
      </c>
      <c r="P275" s="13">
        <v>1976</v>
      </c>
      <c r="Q275" s="16" t="s">
        <v>72</v>
      </c>
      <c r="R275" s="13"/>
      <c r="S275" s="13"/>
      <c r="T275" s="13"/>
      <c r="U275" s="13"/>
      <c r="V275" s="13"/>
      <c r="W275" s="16" t="s">
        <v>711</v>
      </c>
      <c r="X275" s="16">
        <v>1.4</v>
      </c>
      <c r="Y275" s="16" t="s">
        <v>710</v>
      </c>
      <c r="Z275" s="16">
        <v>1.4</v>
      </c>
      <c r="AA275" s="16">
        <v>2011</v>
      </c>
      <c r="AB275" s="16" t="s">
        <v>712</v>
      </c>
      <c r="AC275" s="16"/>
      <c r="AD275" s="16"/>
      <c r="AE275" s="16">
        <v>29</v>
      </c>
      <c r="AF275" s="16">
        <v>29</v>
      </c>
      <c r="AG275" s="16" t="s">
        <v>693</v>
      </c>
      <c r="AH275" s="16" t="s">
        <v>696</v>
      </c>
      <c r="AI275" s="16">
        <v>0.09</v>
      </c>
      <c r="AJ275" s="16">
        <v>1990</v>
      </c>
      <c r="AK275" s="16" t="s">
        <v>161</v>
      </c>
      <c r="AL275" s="16"/>
    </row>
    <row r="276" spans="1:38" ht="105" x14ac:dyDescent="0.25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6" t="s">
        <v>709</v>
      </c>
      <c r="X276" s="16">
        <v>1.4</v>
      </c>
      <c r="Y276" s="16" t="s">
        <v>713</v>
      </c>
      <c r="Z276" s="16">
        <v>1.4</v>
      </c>
      <c r="AA276" s="16">
        <v>2020</v>
      </c>
      <c r="AB276" s="16" t="s">
        <v>714</v>
      </c>
      <c r="AC276" s="16">
        <v>42</v>
      </c>
      <c r="AD276" s="16"/>
      <c r="AE276" s="16"/>
      <c r="AF276" s="16">
        <v>42</v>
      </c>
      <c r="AG276" s="16" t="s">
        <v>693</v>
      </c>
      <c r="AH276" s="16" t="s">
        <v>697</v>
      </c>
      <c r="AI276" s="16">
        <v>7.0000000000000007E-2</v>
      </c>
      <c r="AJ276" s="16">
        <v>1990</v>
      </c>
      <c r="AK276" s="16" t="s">
        <v>455</v>
      </c>
      <c r="AL276" s="16"/>
    </row>
    <row r="277" spans="1:38" ht="45" x14ac:dyDescent="0.25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6" t="s">
        <v>709</v>
      </c>
      <c r="X277" s="16">
        <v>1.4</v>
      </c>
      <c r="Y277" s="16" t="s">
        <v>715</v>
      </c>
      <c r="Z277" s="16">
        <v>1.4</v>
      </c>
      <c r="AA277" s="16">
        <v>1978</v>
      </c>
      <c r="AB277" s="16" t="s">
        <v>269</v>
      </c>
      <c r="AC277" s="16"/>
      <c r="AD277" s="16"/>
      <c r="AE277" s="16">
        <v>16</v>
      </c>
      <c r="AF277" s="16">
        <v>16</v>
      </c>
      <c r="AG277" s="16" t="s">
        <v>693</v>
      </c>
      <c r="AH277" s="16" t="s">
        <v>698</v>
      </c>
      <c r="AI277" s="16">
        <v>0.19</v>
      </c>
      <c r="AJ277" s="16">
        <v>1990</v>
      </c>
      <c r="AK277" s="16" t="s">
        <v>161</v>
      </c>
      <c r="AL277" s="16"/>
    </row>
    <row r="278" spans="1:38" ht="75" x14ac:dyDescent="0.25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6" t="s">
        <v>709</v>
      </c>
      <c r="X278" s="16">
        <v>0.1</v>
      </c>
      <c r="Y278" s="16" t="s">
        <v>716</v>
      </c>
      <c r="Z278" s="16">
        <v>0.1</v>
      </c>
      <c r="AA278" s="16">
        <v>2011</v>
      </c>
      <c r="AB278" s="16"/>
      <c r="AC278" s="16"/>
      <c r="AD278" s="16"/>
      <c r="AE278" s="16">
        <v>3</v>
      </c>
      <c r="AF278" s="16">
        <v>3</v>
      </c>
      <c r="AG278" s="16" t="s">
        <v>693</v>
      </c>
      <c r="AH278" s="16" t="s">
        <v>699</v>
      </c>
      <c r="AI278" s="16">
        <v>0.09</v>
      </c>
      <c r="AJ278" s="16">
        <v>1990</v>
      </c>
      <c r="AK278" s="16" t="s">
        <v>60</v>
      </c>
      <c r="AL278" s="16"/>
    </row>
    <row r="279" spans="1:38" ht="45" x14ac:dyDescent="0.25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 t="s">
        <v>693</v>
      </c>
      <c r="AH279" s="16" t="s">
        <v>700</v>
      </c>
      <c r="AI279" s="16">
        <v>0.34399999999999997</v>
      </c>
      <c r="AJ279" s="16">
        <v>2008</v>
      </c>
      <c r="AK279" s="16" t="s">
        <v>701</v>
      </c>
      <c r="AL279" s="16"/>
    </row>
    <row r="280" spans="1:38" ht="45" x14ac:dyDescent="0.25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 t="s">
        <v>693</v>
      </c>
      <c r="AH280" s="16" t="s">
        <v>702</v>
      </c>
      <c r="AI280" s="16">
        <v>0.09</v>
      </c>
      <c r="AJ280" s="16">
        <v>1990</v>
      </c>
      <c r="AK280" s="16" t="s">
        <v>46</v>
      </c>
      <c r="AL280" s="16"/>
    </row>
    <row r="281" spans="1:38" ht="135" x14ac:dyDescent="0.25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 t="s">
        <v>693</v>
      </c>
      <c r="AH281" s="16" t="s">
        <v>703</v>
      </c>
      <c r="AI281" s="16">
        <v>0.1</v>
      </c>
      <c r="AJ281" s="16">
        <v>1990</v>
      </c>
      <c r="AK281" s="17" t="s">
        <v>184</v>
      </c>
      <c r="AL281" s="16"/>
    </row>
    <row r="282" spans="1:38" ht="45" x14ac:dyDescent="0.25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6" t="s">
        <v>693</v>
      </c>
      <c r="AH282" s="16" t="s">
        <v>704</v>
      </c>
      <c r="AI282" s="16">
        <v>0.12</v>
      </c>
      <c r="AJ282" s="16">
        <v>1990</v>
      </c>
      <c r="AK282" s="16" t="s">
        <v>80</v>
      </c>
      <c r="AL282" s="16"/>
    </row>
    <row r="283" spans="1:38" ht="45" x14ac:dyDescent="0.25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6" t="s">
        <v>693</v>
      </c>
      <c r="AH283" s="16" t="s">
        <v>705</v>
      </c>
      <c r="AI283" s="16">
        <v>0.14000000000000001</v>
      </c>
      <c r="AJ283" s="16">
        <v>1990</v>
      </c>
      <c r="AK283" s="16" t="s">
        <v>46</v>
      </c>
      <c r="AL283" s="16"/>
    </row>
    <row r="284" spans="1:38" ht="90" x14ac:dyDescent="0.25">
      <c r="A284" s="13">
        <v>41</v>
      </c>
      <c r="B284" s="16">
        <v>41</v>
      </c>
      <c r="C284" s="16" t="s">
        <v>232</v>
      </c>
      <c r="D284" s="16" t="s">
        <v>244</v>
      </c>
      <c r="E284" s="16" t="s">
        <v>725</v>
      </c>
      <c r="F284" s="13">
        <v>4.7</v>
      </c>
      <c r="G284" s="13">
        <v>1998</v>
      </c>
      <c r="H284" s="16" t="s">
        <v>245</v>
      </c>
      <c r="I284" s="13">
        <v>53</v>
      </c>
      <c r="J284" s="13"/>
      <c r="K284" s="13"/>
      <c r="L284" s="13">
        <v>53</v>
      </c>
      <c r="M284" s="16" t="s">
        <v>98</v>
      </c>
      <c r="N284" s="16" t="s">
        <v>722</v>
      </c>
      <c r="O284" s="13">
        <v>0.06</v>
      </c>
      <c r="P284" s="13">
        <v>1998</v>
      </c>
      <c r="Q284" s="16" t="s">
        <v>723</v>
      </c>
      <c r="R284" s="16" t="s">
        <v>721</v>
      </c>
      <c r="S284" s="16" t="s">
        <v>720</v>
      </c>
      <c r="T284" s="13">
        <v>1998</v>
      </c>
      <c r="U284" s="13" t="s">
        <v>1017</v>
      </c>
      <c r="V284" s="13" t="s">
        <v>28</v>
      </c>
      <c r="W284" s="13"/>
      <c r="X284" s="13"/>
      <c r="Y284" s="16"/>
      <c r="Z284" s="13"/>
      <c r="AA284" s="13"/>
      <c r="AB284" s="13"/>
      <c r="AC284" s="13"/>
      <c r="AD284" s="13"/>
      <c r="AE284" s="13"/>
      <c r="AF284" s="13"/>
      <c r="AG284" s="16"/>
      <c r="AH284" s="16"/>
      <c r="AI284" s="16"/>
      <c r="AJ284" s="16"/>
      <c r="AK284" s="16"/>
      <c r="AL284" s="16"/>
    </row>
    <row r="285" spans="1:38" ht="75" x14ac:dyDescent="0.25">
      <c r="A285" s="13"/>
      <c r="B285" s="13"/>
      <c r="C285" s="13"/>
      <c r="D285" s="16" t="s">
        <v>244</v>
      </c>
      <c r="E285" s="16" t="s">
        <v>726</v>
      </c>
      <c r="F285" s="13">
        <v>4.7</v>
      </c>
      <c r="G285" s="13">
        <v>1998</v>
      </c>
      <c r="H285" s="13" t="s">
        <v>245</v>
      </c>
      <c r="I285" s="13">
        <v>53</v>
      </c>
      <c r="J285" s="13"/>
      <c r="K285" s="13"/>
      <c r="L285" s="13">
        <v>53</v>
      </c>
      <c r="M285" s="16" t="s">
        <v>98</v>
      </c>
      <c r="N285" s="16" t="s">
        <v>724</v>
      </c>
      <c r="O285" s="13">
        <v>0.06</v>
      </c>
      <c r="P285" s="13">
        <v>1998</v>
      </c>
      <c r="Q285" s="16" t="s">
        <v>723</v>
      </c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6"/>
      <c r="AH285" s="16"/>
      <c r="AI285" s="16"/>
      <c r="AJ285" s="16"/>
      <c r="AK285" s="16"/>
      <c r="AL285" s="16"/>
    </row>
    <row r="286" spans="1:38" ht="45" x14ac:dyDescent="0.25">
      <c r="A286" s="13">
        <v>42</v>
      </c>
      <c r="B286" s="13">
        <v>42</v>
      </c>
      <c r="C286" s="16" t="s">
        <v>232</v>
      </c>
      <c r="D286" s="13"/>
      <c r="E286" s="13"/>
      <c r="F286" s="13"/>
      <c r="G286" s="13"/>
      <c r="H286" s="13"/>
      <c r="I286" s="13"/>
      <c r="J286" s="13"/>
      <c r="K286" s="13"/>
      <c r="L286" s="13"/>
      <c r="M286" s="16" t="s">
        <v>98</v>
      </c>
      <c r="N286" s="16" t="s">
        <v>738</v>
      </c>
      <c r="O286" s="13">
        <v>0.57999999999999996</v>
      </c>
      <c r="P286" s="13">
        <v>1976</v>
      </c>
      <c r="Q286" s="16" t="s">
        <v>72</v>
      </c>
      <c r="R286" s="16" t="s">
        <v>728</v>
      </c>
      <c r="S286" s="16" t="s">
        <v>727</v>
      </c>
      <c r="T286" s="13">
        <v>1955</v>
      </c>
      <c r="U286" s="13" t="s">
        <v>1016</v>
      </c>
      <c r="V286" s="13" t="s">
        <v>56</v>
      </c>
      <c r="W286" s="16" t="s">
        <v>740</v>
      </c>
      <c r="X286" s="13">
        <v>0.08</v>
      </c>
      <c r="Y286" s="16" t="s">
        <v>739</v>
      </c>
      <c r="Z286" s="13">
        <v>0.08</v>
      </c>
      <c r="AA286" s="13">
        <v>1976</v>
      </c>
      <c r="AB286" s="16" t="s">
        <v>741</v>
      </c>
      <c r="AC286" s="13"/>
      <c r="AD286" s="13"/>
      <c r="AE286" s="13">
        <v>3</v>
      </c>
      <c r="AF286" s="13">
        <v>3</v>
      </c>
      <c r="AG286" s="16" t="s">
        <v>730</v>
      </c>
      <c r="AH286" s="16" t="s">
        <v>729</v>
      </c>
      <c r="AI286" s="16">
        <v>0.08</v>
      </c>
      <c r="AJ286" s="16">
        <v>1974</v>
      </c>
      <c r="AK286" s="16" t="s">
        <v>89</v>
      </c>
      <c r="AL286" s="16"/>
    </row>
    <row r="287" spans="1:38" ht="105" x14ac:dyDescent="0.25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6" t="s">
        <v>740</v>
      </c>
      <c r="X287" s="13">
        <v>1.5</v>
      </c>
      <c r="Y287" s="16" t="s">
        <v>742</v>
      </c>
      <c r="Z287" s="13">
        <v>1.5</v>
      </c>
      <c r="AA287" s="13">
        <v>1976</v>
      </c>
      <c r="AB287" s="16" t="s">
        <v>743</v>
      </c>
      <c r="AC287" s="13">
        <v>27</v>
      </c>
      <c r="AD287" s="13"/>
      <c r="AE287" s="13"/>
      <c r="AF287" s="13">
        <v>27</v>
      </c>
      <c r="AG287" s="16" t="s">
        <v>730</v>
      </c>
      <c r="AH287" s="16" t="s">
        <v>731</v>
      </c>
      <c r="AI287" s="16">
        <v>0.04</v>
      </c>
      <c r="AJ287" s="16">
        <v>1974</v>
      </c>
      <c r="AK287" s="16" t="s">
        <v>44</v>
      </c>
      <c r="AL287" s="16"/>
    </row>
    <row r="288" spans="1:38" ht="45" x14ac:dyDescent="0.25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6" t="s">
        <v>740</v>
      </c>
      <c r="X288" s="13">
        <v>1</v>
      </c>
      <c r="Y288" s="16" t="s">
        <v>744</v>
      </c>
      <c r="Z288" s="13">
        <v>1</v>
      </c>
      <c r="AA288" s="13">
        <v>1976</v>
      </c>
      <c r="AB288" s="13"/>
      <c r="AC288" s="13">
        <v>12</v>
      </c>
      <c r="AD288" s="13"/>
      <c r="AE288" s="13"/>
      <c r="AF288" s="13">
        <v>12</v>
      </c>
      <c r="AG288" s="16" t="s">
        <v>730</v>
      </c>
      <c r="AH288" s="16" t="s">
        <v>732</v>
      </c>
      <c r="AI288" s="16">
        <v>0.1</v>
      </c>
      <c r="AJ288" s="16">
        <v>1974</v>
      </c>
      <c r="AK288" s="16" t="s">
        <v>44</v>
      </c>
      <c r="AL288" s="16"/>
    </row>
    <row r="289" spans="1:38" ht="45" x14ac:dyDescent="0.25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6" t="s">
        <v>730</v>
      </c>
      <c r="AH289" s="16" t="s">
        <v>733</v>
      </c>
      <c r="AI289" s="16">
        <v>0.15</v>
      </c>
      <c r="AJ289" s="16">
        <v>1974</v>
      </c>
      <c r="AK289" s="16" t="s">
        <v>166</v>
      </c>
      <c r="AL289" s="16"/>
    </row>
    <row r="290" spans="1:38" ht="120" x14ac:dyDescent="0.25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6" t="s">
        <v>730</v>
      </c>
      <c r="AH290" s="16" t="s">
        <v>734</v>
      </c>
      <c r="AI290" s="16">
        <v>0.05</v>
      </c>
      <c r="AJ290" s="16">
        <v>1974</v>
      </c>
      <c r="AK290" s="16" t="s">
        <v>46</v>
      </c>
      <c r="AL290" s="16"/>
    </row>
    <row r="291" spans="1:38" ht="90" x14ac:dyDescent="0.25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6" t="s">
        <v>730</v>
      </c>
      <c r="AH291" s="16" t="s">
        <v>735</v>
      </c>
      <c r="AI291" s="16">
        <v>0.05</v>
      </c>
      <c r="AJ291" s="16">
        <v>1974</v>
      </c>
      <c r="AK291" s="16" t="s">
        <v>44</v>
      </c>
      <c r="AL291" s="16"/>
    </row>
    <row r="292" spans="1:38" ht="45" x14ac:dyDescent="0.25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6" t="s">
        <v>730</v>
      </c>
      <c r="AH292" s="16" t="s">
        <v>736</v>
      </c>
      <c r="AI292" s="16">
        <v>0.09</v>
      </c>
      <c r="AJ292" s="16">
        <v>1974</v>
      </c>
      <c r="AK292" s="16" t="s">
        <v>82</v>
      </c>
      <c r="AL292" s="16"/>
    </row>
    <row r="293" spans="1:38" ht="45" x14ac:dyDescent="0.25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6" t="s">
        <v>730</v>
      </c>
      <c r="AH293" s="16" t="s">
        <v>737</v>
      </c>
      <c r="AI293" s="16">
        <v>0.33</v>
      </c>
      <c r="AJ293" s="16">
        <v>1974</v>
      </c>
      <c r="AK293" s="16" t="s">
        <v>44</v>
      </c>
      <c r="AL293" s="16"/>
    </row>
    <row r="294" spans="1:38" ht="60" x14ac:dyDescent="0.25">
      <c r="A294" s="13">
        <v>43</v>
      </c>
      <c r="B294" s="13">
        <v>43</v>
      </c>
      <c r="C294" s="16" t="s">
        <v>232</v>
      </c>
      <c r="D294" s="13"/>
      <c r="E294" s="13"/>
      <c r="F294" s="13"/>
      <c r="G294" s="13"/>
      <c r="H294" s="13"/>
      <c r="I294" s="13"/>
      <c r="J294" s="13"/>
      <c r="K294" s="13"/>
      <c r="L294" s="13"/>
      <c r="M294" s="16" t="s">
        <v>98</v>
      </c>
      <c r="N294" s="16" t="s">
        <v>759</v>
      </c>
      <c r="O294" s="13">
        <v>0.68500000000000005</v>
      </c>
      <c r="P294" s="13">
        <v>1976</v>
      </c>
      <c r="Q294" s="16" t="s">
        <v>150</v>
      </c>
      <c r="R294" s="16" t="s">
        <v>746</v>
      </c>
      <c r="S294" s="16" t="s">
        <v>745</v>
      </c>
      <c r="T294" s="13">
        <v>1981</v>
      </c>
      <c r="U294" s="13" t="s">
        <v>1016</v>
      </c>
      <c r="V294" s="16" t="s">
        <v>747</v>
      </c>
      <c r="W294" s="16" t="s">
        <v>751</v>
      </c>
      <c r="X294" s="16">
        <v>0.04</v>
      </c>
      <c r="Y294" s="16" t="s">
        <v>750</v>
      </c>
      <c r="Z294" s="13">
        <v>0.04</v>
      </c>
      <c r="AA294" s="13">
        <v>2022</v>
      </c>
      <c r="AB294" s="16" t="s">
        <v>198</v>
      </c>
      <c r="AC294" s="13"/>
      <c r="AD294" s="13"/>
      <c r="AE294" s="13"/>
      <c r="AF294" s="13"/>
      <c r="AG294" s="16" t="s">
        <v>749</v>
      </c>
      <c r="AH294" s="16" t="s">
        <v>748</v>
      </c>
      <c r="AI294" s="16">
        <v>3.0000000000000001E-3</v>
      </c>
      <c r="AJ294" s="16">
        <v>1976</v>
      </c>
      <c r="AK294" s="16" t="s">
        <v>630</v>
      </c>
      <c r="AL294" s="16"/>
    </row>
    <row r="295" spans="1:38" ht="60" x14ac:dyDescent="0.25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6" t="s">
        <v>98</v>
      </c>
      <c r="N295" s="16" t="s">
        <v>760</v>
      </c>
      <c r="O295" s="13">
        <v>0.62</v>
      </c>
      <c r="P295" s="13">
        <v>1976</v>
      </c>
      <c r="Q295" s="16" t="s">
        <v>72</v>
      </c>
      <c r="R295" s="13"/>
      <c r="S295" s="13"/>
      <c r="T295" s="13"/>
      <c r="U295" s="13"/>
      <c r="V295" s="13"/>
      <c r="W295" s="16" t="s">
        <v>751</v>
      </c>
      <c r="X295" s="13">
        <v>3.8</v>
      </c>
      <c r="Y295" s="16" t="s">
        <v>750</v>
      </c>
      <c r="Z295" s="13">
        <v>3.8</v>
      </c>
      <c r="AA295" s="13">
        <v>2011</v>
      </c>
      <c r="AB295" s="16" t="s">
        <v>205</v>
      </c>
      <c r="AC295" s="13"/>
      <c r="AD295" s="13"/>
      <c r="AE295" s="13">
        <v>71</v>
      </c>
      <c r="AF295" s="13">
        <v>71</v>
      </c>
      <c r="AG295" s="16"/>
      <c r="AH295" s="16"/>
      <c r="AI295" s="16"/>
      <c r="AJ295" s="16"/>
      <c r="AK295" s="16"/>
      <c r="AL295" s="16"/>
    </row>
    <row r="296" spans="1:38" ht="120" x14ac:dyDescent="0.25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6" t="s">
        <v>751</v>
      </c>
      <c r="X296" s="16">
        <v>1.325</v>
      </c>
      <c r="Y296" s="16" t="s">
        <v>752</v>
      </c>
      <c r="Z296" s="16">
        <v>1.325</v>
      </c>
      <c r="AA296" s="16">
        <v>2011</v>
      </c>
      <c r="AB296" s="16" t="s">
        <v>753</v>
      </c>
      <c r="AC296" s="16"/>
      <c r="AD296" s="13"/>
      <c r="AE296" s="13">
        <v>45</v>
      </c>
      <c r="AF296" s="13">
        <v>45</v>
      </c>
      <c r="AG296" s="16"/>
      <c r="AH296" s="16"/>
      <c r="AI296" s="16"/>
      <c r="AJ296" s="16"/>
      <c r="AK296" s="16"/>
      <c r="AL296" s="16"/>
    </row>
    <row r="297" spans="1:38" ht="60" x14ac:dyDescent="0.25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6" t="s">
        <v>751</v>
      </c>
      <c r="X297" s="16">
        <v>0.2</v>
      </c>
      <c r="Y297" s="16" t="s">
        <v>754</v>
      </c>
      <c r="Z297" s="16">
        <v>0.2</v>
      </c>
      <c r="AA297" s="16">
        <v>2011</v>
      </c>
      <c r="AB297" s="16" t="s">
        <v>621</v>
      </c>
      <c r="AC297" s="16"/>
      <c r="AD297" s="13"/>
      <c r="AE297" s="13">
        <v>37</v>
      </c>
      <c r="AF297" s="13">
        <v>37</v>
      </c>
      <c r="AG297" s="16"/>
      <c r="AH297" s="16"/>
      <c r="AI297" s="16"/>
      <c r="AJ297" s="16"/>
      <c r="AK297" s="16"/>
      <c r="AL297" s="16"/>
    </row>
    <row r="298" spans="1:38" ht="60" x14ac:dyDescent="0.25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6" t="s">
        <v>751</v>
      </c>
      <c r="X298" s="16">
        <v>3.3</v>
      </c>
      <c r="Y298" s="16" t="s">
        <v>755</v>
      </c>
      <c r="Z298" s="16">
        <v>3.3</v>
      </c>
      <c r="AA298" s="16">
        <v>2011</v>
      </c>
      <c r="AB298" s="16" t="s">
        <v>621</v>
      </c>
      <c r="AC298" s="16"/>
      <c r="AD298" s="13"/>
      <c r="AE298" s="13">
        <v>53</v>
      </c>
      <c r="AF298" s="13">
        <v>53</v>
      </c>
      <c r="AG298" s="16"/>
      <c r="AH298" s="16"/>
      <c r="AI298" s="16"/>
      <c r="AJ298" s="16"/>
      <c r="AK298" s="16"/>
      <c r="AL298" s="16"/>
    </row>
    <row r="299" spans="1:38" ht="75" x14ac:dyDescent="0.25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6" t="s">
        <v>751</v>
      </c>
      <c r="X299" s="16">
        <v>0.1</v>
      </c>
      <c r="Y299" s="16" t="s">
        <v>756</v>
      </c>
      <c r="Z299" s="16">
        <v>0.1</v>
      </c>
      <c r="AA299" s="16">
        <v>2021</v>
      </c>
      <c r="AB299" s="16" t="s">
        <v>621</v>
      </c>
      <c r="AC299" s="16"/>
      <c r="AD299" s="13"/>
      <c r="AE299" s="13">
        <v>3</v>
      </c>
      <c r="AF299" s="13">
        <v>3</v>
      </c>
      <c r="AG299" s="16"/>
      <c r="AH299" s="16"/>
      <c r="AI299" s="16"/>
      <c r="AJ299" s="16"/>
      <c r="AK299" s="16"/>
      <c r="AL299" s="16"/>
    </row>
    <row r="300" spans="1:38" ht="60" x14ac:dyDescent="0.25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6" t="s">
        <v>751</v>
      </c>
      <c r="X300" s="16">
        <v>5.4</v>
      </c>
      <c r="Y300" s="16" t="s">
        <v>757</v>
      </c>
      <c r="Z300" s="16">
        <v>5.4</v>
      </c>
      <c r="AA300" s="16">
        <v>2011</v>
      </c>
      <c r="AB300" s="16" t="s">
        <v>621</v>
      </c>
      <c r="AC300" s="16"/>
      <c r="AD300" s="13"/>
      <c r="AE300" s="13">
        <v>68</v>
      </c>
      <c r="AF300" s="13">
        <v>68</v>
      </c>
      <c r="AG300" s="16"/>
      <c r="AH300" s="16"/>
      <c r="AI300" s="16"/>
      <c r="AJ300" s="16"/>
      <c r="AK300" s="16"/>
      <c r="AL300" s="16"/>
    </row>
    <row r="301" spans="1:38" ht="135" x14ac:dyDescent="0.25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6" t="s">
        <v>1091</v>
      </c>
      <c r="X301" s="16">
        <v>0.15</v>
      </c>
      <c r="Y301" s="16" t="s">
        <v>758</v>
      </c>
      <c r="Z301" s="16">
        <v>0.15</v>
      </c>
      <c r="AA301" s="16">
        <v>2023</v>
      </c>
      <c r="AB301" s="16" t="s">
        <v>175</v>
      </c>
      <c r="AC301" s="16"/>
      <c r="AD301" s="13"/>
      <c r="AE301" s="13">
        <v>6</v>
      </c>
      <c r="AF301" s="13">
        <v>6</v>
      </c>
      <c r="AG301" s="16"/>
      <c r="AH301" s="16"/>
      <c r="AI301" s="16"/>
      <c r="AJ301" s="16"/>
      <c r="AK301" s="16"/>
      <c r="AL301" s="16"/>
    </row>
    <row r="302" spans="1:38" ht="75" x14ac:dyDescent="0.25">
      <c r="A302" s="13">
        <v>44</v>
      </c>
      <c r="B302" s="13">
        <v>44</v>
      </c>
      <c r="C302" s="16" t="s">
        <v>232</v>
      </c>
      <c r="D302" s="16" t="s">
        <v>244</v>
      </c>
      <c r="E302" s="16" t="s">
        <v>250</v>
      </c>
      <c r="F302" s="13">
        <v>2.69E-2</v>
      </c>
      <c r="G302" s="13">
        <v>2018</v>
      </c>
      <c r="H302" s="16" t="s">
        <v>251</v>
      </c>
      <c r="I302" s="13">
        <v>2</v>
      </c>
      <c r="J302" s="13"/>
      <c r="K302" s="13"/>
      <c r="L302" s="13">
        <v>2</v>
      </c>
      <c r="M302" s="13"/>
      <c r="N302" s="13"/>
      <c r="O302" s="13"/>
      <c r="P302" s="13"/>
      <c r="Q302" s="13"/>
      <c r="R302" s="13" t="s">
        <v>762</v>
      </c>
      <c r="S302" s="16" t="s">
        <v>761</v>
      </c>
      <c r="T302" s="13">
        <v>2018</v>
      </c>
      <c r="U302" s="13" t="s">
        <v>1020</v>
      </c>
      <c r="V302" s="13" t="s">
        <v>221</v>
      </c>
      <c r="W302" s="16" t="s">
        <v>764</v>
      </c>
      <c r="X302" s="16">
        <v>0.2288</v>
      </c>
      <c r="Y302" s="16" t="s">
        <v>763</v>
      </c>
      <c r="Z302" s="16">
        <v>0.2288</v>
      </c>
      <c r="AA302" s="16">
        <v>2018</v>
      </c>
      <c r="AB302" s="16" t="s">
        <v>765</v>
      </c>
      <c r="AC302" s="16"/>
      <c r="AD302" s="13"/>
      <c r="AE302" s="13">
        <v>6</v>
      </c>
      <c r="AF302" s="13">
        <v>6</v>
      </c>
      <c r="AG302" s="16"/>
      <c r="AH302" s="16"/>
      <c r="AI302" s="16"/>
      <c r="AJ302" s="16"/>
      <c r="AK302" s="16"/>
      <c r="AL302" s="16"/>
    </row>
    <row r="303" spans="1:38" ht="45" x14ac:dyDescent="0.25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6" t="s">
        <v>767</v>
      </c>
      <c r="X303" s="16">
        <v>0.1789</v>
      </c>
      <c r="Y303" s="16" t="s">
        <v>766</v>
      </c>
      <c r="Z303" s="16">
        <v>0.1789</v>
      </c>
      <c r="AA303" s="16">
        <v>2018</v>
      </c>
      <c r="AB303" s="16" t="s">
        <v>267</v>
      </c>
      <c r="AC303" s="16"/>
      <c r="AD303" s="13"/>
      <c r="AE303" s="13">
        <v>13</v>
      </c>
      <c r="AF303" s="13">
        <v>13</v>
      </c>
      <c r="AG303" s="16"/>
      <c r="AH303" s="16"/>
      <c r="AI303" s="16"/>
      <c r="AJ303" s="16"/>
      <c r="AK303" s="16"/>
      <c r="AL303" s="16"/>
    </row>
    <row r="304" spans="1:38" ht="150" x14ac:dyDescent="0.25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6" t="s">
        <v>769</v>
      </c>
      <c r="X304" s="16">
        <v>1.45</v>
      </c>
      <c r="Y304" s="16" t="s">
        <v>768</v>
      </c>
      <c r="Z304" s="16">
        <v>1.45</v>
      </c>
      <c r="AA304" s="16">
        <v>2018</v>
      </c>
      <c r="AB304" s="16" t="s">
        <v>267</v>
      </c>
      <c r="AC304" s="16"/>
      <c r="AD304" s="13"/>
      <c r="AE304" s="13">
        <v>15</v>
      </c>
      <c r="AF304" s="13">
        <v>15</v>
      </c>
      <c r="AG304" s="16"/>
      <c r="AH304" s="16"/>
      <c r="AI304" s="16"/>
      <c r="AJ304" s="16"/>
      <c r="AK304" s="16"/>
      <c r="AL304" s="16"/>
    </row>
    <row r="305" spans="1:38" ht="45" x14ac:dyDescent="0.25">
      <c r="A305" s="13">
        <v>45</v>
      </c>
      <c r="B305" s="13">
        <v>45</v>
      </c>
      <c r="C305" s="13" t="s">
        <v>25</v>
      </c>
      <c r="D305" s="13"/>
      <c r="E305" s="13"/>
      <c r="F305" s="13"/>
      <c r="G305" s="13"/>
      <c r="H305" s="13"/>
      <c r="I305" s="13"/>
      <c r="J305" s="13"/>
      <c r="K305" s="13"/>
      <c r="L305" s="13"/>
      <c r="M305" s="16" t="s">
        <v>98</v>
      </c>
      <c r="N305" s="16" t="s">
        <v>786</v>
      </c>
      <c r="O305" s="16">
        <v>0.4</v>
      </c>
      <c r="P305" s="16">
        <v>1976</v>
      </c>
      <c r="Q305" s="16" t="s">
        <v>787</v>
      </c>
      <c r="R305" s="16" t="s">
        <v>771</v>
      </c>
      <c r="S305" s="16" t="s">
        <v>770</v>
      </c>
      <c r="T305" s="13">
        <v>1974</v>
      </c>
      <c r="U305" s="13" t="s">
        <v>1016</v>
      </c>
      <c r="V305" s="16" t="s">
        <v>772</v>
      </c>
      <c r="W305" s="16" t="s">
        <v>791</v>
      </c>
      <c r="X305" s="16">
        <v>1.4999999999999999E-2</v>
      </c>
      <c r="Y305" s="16" t="s">
        <v>790</v>
      </c>
      <c r="Z305" s="16">
        <v>1.4999999999999999E-2</v>
      </c>
      <c r="AA305" s="16">
        <v>1982</v>
      </c>
      <c r="AB305" s="16" t="s">
        <v>207</v>
      </c>
      <c r="AC305" s="16">
        <v>2</v>
      </c>
      <c r="AD305" s="13"/>
      <c r="AE305" s="13"/>
      <c r="AF305" s="13">
        <v>2</v>
      </c>
      <c r="AG305" s="16" t="s">
        <v>774</v>
      </c>
      <c r="AH305" s="16" t="s">
        <v>773</v>
      </c>
      <c r="AI305" s="16">
        <v>0.125</v>
      </c>
      <c r="AJ305" s="16">
        <v>1976</v>
      </c>
      <c r="AK305" s="16" t="s">
        <v>168</v>
      </c>
      <c r="AL305" s="16"/>
    </row>
    <row r="306" spans="1:38" ht="105" x14ac:dyDescent="0.25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6" t="s">
        <v>98</v>
      </c>
      <c r="N306" s="16" t="s">
        <v>788</v>
      </c>
      <c r="O306" s="16">
        <v>0.02</v>
      </c>
      <c r="P306" s="16">
        <v>1976</v>
      </c>
      <c r="Q306" s="16" t="s">
        <v>789</v>
      </c>
      <c r="R306" s="13"/>
      <c r="S306" s="13"/>
      <c r="T306" s="13"/>
      <c r="U306" s="13"/>
      <c r="V306" s="13"/>
      <c r="W306" s="16" t="s">
        <v>791</v>
      </c>
      <c r="X306" s="16">
        <v>0.53200000000000003</v>
      </c>
      <c r="Y306" s="16" t="s">
        <v>792</v>
      </c>
      <c r="Z306" s="16">
        <v>0.53200000000000003</v>
      </c>
      <c r="AA306" s="16">
        <v>1982</v>
      </c>
      <c r="AB306" s="16" t="s">
        <v>793</v>
      </c>
      <c r="AC306" s="16"/>
      <c r="AD306" s="13"/>
      <c r="AE306" s="13">
        <v>17</v>
      </c>
      <c r="AF306" s="13">
        <v>17</v>
      </c>
      <c r="AG306" s="16" t="s">
        <v>774</v>
      </c>
      <c r="AH306" s="16" t="s">
        <v>775</v>
      </c>
      <c r="AI306" s="16">
        <v>7.4999999999999997E-2</v>
      </c>
      <c r="AJ306" s="16">
        <v>1976</v>
      </c>
      <c r="AK306" s="16" t="s">
        <v>89</v>
      </c>
      <c r="AL306" s="16"/>
    </row>
    <row r="307" spans="1:38" ht="45" x14ac:dyDescent="0.25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6" t="s">
        <v>98</v>
      </c>
      <c r="N307" s="16" t="s">
        <v>97</v>
      </c>
      <c r="O307" s="16">
        <v>0.51</v>
      </c>
      <c r="P307" s="16">
        <v>1976</v>
      </c>
      <c r="Q307" s="16" t="s">
        <v>72</v>
      </c>
      <c r="R307" s="13"/>
      <c r="S307" s="13"/>
      <c r="T307" s="13"/>
      <c r="U307" s="13"/>
      <c r="V307" s="13"/>
      <c r="W307" s="16"/>
      <c r="X307" s="16"/>
      <c r="Y307" s="16"/>
      <c r="Z307" s="16"/>
      <c r="AA307" s="16"/>
      <c r="AB307" s="16"/>
      <c r="AC307" s="16"/>
      <c r="AD307" s="13"/>
      <c r="AE307" s="13"/>
      <c r="AF307" s="13"/>
      <c r="AG307" s="16" t="s">
        <v>774</v>
      </c>
      <c r="AH307" s="16" t="s">
        <v>776</v>
      </c>
      <c r="AI307" s="16">
        <v>7.4999999999999997E-2</v>
      </c>
      <c r="AJ307" s="16">
        <v>1976</v>
      </c>
      <c r="AK307" s="16" t="s">
        <v>460</v>
      </c>
      <c r="AL307" s="16"/>
    </row>
    <row r="308" spans="1:38" ht="60" x14ac:dyDescent="0.25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6"/>
      <c r="N308" s="16"/>
      <c r="O308" s="16"/>
      <c r="P308" s="16"/>
      <c r="Q308" s="16"/>
      <c r="R308" s="13"/>
      <c r="S308" s="13"/>
      <c r="T308" s="13"/>
      <c r="U308" s="13"/>
      <c r="V308" s="13"/>
      <c r="W308" s="16"/>
      <c r="X308" s="16"/>
      <c r="Y308" s="16"/>
      <c r="Z308" s="16"/>
      <c r="AA308" s="16"/>
      <c r="AB308" s="16"/>
      <c r="AC308" s="16"/>
      <c r="AD308" s="13"/>
      <c r="AE308" s="13"/>
      <c r="AF308" s="13"/>
      <c r="AG308" s="16" t="s">
        <v>774</v>
      </c>
      <c r="AH308" s="16" t="s">
        <v>777</v>
      </c>
      <c r="AI308" s="16">
        <v>2.5000000000000001E-2</v>
      </c>
      <c r="AJ308" s="16">
        <v>1976</v>
      </c>
      <c r="AK308" s="16" t="s">
        <v>168</v>
      </c>
      <c r="AL308" s="16"/>
    </row>
    <row r="309" spans="1:38" ht="60" x14ac:dyDescent="0.25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6"/>
      <c r="N309" s="16"/>
      <c r="O309" s="16"/>
      <c r="P309" s="16"/>
      <c r="Q309" s="16"/>
      <c r="R309" s="13"/>
      <c r="S309" s="13"/>
      <c r="T309" s="13"/>
      <c r="U309" s="13"/>
      <c r="V309" s="13"/>
      <c r="W309" s="16"/>
      <c r="X309" s="16"/>
      <c r="Y309" s="16"/>
      <c r="Z309" s="16"/>
      <c r="AA309" s="16"/>
      <c r="AB309" s="16"/>
      <c r="AC309" s="16"/>
      <c r="AD309" s="13"/>
      <c r="AE309" s="13"/>
      <c r="AF309" s="13"/>
      <c r="AG309" s="16" t="s">
        <v>774</v>
      </c>
      <c r="AH309" s="16" t="s">
        <v>778</v>
      </c>
      <c r="AI309" s="16">
        <v>7.4999999999999997E-2</v>
      </c>
      <c r="AJ309" s="16">
        <v>1976</v>
      </c>
      <c r="AK309" s="16" t="s">
        <v>168</v>
      </c>
      <c r="AL309" s="16"/>
    </row>
    <row r="310" spans="1:38" ht="135" x14ac:dyDescent="0.25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6"/>
      <c r="N310" s="16"/>
      <c r="O310" s="16"/>
      <c r="P310" s="16"/>
      <c r="Q310" s="16"/>
      <c r="R310" s="13"/>
      <c r="S310" s="13"/>
      <c r="T310" s="13"/>
      <c r="U310" s="13"/>
      <c r="V310" s="13"/>
      <c r="W310" s="16"/>
      <c r="X310" s="16"/>
      <c r="Y310" s="16"/>
      <c r="Z310" s="16"/>
      <c r="AA310" s="16"/>
      <c r="AB310" s="16"/>
      <c r="AC310" s="16"/>
      <c r="AD310" s="13"/>
      <c r="AE310" s="13"/>
      <c r="AF310" s="13"/>
      <c r="AG310" s="16" t="s">
        <v>774</v>
      </c>
      <c r="AH310" s="16" t="s">
        <v>779</v>
      </c>
      <c r="AI310" s="16">
        <v>6.5000000000000002E-2</v>
      </c>
      <c r="AJ310" s="16">
        <v>1976</v>
      </c>
      <c r="AK310" s="16" t="s">
        <v>119</v>
      </c>
      <c r="AL310" s="16"/>
    </row>
    <row r="311" spans="1:38" ht="45" x14ac:dyDescent="0.25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6"/>
      <c r="X311" s="16"/>
      <c r="Y311" s="16"/>
      <c r="Z311" s="16"/>
      <c r="AA311" s="16"/>
      <c r="AB311" s="16"/>
      <c r="AC311" s="16"/>
      <c r="AD311" s="13"/>
      <c r="AE311" s="13"/>
      <c r="AF311" s="13"/>
      <c r="AG311" s="16" t="s">
        <v>774</v>
      </c>
      <c r="AH311" s="16" t="s">
        <v>780</v>
      </c>
      <c r="AI311" s="16">
        <v>0.23</v>
      </c>
      <c r="AJ311" s="16">
        <v>1976</v>
      </c>
      <c r="AK311" s="16" t="s">
        <v>416</v>
      </c>
      <c r="AL311" s="16"/>
    </row>
    <row r="312" spans="1:38" ht="45" x14ac:dyDescent="0.25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6"/>
      <c r="X312" s="16"/>
      <c r="Y312" s="16"/>
      <c r="Z312" s="16"/>
      <c r="AA312" s="16"/>
      <c r="AB312" s="16"/>
      <c r="AC312" s="16"/>
      <c r="AD312" s="13"/>
      <c r="AE312" s="13"/>
      <c r="AF312" s="13"/>
      <c r="AG312" s="16" t="s">
        <v>774</v>
      </c>
      <c r="AH312" s="16" t="s">
        <v>781</v>
      </c>
      <c r="AI312" s="16">
        <v>0.15</v>
      </c>
      <c r="AJ312" s="16">
        <v>1976</v>
      </c>
      <c r="AK312" s="16" t="s">
        <v>605</v>
      </c>
      <c r="AL312" s="16"/>
    </row>
    <row r="313" spans="1:38" ht="45" x14ac:dyDescent="0.25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6"/>
      <c r="X313" s="16"/>
      <c r="Y313" s="16"/>
      <c r="Z313" s="16"/>
      <c r="AA313" s="16"/>
      <c r="AB313" s="16"/>
      <c r="AC313" s="16"/>
      <c r="AD313" s="13"/>
      <c r="AE313" s="13"/>
      <c r="AF313" s="13"/>
      <c r="AG313" s="16" t="s">
        <v>774</v>
      </c>
      <c r="AH313" s="16" t="s">
        <v>782</v>
      </c>
      <c r="AI313" s="16">
        <v>0.15</v>
      </c>
      <c r="AJ313" s="16">
        <v>2015</v>
      </c>
      <c r="AK313" s="16" t="s">
        <v>46</v>
      </c>
      <c r="AL313" s="16"/>
    </row>
    <row r="314" spans="1:38" ht="45" x14ac:dyDescent="0.25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6"/>
      <c r="X314" s="16"/>
      <c r="Y314" s="16"/>
      <c r="Z314" s="16"/>
      <c r="AA314" s="16"/>
      <c r="AB314" s="16"/>
      <c r="AC314" s="16"/>
      <c r="AD314" s="13"/>
      <c r="AE314" s="13"/>
      <c r="AF314" s="13"/>
      <c r="AG314" s="16" t="s">
        <v>774</v>
      </c>
      <c r="AH314" s="16" t="s">
        <v>783</v>
      </c>
      <c r="AI314" s="16">
        <v>0.08</v>
      </c>
      <c r="AJ314" s="16">
        <v>1976</v>
      </c>
      <c r="AK314" s="16" t="s">
        <v>142</v>
      </c>
      <c r="AL314" s="16"/>
    </row>
    <row r="315" spans="1:38" ht="45" x14ac:dyDescent="0.25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6"/>
      <c r="X315" s="16"/>
      <c r="Y315" s="16"/>
      <c r="Z315" s="16"/>
      <c r="AA315" s="16"/>
      <c r="AB315" s="16"/>
      <c r="AC315" s="16"/>
      <c r="AD315" s="13"/>
      <c r="AE315" s="13"/>
      <c r="AF315" s="13"/>
      <c r="AG315" s="16" t="s">
        <v>774</v>
      </c>
      <c r="AH315" s="16" t="s">
        <v>784</v>
      </c>
      <c r="AI315" s="16">
        <v>0.21</v>
      </c>
      <c r="AJ315" s="16">
        <v>1976</v>
      </c>
      <c r="AK315" s="16" t="s">
        <v>605</v>
      </c>
      <c r="AL315" s="16"/>
    </row>
    <row r="316" spans="1:38" ht="45" x14ac:dyDescent="0.25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6"/>
      <c r="X316" s="16"/>
      <c r="Y316" s="16"/>
      <c r="Z316" s="16"/>
      <c r="AA316" s="16"/>
      <c r="AB316" s="16"/>
      <c r="AC316" s="16"/>
      <c r="AD316" s="13"/>
      <c r="AE316" s="13"/>
      <c r="AF316" s="13"/>
      <c r="AG316" s="16" t="s">
        <v>774</v>
      </c>
      <c r="AH316" s="16" t="s">
        <v>785</v>
      </c>
      <c r="AI316" s="16">
        <v>0.04</v>
      </c>
      <c r="AJ316" s="16">
        <v>1976</v>
      </c>
      <c r="AK316" s="16" t="s">
        <v>534</v>
      </c>
      <c r="AL316" s="16"/>
    </row>
    <row r="317" spans="1:38" ht="75" x14ac:dyDescent="0.25">
      <c r="A317" s="13">
        <v>46</v>
      </c>
      <c r="B317" s="13">
        <v>46</v>
      </c>
      <c r="C317" s="13" t="s">
        <v>336</v>
      </c>
      <c r="D317" s="13"/>
      <c r="E317" s="13"/>
      <c r="F317" s="13"/>
      <c r="G317" s="13"/>
      <c r="H317" s="13"/>
      <c r="I317" s="13"/>
      <c r="J317" s="13"/>
      <c r="K317" s="13"/>
      <c r="L317" s="13"/>
      <c r="M317" s="16" t="s">
        <v>98</v>
      </c>
      <c r="N317" s="16" t="s">
        <v>796</v>
      </c>
      <c r="O317" s="16">
        <v>0.5</v>
      </c>
      <c r="P317" s="16">
        <v>1976</v>
      </c>
      <c r="Q317" s="16" t="s">
        <v>797</v>
      </c>
      <c r="R317" s="13" t="s">
        <v>795</v>
      </c>
      <c r="S317" s="16" t="s">
        <v>794</v>
      </c>
      <c r="T317" s="13">
        <v>1954</v>
      </c>
      <c r="U317" s="13" t="s">
        <v>1016</v>
      </c>
      <c r="V317" s="13" t="s">
        <v>56</v>
      </c>
      <c r="W317" s="16" t="s">
        <v>818</v>
      </c>
      <c r="X317" s="16">
        <v>0.55000000000000004</v>
      </c>
      <c r="Y317" s="16" t="s">
        <v>817</v>
      </c>
      <c r="Z317" s="16">
        <v>0.55000000000000004</v>
      </c>
      <c r="AA317" s="16">
        <v>1976</v>
      </c>
      <c r="AB317" s="16" t="s">
        <v>621</v>
      </c>
      <c r="AC317" s="16"/>
      <c r="AD317" s="13"/>
      <c r="AE317" s="13">
        <v>11</v>
      </c>
      <c r="AF317" s="13">
        <v>11</v>
      </c>
      <c r="AG317" s="16" t="s">
        <v>801</v>
      </c>
      <c r="AH317" s="16" t="s">
        <v>800</v>
      </c>
      <c r="AI317" s="16">
        <v>0.34100000000000003</v>
      </c>
      <c r="AJ317" s="16">
        <v>2020</v>
      </c>
      <c r="AK317" s="16" t="s">
        <v>802</v>
      </c>
      <c r="AL317" s="16"/>
    </row>
    <row r="318" spans="1:38" ht="75" x14ac:dyDescent="0.25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6" t="s">
        <v>98</v>
      </c>
      <c r="N318" s="16" t="s">
        <v>798</v>
      </c>
      <c r="O318" s="16">
        <v>0.54</v>
      </c>
      <c r="P318" s="16">
        <v>1976</v>
      </c>
      <c r="Q318" s="16" t="s">
        <v>799</v>
      </c>
      <c r="R318" s="13"/>
      <c r="S318" s="13"/>
      <c r="T318" s="13"/>
      <c r="U318" s="13"/>
      <c r="V318" s="13"/>
      <c r="W318" s="16" t="s">
        <v>818</v>
      </c>
      <c r="X318" s="16">
        <v>0.75</v>
      </c>
      <c r="Y318" s="16" t="s">
        <v>819</v>
      </c>
      <c r="Z318" s="16">
        <v>0.75</v>
      </c>
      <c r="AA318" s="16">
        <v>1976</v>
      </c>
      <c r="AB318" s="16" t="s">
        <v>621</v>
      </c>
      <c r="AC318" s="16"/>
      <c r="AD318" s="13"/>
      <c r="AE318" s="13">
        <v>14</v>
      </c>
      <c r="AF318" s="13">
        <v>14</v>
      </c>
      <c r="AG318" s="16" t="s">
        <v>804</v>
      </c>
      <c r="AH318" s="16" t="s">
        <v>803</v>
      </c>
      <c r="AI318" s="16">
        <v>0.03</v>
      </c>
      <c r="AJ318" s="16">
        <v>1976</v>
      </c>
      <c r="AK318" s="16" t="s">
        <v>805</v>
      </c>
      <c r="AL318" s="16"/>
    </row>
    <row r="319" spans="1:38" ht="45" x14ac:dyDescent="0.25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6"/>
      <c r="N319" s="16"/>
      <c r="O319" s="16"/>
      <c r="P319" s="16"/>
      <c r="Q319" s="16"/>
      <c r="R319" s="13"/>
      <c r="S319" s="13"/>
      <c r="T319" s="13"/>
      <c r="U319" s="13"/>
      <c r="V319" s="13"/>
      <c r="W319" s="16" t="s">
        <v>818</v>
      </c>
      <c r="X319" s="16">
        <v>0.1</v>
      </c>
      <c r="Y319" s="16" t="s">
        <v>800</v>
      </c>
      <c r="Z319" s="16">
        <v>0.1</v>
      </c>
      <c r="AA319" s="16">
        <v>1976</v>
      </c>
      <c r="AB319" s="16" t="s">
        <v>820</v>
      </c>
      <c r="AC319" s="16"/>
      <c r="AD319" s="13"/>
      <c r="AE319" s="13">
        <v>2</v>
      </c>
      <c r="AF319" s="13">
        <v>2</v>
      </c>
      <c r="AG319" s="16" t="s">
        <v>804</v>
      </c>
      <c r="AH319" s="16" t="s">
        <v>806</v>
      </c>
      <c r="AI319" s="16">
        <v>7.4999999999999997E-2</v>
      </c>
      <c r="AJ319" s="16">
        <v>1976</v>
      </c>
      <c r="AK319" s="16" t="s">
        <v>166</v>
      </c>
      <c r="AL319" s="16"/>
    </row>
    <row r="320" spans="1:38" ht="150" x14ac:dyDescent="0.25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6"/>
      <c r="N320" s="16"/>
      <c r="O320" s="16"/>
      <c r="P320" s="16"/>
      <c r="Q320" s="16"/>
      <c r="R320" s="13"/>
      <c r="S320" s="13"/>
      <c r="T320" s="13"/>
      <c r="U320" s="13"/>
      <c r="V320" s="13"/>
      <c r="W320" s="16" t="s">
        <v>818</v>
      </c>
      <c r="X320" s="16">
        <v>5.55</v>
      </c>
      <c r="Y320" s="16" t="s">
        <v>821</v>
      </c>
      <c r="Z320" s="16">
        <v>5.55</v>
      </c>
      <c r="AA320" s="16">
        <v>1976</v>
      </c>
      <c r="AB320" s="16" t="s">
        <v>822</v>
      </c>
      <c r="AC320" s="16">
        <v>90</v>
      </c>
      <c r="AD320" s="13"/>
      <c r="AE320" s="13"/>
      <c r="AF320" s="13">
        <v>90</v>
      </c>
      <c r="AG320" s="16" t="s">
        <v>804</v>
      </c>
      <c r="AH320" s="16" t="s">
        <v>807</v>
      </c>
      <c r="AI320" s="16">
        <v>0.08</v>
      </c>
      <c r="AJ320" s="16">
        <v>1976</v>
      </c>
      <c r="AK320" s="16" t="s">
        <v>46</v>
      </c>
      <c r="AL320" s="16"/>
    </row>
    <row r="321" spans="1:38" ht="45" x14ac:dyDescent="0.25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6"/>
      <c r="N321" s="16"/>
      <c r="O321" s="16"/>
      <c r="P321" s="16"/>
      <c r="Q321" s="16"/>
      <c r="R321" s="13"/>
      <c r="S321" s="13"/>
      <c r="T321" s="13"/>
      <c r="U321" s="13"/>
      <c r="V321" s="13"/>
      <c r="W321" s="16"/>
      <c r="X321" s="16"/>
      <c r="Y321" s="16"/>
      <c r="Z321" s="16"/>
      <c r="AA321" s="16"/>
      <c r="AB321" s="16"/>
      <c r="AC321" s="16"/>
      <c r="AD321" s="13"/>
      <c r="AE321" s="13"/>
      <c r="AF321" s="13"/>
      <c r="AG321" s="16" t="s">
        <v>804</v>
      </c>
      <c r="AH321" s="16" t="s">
        <v>808</v>
      </c>
      <c r="AI321" s="16">
        <v>7.4999999999999997E-2</v>
      </c>
      <c r="AJ321" s="16">
        <v>1976</v>
      </c>
      <c r="AK321" s="16" t="s">
        <v>809</v>
      </c>
      <c r="AL321" s="16"/>
    </row>
    <row r="322" spans="1:38" ht="75" x14ac:dyDescent="0.25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6"/>
      <c r="N322" s="16"/>
      <c r="O322" s="16"/>
      <c r="P322" s="16"/>
      <c r="Q322" s="16"/>
      <c r="R322" s="13"/>
      <c r="S322" s="13"/>
      <c r="T322" s="13"/>
      <c r="U322" s="13"/>
      <c r="V322" s="13"/>
      <c r="W322" s="16"/>
      <c r="X322" s="16"/>
      <c r="Y322" s="16"/>
      <c r="Z322" s="16"/>
      <c r="AA322" s="16"/>
      <c r="AB322" s="16"/>
      <c r="AC322" s="16"/>
      <c r="AD322" s="13"/>
      <c r="AE322" s="13"/>
      <c r="AF322" s="13"/>
      <c r="AG322" s="16" t="s">
        <v>804</v>
      </c>
      <c r="AH322" s="16" t="s">
        <v>810</v>
      </c>
      <c r="AI322" s="16">
        <v>0.23</v>
      </c>
      <c r="AJ322" s="16">
        <v>1976</v>
      </c>
      <c r="AK322" s="16" t="s">
        <v>447</v>
      </c>
      <c r="AL322" s="16"/>
    </row>
    <row r="323" spans="1:38" ht="45" x14ac:dyDescent="0.25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6"/>
      <c r="N323" s="16"/>
      <c r="O323" s="16"/>
      <c r="P323" s="16"/>
      <c r="Q323" s="16"/>
      <c r="R323" s="13"/>
      <c r="S323" s="13"/>
      <c r="T323" s="13"/>
      <c r="U323" s="13"/>
      <c r="V323" s="13"/>
      <c r="W323" s="16"/>
      <c r="X323" s="16"/>
      <c r="Y323" s="16"/>
      <c r="Z323" s="16"/>
      <c r="AA323" s="16"/>
      <c r="AB323" s="16"/>
      <c r="AC323" s="16"/>
      <c r="AD323" s="13"/>
      <c r="AE323" s="13"/>
      <c r="AF323" s="13"/>
      <c r="AG323" s="16" t="s">
        <v>804</v>
      </c>
      <c r="AH323" s="16" t="s">
        <v>811</v>
      </c>
      <c r="AI323" s="16">
        <v>0.09</v>
      </c>
      <c r="AJ323" s="16">
        <v>1976</v>
      </c>
      <c r="AK323" s="16" t="s">
        <v>812</v>
      </c>
      <c r="AL323" s="16"/>
    </row>
    <row r="324" spans="1:38" ht="105" x14ac:dyDescent="0.25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6"/>
      <c r="N324" s="16"/>
      <c r="O324" s="16"/>
      <c r="P324" s="16"/>
      <c r="Q324" s="16"/>
      <c r="R324" s="13"/>
      <c r="S324" s="13"/>
      <c r="T324" s="13"/>
      <c r="U324" s="13"/>
      <c r="V324" s="13"/>
      <c r="W324" s="16"/>
      <c r="X324" s="16"/>
      <c r="Y324" s="16"/>
      <c r="Z324" s="16"/>
      <c r="AA324" s="16"/>
      <c r="AB324" s="16"/>
      <c r="AC324" s="16"/>
      <c r="AD324" s="13"/>
      <c r="AE324" s="13"/>
      <c r="AF324" s="13"/>
      <c r="AG324" s="16" t="s">
        <v>804</v>
      </c>
      <c r="AH324" s="16" t="s">
        <v>813</v>
      </c>
      <c r="AI324" s="16">
        <v>0.03</v>
      </c>
      <c r="AJ324" s="16">
        <v>1976</v>
      </c>
      <c r="AK324" s="16" t="s">
        <v>46</v>
      </c>
      <c r="AL324" s="16"/>
    </row>
    <row r="325" spans="1:38" ht="75" x14ac:dyDescent="0.25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6"/>
      <c r="N325" s="16"/>
      <c r="O325" s="16"/>
      <c r="P325" s="16"/>
      <c r="Q325" s="16"/>
      <c r="R325" s="13"/>
      <c r="S325" s="13"/>
      <c r="T325" s="13"/>
      <c r="U325" s="13"/>
      <c r="V325" s="13"/>
      <c r="W325" s="16"/>
      <c r="X325" s="16"/>
      <c r="Y325" s="16"/>
      <c r="Z325" s="16"/>
      <c r="AA325" s="16"/>
      <c r="AB325" s="16"/>
      <c r="AC325" s="16"/>
      <c r="AD325" s="13"/>
      <c r="AE325" s="13"/>
      <c r="AF325" s="13"/>
      <c r="AG325" s="16" t="s">
        <v>804</v>
      </c>
      <c r="AH325" s="16" t="s">
        <v>814</v>
      </c>
      <c r="AI325" s="16">
        <v>0.14000000000000001</v>
      </c>
      <c r="AJ325" s="16">
        <v>1976</v>
      </c>
      <c r="AK325" s="16" t="s">
        <v>449</v>
      </c>
      <c r="AL325" s="16"/>
    </row>
    <row r="326" spans="1:38" ht="120" x14ac:dyDescent="0.25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6"/>
      <c r="N326" s="16"/>
      <c r="O326" s="16"/>
      <c r="P326" s="16"/>
      <c r="Q326" s="16"/>
      <c r="R326" s="13"/>
      <c r="S326" s="13"/>
      <c r="T326" s="13"/>
      <c r="U326" s="13"/>
      <c r="V326" s="13"/>
      <c r="W326" s="16"/>
      <c r="X326" s="16"/>
      <c r="Y326" s="16"/>
      <c r="Z326" s="16"/>
      <c r="AA326" s="16"/>
      <c r="AB326" s="16"/>
      <c r="AC326" s="16"/>
      <c r="AD326" s="13"/>
      <c r="AE326" s="13"/>
      <c r="AF326" s="13"/>
      <c r="AG326" s="16" t="s">
        <v>804</v>
      </c>
      <c r="AH326" s="16" t="s">
        <v>815</v>
      </c>
      <c r="AI326" s="16">
        <v>3.5000000000000003E-2</v>
      </c>
      <c r="AJ326" s="16">
        <v>1976</v>
      </c>
      <c r="AK326" s="16" t="s">
        <v>799</v>
      </c>
      <c r="AL326" s="16"/>
    </row>
    <row r="327" spans="1:38" ht="120" x14ac:dyDescent="0.25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6"/>
      <c r="N327" s="16"/>
      <c r="O327" s="16"/>
      <c r="P327" s="16"/>
      <c r="Q327" s="16"/>
      <c r="R327" s="13"/>
      <c r="S327" s="13"/>
      <c r="T327" s="13"/>
      <c r="U327" s="13"/>
      <c r="V327" s="13"/>
      <c r="W327" s="16"/>
      <c r="X327" s="16"/>
      <c r="Y327" s="16"/>
      <c r="Z327" s="16"/>
      <c r="AA327" s="16"/>
      <c r="AB327" s="16"/>
      <c r="AC327" s="16"/>
      <c r="AD327" s="13"/>
      <c r="AE327" s="13"/>
      <c r="AF327" s="13"/>
      <c r="AG327" s="16" t="s">
        <v>804</v>
      </c>
      <c r="AH327" s="16" t="s">
        <v>816</v>
      </c>
      <c r="AI327" s="16">
        <v>0.03</v>
      </c>
      <c r="AJ327" s="16">
        <v>1976</v>
      </c>
      <c r="AK327" s="16" t="s">
        <v>46</v>
      </c>
      <c r="AL327" s="16"/>
    </row>
    <row r="328" spans="1:38" ht="45" x14ac:dyDescent="0.25">
      <c r="A328" s="13">
        <v>47</v>
      </c>
      <c r="B328" s="13">
        <v>47</v>
      </c>
      <c r="C328" s="13" t="s">
        <v>218</v>
      </c>
      <c r="D328" s="13"/>
      <c r="E328" s="13"/>
      <c r="F328" s="13"/>
      <c r="G328" s="13"/>
      <c r="H328" s="13"/>
      <c r="I328" s="13"/>
      <c r="J328" s="13"/>
      <c r="K328" s="13"/>
      <c r="L328" s="13"/>
      <c r="M328" s="16" t="s">
        <v>98</v>
      </c>
      <c r="N328" s="16" t="s">
        <v>836</v>
      </c>
      <c r="O328" s="16">
        <v>0.2</v>
      </c>
      <c r="P328" s="16">
        <v>1969</v>
      </c>
      <c r="Q328" s="16" t="s">
        <v>72</v>
      </c>
      <c r="R328" s="16" t="s">
        <v>824</v>
      </c>
      <c r="S328" s="16" t="s">
        <v>823</v>
      </c>
      <c r="T328" s="13">
        <v>1951</v>
      </c>
      <c r="U328" s="13" t="s">
        <v>1016</v>
      </c>
      <c r="V328" s="13" t="s">
        <v>357</v>
      </c>
      <c r="W328" s="16" t="s">
        <v>839</v>
      </c>
      <c r="X328" s="16">
        <v>2.5</v>
      </c>
      <c r="Y328" s="16" t="s">
        <v>838</v>
      </c>
      <c r="Z328" s="16">
        <v>2.5</v>
      </c>
      <c r="AA328" s="16">
        <v>1975</v>
      </c>
      <c r="AB328" s="16" t="s">
        <v>269</v>
      </c>
      <c r="AC328" s="16">
        <v>37</v>
      </c>
      <c r="AD328" s="13"/>
      <c r="AE328" s="13"/>
      <c r="AF328" s="13">
        <v>37</v>
      </c>
      <c r="AG328" s="16" t="s">
        <v>826</v>
      </c>
      <c r="AH328" s="16" t="s">
        <v>825</v>
      </c>
      <c r="AI328" s="16">
        <v>0.22</v>
      </c>
      <c r="AJ328" s="16">
        <v>1958</v>
      </c>
      <c r="AK328" s="16" t="s">
        <v>827</v>
      </c>
      <c r="AL328" s="16"/>
    </row>
    <row r="329" spans="1:38" ht="45" x14ac:dyDescent="0.25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6" t="s">
        <v>98</v>
      </c>
      <c r="N329" s="16" t="s">
        <v>837</v>
      </c>
      <c r="O329" s="16">
        <v>0.16</v>
      </c>
      <c r="P329" s="16">
        <v>1969</v>
      </c>
      <c r="Q329" s="16" t="s">
        <v>799</v>
      </c>
      <c r="R329" s="13"/>
      <c r="S329" s="13"/>
      <c r="T329" s="13"/>
      <c r="U329" s="13"/>
      <c r="V329" s="13"/>
      <c r="W329" s="16"/>
      <c r="X329" s="16"/>
      <c r="Y329" s="16"/>
      <c r="Z329" s="16"/>
      <c r="AA329" s="16"/>
      <c r="AB329" s="16"/>
      <c r="AC329" s="16"/>
      <c r="AD329" s="13"/>
      <c r="AE329" s="13"/>
      <c r="AF329" s="13"/>
      <c r="AG329" s="16" t="s">
        <v>826</v>
      </c>
      <c r="AH329" s="16" t="s">
        <v>828</v>
      </c>
      <c r="AI329" s="16">
        <v>0.11</v>
      </c>
      <c r="AJ329" s="16">
        <v>1958</v>
      </c>
      <c r="AK329" s="16" t="s">
        <v>687</v>
      </c>
      <c r="AL329" s="16"/>
    </row>
    <row r="330" spans="1:38" ht="45" x14ac:dyDescent="0.25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6"/>
      <c r="N330" s="16"/>
      <c r="O330" s="16"/>
      <c r="P330" s="16"/>
      <c r="Q330" s="16"/>
      <c r="R330" s="13"/>
      <c r="S330" s="13"/>
      <c r="T330" s="13"/>
      <c r="U330" s="13"/>
      <c r="V330" s="13"/>
      <c r="W330" s="16"/>
      <c r="X330" s="16"/>
      <c r="Y330" s="16"/>
      <c r="Z330" s="16"/>
      <c r="AA330" s="16"/>
      <c r="AB330" s="16"/>
      <c r="AC330" s="16"/>
      <c r="AD330" s="13"/>
      <c r="AE330" s="13"/>
      <c r="AF330" s="13"/>
      <c r="AG330" s="16" t="s">
        <v>826</v>
      </c>
      <c r="AH330" s="16" t="s">
        <v>829</v>
      </c>
      <c r="AI330" s="16">
        <v>0.03</v>
      </c>
      <c r="AJ330" s="16">
        <v>1958</v>
      </c>
      <c r="AK330" s="16" t="s">
        <v>830</v>
      </c>
      <c r="AL330" s="16"/>
    </row>
    <row r="331" spans="1:38" ht="45" x14ac:dyDescent="0.25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6"/>
      <c r="N331" s="16"/>
      <c r="O331" s="16"/>
      <c r="P331" s="16"/>
      <c r="Q331" s="16"/>
      <c r="R331" s="13"/>
      <c r="S331" s="13"/>
      <c r="T331" s="13"/>
      <c r="U331" s="13"/>
      <c r="V331" s="13"/>
      <c r="W331" s="16"/>
      <c r="X331" s="16"/>
      <c r="Y331" s="16"/>
      <c r="Z331" s="16"/>
      <c r="AA331" s="16"/>
      <c r="AB331" s="16"/>
      <c r="AC331" s="16"/>
      <c r="AD331" s="13"/>
      <c r="AE331" s="13"/>
      <c r="AF331" s="13"/>
      <c r="AG331" s="16" t="s">
        <v>826</v>
      </c>
      <c r="AH331" s="16" t="s">
        <v>831</v>
      </c>
      <c r="AI331" s="16">
        <v>0.09</v>
      </c>
      <c r="AJ331" s="16">
        <v>1958</v>
      </c>
      <c r="AK331" s="16" t="s">
        <v>832</v>
      </c>
      <c r="AL331" s="16"/>
    </row>
    <row r="332" spans="1:38" ht="45" x14ac:dyDescent="0.25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6"/>
      <c r="N332" s="16"/>
      <c r="O332" s="16"/>
      <c r="P332" s="16"/>
      <c r="Q332" s="16"/>
      <c r="R332" s="13"/>
      <c r="S332" s="13"/>
      <c r="T332" s="13"/>
      <c r="U332" s="13"/>
      <c r="V332" s="13"/>
      <c r="W332" s="16"/>
      <c r="X332" s="16"/>
      <c r="Y332" s="16"/>
      <c r="Z332" s="16"/>
      <c r="AA332" s="16"/>
      <c r="AB332" s="16"/>
      <c r="AC332" s="16"/>
      <c r="AD332" s="13"/>
      <c r="AE332" s="13"/>
      <c r="AF332" s="13"/>
      <c r="AG332" s="16" t="s">
        <v>826</v>
      </c>
      <c r="AH332" s="16" t="s">
        <v>833</v>
      </c>
      <c r="AI332" s="16">
        <v>0.03</v>
      </c>
      <c r="AJ332" s="16">
        <v>1958</v>
      </c>
      <c r="AK332" s="16" t="s">
        <v>834</v>
      </c>
      <c r="AL332" s="16"/>
    </row>
    <row r="333" spans="1:38" ht="120" x14ac:dyDescent="0.25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6"/>
      <c r="N333" s="16"/>
      <c r="O333" s="16"/>
      <c r="P333" s="16"/>
      <c r="Q333" s="16"/>
      <c r="R333" s="13"/>
      <c r="S333" s="13"/>
      <c r="T333" s="13"/>
      <c r="U333" s="13"/>
      <c r="V333" s="13"/>
      <c r="W333" s="16"/>
      <c r="X333" s="16"/>
      <c r="Y333" s="16"/>
      <c r="Z333" s="16"/>
      <c r="AA333" s="16"/>
      <c r="AB333" s="16"/>
      <c r="AC333" s="16"/>
      <c r="AD333" s="13"/>
      <c r="AE333" s="13"/>
      <c r="AF333" s="13"/>
      <c r="AG333" s="16" t="s">
        <v>826</v>
      </c>
      <c r="AH333" s="16" t="s">
        <v>835</v>
      </c>
      <c r="AI333" s="16">
        <v>7.0000000000000007E-2</v>
      </c>
      <c r="AJ333" s="16">
        <v>1958</v>
      </c>
      <c r="AK333" s="16" t="s">
        <v>834</v>
      </c>
      <c r="AL333" s="16"/>
    </row>
    <row r="334" spans="1:38" ht="60" x14ac:dyDescent="0.25">
      <c r="A334" s="13">
        <v>48</v>
      </c>
      <c r="B334" s="13">
        <v>48</v>
      </c>
      <c r="C334" s="13" t="s">
        <v>57</v>
      </c>
      <c r="D334" s="13"/>
      <c r="E334" s="13"/>
      <c r="F334" s="13"/>
      <c r="G334" s="13"/>
      <c r="H334" s="13"/>
      <c r="I334" s="13"/>
      <c r="J334" s="13"/>
      <c r="K334" s="13"/>
      <c r="L334" s="13"/>
      <c r="M334" s="16" t="s">
        <v>851</v>
      </c>
      <c r="N334" s="16" t="s">
        <v>850</v>
      </c>
      <c r="O334" s="16">
        <v>0.32</v>
      </c>
      <c r="P334" s="16">
        <v>2010</v>
      </c>
      <c r="Q334" s="16" t="s">
        <v>100</v>
      </c>
      <c r="R334" s="16" t="s">
        <v>841</v>
      </c>
      <c r="S334" s="16" t="s">
        <v>840</v>
      </c>
      <c r="T334" s="13">
        <v>1952</v>
      </c>
      <c r="U334" s="13" t="s">
        <v>1016</v>
      </c>
      <c r="V334" s="13" t="s">
        <v>56</v>
      </c>
      <c r="W334" s="16" t="s">
        <v>854</v>
      </c>
      <c r="X334" s="16">
        <v>1.125</v>
      </c>
      <c r="Y334" s="16" t="s">
        <v>853</v>
      </c>
      <c r="Z334" s="16">
        <v>1.125</v>
      </c>
      <c r="AA334" s="16">
        <v>1976</v>
      </c>
      <c r="AB334" s="16" t="s">
        <v>175</v>
      </c>
      <c r="AC334" s="16">
        <v>28</v>
      </c>
      <c r="AD334" s="13"/>
      <c r="AE334" s="13"/>
      <c r="AF334" s="13">
        <v>28</v>
      </c>
      <c r="AG334" s="16" t="s">
        <v>843</v>
      </c>
      <c r="AH334" s="16" t="s">
        <v>842</v>
      </c>
      <c r="AI334" s="16">
        <v>4.4999999999999998E-2</v>
      </c>
      <c r="AJ334" s="16">
        <v>1976</v>
      </c>
      <c r="AK334" s="16" t="s">
        <v>540</v>
      </c>
      <c r="AL334" s="16"/>
    </row>
    <row r="335" spans="1:38" ht="45" x14ac:dyDescent="0.25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6" t="s">
        <v>98</v>
      </c>
      <c r="N335" s="16" t="s">
        <v>852</v>
      </c>
      <c r="O335" s="16">
        <v>0.65</v>
      </c>
      <c r="P335" s="16">
        <v>1976</v>
      </c>
      <c r="Q335" s="16" t="s">
        <v>72</v>
      </c>
      <c r="R335" s="13"/>
      <c r="S335" s="13"/>
      <c r="T335" s="13"/>
      <c r="U335" s="13"/>
      <c r="V335" s="13"/>
      <c r="W335" s="16" t="s">
        <v>854</v>
      </c>
      <c r="X335" s="16">
        <v>0.3</v>
      </c>
      <c r="Y335" s="16" t="s">
        <v>855</v>
      </c>
      <c r="Z335" s="16">
        <v>0.3</v>
      </c>
      <c r="AA335" s="16">
        <v>1976</v>
      </c>
      <c r="AB335" s="16" t="s">
        <v>856</v>
      </c>
      <c r="AC335" s="16">
        <v>12</v>
      </c>
      <c r="AD335" s="13"/>
      <c r="AE335" s="13"/>
      <c r="AF335" s="13">
        <v>12</v>
      </c>
      <c r="AG335" s="16" t="s">
        <v>843</v>
      </c>
      <c r="AH335" s="16" t="s">
        <v>844</v>
      </c>
      <c r="AI335" s="16">
        <v>0.22</v>
      </c>
      <c r="AJ335" s="16">
        <v>1976</v>
      </c>
      <c r="AK335" s="16" t="s">
        <v>191</v>
      </c>
      <c r="AL335" s="16"/>
    </row>
    <row r="336" spans="1:38" ht="45" x14ac:dyDescent="0.25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6" t="s">
        <v>854</v>
      </c>
      <c r="X336" s="16">
        <v>0.2</v>
      </c>
      <c r="Y336" s="16" t="s">
        <v>857</v>
      </c>
      <c r="Z336" s="16">
        <v>0.2</v>
      </c>
      <c r="AA336" s="16">
        <v>1976</v>
      </c>
      <c r="AB336" s="16" t="s">
        <v>856</v>
      </c>
      <c r="AC336" s="16">
        <v>7</v>
      </c>
      <c r="AD336" s="13"/>
      <c r="AE336" s="13"/>
      <c r="AF336" s="13">
        <v>7</v>
      </c>
      <c r="AG336" s="16" t="s">
        <v>843</v>
      </c>
      <c r="AH336" s="16" t="s">
        <v>845</v>
      </c>
      <c r="AI336" s="16">
        <v>0.2</v>
      </c>
      <c r="AJ336" s="16">
        <v>1976</v>
      </c>
      <c r="AK336" s="16" t="s">
        <v>687</v>
      </c>
      <c r="AL336" s="16"/>
    </row>
    <row r="337" spans="1:38" ht="45" x14ac:dyDescent="0.25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6" t="s">
        <v>854</v>
      </c>
      <c r="X337" s="16">
        <v>1.55</v>
      </c>
      <c r="Y337" s="16" t="s">
        <v>858</v>
      </c>
      <c r="Z337" s="16">
        <v>1.55</v>
      </c>
      <c r="AA337" s="16">
        <v>1976</v>
      </c>
      <c r="AB337" s="16" t="s">
        <v>105</v>
      </c>
      <c r="AC337" s="16">
        <v>50</v>
      </c>
      <c r="AD337" s="13"/>
      <c r="AE337" s="13"/>
      <c r="AF337" s="13">
        <v>50</v>
      </c>
      <c r="AG337" s="16" t="s">
        <v>843</v>
      </c>
      <c r="AH337" s="16" t="s">
        <v>846</v>
      </c>
      <c r="AI337" s="16">
        <v>0.31</v>
      </c>
      <c r="AJ337" s="16">
        <v>1976</v>
      </c>
      <c r="AK337" s="16" t="s">
        <v>121</v>
      </c>
      <c r="AL337" s="16"/>
    </row>
    <row r="338" spans="1:38" ht="45" x14ac:dyDescent="0.25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6"/>
      <c r="X338" s="16"/>
      <c r="Y338" s="16"/>
      <c r="Z338" s="16"/>
      <c r="AA338" s="16"/>
      <c r="AB338" s="16"/>
      <c r="AC338" s="16"/>
      <c r="AD338" s="13"/>
      <c r="AE338" s="13"/>
      <c r="AF338" s="13"/>
      <c r="AG338" s="16" t="s">
        <v>843</v>
      </c>
      <c r="AH338" s="16" t="s">
        <v>847</v>
      </c>
      <c r="AI338" s="16">
        <v>0.05</v>
      </c>
      <c r="AJ338" s="16">
        <v>1976</v>
      </c>
      <c r="AK338" s="16" t="s">
        <v>540</v>
      </c>
      <c r="AL338" s="16"/>
    </row>
    <row r="339" spans="1:38" ht="45" x14ac:dyDescent="0.25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6"/>
      <c r="X339" s="16"/>
      <c r="Y339" s="16"/>
      <c r="Z339" s="16"/>
      <c r="AA339" s="16"/>
      <c r="AB339" s="16"/>
      <c r="AC339" s="16"/>
      <c r="AD339" s="13"/>
      <c r="AE339" s="13"/>
      <c r="AF339" s="13"/>
      <c r="AG339" s="16" t="s">
        <v>843</v>
      </c>
      <c r="AH339" s="16" t="s">
        <v>848</v>
      </c>
      <c r="AI339" s="16">
        <v>0.05</v>
      </c>
      <c r="AJ339" s="16">
        <v>1976</v>
      </c>
      <c r="AK339" s="16" t="s">
        <v>849</v>
      </c>
      <c r="AL339" s="16"/>
    </row>
    <row r="340" spans="1:38" ht="105" x14ac:dyDescent="0.25">
      <c r="A340" s="13">
        <v>49</v>
      </c>
      <c r="B340" s="13">
        <v>49</v>
      </c>
      <c r="C340" s="13" t="s">
        <v>218</v>
      </c>
      <c r="D340" s="13"/>
      <c r="E340" s="13"/>
      <c r="F340" s="13"/>
      <c r="G340" s="13"/>
      <c r="H340" s="13"/>
      <c r="I340" s="13"/>
      <c r="J340" s="13"/>
      <c r="K340" s="13"/>
      <c r="L340" s="13"/>
      <c r="M340" s="16" t="s">
        <v>98</v>
      </c>
      <c r="N340" s="16" t="s">
        <v>871</v>
      </c>
      <c r="O340" s="13">
        <v>0.86499999999999999</v>
      </c>
      <c r="P340" s="13">
        <v>1969</v>
      </c>
      <c r="Q340" s="16" t="s">
        <v>872</v>
      </c>
      <c r="R340" s="13" t="s">
        <v>860</v>
      </c>
      <c r="S340" s="16" t="s">
        <v>859</v>
      </c>
      <c r="T340" s="13">
        <v>1952</v>
      </c>
      <c r="U340" s="13" t="s">
        <v>1016</v>
      </c>
      <c r="V340" s="13" t="s">
        <v>56</v>
      </c>
      <c r="W340" s="16" t="s">
        <v>874</v>
      </c>
      <c r="X340" s="16">
        <v>2.5999999999999999E-2</v>
      </c>
      <c r="Y340" s="16" t="s">
        <v>873</v>
      </c>
      <c r="Z340" s="16">
        <v>2.5999999999999999E-2</v>
      </c>
      <c r="AA340" s="16">
        <v>2022</v>
      </c>
      <c r="AB340" s="16" t="s">
        <v>198</v>
      </c>
      <c r="AC340" s="16"/>
      <c r="AD340" s="13"/>
      <c r="AE340" s="13">
        <v>4</v>
      </c>
      <c r="AF340" s="13">
        <v>4</v>
      </c>
      <c r="AG340" s="16" t="s">
        <v>862</v>
      </c>
      <c r="AH340" s="16" t="s">
        <v>861</v>
      </c>
      <c r="AI340" s="16">
        <v>0.02</v>
      </c>
      <c r="AJ340" s="16">
        <v>1976</v>
      </c>
      <c r="AK340" s="16" t="s">
        <v>159</v>
      </c>
      <c r="AL340" s="16"/>
    </row>
    <row r="341" spans="1:38" ht="60" x14ac:dyDescent="0.25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6" t="s">
        <v>876</v>
      </c>
      <c r="X341" s="16">
        <v>0.1</v>
      </c>
      <c r="Y341" s="16" t="s">
        <v>875</v>
      </c>
      <c r="Z341" s="16">
        <v>0.1</v>
      </c>
      <c r="AA341" s="16">
        <v>1976</v>
      </c>
      <c r="AB341" s="16" t="s">
        <v>877</v>
      </c>
      <c r="AC341" s="16"/>
      <c r="AD341" s="13"/>
      <c r="AE341" s="13">
        <v>16</v>
      </c>
      <c r="AF341" s="13">
        <v>16</v>
      </c>
      <c r="AG341" s="16" t="s">
        <v>862</v>
      </c>
      <c r="AH341" s="16" t="s">
        <v>863</v>
      </c>
      <c r="AI341" s="16">
        <v>3.5000000000000003E-2</v>
      </c>
      <c r="AJ341" s="16">
        <v>1976</v>
      </c>
      <c r="AK341" s="16" t="s">
        <v>864</v>
      </c>
      <c r="AL341" s="16"/>
    </row>
    <row r="342" spans="1:38" ht="45" x14ac:dyDescent="0.25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6" t="s">
        <v>876</v>
      </c>
      <c r="X342" s="16">
        <v>0.81</v>
      </c>
      <c r="Y342" s="16" t="s">
        <v>878</v>
      </c>
      <c r="Z342" s="16">
        <v>8.1000000000000003E-2</v>
      </c>
      <c r="AA342" s="16">
        <v>1976</v>
      </c>
      <c r="AB342" s="16" t="s">
        <v>856</v>
      </c>
      <c r="AC342" s="16"/>
      <c r="AD342" s="13"/>
      <c r="AE342" s="13">
        <v>11</v>
      </c>
      <c r="AF342" s="13">
        <v>11</v>
      </c>
      <c r="AG342" s="16" t="s">
        <v>862</v>
      </c>
      <c r="AH342" s="16" t="s">
        <v>865</v>
      </c>
      <c r="AI342" s="16">
        <v>0.24</v>
      </c>
      <c r="AJ342" s="16">
        <v>1976</v>
      </c>
      <c r="AK342" s="16" t="s">
        <v>46</v>
      </c>
      <c r="AL342" s="16"/>
    </row>
    <row r="343" spans="1:38" ht="105" x14ac:dyDescent="0.25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6" t="s">
        <v>876</v>
      </c>
      <c r="X343" s="16">
        <v>1.45</v>
      </c>
      <c r="Y343" s="16" t="s">
        <v>879</v>
      </c>
      <c r="Z343" s="16">
        <v>1.45</v>
      </c>
      <c r="AA343" s="16">
        <v>1976</v>
      </c>
      <c r="AB343" s="16" t="s">
        <v>880</v>
      </c>
      <c r="AC343" s="16"/>
      <c r="AD343" s="13"/>
      <c r="AE343" s="13">
        <v>26</v>
      </c>
      <c r="AF343" s="13">
        <v>26</v>
      </c>
      <c r="AG343" s="16" t="s">
        <v>862</v>
      </c>
      <c r="AH343" s="16" t="s">
        <v>866</v>
      </c>
      <c r="AI343" s="16">
        <v>0.12</v>
      </c>
      <c r="AJ343" s="16">
        <v>1976</v>
      </c>
      <c r="AK343" s="16" t="s">
        <v>867</v>
      </c>
      <c r="AL343" s="16"/>
    </row>
    <row r="344" spans="1:38" ht="120" x14ac:dyDescent="0.25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6" t="s">
        <v>876</v>
      </c>
      <c r="X344" s="16">
        <v>0.5</v>
      </c>
      <c r="Y344" s="16" t="s">
        <v>881</v>
      </c>
      <c r="Z344" s="16">
        <v>0.5</v>
      </c>
      <c r="AA344" s="16">
        <v>1976</v>
      </c>
      <c r="AB344" s="16" t="s">
        <v>882</v>
      </c>
      <c r="AC344" s="16">
        <v>7</v>
      </c>
      <c r="AD344" s="13"/>
      <c r="AE344" s="13"/>
      <c r="AF344" s="13">
        <v>7</v>
      </c>
      <c r="AG344" s="16" t="s">
        <v>862</v>
      </c>
      <c r="AH344" s="16" t="s">
        <v>868</v>
      </c>
      <c r="AI344" s="16">
        <v>0.05</v>
      </c>
      <c r="AJ344" s="16">
        <v>1976</v>
      </c>
      <c r="AK344" s="16" t="s">
        <v>438</v>
      </c>
      <c r="AL344" s="16"/>
    </row>
    <row r="345" spans="1:38" ht="45" x14ac:dyDescent="0.25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6"/>
      <c r="X345" s="16"/>
      <c r="Y345" s="16"/>
      <c r="Z345" s="16"/>
      <c r="AA345" s="16"/>
      <c r="AB345" s="16"/>
      <c r="AC345" s="16"/>
      <c r="AD345" s="13"/>
      <c r="AE345" s="13"/>
      <c r="AF345" s="13"/>
      <c r="AG345" s="16" t="s">
        <v>862</v>
      </c>
      <c r="AH345" s="16" t="s">
        <v>869</v>
      </c>
      <c r="AI345" s="16">
        <v>0.08</v>
      </c>
      <c r="AJ345" s="16">
        <v>1976</v>
      </c>
      <c r="AK345" s="16" t="s">
        <v>317</v>
      </c>
      <c r="AL345" s="16"/>
    </row>
    <row r="346" spans="1:38" ht="45" x14ac:dyDescent="0.25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6"/>
      <c r="X346" s="16"/>
      <c r="Y346" s="16"/>
      <c r="Z346" s="16"/>
      <c r="AA346" s="16"/>
      <c r="AB346" s="16"/>
      <c r="AC346" s="16"/>
      <c r="AD346" s="13"/>
      <c r="AE346" s="13"/>
      <c r="AF346" s="13"/>
      <c r="AG346" s="16" t="s">
        <v>862</v>
      </c>
      <c r="AH346" s="16" t="s">
        <v>870</v>
      </c>
      <c r="AI346" s="16">
        <v>0.02</v>
      </c>
      <c r="AJ346" s="16">
        <v>1976</v>
      </c>
      <c r="AK346" s="16" t="s">
        <v>832</v>
      </c>
      <c r="AL346" s="16"/>
    </row>
    <row r="347" spans="1:38" ht="150" x14ac:dyDescent="0.25">
      <c r="A347" s="13">
        <v>50</v>
      </c>
      <c r="B347" s="13">
        <v>50</v>
      </c>
      <c r="C347" s="21" t="s">
        <v>885</v>
      </c>
      <c r="D347" s="16" t="s">
        <v>887</v>
      </c>
      <c r="E347" s="16" t="s">
        <v>886</v>
      </c>
      <c r="F347" s="13">
        <v>7</v>
      </c>
      <c r="G347" s="13">
        <v>2006</v>
      </c>
      <c r="H347" s="16" t="s">
        <v>926</v>
      </c>
      <c r="I347" s="13">
        <v>63</v>
      </c>
      <c r="J347" s="13"/>
      <c r="K347" s="13"/>
      <c r="L347" s="13">
        <v>63</v>
      </c>
      <c r="M347" s="13"/>
      <c r="N347" s="13"/>
      <c r="O347" s="13"/>
      <c r="P347" s="13"/>
      <c r="Q347" s="13"/>
      <c r="R347" s="13" t="s">
        <v>884</v>
      </c>
      <c r="S347" s="16" t="s">
        <v>883</v>
      </c>
      <c r="T347" s="13">
        <v>2006</v>
      </c>
      <c r="U347" s="13" t="s">
        <v>1018</v>
      </c>
      <c r="V347" s="13" t="s">
        <v>221</v>
      </c>
      <c r="W347" s="16" t="s">
        <v>889</v>
      </c>
      <c r="X347" s="16">
        <v>0.625</v>
      </c>
      <c r="Y347" s="16" t="s">
        <v>888</v>
      </c>
      <c r="Z347" s="16">
        <v>0.625</v>
      </c>
      <c r="AA347" s="16">
        <v>2006</v>
      </c>
      <c r="AB347" s="16" t="s">
        <v>890</v>
      </c>
      <c r="AC347" s="16"/>
      <c r="AD347" s="13"/>
      <c r="AE347" s="13">
        <v>17</v>
      </c>
      <c r="AF347" s="13">
        <v>17</v>
      </c>
      <c r="AG347" s="16"/>
      <c r="AH347" s="16"/>
      <c r="AI347" s="16"/>
      <c r="AJ347" s="16"/>
      <c r="AK347" s="16"/>
      <c r="AL347" s="16"/>
    </row>
    <row r="348" spans="1:38" ht="105" x14ac:dyDescent="0.25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6" t="s">
        <v>889</v>
      </c>
      <c r="X348" s="16">
        <v>0.92500000000000004</v>
      </c>
      <c r="Y348" s="16" t="s">
        <v>891</v>
      </c>
      <c r="Z348" s="16">
        <v>0.92500000000000004</v>
      </c>
      <c r="AA348" s="16">
        <v>2006</v>
      </c>
      <c r="AB348" s="16" t="s">
        <v>892</v>
      </c>
      <c r="AC348" s="16"/>
      <c r="AD348" s="13"/>
      <c r="AE348" s="13">
        <v>24</v>
      </c>
      <c r="AF348" s="13">
        <v>24</v>
      </c>
      <c r="AG348" s="16"/>
      <c r="AH348" s="16"/>
      <c r="AI348" s="16"/>
      <c r="AJ348" s="16"/>
      <c r="AK348" s="16"/>
      <c r="AL348" s="16"/>
    </row>
    <row r="349" spans="1:38" ht="150" x14ac:dyDescent="0.25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6" t="s">
        <v>889</v>
      </c>
      <c r="X349" s="16">
        <v>1.125</v>
      </c>
      <c r="Y349" s="16" t="s">
        <v>893</v>
      </c>
      <c r="Z349" s="16">
        <v>1.125</v>
      </c>
      <c r="AA349" s="16">
        <v>2006</v>
      </c>
      <c r="AB349" s="16" t="s">
        <v>894</v>
      </c>
      <c r="AC349" s="16"/>
      <c r="AD349" s="13"/>
      <c r="AE349" s="13">
        <v>40</v>
      </c>
      <c r="AF349" s="13">
        <v>40</v>
      </c>
      <c r="AG349" s="16"/>
      <c r="AH349" s="16"/>
      <c r="AI349" s="16"/>
      <c r="AJ349" s="16"/>
      <c r="AK349" s="16"/>
      <c r="AL349" s="16"/>
    </row>
    <row r="350" spans="1:38" ht="75" x14ac:dyDescent="0.25">
      <c r="A350" s="13">
        <v>51</v>
      </c>
      <c r="B350" s="13">
        <v>51</v>
      </c>
      <c r="C350" s="21" t="s">
        <v>885</v>
      </c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 t="s">
        <v>896</v>
      </c>
      <c r="S350" s="16" t="s">
        <v>895</v>
      </c>
      <c r="T350" s="13">
        <v>2006</v>
      </c>
      <c r="U350" s="13" t="s">
        <v>1018</v>
      </c>
      <c r="V350" s="13" t="s">
        <v>221</v>
      </c>
      <c r="W350" s="16" t="s">
        <v>889</v>
      </c>
      <c r="X350" s="16">
        <v>0.1</v>
      </c>
      <c r="Y350" s="16" t="s">
        <v>897</v>
      </c>
      <c r="Z350" s="16">
        <v>0.1</v>
      </c>
      <c r="AA350" s="16">
        <v>2006</v>
      </c>
      <c r="AB350" s="16" t="s">
        <v>898</v>
      </c>
      <c r="AC350" s="16"/>
      <c r="AD350" s="13"/>
      <c r="AE350" s="13">
        <v>2</v>
      </c>
      <c r="AF350" s="13">
        <v>2</v>
      </c>
      <c r="AG350" s="16"/>
      <c r="AH350" s="16"/>
      <c r="AI350" s="16"/>
      <c r="AJ350" s="16"/>
      <c r="AK350" s="16"/>
      <c r="AL350" s="16"/>
    </row>
    <row r="351" spans="1:38" ht="75" x14ac:dyDescent="0.25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6" t="s">
        <v>907</v>
      </c>
      <c r="X351" s="16">
        <v>0.5</v>
      </c>
      <c r="Y351" s="16" t="s">
        <v>899</v>
      </c>
      <c r="Z351" s="16">
        <v>0.5</v>
      </c>
      <c r="AA351" s="16">
        <v>2006</v>
      </c>
      <c r="AB351" s="16" t="s">
        <v>200</v>
      </c>
      <c r="AC351" s="16"/>
      <c r="AD351" s="13"/>
      <c r="AE351" s="13">
        <v>19</v>
      </c>
      <c r="AF351" s="13">
        <v>19</v>
      </c>
      <c r="AG351" s="16"/>
      <c r="AH351" s="16"/>
      <c r="AI351" s="16"/>
      <c r="AJ351" s="16"/>
      <c r="AK351" s="16"/>
      <c r="AL351" s="16"/>
    </row>
    <row r="352" spans="1:38" ht="105" x14ac:dyDescent="0.25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6" t="s">
        <v>889</v>
      </c>
      <c r="X352" s="16">
        <v>0.77500000000000002</v>
      </c>
      <c r="Y352" s="16" t="s">
        <v>900</v>
      </c>
      <c r="Z352" s="16">
        <v>0.77500000000000002</v>
      </c>
      <c r="AA352" s="16">
        <v>2006</v>
      </c>
      <c r="AB352" s="16" t="s">
        <v>901</v>
      </c>
      <c r="AC352" s="16"/>
      <c r="AD352" s="13"/>
      <c r="AE352" s="13">
        <v>31</v>
      </c>
      <c r="AF352" s="13">
        <v>31</v>
      </c>
      <c r="AG352" s="16"/>
      <c r="AH352" s="16"/>
      <c r="AI352" s="16"/>
      <c r="AJ352" s="16"/>
      <c r="AK352" s="16"/>
      <c r="AL352" s="16"/>
    </row>
    <row r="353" spans="1:38" ht="150" x14ac:dyDescent="0.25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6" t="s">
        <v>889</v>
      </c>
      <c r="X353" s="16">
        <v>0.85</v>
      </c>
      <c r="Y353" s="16" t="s">
        <v>902</v>
      </c>
      <c r="Z353" s="16">
        <v>0.85</v>
      </c>
      <c r="AA353" s="16">
        <v>2006</v>
      </c>
      <c r="AB353" s="16" t="s">
        <v>903</v>
      </c>
      <c r="AC353" s="16"/>
      <c r="AD353" s="13"/>
      <c r="AE353" s="13">
        <v>30</v>
      </c>
      <c r="AF353" s="13">
        <v>30</v>
      </c>
      <c r="AG353" s="16"/>
      <c r="AH353" s="16"/>
      <c r="AI353" s="16"/>
      <c r="AJ353" s="16"/>
      <c r="AK353" s="16"/>
      <c r="AL353" s="16"/>
    </row>
    <row r="354" spans="1:38" ht="75" x14ac:dyDescent="0.25">
      <c r="A354" s="13">
        <v>52</v>
      </c>
      <c r="B354" s="13">
        <v>52</v>
      </c>
      <c r="C354" s="21" t="s">
        <v>885</v>
      </c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6" t="s">
        <v>905</v>
      </c>
      <c r="S354" s="16" t="s">
        <v>904</v>
      </c>
      <c r="T354" s="13">
        <v>2006</v>
      </c>
      <c r="U354" s="13" t="s">
        <v>1018</v>
      </c>
      <c r="V354" s="13" t="s">
        <v>231</v>
      </c>
      <c r="W354" s="16" t="s">
        <v>889</v>
      </c>
      <c r="X354" s="16">
        <v>0.9</v>
      </c>
      <c r="Y354" s="16" t="s">
        <v>906</v>
      </c>
      <c r="Z354" s="16">
        <v>0.9</v>
      </c>
      <c r="AA354" s="16">
        <v>2006</v>
      </c>
      <c r="AB354" s="16" t="s">
        <v>175</v>
      </c>
      <c r="AC354" s="16"/>
      <c r="AD354" s="13"/>
      <c r="AE354" s="13">
        <v>48</v>
      </c>
      <c r="AF354" s="13">
        <v>48</v>
      </c>
      <c r="AG354" s="16"/>
      <c r="AH354" s="16"/>
      <c r="AI354" s="16"/>
      <c r="AJ354" s="16"/>
      <c r="AK354" s="16"/>
      <c r="AL354" s="16"/>
    </row>
    <row r="355" spans="1:38" ht="60" x14ac:dyDescent="0.25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6" t="s">
        <v>889</v>
      </c>
      <c r="X355" s="16">
        <v>0.52500000000000002</v>
      </c>
      <c r="Y355" s="16" t="s">
        <v>908</v>
      </c>
      <c r="Z355" s="16">
        <v>0.52500000000000002</v>
      </c>
      <c r="AA355" s="16">
        <v>2006</v>
      </c>
      <c r="AB355" s="16" t="s">
        <v>175</v>
      </c>
      <c r="AC355" s="16"/>
      <c r="AD355" s="13"/>
      <c r="AE355" s="13">
        <v>19</v>
      </c>
      <c r="AF355" s="13">
        <v>19</v>
      </c>
      <c r="AG355" s="16"/>
      <c r="AH355" s="16"/>
      <c r="AI355" s="16"/>
      <c r="AJ355" s="16"/>
      <c r="AK355" s="16"/>
      <c r="AL355" s="16"/>
    </row>
    <row r="356" spans="1:38" ht="60" x14ac:dyDescent="0.25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6" t="s">
        <v>889</v>
      </c>
      <c r="X356" s="16">
        <v>0.85</v>
      </c>
      <c r="Y356" s="16" t="s">
        <v>909</v>
      </c>
      <c r="Z356" s="16">
        <v>0.85</v>
      </c>
      <c r="AA356" s="16">
        <v>2006</v>
      </c>
      <c r="AB356" s="16" t="s">
        <v>175</v>
      </c>
      <c r="AC356" s="16"/>
      <c r="AD356" s="13"/>
      <c r="AE356" s="13">
        <v>28</v>
      </c>
      <c r="AF356" s="13">
        <v>28</v>
      </c>
      <c r="AG356" s="16"/>
      <c r="AH356" s="16"/>
      <c r="AI356" s="16"/>
      <c r="AJ356" s="16"/>
      <c r="AK356" s="16"/>
      <c r="AL356" s="16"/>
    </row>
    <row r="357" spans="1:38" ht="60" x14ac:dyDescent="0.25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6" t="s">
        <v>889</v>
      </c>
      <c r="X357" s="13">
        <v>0.29160000000000003</v>
      </c>
      <c r="Y357" s="16" t="s">
        <v>910</v>
      </c>
      <c r="Z357" s="13">
        <v>0.29160000000000003</v>
      </c>
      <c r="AA357" s="13">
        <v>2006</v>
      </c>
      <c r="AB357" s="16" t="s">
        <v>175</v>
      </c>
      <c r="AC357" s="13"/>
      <c r="AD357" s="13"/>
      <c r="AE357" s="13">
        <v>7</v>
      </c>
      <c r="AF357" s="13">
        <v>7</v>
      </c>
      <c r="AG357" s="16"/>
      <c r="AH357" s="16"/>
      <c r="AI357" s="16"/>
      <c r="AJ357" s="16"/>
      <c r="AK357" s="16"/>
      <c r="AL357" s="16"/>
    </row>
    <row r="358" spans="1:38" ht="75" x14ac:dyDescent="0.25">
      <c r="A358" s="13">
        <v>53</v>
      </c>
      <c r="B358" s="13">
        <v>53</v>
      </c>
      <c r="C358" s="21" t="s">
        <v>885</v>
      </c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6" t="s">
        <v>912</v>
      </c>
      <c r="S358" s="16" t="s">
        <v>911</v>
      </c>
      <c r="T358" s="13">
        <v>2006</v>
      </c>
      <c r="U358" s="13" t="s">
        <v>1018</v>
      </c>
      <c r="V358" s="13" t="s">
        <v>357</v>
      </c>
      <c r="W358" s="16" t="s">
        <v>889</v>
      </c>
      <c r="X358" s="13">
        <v>0.47499999999999998</v>
      </c>
      <c r="Y358" s="16" t="s">
        <v>913</v>
      </c>
      <c r="Z358" s="13">
        <v>0.47499999999999998</v>
      </c>
      <c r="AA358" s="13">
        <v>2006</v>
      </c>
      <c r="AB358" s="16" t="s">
        <v>373</v>
      </c>
      <c r="AC358" s="13"/>
      <c r="AD358" s="13"/>
      <c r="AE358" s="13">
        <v>18</v>
      </c>
      <c r="AF358" s="13">
        <v>18</v>
      </c>
      <c r="AG358" s="16"/>
      <c r="AH358" s="16"/>
      <c r="AI358" s="16"/>
      <c r="AJ358" s="16"/>
      <c r="AK358" s="16"/>
      <c r="AL358" s="16"/>
    </row>
    <row r="359" spans="1:38" ht="60" x14ac:dyDescent="0.25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6" t="s">
        <v>889</v>
      </c>
      <c r="X359" s="16">
        <v>0.45</v>
      </c>
      <c r="Y359" s="16" t="s">
        <v>914</v>
      </c>
      <c r="Z359" s="16">
        <v>0.45</v>
      </c>
      <c r="AA359" s="16">
        <v>2006</v>
      </c>
      <c r="AB359" s="16" t="s">
        <v>373</v>
      </c>
      <c r="AC359" s="16"/>
      <c r="AD359" s="16"/>
      <c r="AE359" s="16">
        <v>18</v>
      </c>
      <c r="AF359" s="13">
        <v>18</v>
      </c>
      <c r="AG359" s="16"/>
      <c r="AH359" s="16"/>
      <c r="AI359" s="16"/>
      <c r="AJ359" s="16"/>
      <c r="AK359" s="16"/>
      <c r="AL359" s="16"/>
    </row>
    <row r="360" spans="1:38" ht="60" x14ac:dyDescent="0.25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6" t="s">
        <v>889</v>
      </c>
      <c r="X360" s="16">
        <v>2.5</v>
      </c>
      <c r="Y360" s="16" t="s">
        <v>915</v>
      </c>
      <c r="Z360" s="16">
        <v>2.5</v>
      </c>
      <c r="AA360" s="16">
        <v>2006</v>
      </c>
      <c r="AB360" s="16" t="s">
        <v>373</v>
      </c>
      <c r="AC360" s="16"/>
      <c r="AD360" s="16"/>
      <c r="AE360" s="16">
        <v>26</v>
      </c>
      <c r="AF360" s="13">
        <v>26</v>
      </c>
      <c r="AG360" s="16"/>
      <c r="AH360" s="16"/>
      <c r="AI360" s="16"/>
      <c r="AJ360" s="16"/>
      <c r="AK360" s="16"/>
      <c r="AL360" s="16"/>
    </row>
    <row r="361" spans="1:38" ht="60" x14ac:dyDescent="0.25">
      <c r="A361" s="13"/>
      <c r="B361" s="13"/>
      <c r="C361" s="21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6" t="s">
        <v>889</v>
      </c>
      <c r="X361" s="16">
        <v>1.8</v>
      </c>
      <c r="Y361" s="16" t="s">
        <v>916</v>
      </c>
      <c r="Z361" s="16">
        <v>1.8</v>
      </c>
      <c r="AA361" s="16">
        <v>2006</v>
      </c>
      <c r="AB361" s="16" t="s">
        <v>373</v>
      </c>
      <c r="AC361" s="16"/>
      <c r="AD361" s="16"/>
      <c r="AE361" s="16">
        <v>25</v>
      </c>
      <c r="AF361" s="13">
        <v>25</v>
      </c>
      <c r="AG361" s="16"/>
      <c r="AH361" s="16"/>
      <c r="AI361" s="16"/>
      <c r="AJ361" s="16"/>
      <c r="AK361" s="16"/>
      <c r="AL361" s="16"/>
    </row>
    <row r="362" spans="1:38" ht="75" x14ac:dyDescent="0.25">
      <c r="A362" s="13">
        <v>54</v>
      </c>
      <c r="B362" s="13">
        <v>54</v>
      </c>
      <c r="C362" s="21" t="s">
        <v>917</v>
      </c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6" t="s">
        <v>919</v>
      </c>
      <c r="S362" s="16" t="s">
        <v>918</v>
      </c>
      <c r="T362" s="13">
        <v>2006</v>
      </c>
      <c r="U362" s="13" t="s">
        <v>1018</v>
      </c>
      <c r="V362" s="13" t="s">
        <v>221</v>
      </c>
      <c r="W362" s="16" t="s">
        <v>889</v>
      </c>
      <c r="X362" s="16">
        <v>0.6</v>
      </c>
      <c r="Y362" s="16" t="s">
        <v>920</v>
      </c>
      <c r="Z362" s="16">
        <v>0.6</v>
      </c>
      <c r="AA362" s="16">
        <v>2006</v>
      </c>
      <c r="AB362" s="16" t="s">
        <v>373</v>
      </c>
      <c r="AC362" s="16"/>
      <c r="AD362" s="16"/>
      <c r="AE362" s="16">
        <v>12</v>
      </c>
      <c r="AF362" s="13">
        <v>12</v>
      </c>
      <c r="AG362" s="16"/>
      <c r="AH362" s="16"/>
      <c r="AI362" s="16"/>
      <c r="AJ362" s="16"/>
      <c r="AK362" s="16"/>
      <c r="AL362" s="16"/>
    </row>
    <row r="363" spans="1:38" ht="60" x14ac:dyDescent="0.25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6" t="s">
        <v>889</v>
      </c>
      <c r="X363" s="16">
        <v>1.8</v>
      </c>
      <c r="Y363" s="16" t="s">
        <v>921</v>
      </c>
      <c r="Z363" s="16">
        <v>1.8</v>
      </c>
      <c r="AA363" s="16">
        <v>2006</v>
      </c>
      <c r="AB363" s="16" t="s">
        <v>373</v>
      </c>
      <c r="AC363" s="16"/>
      <c r="AD363" s="16"/>
      <c r="AE363" s="16">
        <v>33</v>
      </c>
      <c r="AF363" s="13">
        <v>33</v>
      </c>
      <c r="AG363" s="16"/>
      <c r="AH363" s="16"/>
      <c r="AI363" s="16"/>
      <c r="AJ363" s="16"/>
      <c r="AK363" s="16"/>
      <c r="AL363" s="16"/>
    </row>
    <row r="364" spans="1:38" ht="60" x14ac:dyDescent="0.25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6" t="s">
        <v>889</v>
      </c>
      <c r="X364" s="16">
        <v>3.7</v>
      </c>
      <c r="Y364" s="16" t="s">
        <v>922</v>
      </c>
      <c r="Z364" s="16">
        <v>3.7</v>
      </c>
      <c r="AA364" s="16">
        <v>2006</v>
      </c>
      <c r="AB364" s="16" t="s">
        <v>373</v>
      </c>
      <c r="AC364" s="16"/>
      <c r="AD364" s="16"/>
      <c r="AE364" s="16">
        <v>50</v>
      </c>
      <c r="AF364" s="13">
        <v>50</v>
      </c>
      <c r="AG364" s="16"/>
      <c r="AH364" s="16"/>
      <c r="AI364" s="16"/>
      <c r="AJ364" s="16"/>
      <c r="AK364" s="16"/>
      <c r="AL364" s="16"/>
    </row>
    <row r="365" spans="1:38" ht="75" x14ac:dyDescent="0.25">
      <c r="A365" s="13">
        <v>55</v>
      </c>
      <c r="B365" s="13">
        <v>55</v>
      </c>
      <c r="C365" s="21" t="s">
        <v>917</v>
      </c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6" t="s">
        <v>924</v>
      </c>
      <c r="S365" s="16" t="s">
        <v>923</v>
      </c>
      <c r="T365" s="13">
        <v>2006</v>
      </c>
      <c r="U365" s="13" t="s">
        <v>1018</v>
      </c>
      <c r="V365" s="13" t="s">
        <v>231</v>
      </c>
      <c r="W365" s="16" t="s">
        <v>889</v>
      </c>
      <c r="X365" s="16">
        <v>0.9</v>
      </c>
      <c r="Y365" s="16" t="s">
        <v>925</v>
      </c>
      <c r="Z365" s="16">
        <v>0.9</v>
      </c>
      <c r="AA365" s="16">
        <v>2006</v>
      </c>
      <c r="AB365" s="16" t="s">
        <v>175</v>
      </c>
      <c r="AC365" s="16"/>
      <c r="AD365" s="16"/>
      <c r="AE365" s="16">
        <v>10</v>
      </c>
      <c r="AF365" s="13">
        <v>10</v>
      </c>
      <c r="AG365" s="16"/>
      <c r="AH365" s="16"/>
      <c r="AI365" s="16"/>
      <c r="AJ365" s="16"/>
      <c r="AK365" s="16"/>
      <c r="AL365" s="16"/>
    </row>
    <row r="366" spans="1:38" ht="60" x14ac:dyDescent="0.25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6" t="s">
        <v>889</v>
      </c>
      <c r="X366" s="16">
        <v>1.98</v>
      </c>
      <c r="Y366" s="16" t="s">
        <v>927</v>
      </c>
      <c r="Z366" s="16">
        <v>1.98</v>
      </c>
      <c r="AA366" s="16">
        <v>2006</v>
      </c>
      <c r="AB366" s="16" t="s">
        <v>175</v>
      </c>
      <c r="AC366" s="16"/>
      <c r="AD366" s="16"/>
      <c r="AE366" s="16">
        <v>30</v>
      </c>
      <c r="AF366" s="13">
        <v>30</v>
      </c>
      <c r="AG366" s="16"/>
      <c r="AH366" s="16"/>
      <c r="AI366" s="16"/>
      <c r="AJ366" s="16"/>
      <c r="AK366" s="16"/>
      <c r="AL366" s="16"/>
    </row>
    <row r="367" spans="1:38" ht="60" x14ac:dyDescent="0.25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6" t="s">
        <v>889</v>
      </c>
      <c r="X367" s="16">
        <v>4.2</v>
      </c>
      <c r="Y367" s="16" t="s">
        <v>928</v>
      </c>
      <c r="Z367" s="16">
        <v>4.2</v>
      </c>
      <c r="AA367" s="16">
        <v>2006</v>
      </c>
      <c r="AB367" s="16" t="s">
        <v>175</v>
      </c>
      <c r="AC367" s="16"/>
      <c r="AD367" s="16"/>
      <c r="AE367" s="16">
        <v>18</v>
      </c>
      <c r="AF367" s="13">
        <v>18</v>
      </c>
      <c r="AG367" s="16"/>
      <c r="AH367" s="16"/>
      <c r="AI367" s="16"/>
      <c r="AJ367" s="16"/>
      <c r="AK367" s="16"/>
      <c r="AL367" s="16"/>
    </row>
    <row r="368" spans="1:38" ht="75" x14ac:dyDescent="0.25">
      <c r="A368" s="13">
        <v>56</v>
      </c>
      <c r="B368" s="13">
        <v>56</v>
      </c>
      <c r="C368" s="21" t="s">
        <v>917</v>
      </c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6" t="s">
        <v>930</v>
      </c>
      <c r="S368" s="16" t="s">
        <v>929</v>
      </c>
      <c r="T368" s="13">
        <v>2006</v>
      </c>
      <c r="U368" s="13" t="s">
        <v>1018</v>
      </c>
      <c r="V368" s="13" t="s">
        <v>221</v>
      </c>
      <c r="W368" s="16" t="s">
        <v>889</v>
      </c>
      <c r="X368" s="16">
        <v>1.9</v>
      </c>
      <c r="Y368" s="16" t="s">
        <v>931</v>
      </c>
      <c r="Z368" s="16">
        <v>1.9</v>
      </c>
      <c r="AA368" s="16">
        <v>2006</v>
      </c>
      <c r="AB368" s="16" t="s">
        <v>269</v>
      </c>
      <c r="AC368" s="16"/>
      <c r="AD368" s="16"/>
      <c r="AE368" s="16">
        <v>34</v>
      </c>
      <c r="AF368" s="13">
        <v>34</v>
      </c>
      <c r="AG368" s="16"/>
      <c r="AH368" s="16"/>
      <c r="AI368" s="16"/>
      <c r="AJ368" s="16"/>
      <c r="AK368" s="16"/>
      <c r="AL368" s="16"/>
    </row>
    <row r="369" spans="1:38" ht="60" x14ac:dyDescent="0.25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6" t="s">
        <v>889</v>
      </c>
      <c r="X369" s="16">
        <v>0.9</v>
      </c>
      <c r="Y369" s="16" t="s">
        <v>932</v>
      </c>
      <c r="Z369" s="16">
        <v>0.9</v>
      </c>
      <c r="AA369" s="16">
        <v>2006</v>
      </c>
      <c r="AB369" s="16" t="s">
        <v>269</v>
      </c>
      <c r="AC369" s="16"/>
      <c r="AD369" s="16"/>
      <c r="AE369" s="16">
        <v>23</v>
      </c>
      <c r="AF369" s="13">
        <v>23</v>
      </c>
      <c r="AG369" s="16"/>
      <c r="AH369" s="16"/>
      <c r="AI369" s="16"/>
      <c r="AJ369" s="16"/>
      <c r="AK369" s="16"/>
      <c r="AL369" s="16"/>
    </row>
    <row r="370" spans="1:38" ht="60" x14ac:dyDescent="0.25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6" t="s">
        <v>889</v>
      </c>
      <c r="X370" s="16">
        <v>1.8</v>
      </c>
      <c r="Y370" s="16" t="s">
        <v>933</v>
      </c>
      <c r="Z370" s="16">
        <v>1.8</v>
      </c>
      <c r="AA370" s="16">
        <v>2006</v>
      </c>
      <c r="AB370" s="16" t="s">
        <v>269</v>
      </c>
      <c r="AC370" s="16"/>
      <c r="AD370" s="16"/>
      <c r="AE370" s="16">
        <v>41</v>
      </c>
      <c r="AF370" s="13">
        <v>41</v>
      </c>
      <c r="AG370" s="16"/>
      <c r="AH370" s="16"/>
      <c r="AI370" s="16"/>
      <c r="AJ370" s="16"/>
      <c r="AK370" s="16"/>
      <c r="AL370" s="16"/>
    </row>
    <row r="371" spans="1:38" ht="75" x14ac:dyDescent="0.25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6" t="s">
        <v>935</v>
      </c>
      <c r="S371" s="16" t="s">
        <v>934</v>
      </c>
      <c r="T371" s="13">
        <v>2006</v>
      </c>
      <c r="U371" s="13" t="s">
        <v>1018</v>
      </c>
      <c r="V371" s="13" t="s">
        <v>357</v>
      </c>
      <c r="W371" s="16" t="s">
        <v>889</v>
      </c>
      <c r="X371" s="16">
        <v>2.5</v>
      </c>
      <c r="Y371" s="16" t="s">
        <v>936</v>
      </c>
      <c r="Z371" s="16">
        <v>2.5</v>
      </c>
      <c r="AA371" s="16">
        <v>2006</v>
      </c>
      <c r="AB371" s="16" t="s">
        <v>269</v>
      </c>
      <c r="AC371" s="16"/>
      <c r="AD371" s="16"/>
      <c r="AE371" s="16">
        <v>42</v>
      </c>
      <c r="AF371" s="13">
        <v>42</v>
      </c>
      <c r="AG371" s="16"/>
      <c r="AH371" s="16"/>
      <c r="AI371" s="16"/>
      <c r="AJ371" s="16"/>
      <c r="AK371" s="16"/>
      <c r="AL371" s="16"/>
    </row>
    <row r="372" spans="1:38" ht="60" x14ac:dyDescent="0.25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6" t="s">
        <v>889</v>
      </c>
      <c r="X372" s="16">
        <v>4.3</v>
      </c>
      <c r="Y372" s="16" t="s">
        <v>937</v>
      </c>
      <c r="Z372" s="16">
        <v>4.3</v>
      </c>
      <c r="AA372" s="16">
        <v>2006</v>
      </c>
      <c r="AB372" s="16" t="s">
        <v>269</v>
      </c>
      <c r="AC372" s="16"/>
      <c r="AD372" s="16"/>
      <c r="AE372" s="16">
        <v>13</v>
      </c>
      <c r="AF372" s="13">
        <v>13</v>
      </c>
      <c r="AG372" s="16"/>
      <c r="AH372" s="16"/>
      <c r="AI372" s="16"/>
      <c r="AJ372" s="16"/>
      <c r="AK372" s="16"/>
      <c r="AL372" s="16"/>
    </row>
    <row r="373" spans="1:38" ht="60" x14ac:dyDescent="0.25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6" t="s">
        <v>889</v>
      </c>
      <c r="X373" s="16">
        <v>3.5</v>
      </c>
      <c r="Y373" s="16" t="s">
        <v>938</v>
      </c>
      <c r="Z373" s="16">
        <v>3.5</v>
      </c>
      <c r="AA373" s="16">
        <v>2006</v>
      </c>
      <c r="AB373" s="16" t="s">
        <v>269</v>
      </c>
      <c r="AC373" s="16"/>
      <c r="AD373" s="16"/>
      <c r="AE373" s="16">
        <v>36</v>
      </c>
      <c r="AF373" s="13">
        <v>36</v>
      </c>
      <c r="AG373" s="16"/>
      <c r="AH373" s="16"/>
      <c r="AI373" s="16"/>
      <c r="AJ373" s="16"/>
      <c r="AK373" s="16"/>
      <c r="AL373" s="16"/>
    </row>
    <row r="374" spans="1:38" ht="60" x14ac:dyDescent="0.25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6" t="s">
        <v>889</v>
      </c>
      <c r="X374" s="16">
        <v>0.12</v>
      </c>
      <c r="Y374" s="16" t="s">
        <v>939</v>
      </c>
      <c r="Z374" s="16">
        <v>0.12</v>
      </c>
      <c r="AA374" s="16">
        <v>2006</v>
      </c>
      <c r="AB374" s="16" t="s">
        <v>269</v>
      </c>
      <c r="AC374" s="16"/>
      <c r="AD374" s="16"/>
      <c r="AE374" s="16">
        <v>4</v>
      </c>
      <c r="AF374" s="13">
        <v>4</v>
      </c>
      <c r="AG374" s="16"/>
      <c r="AH374" s="16"/>
      <c r="AI374" s="16"/>
      <c r="AJ374" s="16"/>
      <c r="AK374" s="16"/>
      <c r="AL374" s="16"/>
    </row>
    <row r="375" spans="1:38" ht="120" x14ac:dyDescent="0.25">
      <c r="A375" s="13">
        <v>57</v>
      </c>
      <c r="B375" s="13">
        <v>57</v>
      </c>
      <c r="C375" s="21" t="s">
        <v>917</v>
      </c>
      <c r="D375" s="16" t="s">
        <v>887</v>
      </c>
      <c r="E375" s="16" t="s">
        <v>977</v>
      </c>
      <c r="F375" s="13">
        <v>4.8</v>
      </c>
      <c r="G375" s="13">
        <v>2006</v>
      </c>
      <c r="H375" s="16" t="s">
        <v>251</v>
      </c>
      <c r="I375" s="13">
        <v>109</v>
      </c>
      <c r="J375" s="13"/>
      <c r="K375" s="13"/>
      <c r="L375" s="13">
        <v>109</v>
      </c>
      <c r="M375" s="13"/>
      <c r="N375" s="13"/>
      <c r="O375" s="13"/>
      <c r="P375" s="13"/>
      <c r="Q375" s="13"/>
      <c r="R375" s="16" t="s">
        <v>941</v>
      </c>
      <c r="S375" s="16" t="s">
        <v>940</v>
      </c>
      <c r="T375" s="13">
        <v>2006</v>
      </c>
      <c r="U375" s="13" t="s">
        <v>1018</v>
      </c>
      <c r="V375" s="13" t="s">
        <v>253</v>
      </c>
      <c r="W375" s="16" t="s">
        <v>889</v>
      </c>
      <c r="X375" s="16">
        <v>3.52</v>
      </c>
      <c r="Y375" s="16" t="s">
        <v>942</v>
      </c>
      <c r="Z375" s="16">
        <v>3.52</v>
      </c>
      <c r="AA375" s="16">
        <v>2006</v>
      </c>
      <c r="AB375" s="16" t="s">
        <v>943</v>
      </c>
      <c r="AC375" s="16"/>
      <c r="AD375" s="16"/>
      <c r="AE375" s="16">
        <v>37</v>
      </c>
      <c r="AF375" s="13">
        <v>37</v>
      </c>
      <c r="AG375" s="16"/>
      <c r="AH375" s="16"/>
      <c r="AI375" s="16"/>
      <c r="AJ375" s="16"/>
      <c r="AK375" s="16"/>
      <c r="AL375" s="16"/>
    </row>
    <row r="376" spans="1:38" ht="75" x14ac:dyDescent="0.25">
      <c r="A376" s="13">
        <v>58</v>
      </c>
      <c r="B376" s="13">
        <v>58</v>
      </c>
      <c r="C376" s="21" t="s">
        <v>917</v>
      </c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6" t="s">
        <v>945</v>
      </c>
      <c r="S376" s="16" t="s">
        <v>944</v>
      </c>
      <c r="T376" s="13">
        <v>2006</v>
      </c>
      <c r="U376" s="13" t="s">
        <v>1018</v>
      </c>
      <c r="V376" s="13" t="s">
        <v>221</v>
      </c>
      <c r="W376" s="16" t="s">
        <v>889</v>
      </c>
      <c r="X376" s="16">
        <v>1.1299999999999999</v>
      </c>
      <c r="Y376" s="16" t="s">
        <v>946</v>
      </c>
      <c r="Z376" s="16">
        <v>1.1299999999999999</v>
      </c>
      <c r="AA376" s="16">
        <v>2006</v>
      </c>
      <c r="AB376" s="16" t="s">
        <v>947</v>
      </c>
      <c r="AC376" s="16"/>
      <c r="AD376" s="16"/>
      <c r="AE376" s="16">
        <v>11</v>
      </c>
      <c r="AF376" s="13">
        <v>11</v>
      </c>
      <c r="AG376" s="16"/>
      <c r="AH376" s="16"/>
      <c r="AI376" s="16"/>
      <c r="AJ376" s="16"/>
      <c r="AK376" s="16"/>
      <c r="AL376" s="16"/>
    </row>
    <row r="377" spans="1:38" ht="60" x14ac:dyDescent="0.25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6" t="s">
        <v>889</v>
      </c>
      <c r="X377" s="16">
        <v>0.8</v>
      </c>
      <c r="Y377" s="16" t="s">
        <v>948</v>
      </c>
      <c r="Z377" s="16">
        <v>0.8</v>
      </c>
      <c r="AA377" s="16">
        <v>2006</v>
      </c>
      <c r="AB377" s="16" t="s">
        <v>947</v>
      </c>
      <c r="AC377" s="16"/>
      <c r="AD377" s="16"/>
      <c r="AE377" s="16">
        <v>29</v>
      </c>
      <c r="AF377" s="13">
        <v>29</v>
      </c>
      <c r="AG377" s="16"/>
      <c r="AH377" s="16"/>
      <c r="AI377" s="16"/>
      <c r="AJ377" s="16"/>
      <c r="AK377" s="16"/>
      <c r="AL377" s="16"/>
    </row>
    <row r="378" spans="1:38" ht="75" x14ac:dyDescent="0.25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 t="s">
        <v>950</v>
      </c>
      <c r="S378" s="16" t="s">
        <v>949</v>
      </c>
      <c r="T378" s="13">
        <v>2006</v>
      </c>
      <c r="U378" s="13" t="s">
        <v>1018</v>
      </c>
      <c r="V378" s="13" t="s">
        <v>221</v>
      </c>
      <c r="W378" s="16" t="s">
        <v>889</v>
      </c>
      <c r="X378" s="16">
        <v>1</v>
      </c>
      <c r="Y378" s="16" t="s">
        <v>951</v>
      </c>
      <c r="Z378" s="16">
        <v>1</v>
      </c>
      <c r="AA378" s="16">
        <v>2006</v>
      </c>
      <c r="AB378" s="16" t="s">
        <v>175</v>
      </c>
      <c r="AC378" s="16"/>
      <c r="AD378" s="16"/>
      <c r="AE378" s="16">
        <v>21</v>
      </c>
      <c r="AF378" s="13">
        <v>21</v>
      </c>
      <c r="AG378" s="16"/>
      <c r="AH378" s="16"/>
      <c r="AI378" s="16"/>
      <c r="AJ378" s="16"/>
      <c r="AK378" s="16"/>
      <c r="AL378" s="16"/>
    </row>
    <row r="379" spans="1:38" ht="60" x14ac:dyDescent="0.25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6" t="s">
        <v>889</v>
      </c>
      <c r="X379" s="16">
        <v>0.4</v>
      </c>
      <c r="Y379" s="16" t="s">
        <v>952</v>
      </c>
      <c r="Z379" s="16">
        <v>0.4</v>
      </c>
      <c r="AA379" s="16">
        <v>2006</v>
      </c>
      <c r="AB379" s="16" t="s">
        <v>175</v>
      </c>
      <c r="AC379" s="16"/>
      <c r="AD379" s="16"/>
      <c r="AE379" s="16">
        <v>6</v>
      </c>
      <c r="AF379" s="13">
        <v>6</v>
      </c>
      <c r="AG379" s="16"/>
      <c r="AH379" s="16"/>
      <c r="AI379" s="16"/>
      <c r="AJ379" s="16"/>
      <c r="AK379" s="16"/>
      <c r="AL379" s="16"/>
    </row>
    <row r="380" spans="1:38" ht="60" x14ac:dyDescent="0.25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6" t="s">
        <v>889</v>
      </c>
      <c r="X380" s="16">
        <v>0.7</v>
      </c>
      <c r="Y380" s="16" t="s">
        <v>953</v>
      </c>
      <c r="Z380" s="16">
        <v>0.7</v>
      </c>
      <c r="AA380" s="16">
        <v>2006</v>
      </c>
      <c r="AB380" s="16" t="s">
        <v>175</v>
      </c>
      <c r="AC380" s="16"/>
      <c r="AD380" s="16"/>
      <c r="AE380" s="16">
        <v>7</v>
      </c>
      <c r="AF380" s="13">
        <v>7</v>
      </c>
      <c r="AG380" s="16"/>
      <c r="AH380" s="16"/>
      <c r="AI380" s="16"/>
      <c r="AJ380" s="16"/>
      <c r="AK380" s="16"/>
      <c r="AL380" s="16"/>
    </row>
    <row r="381" spans="1:38" ht="75" x14ac:dyDescent="0.25">
      <c r="A381" s="13">
        <v>59</v>
      </c>
      <c r="B381" s="13">
        <v>59</v>
      </c>
      <c r="C381" s="21" t="s">
        <v>885</v>
      </c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 t="s">
        <v>955</v>
      </c>
      <c r="S381" s="16" t="s">
        <v>954</v>
      </c>
      <c r="T381" s="13">
        <v>2006</v>
      </c>
      <c r="U381" s="13" t="s">
        <v>1018</v>
      </c>
      <c r="V381" s="13" t="s">
        <v>231</v>
      </c>
      <c r="W381" s="16" t="s">
        <v>889</v>
      </c>
      <c r="X381" s="16">
        <v>1.04</v>
      </c>
      <c r="Y381" s="16" t="s">
        <v>956</v>
      </c>
      <c r="Z381" s="16">
        <v>1.04</v>
      </c>
      <c r="AA381" s="16">
        <v>2006</v>
      </c>
      <c r="AB381" s="16" t="s">
        <v>175</v>
      </c>
      <c r="AC381" s="16"/>
      <c r="AD381" s="16"/>
      <c r="AE381" s="16">
        <v>17</v>
      </c>
      <c r="AF381" s="13">
        <v>17</v>
      </c>
      <c r="AG381" s="16"/>
      <c r="AH381" s="16"/>
      <c r="AI381" s="16"/>
      <c r="AJ381" s="16"/>
      <c r="AK381" s="16"/>
      <c r="AL381" s="16"/>
    </row>
    <row r="382" spans="1:38" ht="60" x14ac:dyDescent="0.25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6" t="s">
        <v>889</v>
      </c>
      <c r="X382" s="16">
        <v>1.7</v>
      </c>
      <c r="Y382" s="16" t="s">
        <v>957</v>
      </c>
      <c r="Z382" s="16">
        <v>1.7</v>
      </c>
      <c r="AA382" s="16">
        <v>2006</v>
      </c>
      <c r="AB382" s="16" t="s">
        <v>175</v>
      </c>
      <c r="AC382" s="16"/>
      <c r="AD382" s="16"/>
      <c r="AE382" s="16">
        <v>37</v>
      </c>
      <c r="AF382" s="13">
        <v>37</v>
      </c>
      <c r="AG382" s="16"/>
      <c r="AH382" s="16"/>
      <c r="AI382" s="16"/>
      <c r="AJ382" s="16"/>
      <c r="AK382" s="16"/>
      <c r="AL382" s="16"/>
    </row>
    <row r="383" spans="1:38" ht="135" x14ac:dyDescent="0.25">
      <c r="A383" s="13">
        <v>60</v>
      </c>
      <c r="B383" s="13">
        <v>60</v>
      </c>
      <c r="C383" s="21" t="s">
        <v>885</v>
      </c>
      <c r="D383" s="13"/>
      <c r="E383" s="13"/>
      <c r="F383" s="13"/>
      <c r="G383" s="13"/>
      <c r="H383" s="13"/>
      <c r="I383" s="13"/>
      <c r="J383" s="13"/>
      <c r="K383" s="13"/>
      <c r="L383" s="13"/>
      <c r="M383" s="16" t="s">
        <v>961</v>
      </c>
      <c r="N383" s="16" t="s">
        <v>960</v>
      </c>
      <c r="O383" s="13">
        <v>0.03</v>
      </c>
      <c r="P383" s="13">
        <v>2019</v>
      </c>
      <c r="Q383" s="16" t="s">
        <v>962</v>
      </c>
      <c r="R383" s="13" t="s">
        <v>959</v>
      </c>
      <c r="S383" s="16" t="s">
        <v>958</v>
      </c>
      <c r="T383" s="13">
        <v>2019</v>
      </c>
      <c r="U383" s="13" t="s">
        <v>975</v>
      </c>
      <c r="V383" s="13" t="s">
        <v>253</v>
      </c>
      <c r="W383" s="13"/>
      <c r="X383" s="16"/>
      <c r="Y383" s="16"/>
      <c r="Z383" s="16"/>
      <c r="AA383" s="16"/>
      <c r="AB383" s="16"/>
      <c r="AC383" s="16"/>
      <c r="AD383" s="16"/>
      <c r="AE383" s="16"/>
      <c r="AF383" s="13"/>
      <c r="AG383" s="16" t="s">
        <v>966</v>
      </c>
      <c r="AH383" s="16" t="s">
        <v>965</v>
      </c>
      <c r="AI383" s="16">
        <v>0.17899999999999999</v>
      </c>
      <c r="AJ383" s="16">
        <v>2020</v>
      </c>
      <c r="AK383" s="16" t="s">
        <v>66</v>
      </c>
      <c r="AL383" s="16"/>
    </row>
    <row r="384" spans="1:38" ht="90" x14ac:dyDescent="0.25">
      <c r="A384" s="13">
        <v>61</v>
      </c>
      <c r="B384" s="13">
        <v>61</v>
      </c>
      <c r="C384" s="21" t="s">
        <v>917</v>
      </c>
      <c r="D384" s="13"/>
      <c r="G384" s="13"/>
      <c r="H384" s="13"/>
      <c r="I384" s="13"/>
      <c r="J384" s="13"/>
      <c r="K384" s="13"/>
      <c r="L384" s="13"/>
      <c r="M384" s="16" t="s">
        <v>964</v>
      </c>
      <c r="N384" s="16" t="s">
        <v>963</v>
      </c>
      <c r="O384" s="13">
        <v>3.7999999999999999E-2</v>
      </c>
      <c r="P384" s="13">
        <v>2019</v>
      </c>
      <c r="Q384" s="13" t="s">
        <v>962</v>
      </c>
      <c r="R384" s="13"/>
      <c r="S384" s="13"/>
      <c r="T384" s="13"/>
      <c r="U384" s="13"/>
      <c r="V384" s="13"/>
      <c r="W384" s="13"/>
      <c r="X384" s="16"/>
      <c r="Y384" s="16"/>
      <c r="Z384" s="16"/>
      <c r="AA384" s="16"/>
      <c r="AB384" s="16"/>
      <c r="AC384" s="16"/>
      <c r="AD384" s="16"/>
      <c r="AE384" s="16"/>
      <c r="AF384" s="13"/>
      <c r="AG384" s="16" t="s">
        <v>968</v>
      </c>
      <c r="AH384" s="16" t="s">
        <v>967</v>
      </c>
      <c r="AI384" s="16">
        <v>0.13600000000000001</v>
      </c>
      <c r="AJ384" s="16">
        <v>2019</v>
      </c>
      <c r="AK384" s="16" t="s">
        <v>385</v>
      </c>
      <c r="AL384" s="16"/>
    </row>
    <row r="385" spans="1:38" ht="75" x14ac:dyDescent="0.25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6"/>
      <c r="Y385" s="16"/>
      <c r="Z385" s="16"/>
      <c r="AA385" s="16"/>
      <c r="AB385" s="16"/>
      <c r="AC385" s="16"/>
      <c r="AD385" s="16"/>
      <c r="AE385" s="16"/>
      <c r="AF385" s="13"/>
      <c r="AG385" s="16" t="s">
        <v>968</v>
      </c>
      <c r="AH385" s="21" t="s">
        <v>969</v>
      </c>
      <c r="AI385" s="16">
        <v>0.54400000000000004</v>
      </c>
      <c r="AJ385" s="16">
        <v>2019</v>
      </c>
      <c r="AK385" s="16" t="s">
        <v>385</v>
      </c>
      <c r="AL385" s="16"/>
    </row>
    <row r="386" spans="1:38" ht="135" x14ac:dyDescent="0.25">
      <c r="A386" s="13">
        <v>62</v>
      </c>
      <c r="B386" s="13">
        <v>62</v>
      </c>
      <c r="C386" s="21" t="s">
        <v>885</v>
      </c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6" t="s">
        <v>971</v>
      </c>
      <c r="S386" s="16" t="s">
        <v>970</v>
      </c>
      <c r="T386" s="13">
        <v>2020</v>
      </c>
      <c r="U386" s="13" t="s">
        <v>1016</v>
      </c>
      <c r="V386" s="13" t="s">
        <v>221</v>
      </c>
      <c r="W386" s="16" t="s">
        <v>973</v>
      </c>
      <c r="X386" s="16">
        <v>0.20200000000000001</v>
      </c>
      <c r="Y386" s="16" t="s">
        <v>972</v>
      </c>
      <c r="Z386" s="16">
        <v>0.20200000000000001</v>
      </c>
      <c r="AA386" s="16">
        <v>2021</v>
      </c>
      <c r="AB386" s="16" t="s">
        <v>198</v>
      </c>
      <c r="AC386" s="16">
        <v>7</v>
      </c>
      <c r="AD386" s="16"/>
      <c r="AE386" s="16">
        <v>7</v>
      </c>
      <c r="AF386" s="13"/>
      <c r="AG386" s="16"/>
      <c r="AH386" s="16"/>
      <c r="AI386" s="16"/>
      <c r="AJ386" s="16"/>
      <c r="AK386" s="16"/>
      <c r="AL386" s="16"/>
    </row>
    <row r="387" spans="1:38" ht="120" x14ac:dyDescent="0.25">
      <c r="A387" s="13">
        <v>63</v>
      </c>
      <c r="B387" s="13">
        <v>63</v>
      </c>
      <c r="C387" s="21" t="s">
        <v>885</v>
      </c>
      <c r="D387" s="16" t="s">
        <v>980</v>
      </c>
      <c r="E387" s="16" t="s">
        <v>978</v>
      </c>
      <c r="F387" s="13">
        <v>11.5</v>
      </c>
      <c r="G387" s="13">
        <v>2023</v>
      </c>
      <c r="H387" s="16" t="s">
        <v>979</v>
      </c>
      <c r="I387" s="13"/>
      <c r="J387" s="13"/>
      <c r="K387" s="13"/>
      <c r="L387" s="13"/>
      <c r="M387" s="13"/>
      <c r="N387" s="13"/>
      <c r="O387" s="13"/>
      <c r="P387" s="13"/>
      <c r="Q387" s="13"/>
      <c r="R387" s="16" t="s">
        <v>974</v>
      </c>
      <c r="S387" s="16" t="s">
        <v>976</v>
      </c>
      <c r="T387" s="13">
        <v>2023</v>
      </c>
      <c r="U387" s="13" t="s">
        <v>975</v>
      </c>
      <c r="V387" s="13" t="s">
        <v>221</v>
      </c>
      <c r="W387" s="13"/>
      <c r="X387" s="16"/>
      <c r="Y387" s="16"/>
      <c r="Z387" s="16"/>
      <c r="AA387" s="16"/>
      <c r="AB387" s="16"/>
      <c r="AC387" s="16"/>
      <c r="AD387" s="16"/>
      <c r="AE387" s="16"/>
      <c r="AF387" s="13"/>
      <c r="AG387" s="16"/>
      <c r="AH387" s="16"/>
      <c r="AI387" s="16"/>
      <c r="AJ387" s="16"/>
      <c r="AK387" s="16"/>
      <c r="AL387" s="16"/>
    </row>
    <row r="388" spans="1:38" ht="165" x14ac:dyDescent="0.25">
      <c r="A388" s="13">
        <v>64</v>
      </c>
      <c r="B388" s="13">
        <v>64</v>
      </c>
      <c r="C388" s="13" t="s">
        <v>981</v>
      </c>
      <c r="D388" s="16" t="s">
        <v>983</v>
      </c>
      <c r="E388" s="16" t="s">
        <v>982</v>
      </c>
      <c r="F388" s="13">
        <v>0.7</v>
      </c>
      <c r="G388" s="13">
        <v>2013</v>
      </c>
      <c r="H388" s="16" t="s">
        <v>251</v>
      </c>
      <c r="I388" s="13"/>
      <c r="J388" s="13"/>
      <c r="K388" s="13">
        <v>33</v>
      </c>
      <c r="L388" s="13">
        <v>33</v>
      </c>
      <c r="M388" s="13"/>
      <c r="N388" s="13"/>
      <c r="O388" s="13"/>
      <c r="P388" s="13"/>
      <c r="Q388" s="13"/>
      <c r="R388" s="16" t="s">
        <v>986</v>
      </c>
      <c r="S388" s="16" t="s">
        <v>985</v>
      </c>
      <c r="T388" s="13">
        <v>2012</v>
      </c>
      <c r="U388" s="13" t="s">
        <v>975</v>
      </c>
      <c r="V388" s="13" t="s">
        <v>987</v>
      </c>
      <c r="W388" s="16" t="s">
        <v>989</v>
      </c>
      <c r="X388">
        <v>0.8</v>
      </c>
      <c r="Y388" s="16" t="s">
        <v>988</v>
      </c>
      <c r="Z388" s="16">
        <v>0.8</v>
      </c>
      <c r="AA388" s="16">
        <v>2013</v>
      </c>
      <c r="AB388" s="16" t="s">
        <v>947</v>
      </c>
      <c r="AC388" s="16"/>
      <c r="AD388" s="16"/>
      <c r="AE388" s="16">
        <v>11</v>
      </c>
      <c r="AF388" s="13">
        <v>11</v>
      </c>
      <c r="AG388" s="16" t="s">
        <v>989</v>
      </c>
      <c r="AH388" s="16" t="s">
        <v>1015</v>
      </c>
      <c r="AI388" s="16">
        <v>0.02</v>
      </c>
      <c r="AJ388" s="16">
        <v>2013</v>
      </c>
      <c r="AK388" s="16" t="s">
        <v>159</v>
      </c>
      <c r="AL388" s="16"/>
    </row>
    <row r="389" spans="1:38" ht="165" x14ac:dyDescent="0.25">
      <c r="A389" s="13"/>
      <c r="B389" s="13"/>
      <c r="C389" s="13"/>
      <c r="D389" s="16" t="s">
        <v>983</v>
      </c>
      <c r="E389" s="16" t="s">
        <v>984</v>
      </c>
      <c r="F389" s="13">
        <v>1.103</v>
      </c>
      <c r="G389" s="13">
        <v>2018</v>
      </c>
      <c r="H389" s="16" t="s">
        <v>251</v>
      </c>
      <c r="I389" s="13"/>
      <c r="J389" s="13"/>
      <c r="K389" s="13">
        <v>31</v>
      </c>
      <c r="L389" s="13">
        <v>31</v>
      </c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6" t="s">
        <v>989</v>
      </c>
      <c r="X389" s="16">
        <v>3.9</v>
      </c>
      <c r="Y389" s="16" t="s">
        <v>990</v>
      </c>
      <c r="Z389" s="16">
        <v>3.9</v>
      </c>
      <c r="AA389" s="16">
        <v>2013</v>
      </c>
      <c r="AB389" s="16" t="s">
        <v>947</v>
      </c>
      <c r="AC389" s="16"/>
      <c r="AD389" s="16"/>
      <c r="AE389" s="16">
        <v>29</v>
      </c>
      <c r="AF389" s="13">
        <v>29</v>
      </c>
      <c r="AG389" s="16"/>
      <c r="AH389" s="16"/>
      <c r="AI389" s="16"/>
      <c r="AJ389" s="16"/>
      <c r="AK389" s="16"/>
      <c r="AL389" s="16"/>
    </row>
    <row r="390" spans="1:38" ht="90" x14ac:dyDescent="0.25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6" t="s">
        <v>989</v>
      </c>
      <c r="X390" s="16">
        <v>4.3</v>
      </c>
      <c r="Y390" s="16" t="s">
        <v>991</v>
      </c>
      <c r="Z390" s="16">
        <v>4.3</v>
      </c>
      <c r="AA390" s="16">
        <v>2013</v>
      </c>
      <c r="AB390" s="16" t="s">
        <v>947</v>
      </c>
      <c r="AC390" s="16"/>
      <c r="AD390" s="16"/>
      <c r="AE390" s="16">
        <v>31</v>
      </c>
      <c r="AF390" s="13">
        <v>31</v>
      </c>
      <c r="AG390" s="16"/>
      <c r="AH390" s="16"/>
      <c r="AI390" s="16"/>
      <c r="AJ390" s="16"/>
      <c r="AK390" s="16"/>
      <c r="AL390" s="16"/>
    </row>
    <row r="391" spans="1:38" ht="135" x14ac:dyDescent="0.25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6" t="s">
        <v>989</v>
      </c>
      <c r="X391" s="16">
        <v>2.7</v>
      </c>
      <c r="Y391" s="16" t="s">
        <v>992</v>
      </c>
      <c r="Z391" s="16">
        <v>2.7</v>
      </c>
      <c r="AA391" s="16">
        <v>2013</v>
      </c>
      <c r="AB391" s="16" t="s">
        <v>993</v>
      </c>
      <c r="AC391" s="16"/>
      <c r="AD391" s="16"/>
      <c r="AE391" s="16">
        <v>31</v>
      </c>
      <c r="AF391" s="13">
        <v>31</v>
      </c>
      <c r="AG391" s="16"/>
      <c r="AH391" s="16"/>
      <c r="AI391" s="16"/>
      <c r="AJ391" s="16"/>
      <c r="AK391" s="16"/>
      <c r="AL391" s="16"/>
    </row>
    <row r="392" spans="1:38" ht="90" x14ac:dyDescent="0.25">
      <c r="A392" s="13">
        <v>65</v>
      </c>
      <c r="B392" s="13">
        <v>65</v>
      </c>
      <c r="C392" s="13" t="s">
        <v>981</v>
      </c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6" t="s">
        <v>995</v>
      </c>
      <c r="S392" s="16" t="s">
        <v>994</v>
      </c>
      <c r="T392" s="13">
        <v>2012</v>
      </c>
      <c r="U392" s="13" t="s">
        <v>975</v>
      </c>
      <c r="V392" s="13" t="s">
        <v>987</v>
      </c>
      <c r="W392" s="16" t="s">
        <v>997</v>
      </c>
      <c r="X392" s="16">
        <v>2.8</v>
      </c>
      <c r="Y392" s="16" t="s">
        <v>996</v>
      </c>
      <c r="Z392" s="16">
        <v>2.8</v>
      </c>
      <c r="AA392" s="16">
        <v>2013</v>
      </c>
      <c r="AB392" s="16" t="s">
        <v>947</v>
      </c>
      <c r="AC392" s="16"/>
      <c r="AD392" s="16"/>
      <c r="AE392" s="16">
        <v>21</v>
      </c>
      <c r="AF392" s="13">
        <v>21</v>
      </c>
      <c r="AG392" s="16"/>
      <c r="AH392" s="16"/>
      <c r="AI392" s="16"/>
      <c r="AJ392" s="16"/>
      <c r="AK392" s="16"/>
      <c r="AL392" s="16"/>
    </row>
    <row r="393" spans="1:38" ht="90" x14ac:dyDescent="0.25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6" t="s">
        <v>997</v>
      </c>
      <c r="X393" s="16">
        <v>1.1200000000000001</v>
      </c>
      <c r="Y393" s="16" t="s">
        <v>998</v>
      </c>
      <c r="Z393" s="16">
        <v>1.1200000000000001</v>
      </c>
      <c r="AA393" s="16">
        <v>2013</v>
      </c>
      <c r="AB393" s="16" t="s">
        <v>999</v>
      </c>
      <c r="AC393" s="16"/>
      <c r="AD393" s="16"/>
      <c r="AE393" s="16">
        <v>17</v>
      </c>
      <c r="AF393" s="13">
        <v>17</v>
      </c>
      <c r="AG393" s="16"/>
      <c r="AH393" s="16"/>
      <c r="AI393" s="16"/>
      <c r="AJ393" s="16"/>
      <c r="AK393" s="16"/>
      <c r="AL393" s="16"/>
    </row>
    <row r="394" spans="1:38" ht="90" x14ac:dyDescent="0.25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6" t="s">
        <v>997</v>
      </c>
      <c r="X394" s="16">
        <v>3.4</v>
      </c>
      <c r="Y394" s="16" t="s">
        <v>1000</v>
      </c>
      <c r="Z394" s="16">
        <v>3.4</v>
      </c>
      <c r="AA394" s="16">
        <v>2013</v>
      </c>
      <c r="AB394" s="16" t="s">
        <v>1001</v>
      </c>
      <c r="AC394" s="16"/>
      <c r="AD394" s="16"/>
      <c r="AE394" s="16">
        <v>16</v>
      </c>
      <c r="AF394" s="13">
        <v>16</v>
      </c>
      <c r="AG394" s="16"/>
      <c r="AH394" s="16"/>
      <c r="AI394" s="16"/>
      <c r="AJ394" s="16"/>
      <c r="AK394" s="16"/>
      <c r="AL394" s="16"/>
    </row>
    <row r="395" spans="1:38" ht="90" x14ac:dyDescent="0.25">
      <c r="A395" s="13">
        <v>66</v>
      </c>
      <c r="B395" s="13">
        <v>66</v>
      </c>
      <c r="C395" s="13" t="s">
        <v>981</v>
      </c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6" t="s">
        <v>1003</v>
      </c>
      <c r="S395" s="16" t="s">
        <v>1002</v>
      </c>
      <c r="T395" s="13">
        <v>2012</v>
      </c>
      <c r="U395" s="13" t="s">
        <v>975</v>
      </c>
      <c r="V395" s="13" t="s">
        <v>231</v>
      </c>
      <c r="W395" s="16" t="s">
        <v>1005</v>
      </c>
      <c r="X395" s="16">
        <v>0.44</v>
      </c>
      <c r="Y395" s="16" t="s">
        <v>1004</v>
      </c>
      <c r="Z395" s="16">
        <v>0.44</v>
      </c>
      <c r="AA395" s="16">
        <v>2013</v>
      </c>
      <c r="AB395" s="16" t="s">
        <v>947</v>
      </c>
      <c r="AC395" s="16"/>
      <c r="AD395" s="16"/>
      <c r="AE395" s="16">
        <v>8</v>
      </c>
      <c r="AF395" s="13">
        <v>8</v>
      </c>
      <c r="AG395" s="16"/>
      <c r="AH395" s="16"/>
      <c r="AI395" s="16"/>
      <c r="AJ395" s="16"/>
      <c r="AK395" s="16"/>
      <c r="AL395" s="16"/>
    </row>
    <row r="396" spans="1:38" ht="90" x14ac:dyDescent="0.25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6" t="s">
        <v>1005</v>
      </c>
      <c r="X396" s="16">
        <v>0.46</v>
      </c>
      <c r="Y396" s="16" t="s">
        <v>1006</v>
      </c>
      <c r="Z396" s="16">
        <v>0.46</v>
      </c>
      <c r="AA396" s="16">
        <v>2013</v>
      </c>
      <c r="AB396" s="16" t="s">
        <v>947</v>
      </c>
      <c r="AC396" s="16"/>
      <c r="AD396" s="16"/>
      <c r="AE396" s="16">
        <v>5</v>
      </c>
      <c r="AF396" s="13">
        <v>5</v>
      </c>
      <c r="AG396" s="16"/>
      <c r="AH396" s="16"/>
      <c r="AI396" s="16"/>
      <c r="AJ396" s="16"/>
      <c r="AK396" s="16"/>
      <c r="AL396" s="16"/>
    </row>
    <row r="397" spans="1:38" ht="90" x14ac:dyDescent="0.25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6" t="s">
        <v>1005</v>
      </c>
      <c r="X397" s="16">
        <v>1.1200000000000001</v>
      </c>
      <c r="Y397" s="16" t="s">
        <v>1007</v>
      </c>
      <c r="Z397" s="16">
        <v>1.1200000000000001</v>
      </c>
      <c r="AA397" s="16">
        <v>2013</v>
      </c>
      <c r="AB397" s="16" t="s">
        <v>947</v>
      </c>
      <c r="AC397" s="16"/>
      <c r="AD397" s="16"/>
      <c r="AE397" s="16">
        <v>16</v>
      </c>
      <c r="AF397" s="13">
        <v>16</v>
      </c>
      <c r="AG397" s="16"/>
      <c r="AH397" s="16"/>
      <c r="AI397" s="16"/>
      <c r="AJ397" s="16"/>
      <c r="AK397" s="16"/>
      <c r="AL397" s="16"/>
    </row>
    <row r="398" spans="1:38" ht="90" x14ac:dyDescent="0.25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6" t="s">
        <v>1005</v>
      </c>
      <c r="X398" s="16">
        <v>20.9</v>
      </c>
      <c r="Y398" s="16" t="s">
        <v>1008</v>
      </c>
      <c r="Z398" s="16">
        <v>20.9</v>
      </c>
      <c r="AA398" s="16">
        <v>2013</v>
      </c>
      <c r="AB398" s="16" t="s">
        <v>877</v>
      </c>
      <c r="AC398" s="16"/>
      <c r="AD398" s="16"/>
      <c r="AE398" s="16">
        <v>26</v>
      </c>
      <c r="AF398" s="13">
        <v>26</v>
      </c>
      <c r="AG398" s="16"/>
      <c r="AH398" s="16"/>
      <c r="AI398" s="16"/>
      <c r="AJ398" s="16"/>
      <c r="AK398" s="16"/>
      <c r="AL398" s="16"/>
    </row>
    <row r="399" spans="1:38" ht="75" x14ac:dyDescent="0.25">
      <c r="A399" s="13">
        <v>67</v>
      </c>
      <c r="B399" s="13">
        <v>67</v>
      </c>
      <c r="C399" s="13" t="s">
        <v>981</v>
      </c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6" t="s">
        <v>1010</v>
      </c>
      <c r="S399" s="16" t="s">
        <v>1009</v>
      </c>
      <c r="T399" s="13">
        <v>2012</v>
      </c>
      <c r="U399" s="13" t="s">
        <v>975</v>
      </c>
      <c r="V399" s="13" t="s">
        <v>1011</v>
      </c>
      <c r="W399" s="16" t="s">
        <v>1013</v>
      </c>
      <c r="X399" s="16">
        <v>0.9</v>
      </c>
      <c r="Y399" s="16" t="s">
        <v>1012</v>
      </c>
      <c r="Z399" s="16">
        <v>0.9</v>
      </c>
      <c r="AA399" s="16">
        <v>2013</v>
      </c>
      <c r="AB399" s="16" t="s">
        <v>947</v>
      </c>
      <c r="AC399" s="16"/>
      <c r="AD399" s="16"/>
      <c r="AE399" s="16">
        <v>16</v>
      </c>
      <c r="AF399" s="13">
        <v>16</v>
      </c>
      <c r="AG399" s="16"/>
      <c r="AH399" s="16"/>
      <c r="AI399" s="16"/>
      <c r="AJ399" s="16"/>
      <c r="AK399" s="16"/>
      <c r="AL399" s="16"/>
    </row>
    <row r="400" spans="1:38" ht="75" x14ac:dyDescent="0.25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6" t="s">
        <v>1013</v>
      </c>
      <c r="X400" s="16">
        <v>0.7</v>
      </c>
      <c r="Y400" s="16" t="s">
        <v>1014</v>
      </c>
      <c r="Z400" s="16">
        <v>0.7</v>
      </c>
      <c r="AA400" s="16">
        <v>2013</v>
      </c>
      <c r="AB400" s="16" t="s">
        <v>947</v>
      </c>
      <c r="AC400" s="16"/>
      <c r="AD400" s="16"/>
      <c r="AE400" s="16">
        <v>16</v>
      </c>
      <c r="AF400" s="13">
        <v>16</v>
      </c>
      <c r="AG400" s="16"/>
      <c r="AH400" s="16"/>
      <c r="AI400" s="16"/>
      <c r="AJ400" s="16"/>
      <c r="AK400" s="16"/>
      <c r="AL400" s="16"/>
    </row>
    <row r="401" spans="1:38" ht="75" x14ac:dyDescent="0.25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6" t="s">
        <v>1013</v>
      </c>
      <c r="X401" s="16">
        <v>0.05</v>
      </c>
      <c r="Y401" s="16" t="s">
        <v>1014</v>
      </c>
      <c r="Z401" s="16">
        <v>0.05</v>
      </c>
      <c r="AA401" s="16">
        <v>2013</v>
      </c>
      <c r="AB401" s="16" t="s">
        <v>198</v>
      </c>
      <c r="AC401" s="16"/>
      <c r="AD401" s="16"/>
      <c r="AE401" s="16">
        <v>2</v>
      </c>
      <c r="AF401" s="13">
        <v>2</v>
      </c>
      <c r="AG401" s="16"/>
      <c r="AH401" s="16"/>
      <c r="AI401" s="16"/>
      <c r="AJ401" s="16"/>
      <c r="AK401" s="16"/>
      <c r="AL401" s="16"/>
    </row>
    <row r="402" spans="1:38" ht="75" x14ac:dyDescent="0.2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6" t="s">
        <v>1013</v>
      </c>
      <c r="X402" s="16">
        <v>6.6000000000000003E-2</v>
      </c>
      <c r="Y402" s="16" t="s">
        <v>1014</v>
      </c>
      <c r="Z402" s="16">
        <v>6.6000000000000003E-2</v>
      </c>
      <c r="AA402" s="16">
        <v>2013</v>
      </c>
      <c r="AB402" s="16" t="s">
        <v>198</v>
      </c>
      <c r="AC402" s="16"/>
      <c r="AD402" s="16"/>
      <c r="AE402" s="16">
        <v>2</v>
      </c>
      <c r="AF402" s="13">
        <v>2</v>
      </c>
      <c r="AG402" s="16"/>
      <c r="AH402" s="16"/>
      <c r="AI402" s="16"/>
      <c r="AJ402" s="16"/>
      <c r="AK402" s="16"/>
      <c r="AL402" s="16"/>
    </row>
    <row r="403" spans="1:38" ht="75" x14ac:dyDescent="0.25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6" t="s">
        <v>1013</v>
      </c>
      <c r="X403" s="16">
        <v>0.23799999999999999</v>
      </c>
      <c r="Y403" s="16" t="s">
        <v>1014</v>
      </c>
      <c r="Z403" s="16">
        <v>0.23799999999999999</v>
      </c>
      <c r="AA403" s="16">
        <v>2013</v>
      </c>
      <c r="AB403" s="16" t="s">
        <v>198</v>
      </c>
      <c r="AC403" s="16"/>
      <c r="AD403" s="16"/>
      <c r="AE403" s="16">
        <v>5</v>
      </c>
      <c r="AF403" s="13">
        <v>5</v>
      </c>
      <c r="AG403" s="16"/>
      <c r="AH403" s="16"/>
      <c r="AI403" s="16"/>
      <c r="AJ403" s="16"/>
      <c r="AK403" s="16"/>
      <c r="AL403" s="16"/>
    </row>
    <row r="404" spans="1:38" ht="75" x14ac:dyDescent="0.25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6" t="s">
        <v>1013</v>
      </c>
      <c r="X404" s="16">
        <v>0.04</v>
      </c>
      <c r="Y404" s="16" t="s">
        <v>1014</v>
      </c>
      <c r="Z404" s="16">
        <v>0.04</v>
      </c>
      <c r="AA404" s="16">
        <v>2013</v>
      </c>
      <c r="AB404" s="16" t="s">
        <v>198</v>
      </c>
      <c r="AC404" s="16"/>
      <c r="AD404" s="16"/>
      <c r="AE404" s="16">
        <v>2</v>
      </c>
      <c r="AF404" s="13">
        <v>2</v>
      </c>
      <c r="AG404" s="16"/>
      <c r="AH404" s="16"/>
      <c r="AI404" s="16"/>
      <c r="AJ404" s="16"/>
      <c r="AK404" s="16"/>
      <c r="AL404" s="16"/>
    </row>
    <row r="405" spans="1:38" ht="75" x14ac:dyDescent="0.25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6" t="s">
        <v>1013</v>
      </c>
      <c r="X405" s="16">
        <v>0.28999999999999998</v>
      </c>
      <c r="Y405" s="16" t="s">
        <v>1014</v>
      </c>
      <c r="Z405" s="16">
        <v>0.28999999999999998</v>
      </c>
      <c r="AA405" s="16">
        <v>2013</v>
      </c>
      <c r="AB405" s="16" t="s">
        <v>198</v>
      </c>
      <c r="AC405" s="16"/>
      <c r="AD405" s="16"/>
      <c r="AE405" s="16">
        <v>4</v>
      </c>
      <c r="AF405" s="13">
        <v>4</v>
      </c>
      <c r="AG405" s="16"/>
      <c r="AH405" s="16"/>
      <c r="AI405" s="16"/>
      <c r="AJ405" s="16"/>
      <c r="AK405" s="16"/>
      <c r="AL405" s="16"/>
    </row>
    <row r="406" spans="1:38" ht="75" x14ac:dyDescent="0.25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6" t="s">
        <v>1013</v>
      </c>
      <c r="X406" s="16">
        <v>7.5999999999999998E-2</v>
      </c>
      <c r="Y406" s="16" t="s">
        <v>1014</v>
      </c>
      <c r="Z406" s="16">
        <v>7.5999999999999998E-2</v>
      </c>
      <c r="AA406" s="16">
        <v>2013</v>
      </c>
      <c r="AB406" s="16" t="s">
        <v>198</v>
      </c>
      <c r="AC406" s="16"/>
      <c r="AD406" s="16"/>
      <c r="AE406" s="16">
        <v>2</v>
      </c>
      <c r="AF406" s="13">
        <v>2</v>
      </c>
      <c r="AG406" s="16"/>
      <c r="AH406" s="16"/>
      <c r="AI406" s="16"/>
      <c r="AJ406" s="16"/>
      <c r="AK406" s="16"/>
      <c r="AL406" s="16"/>
    </row>
    <row r="407" spans="1:38" ht="75" x14ac:dyDescent="0.25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6" t="s">
        <v>1013</v>
      </c>
      <c r="X407" s="16">
        <v>7.0000000000000007E-2</v>
      </c>
      <c r="Y407" s="16" t="s">
        <v>1014</v>
      </c>
      <c r="Z407" s="16">
        <v>7.0000000000000007E-2</v>
      </c>
      <c r="AA407" s="16">
        <v>2013</v>
      </c>
      <c r="AB407" s="16" t="s">
        <v>198</v>
      </c>
      <c r="AC407" s="16"/>
      <c r="AD407" s="16"/>
      <c r="AE407" s="16">
        <v>2</v>
      </c>
      <c r="AF407" s="13">
        <v>2</v>
      </c>
      <c r="AG407" s="16"/>
      <c r="AH407" s="16"/>
      <c r="AI407" s="16"/>
      <c r="AJ407" s="16"/>
      <c r="AK407" s="16"/>
      <c r="AL407" s="16"/>
    </row>
    <row r="408" spans="1:38" ht="90" x14ac:dyDescent="0.25">
      <c r="A408" s="13">
        <v>68</v>
      </c>
      <c r="B408" s="13">
        <v>68</v>
      </c>
      <c r="C408" s="13" t="s">
        <v>218</v>
      </c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6" t="s">
        <v>1021</v>
      </c>
      <c r="S408" s="16" t="s">
        <v>1021</v>
      </c>
      <c r="T408" s="13">
        <v>2010</v>
      </c>
      <c r="U408" s="13" t="s">
        <v>1022</v>
      </c>
      <c r="V408" s="13" t="s">
        <v>253</v>
      </c>
      <c r="W408" s="16" t="s">
        <v>1031</v>
      </c>
      <c r="X408" s="16">
        <v>0.38</v>
      </c>
      <c r="Y408" s="16" t="s">
        <v>1034</v>
      </c>
      <c r="Z408" s="16">
        <v>0.38</v>
      </c>
      <c r="AA408" s="16">
        <v>1976</v>
      </c>
      <c r="AB408" s="16" t="s">
        <v>1035</v>
      </c>
      <c r="AC408" s="16"/>
      <c r="AD408" s="16"/>
      <c r="AE408" s="16">
        <v>9</v>
      </c>
      <c r="AF408" s="13">
        <v>9</v>
      </c>
      <c r="AG408" s="16" t="s">
        <v>1024</v>
      </c>
      <c r="AH408" s="16" t="s">
        <v>1023</v>
      </c>
      <c r="AI408" s="16">
        <v>0.2</v>
      </c>
      <c r="AJ408" s="16">
        <v>2018</v>
      </c>
      <c r="AK408" s="16" t="s">
        <v>1025</v>
      </c>
      <c r="AL408" s="16"/>
    </row>
    <row r="409" spans="1:38" ht="45" x14ac:dyDescent="0.25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6"/>
      <c r="Y409" s="16"/>
      <c r="Z409" s="16"/>
      <c r="AA409" s="16"/>
      <c r="AB409" s="17"/>
      <c r="AC409" s="16"/>
      <c r="AD409" s="16"/>
      <c r="AE409" s="16"/>
      <c r="AF409" s="13"/>
      <c r="AG409" s="16" t="s">
        <v>1024</v>
      </c>
      <c r="AH409" s="16" t="s">
        <v>1026</v>
      </c>
      <c r="AI409" s="16">
        <v>0.111</v>
      </c>
      <c r="AJ409" s="16">
        <v>2019</v>
      </c>
      <c r="AK409" s="16" t="s">
        <v>385</v>
      </c>
      <c r="AL409" s="16"/>
    </row>
    <row r="410" spans="1:38" ht="45" x14ac:dyDescent="0.25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6"/>
      <c r="Y410" s="16"/>
      <c r="Z410" s="16"/>
      <c r="AA410" s="16"/>
      <c r="AB410" s="16"/>
      <c r="AC410" s="16"/>
      <c r="AD410" s="16"/>
      <c r="AE410" s="16"/>
      <c r="AF410" s="13"/>
      <c r="AG410" s="16" t="s">
        <v>1024</v>
      </c>
      <c r="AH410" s="16" t="s">
        <v>1027</v>
      </c>
      <c r="AI410" s="16">
        <v>0.51200000000000001</v>
      </c>
      <c r="AJ410" s="16">
        <v>2019</v>
      </c>
      <c r="AK410" s="16" t="s">
        <v>385</v>
      </c>
      <c r="AL410" s="16"/>
    </row>
    <row r="411" spans="1:38" ht="45" x14ac:dyDescent="0.25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6"/>
      <c r="Y411" s="16"/>
      <c r="Z411" s="16"/>
      <c r="AA411" s="16"/>
      <c r="AB411" s="16"/>
      <c r="AC411" s="16"/>
      <c r="AD411" s="16"/>
      <c r="AE411" s="16"/>
      <c r="AF411" s="13"/>
      <c r="AG411" s="16" t="s">
        <v>1024</v>
      </c>
      <c r="AH411" s="16" t="s">
        <v>1028</v>
      </c>
      <c r="AI411" s="16">
        <v>0.19700000000000001</v>
      </c>
      <c r="AJ411" s="16">
        <v>2019</v>
      </c>
      <c r="AK411" s="16" t="s">
        <v>385</v>
      </c>
      <c r="AL411" s="16"/>
    </row>
    <row r="412" spans="1:38" ht="45" x14ac:dyDescent="0.25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6"/>
      <c r="Y412" s="16"/>
      <c r="Z412" s="16"/>
      <c r="AA412" s="16"/>
      <c r="AB412" s="16"/>
      <c r="AC412" s="16"/>
      <c r="AD412" s="16"/>
      <c r="AE412" s="16"/>
      <c r="AF412" s="13"/>
      <c r="AG412" s="16" t="s">
        <v>1024</v>
      </c>
      <c r="AH412" s="16" t="s">
        <v>1029</v>
      </c>
      <c r="AI412" s="16">
        <v>0.30599999999999999</v>
      </c>
      <c r="AJ412" s="16">
        <v>2019</v>
      </c>
      <c r="AK412" s="16" t="s">
        <v>385</v>
      </c>
      <c r="AL412" s="16"/>
    </row>
    <row r="413" spans="1:38" ht="90" x14ac:dyDescent="0.25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6" t="s">
        <v>1031</v>
      </c>
      <c r="X413" s="16">
        <v>1.9</v>
      </c>
      <c r="Y413" s="16" t="s">
        <v>1033</v>
      </c>
      <c r="Z413" s="16">
        <v>1.9</v>
      </c>
      <c r="AA413" s="16">
        <v>2018</v>
      </c>
      <c r="AB413" s="16" t="s">
        <v>205</v>
      </c>
      <c r="AC413" s="16"/>
      <c r="AD413" s="16"/>
      <c r="AE413" s="16">
        <v>12</v>
      </c>
      <c r="AF413" s="13">
        <v>12</v>
      </c>
      <c r="AG413" s="16" t="s">
        <v>1031</v>
      </c>
      <c r="AH413" s="16" t="s">
        <v>1030</v>
      </c>
      <c r="AI413" s="16">
        <v>0.184</v>
      </c>
      <c r="AJ413" s="16">
        <v>2018</v>
      </c>
      <c r="AK413" s="16" t="s">
        <v>1032</v>
      </c>
      <c r="AL413" s="16"/>
    </row>
    <row r="414" spans="1:38" ht="90" x14ac:dyDescent="0.25">
      <c r="A414" s="13">
        <v>69</v>
      </c>
      <c r="B414" s="13">
        <v>69</v>
      </c>
      <c r="C414" s="13" t="s">
        <v>57</v>
      </c>
      <c r="D414" s="13"/>
      <c r="E414" s="13"/>
      <c r="F414" s="13"/>
      <c r="G414" s="13"/>
      <c r="H414" s="13"/>
      <c r="I414" s="13"/>
      <c r="J414" s="13"/>
      <c r="K414" s="13"/>
      <c r="L414" s="13"/>
      <c r="M414" s="16" t="s">
        <v>262</v>
      </c>
      <c r="N414" s="16" t="s">
        <v>261</v>
      </c>
      <c r="O414" s="13">
        <v>0.6</v>
      </c>
      <c r="P414" s="13">
        <v>2012</v>
      </c>
      <c r="Q414" s="16" t="s">
        <v>102</v>
      </c>
      <c r="R414" s="13" t="s">
        <v>254</v>
      </c>
      <c r="S414" s="16" t="s">
        <v>252</v>
      </c>
      <c r="T414" s="13">
        <v>2012</v>
      </c>
      <c r="U414" s="13" t="s">
        <v>1022</v>
      </c>
      <c r="V414" s="13" t="s">
        <v>253</v>
      </c>
      <c r="W414" s="16" t="s">
        <v>271</v>
      </c>
      <c r="X414" s="16">
        <v>4.2000000000000003E-2</v>
      </c>
      <c r="Y414" s="16" t="s">
        <v>270</v>
      </c>
      <c r="Z414" s="16">
        <v>4.2000000000000003E-2</v>
      </c>
      <c r="AA414" s="16">
        <v>2012</v>
      </c>
      <c r="AB414" s="16" t="s">
        <v>272</v>
      </c>
      <c r="AC414" s="16">
        <v>4</v>
      </c>
      <c r="AD414" s="16"/>
      <c r="AE414" s="16"/>
      <c r="AF414" s="13">
        <v>4</v>
      </c>
      <c r="AG414" s="16" t="s">
        <v>256</v>
      </c>
      <c r="AH414" s="16" t="s">
        <v>255</v>
      </c>
      <c r="AI414" s="16">
        <v>1.4E-2</v>
      </c>
      <c r="AJ414" s="16">
        <v>2012</v>
      </c>
      <c r="AK414" s="16" t="s">
        <v>257</v>
      </c>
      <c r="AL414" s="16"/>
    </row>
    <row r="415" spans="1:38" ht="90" x14ac:dyDescent="0.25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6" t="s">
        <v>1037</v>
      </c>
      <c r="N415" s="16" t="s">
        <v>1036</v>
      </c>
      <c r="O415" s="13">
        <v>1.2</v>
      </c>
      <c r="P415" s="13">
        <v>1976</v>
      </c>
      <c r="Q415" s="16" t="s">
        <v>102</v>
      </c>
      <c r="R415" s="13"/>
      <c r="S415" s="13"/>
      <c r="T415" s="13"/>
      <c r="U415" s="13"/>
      <c r="V415" s="13"/>
      <c r="W415" s="16" t="s">
        <v>271</v>
      </c>
      <c r="X415" s="16">
        <v>4.2000000000000003E-2</v>
      </c>
      <c r="Y415" s="16" t="s">
        <v>273</v>
      </c>
      <c r="Z415" s="16">
        <v>4.2000000000000003E-2</v>
      </c>
      <c r="AA415" s="16">
        <v>2012</v>
      </c>
      <c r="AB415" s="16" t="s">
        <v>272</v>
      </c>
      <c r="AC415" s="16">
        <v>4</v>
      </c>
      <c r="AD415" s="16"/>
      <c r="AE415" s="16"/>
      <c r="AF415" s="13">
        <v>4</v>
      </c>
      <c r="AG415" s="16" t="s">
        <v>256</v>
      </c>
      <c r="AH415" s="16" t="s">
        <v>258</v>
      </c>
      <c r="AI415" s="16">
        <v>1.4E-2</v>
      </c>
      <c r="AJ415" s="16">
        <v>2012</v>
      </c>
      <c r="AK415" s="16" t="s">
        <v>257</v>
      </c>
      <c r="AL415" s="16"/>
    </row>
    <row r="416" spans="1:38" ht="135" x14ac:dyDescent="0.25">
      <c r="A416" s="13">
        <v>70</v>
      </c>
      <c r="B416" s="13">
        <v>70</v>
      </c>
      <c r="C416" s="13" t="s">
        <v>1038</v>
      </c>
      <c r="D416" s="16" t="s">
        <v>1052</v>
      </c>
      <c r="E416" s="16" t="s">
        <v>1051</v>
      </c>
      <c r="F416" s="16">
        <v>0.47</v>
      </c>
      <c r="G416" s="16">
        <v>2014</v>
      </c>
      <c r="H416" s="16" t="s">
        <v>1053</v>
      </c>
      <c r="I416" s="16">
        <v>12</v>
      </c>
      <c r="J416" s="16"/>
      <c r="K416" s="16"/>
      <c r="L416" s="16">
        <v>12</v>
      </c>
      <c r="M416" s="13"/>
      <c r="N416" s="13"/>
      <c r="O416" s="13"/>
      <c r="P416" s="13"/>
      <c r="Q416" s="13"/>
      <c r="R416" s="16" t="s">
        <v>1040</v>
      </c>
      <c r="S416" s="16" t="s">
        <v>1039</v>
      </c>
      <c r="T416" s="13">
        <v>2013</v>
      </c>
      <c r="U416" s="13" t="s">
        <v>1018</v>
      </c>
      <c r="V416" s="13" t="s">
        <v>221</v>
      </c>
      <c r="W416" s="16" t="s">
        <v>1042</v>
      </c>
      <c r="X416" s="16">
        <v>0.89</v>
      </c>
      <c r="Y416" s="16" t="s">
        <v>1041</v>
      </c>
      <c r="Z416" s="16">
        <v>0.89</v>
      </c>
      <c r="AA416" s="16">
        <v>2014</v>
      </c>
      <c r="AB416" s="16" t="s">
        <v>765</v>
      </c>
      <c r="AC416" s="16"/>
      <c r="AD416" s="16"/>
      <c r="AE416" s="16">
        <v>30</v>
      </c>
      <c r="AF416" s="13">
        <v>30</v>
      </c>
      <c r="AG416" s="16"/>
      <c r="AH416" s="16"/>
      <c r="AI416" s="16"/>
      <c r="AJ416" s="16"/>
      <c r="AK416" s="16"/>
      <c r="AL416" s="16"/>
    </row>
    <row r="417" spans="1:38" ht="90" x14ac:dyDescent="0.25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6" t="s">
        <v>1044</v>
      </c>
      <c r="X417" s="16">
        <v>2.36</v>
      </c>
      <c r="Y417" s="16" t="s">
        <v>1043</v>
      </c>
      <c r="Z417" s="16">
        <v>2.36</v>
      </c>
      <c r="AA417" s="16">
        <v>2014</v>
      </c>
      <c r="AB417" s="16" t="s">
        <v>765</v>
      </c>
      <c r="AC417" s="16"/>
      <c r="AD417" s="16"/>
      <c r="AE417" s="16">
        <v>37</v>
      </c>
      <c r="AF417" s="13">
        <v>37</v>
      </c>
      <c r="AG417" s="16"/>
      <c r="AH417" s="16"/>
      <c r="AI417" s="16"/>
      <c r="AJ417" s="16"/>
      <c r="AK417" s="16"/>
      <c r="AL417" s="16"/>
    </row>
    <row r="418" spans="1:38" ht="90" x14ac:dyDescent="0.25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6" t="s">
        <v>1046</v>
      </c>
      <c r="X418" s="16">
        <v>2.0499999999999998</v>
      </c>
      <c r="Y418" s="16" t="s">
        <v>1045</v>
      </c>
      <c r="Z418" s="16">
        <v>2.0499999999999998</v>
      </c>
      <c r="AA418" s="16">
        <v>2014</v>
      </c>
      <c r="AB418" s="16" t="s">
        <v>765</v>
      </c>
      <c r="AC418" s="16"/>
      <c r="AD418" s="16"/>
      <c r="AE418" s="16">
        <v>27</v>
      </c>
      <c r="AF418" s="13">
        <v>27</v>
      </c>
      <c r="AG418" s="16"/>
      <c r="AH418" s="16"/>
      <c r="AI418" s="16"/>
      <c r="AJ418" s="16"/>
      <c r="AK418" s="16"/>
      <c r="AL418" s="16"/>
    </row>
    <row r="419" spans="1:38" ht="90" x14ac:dyDescent="0.25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6" t="s">
        <v>1048</v>
      </c>
      <c r="X419" s="16">
        <v>1.7</v>
      </c>
      <c r="Y419" s="16" t="s">
        <v>1047</v>
      </c>
      <c r="Z419" s="16">
        <v>1.7</v>
      </c>
      <c r="AA419" s="16">
        <v>2014</v>
      </c>
      <c r="AB419" s="16" t="s">
        <v>765</v>
      </c>
      <c r="AC419" s="16"/>
      <c r="AD419" s="16"/>
      <c r="AE419" s="16">
        <v>42</v>
      </c>
      <c r="AF419" s="13">
        <v>42</v>
      </c>
      <c r="AG419" s="16"/>
      <c r="AH419" s="16"/>
      <c r="AI419" s="16"/>
      <c r="AJ419" s="16"/>
      <c r="AK419" s="16"/>
      <c r="AL419" s="16"/>
    </row>
    <row r="420" spans="1:38" ht="90" x14ac:dyDescent="0.2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6" t="s">
        <v>1050</v>
      </c>
      <c r="X420" s="16">
        <v>1.3</v>
      </c>
      <c r="Y420" s="16" t="s">
        <v>1049</v>
      </c>
      <c r="Z420" s="16">
        <v>1.3</v>
      </c>
      <c r="AA420" s="16">
        <v>2014</v>
      </c>
      <c r="AB420" s="16" t="s">
        <v>765</v>
      </c>
      <c r="AC420" s="16"/>
      <c r="AD420" s="16"/>
      <c r="AE420" s="16">
        <v>33</v>
      </c>
      <c r="AF420" s="13">
        <v>33</v>
      </c>
      <c r="AG420" s="16"/>
      <c r="AH420" s="16"/>
      <c r="AI420" s="16"/>
      <c r="AJ420" s="16"/>
      <c r="AK420" s="16"/>
      <c r="AL420" s="16"/>
    </row>
    <row r="421" spans="1:38" ht="195" x14ac:dyDescent="0.25">
      <c r="A421" s="13">
        <v>71</v>
      </c>
      <c r="B421" s="13">
        <v>71</v>
      </c>
      <c r="C421" s="16" t="s">
        <v>232</v>
      </c>
      <c r="D421" s="16" t="s">
        <v>244</v>
      </c>
      <c r="E421" s="16" t="s">
        <v>248</v>
      </c>
      <c r="F421" s="13">
        <v>4.7</v>
      </c>
      <c r="G421" s="13">
        <v>2013</v>
      </c>
      <c r="H421" s="16" t="s">
        <v>249</v>
      </c>
      <c r="I421" s="13">
        <v>38</v>
      </c>
      <c r="J421" s="13"/>
      <c r="K421" s="13"/>
      <c r="L421" s="13">
        <v>38</v>
      </c>
      <c r="M421" s="13"/>
      <c r="N421" s="13"/>
      <c r="O421" s="13"/>
      <c r="P421" s="13"/>
      <c r="Q421" s="13"/>
      <c r="R421" s="13" t="s">
        <v>1055</v>
      </c>
      <c r="S421" s="16" t="s">
        <v>1054</v>
      </c>
      <c r="T421" s="13">
        <v>2013</v>
      </c>
      <c r="U421" s="13" t="s">
        <v>1020</v>
      </c>
      <c r="V421" s="13" t="s">
        <v>221</v>
      </c>
      <c r="W421" s="16" t="s">
        <v>1057</v>
      </c>
      <c r="X421" s="16">
        <v>1</v>
      </c>
      <c r="Y421" s="16" t="s">
        <v>1056</v>
      </c>
      <c r="Z421" s="16">
        <v>1</v>
      </c>
      <c r="AA421" s="16">
        <v>2013</v>
      </c>
      <c r="AB421" s="16" t="s">
        <v>1058</v>
      </c>
      <c r="AC421" s="16"/>
      <c r="AD421" s="16"/>
      <c r="AE421" s="16">
        <v>33</v>
      </c>
      <c r="AF421" s="13">
        <v>33</v>
      </c>
      <c r="AG421" s="16"/>
      <c r="AH421" s="16"/>
      <c r="AI421" s="16"/>
      <c r="AJ421" s="16"/>
      <c r="AK421" s="16"/>
      <c r="AL421" s="16"/>
    </row>
    <row r="422" spans="1:38" ht="75" x14ac:dyDescent="0.25">
      <c r="A422" s="13">
        <v>72</v>
      </c>
      <c r="B422" s="13">
        <v>72</v>
      </c>
      <c r="C422" s="13" t="s">
        <v>25</v>
      </c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6" t="s">
        <v>1060</v>
      </c>
      <c r="S422" s="16" t="s">
        <v>1059</v>
      </c>
      <c r="T422" s="13">
        <v>2016</v>
      </c>
      <c r="U422" s="13" t="s">
        <v>1022</v>
      </c>
      <c r="V422" s="13" t="s">
        <v>28</v>
      </c>
      <c r="W422" s="13"/>
      <c r="X422" s="16"/>
      <c r="Y422" s="16"/>
      <c r="Z422" s="16"/>
      <c r="AA422" s="16"/>
      <c r="AB422" s="16"/>
      <c r="AC422" s="16"/>
      <c r="AD422" s="16"/>
      <c r="AE422" s="16"/>
      <c r="AF422" s="13"/>
      <c r="AG422" s="16" t="s">
        <v>1062</v>
      </c>
      <c r="AH422" s="16" t="s">
        <v>1061</v>
      </c>
      <c r="AI422" s="16">
        <v>0.39800000000000002</v>
      </c>
      <c r="AJ422" s="16">
        <v>2019</v>
      </c>
      <c r="AK422" s="16" t="s">
        <v>385</v>
      </c>
      <c r="AL422" s="16"/>
    </row>
    <row r="423" spans="1:38" ht="75" x14ac:dyDescent="0.25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6"/>
      <c r="Y423" s="16"/>
      <c r="Z423" s="16"/>
      <c r="AA423" s="16"/>
      <c r="AB423" s="16"/>
      <c r="AC423" s="16"/>
      <c r="AD423" s="16"/>
      <c r="AE423" s="16"/>
      <c r="AF423" s="13"/>
      <c r="AG423" s="16" t="s">
        <v>1064</v>
      </c>
      <c r="AH423" s="16" t="s">
        <v>1063</v>
      </c>
      <c r="AI423" s="16">
        <v>0.308</v>
      </c>
      <c r="AJ423" s="16">
        <v>2019</v>
      </c>
      <c r="AK423" s="16" t="s">
        <v>77</v>
      </c>
      <c r="AL423" s="16"/>
    </row>
    <row r="424" spans="1:38" ht="105" x14ac:dyDescent="0.25">
      <c r="A424" s="13">
        <v>73</v>
      </c>
      <c r="B424" s="13">
        <v>73</v>
      </c>
      <c r="C424" s="16" t="s">
        <v>1068</v>
      </c>
      <c r="D424" s="16" t="s">
        <v>1067</v>
      </c>
      <c r="E424" s="16" t="s">
        <v>1069</v>
      </c>
      <c r="F424" s="13">
        <v>0.11</v>
      </c>
      <c r="G424" s="13">
        <v>2021</v>
      </c>
      <c r="H424" s="16" t="s">
        <v>1053</v>
      </c>
      <c r="I424" s="13">
        <v>2</v>
      </c>
      <c r="J424" s="13"/>
      <c r="K424" s="13"/>
      <c r="L424" s="13">
        <v>2</v>
      </c>
      <c r="M424" s="13"/>
      <c r="N424" s="13"/>
      <c r="O424" s="13"/>
      <c r="P424" s="13"/>
      <c r="Q424" s="13"/>
      <c r="R424" s="16" t="s">
        <v>1067</v>
      </c>
      <c r="S424" s="16" t="s">
        <v>1065</v>
      </c>
      <c r="T424" s="13">
        <v>2021</v>
      </c>
      <c r="U424" s="13" t="s">
        <v>975</v>
      </c>
      <c r="V424" s="13" t="s">
        <v>1066</v>
      </c>
      <c r="W424" s="13"/>
      <c r="X424" s="16"/>
      <c r="Y424" s="16"/>
      <c r="Z424" s="16"/>
      <c r="AA424" s="16"/>
      <c r="AB424" s="16"/>
      <c r="AC424" s="16"/>
      <c r="AD424" s="16"/>
      <c r="AE424" s="16"/>
      <c r="AF424" s="13"/>
      <c r="AG424" s="16"/>
      <c r="AH424" s="16"/>
      <c r="AI424" s="16"/>
      <c r="AJ424" s="16"/>
      <c r="AK424" s="16"/>
      <c r="AL424" s="16"/>
    </row>
    <row r="425" spans="1:38" ht="90" x14ac:dyDescent="0.25">
      <c r="A425" s="13">
        <v>74</v>
      </c>
      <c r="B425" s="13">
        <v>74</v>
      </c>
      <c r="C425" s="16" t="s">
        <v>1070</v>
      </c>
      <c r="D425" s="16" t="s">
        <v>1072</v>
      </c>
      <c r="E425" s="16" t="s">
        <v>1074</v>
      </c>
      <c r="F425" s="13">
        <v>0.04</v>
      </c>
      <c r="G425" s="13">
        <v>2021</v>
      </c>
      <c r="H425" s="16" t="s">
        <v>1053</v>
      </c>
      <c r="I425" s="13">
        <v>2</v>
      </c>
      <c r="J425" s="13"/>
      <c r="K425" s="13"/>
      <c r="L425" s="13">
        <v>2</v>
      </c>
      <c r="M425" s="13"/>
      <c r="N425" s="13"/>
      <c r="O425" s="13"/>
      <c r="P425" s="13"/>
      <c r="Q425" s="13"/>
      <c r="R425" s="16" t="s">
        <v>1072</v>
      </c>
      <c r="S425" s="16" t="s">
        <v>1071</v>
      </c>
      <c r="T425" s="13">
        <v>2021</v>
      </c>
      <c r="U425" s="13" t="s">
        <v>1073</v>
      </c>
      <c r="V425" s="13" t="s">
        <v>1066</v>
      </c>
      <c r="W425" s="13"/>
      <c r="X425" s="16"/>
      <c r="Y425" s="16"/>
      <c r="Z425" s="16"/>
      <c r="AA425" s="16"/>
      <c r="AB425" s="16"/>
      <c r="AC425" s="16"/>
      <c r="AD425" s="16"/>
      <c r="AE425" s="16"/>
      <c r="AF425" s="13"/>
      <c r="AG425" s="16"/>
      <c r="AH425" s="16"/>
      <c r="AI425" s="16"/>
      <c r="AJ425" s="16"/>
      <c r="AK425" s="16"/>
      <c r="AL425" s="16"/>
    </row>
    <row r="426" spans="1:38" ht="90" x14ac:dyDescent="0.25">
      <c r="A426" s="13">
        <v>75</v>
      </c>
      <c r="B426" s="13">
        <v>75</v>
      </c>
      <c r="C426" s="16" t="s">
        <v>1078</v>
      </c>
      <c r="D426" s="16" t="s">
        <v>1076</v>
      </c>
      <c r="E426" s="16" t="s">
        <v>1077</v>
      </c>
      <c r="F426" s="13">
        <v>0.1</v>
      </c>
      <c r="G426" s="13">
        <v>2021</v>
      </c>
      <c r="H426" s="16" t="s">
        <v>1053</v>
      </c>
      <c r="I426" s="13">
        <v>2</v>
      </c>
      <c r="J426" s="13"/>
      <c r="K426" s="13"/>
      <c r="L426" s="13">
        <v>2</v>
      </c>
      <c r="M426" s="13"/>
      <c r="N426" s="13"/>
      <c r="O426" s="13"/>
      <c r="P426" s="13"/>
      <c r="Q426" s="13"/>
      <c r="R426" s="16" t="s">
        <v>1076</v>
      </c>
      <c r="S426" s="16" t="s">
        <v>1075</v>
      </c>
      <c r="T426" s="13">
        <v>2021</v>
      </c>
      <c r="U426" s="13" t="s">
        <v>975</v>
      </c>
      <c r="V426" s="13" t="s">
        <v>1066</v>
      </c>
      <c r="W426" s="13"/>
      <c r="X426" s="16"/>
      <c r="Y426" s="16"/>
      <c r="Z426" s="16"/>
      <c r="AA426" s="16"/>
      <c r="AB426" s="16"/>
      <c r="AC426" s="16"/>
      <c r="AD426" s="16"/>
      <c r="AE426" s="16"/>
      <c r="AF426" s="13"/>
      <c r="AG426" s="16"/>
      <c r="AH426" s="16"/>
      <c r="AI426" s="16"/>
      <c r="AJ426" s="16"/>
      <c r="AK426" s="16"/>
      <c r="AL426" s="16"/>
    </row>
    <row r="427" spans="1:38" ht="90" x14ac:dyDescent="0.25">
      <c r="A427" s="13">
        <v>76</v>
      </c>
      <c r="B427" s="13">
        <v>76</v>
      </c>
      <c r="C427" s="16" t="s">
        <v>1079</v>
      </c>
      <c r="D427" s="16" t="s">
        <v>1081</v>
      </c>
      <c r="E427" s="16" t="s">
        <v>1082</v>
      </c>
      <c r="F427" s="13">
        <v>0.06</v>
      </c>
      <c r="G427" s="13">
        <v>2021</v>
      </c>
      <c r="H427" s="16" t="s">
        <v>1053</v>
      </c>
      <c r="I427" s="13">
        <v>2</v>
      </c>
      <c r="J427" s="13"/>
      <c r="K427" s="13"/>
      <c r="L427" s="13">
        <v>2</v>
      </c>
      <c r="M427" s="13"/>
      <c r="N427" s="13"/>
      <c r="O427" s="13"/>
      <c r="P427" s="13"/>
      <c r="Q427" s="13"/>
      <c r="R427" s="16" t="s">
        <v>1081</v>
      </c>
      <c r="S427" s="16" t="s">
        <v>1080</v>
      </c>
      <c r="T427" s="13">
        <v>2021</v>
      </c>
      <c r="U427" s="13" t="s">
        <v>1073</v>
      </c>
      <c r="V427" s="13" t="s">
        <v>1011</v>
      </c>
      <c r="W427" s="13"/>
      <c r="X427" s="16"/>
      <c r="Y427" s="16"/>
      <c r="Z427" s="16"/>
      <c r="AA427" s="16"/>
      <c r="AB427" s="16"/>
      <c r="AC427" s="16"/>
      <c r="AD427" s="16"/>
      <c r="AE427" s="16"/>
      <c r="AF427" s="13"/>
      <c r="AG427" s="16"/>
      <c r="AH427" s="16"/>
      <c r="AI427" s="16"/>
      <c r="AJ427" s="16"/>
      <c r="AK427" s="16"/>
      <c r="AL427" s="16"/>
    </row>
    <row r="428" spans="1:38" ht="75" x14ac:dyDescent="0.25">
      <c r="A428" s="13">
        <v>77</v>
      </c>
      <c r="B428" s="13">
        <v>77</v>
      </c>
      <c r="C428" s="16" t="s">
        <v>1086</v>
      </c>
      <c r="D428" s="16" t="s">
        <v>1084</v>
      </c>
      <c r="E428" s="16" t="s">
        <v>1085</v>
      </c>
      <c r="F428" s="13">
        <v>0.01</v>
      </c>
      <c r="G428" s="13">
        <v>2021</v>
      </c>
      <c r="H428" s="16" t="s">
        <v>1053</v>
      </c>
      <c r="I428" s="13">
        <v>1</v>
      </c>
      <c r="J428" s="13"/>
      <c r="K428" s="13"/>
      <c r="L428" s="13">
        <v>1</v>
      </c>
      <c r="M428" s="13"/>
      <c r="N428" s="13"/>
      <c r="O428" s="13"/>
      <c r="P428" s="13"/>
      <c r="Q428" s="13"/>
      <c r="R428" s="16" t="s">
        <v>1084</v>
      </c>
      <c r="S428" s="16" t="s">
        <v>1083</v>
      </c>
      <c r="T428" s="13">
        <v>2021</v>
      </c>
      <c r="U428" s="13" t="s">
        <v>1073</v>
      </c>
      <c r="V428" s="13" t="s">
        <v>1066</v>
      </c>
      <c r="W428" s="13"/>
      <c r="X428" s="16"/>
      <c r="Y428" s="16"/>
      <c r="Z428" s="16"/>
      <c r="AA428" s="16"/>
      <c r="AB428" s="16"/>
      <c r="AC428" s="16"/>
      <c r="AD428" s="16"/>
      <c r="AE428" s="16"/>
      <c r="AF428" s="13"/>
      <c r="AG428" s="16"/>
      <c r="AH428" s="16"/>
      <c r="AI428" s="16"/>
      <c r="AJ428" s="16"/>
      <c r="AK428" s="16"/>
      <c r="AL428" s="16"/>
    </row>
    <row r="429" spans="1:38" ht="150" x14ac:dyDescent="0.25">
      <c r="A429" s="13">
        <v>78</v>
      </c>
      <c r="B429" s="13">
        <v>78</v>
      </c>
      <c r="C429" s="18" t="s">
        <v>885</v>
      </c>
      <c r="D429" s="16" t="s">
        <v>980</v>
      </c>
      <c r="E429" s="16" t="s">
        <v>978</v>
      </c>
      <c r="F429" s="13">
        <v>11.5</v>
      </c>
      <c r="G429" s="13">
        <v>2022</v>
      </c>
      <c r="H429" s="16" t="s">
        <v>979</v>
      </c>
      <c r="I429" s="13"/>
      <c r="J429" s="13"/>
      <c r="K429" s="13"/>
      <c r="L429" s="13"/>
      <c r="M429" s="13"/>
      <c r="N429" s="13"/>
      <c r="O429" s="13"/>
      <c r="P429" s="13"/>
      <c r="Q429" s="13"/>
      <c r="R429" s="16" t="s">
        <v>1088</v>
      </c>
      <c r="S429" s="16" t="s">
        <v>1087</v>
      </c>
      <c r="T429" s="13">
        <v>2022</v>
      </c>
      <c r="U429" s="13" t="s">
        <v>1089</v>
      </c>
      <c r="V429" s="13" t="s">
        <v>1090</v>
      </c>
      <c r="W429" s="13"/>
      <c r="X429" s="16"/>
      <c r="Y429" s="16"/>
      <c r="Z429" s="16"/>
      <c r="AA429" s="16"/>
      <c r="AB429" s="16"/>
      <c r="AC429" s="16"/>
      <c r="AD429" s="16"/>
      <c r="AE429" s="16"/>
      <c r="AF429" s="13"/>
      <c r="AG429" s="16"/>
      <c r="AH429" s="16"/>
      <c r="AI429" s="16"/>
      <c r="AJ429" s="16"/>
      <c r="AK429" s="16"/>
      <c r="AL429" s="16"/>
    </row>
  </sheetData>
  <mergeCells count="38">
    <mergeCell ref="AK3:AK4"/>
    <mergeCell ref="AL3:AL4"/>
    <mergeCell ref="AB3:AB4"/>
    <mergeCell ref="AC3:AF3"/>
    <mergeCell ref="AG3:AG4"/>
    <mergeCell ref="AH3:AH4"/>
    <mergeCell ref="AI3:AI4"/>
    <mergeCell ref="W3:W4"/>
    <mergeCell ref="X3:X4"/>
    <mergeCell ref="Y3:Y4"/>
    <mergeCell ref="Z3:Z4"/>
    <mergeCell ref="AJ3:AJ4"/>
    <mergeCell ref="R3:R4"/>
    <mergeCell ref="S3:S4"/>
    <mergeCell ref="T3:T4"/>
    <mergeCell ref="U3:U4"/>
    <mergeCell ref="V3:V4"/>
    <mergeCell ref="N3:N4"/>
    <mergeCell ref="O3:O4"/>
    <mergeCell ref="A1:AL1"/>
    <mergeCell ref="A2:A4"/>
    <mergeCell ref="B2:B4"/>
    <mergeCell ref="C2:C4"/>
    <mergeCell ref="D2:L2"/>
    <mergeCell ref="M2:Q2"/>
    <mergeCell ref="R2:V2"/>
    <mergeCell ref="W2:AF2"/>
    <mergeCell ref="AG2:AK2"/>
    <mergeCell ref="Q3:Q4"/>
    <mergeCell ref="D3:D4"/>
    <mergeCell ref="E3:E4"/>
    <mergeCell ref="P3:P4"/>
    <mergeCell ref="AA3:AA4"/>
    <mergeCell ref="F3:F4"/>
    <mergeCell ref="G3:G4"/>
    <mergeCell ref="H3:H4"/>
    <mergeCell ref="I3:L3"/>
    <mergeCell ref="M3:M4"/>
  </mergeCells>
  <pageMargins left="0.7" right="0.7" top="0.75" bottom="0.75" header="0.3" footer="0.3"/>
  <pageSetup paperSize="9" scale="2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9216C0-450A-461F-8F40-A866C16EBD20}">
  <dimension ref="A1:AL1058"/>
  <sheetViews>
    <sheetView view="pageBreakPreview" topLeftCell="A1055" zoomScale="80" zoomScaleNormal="85" zoomScaleSheetLayoutView="80" workbookViewId="0">
      <selection activeCell="AC9" sqref="AC9"/>
    </sheetView>
  </sheetViews>
  <sheetFormatPr defaultRowHeight="15" x14ac:dyDescent="0.25"/>
  <cols>
    <col min="1" max="2" width="7.5703125" style="50" customWidth="1"/>
    <col min="3" max="3" width="26.85546875" style="50" customWidth="1"/>
    <col min="4" max="4" width="11.7109375" customWidth="1"/>
    <col min="5" max="6" width="9.140625" style="51"/>
    <col min="13" max="13" width="13.5703125" style="51" customWidth="1"/>
    <col min="18" max="18" width="9.140625" style="51"/>
    <col min="23" max="23" width="10.42578125" style="51" customWidth="1"/>
    <col min="28" max="28" width="9.85546875" customWidth="1"/>
    <col min="33" max="33" width="9.140625" style="51"/>
    <col min="34" max="34" width="11.7109375" style="51" customWidth="1"/>
  </cols>
  <sheetData>
    <row r="1" spans="1:38" s="1" customFormat="1" ht="18.75" customHeight="1" thickBot="1" x14ac:dyDescent="0.3">
      <c r="A1" s="534" t="s">
        <v>1092</v>
      </c>
      <c r="B1" s="534"/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534"/>
      <c r="Q1" s="534"/>
      <c r="R1" s="534"/>
      <c r="S1" s="534"/>
      <c r="T1" s="534"/>
      <c r="U1" s="534"/>
      <c r="V1" s="534"/>
      <c r="W1" s="534"/>
      <c r="X1" s="534"/>
      <c r="Y1" s="534"/>
      <c r="Z1" s="534"/>
      <c r="AA1" s="534"/>
      <c r="AB1" s="534"/>
      <c r="AC1" s="534"/>
      <c r="AD1" s="534"/>
      <c r="AE1" s="534"/>
      <c r="AF1" s="534"/>
      <c r="AG1" s="534"/>
      <c r="AH1" s="534"/>
      <c r="AI1" s="534"/>
      <c r="AJ1" s="534"/>
      <c r="AK1" s="534"/>
      <c r="AL1" s="534"/>
    </row>
    <row r="2" spans="1:38" s="2" customFormat="1" ht="32.25" customHeight="1" x14ac:dyDescent="0.2">
      <c r="A2" s="550" t="s">
        <v>0</v>
      </c>
      <c r="B2" s="552" t="s">
        <v>1</v>
      </c>
      <c r="C2" s="554" t="s">
        <v>24</v>
      </c>
      <c r="D2" s="556" t="s">
        <v>11638</v>
      </c>
      <c r="E2" s="556"/>
      <c r="F2" s="556"/>
      <c r="G2" s="556"/>
      <c r="H2" s="556"/>
      <c r="I2" s="556"/>
      <c r="J2" s="556"/>
      <c r="K2" s="556"/>
      <c r="L2" s="557"/>
      <c r="M2" s="556" t="s">
        <v>11639</v>
      </c>
      <c r="N2" s="556"/>
      <c r="O2" s="556"/>
      <c r="P2" s="556"/>
      <c r="Q2" s="557"/>
      <c r="R2" s="556" t="s">
        <v>11640</v>
      </c>
      <c r="S2" s="556"/>
      <c r="T2" s="556"/>
      <c r="U2" s="556"/>
      <c r="V2" s="557"/>
      <c r="W2" s="556" t="s">
        <v>11641</v>
      </c>
      <c r="X2" s="556"/>
      <c r="Y2" s="556"/>
      <c r="Z2" s="556"/>
      <c r="AA2" s="556"/>
      <c r="AB2" s="556"/>
      <c r="AC2" s="556"/>
      <c r="AD2" s="556"/>
      <c r="AE2" s="556"/>
      <c r="AF2" s="557"/>
      <c r="AG2" s="558" t="s">
        <v>11642</v>
      </c>
      <c r="AH2" s="558"/>
      <c r="AI2" s="558"/>
      <c r="AJ2" s="558"/>
      <c r="AK2" s="559"/>
      <c r="AL2" s="7"/>
    </row>
    <row r="3" spans="1:38" s="2" customFormat="1" ht="11.25" x14ac:dyDescent="0.25">
      <c r="A3" s="551"/>
      <c r="B3" s="553"/>
      <c r="C3" s="555"/>
      <c r="D3" s="547" t="s">
        <v>2</v>
      </c>
      <c r="E3" s="547" t="s">
        <v>3</v>
      </c>
      <c r="F3" s="547" t="s">
        <v>4</v>
      </c>
      <c r="G3" s="547" t="s">
        <v>5</v>
      </c>
      <c r="H3" s="547" t="s">
        <v>6</v>
      </c>
      <c r="I3" s="548" t="s">
        <v>7</v>
      </c>
      <c r="J3" s="548"/>
      <c r="K3" s="548"/>
      <c r="L3" s="549"/>
      <c r="M3" s="547" t="s">
        <v>2</v>
      </c>
      <c r="N3" s="547" t="s">
        <v>3</v>
      </c>
      <c r="O3" s="547" t="s">
        <v>8</v>
      </c>
      <c r="P3" s="547" t="s">
        <v>9</v>
      </c>
      <c r="Q3" s="560" t="s">
        <v>10</v>
      </c>
      <c r="R3" s="547" t="s">
        <v>2</v>
      </c>
      <c r="S3" s="547" t="s">
        <v>11</v>
      </c>
      <c r="T3" s="547" t="s">
        <v>5</v>
      </c>
      <c r="U3" s="547" t="s">
        <v>12</v>
      </c>
      <c r="V3" s="560" t="s">
        <v>13</v>
      </c>
      <c r="W3" s="547" t="s">
        <v>2</v>
      </c>
      <c r="X3" s="547" t="s">
        <v>14</v>
      </c>
      <c r="Y3" s="547" t="s">
        <v>15</v>
      </c>
      <c r="Z3" s="547" t="s">
        <v>16</v>
      </c>
      <c r="AA3" s="547" t="s">
        <v>5</v>
      </c>
      <c r="AB3" s="547" t="s">
        <v>6</v>
      </c>
      <c r="AC3" s="548" t="s">
        <v>7</v>
      </c>
      <c r="AD3" s="561"/>
      <c r="AE3" s="561"/>
      <c r="AF3" s="562"/>
      <c r="AG3" s="547" t="s">
        <v>2</v>
      </c>
      <c r="AH3" s="547" t="s">
        <v>3</v>
      </c>
      <c r="AI3" s="547" t="s">
        <v>16</v>
      </c>
      <c r="AJ3" s="547" t="s">
        <v>5</v>
      </c>
      <c r="AK3" s="560" t="s">
        <v>17</v>
      </c>
      <c r="AL3" s="553" t="s">
        <v>18</v>
      </c>
    </row>
    <row r="4" spans="1:38" s="4" customFormat="1" ht="27.75" x14ac:dyDescent="0.25">
      <c r="A4" s="551"/>
      <c r="B4" s="553"/>
      <c r="C4" s="555"/>
      <c r="D4" s="547"/>
      <c r="E4" s="547"/>
      <c r="F4" s="547"/>
      <c r="G4" s="547"/>
      <c r="H4" s="547"/>
      <c r="I4" s="26" t="s">
        <v>19</v>
      </c>
      <c r="J4" s="26" t="s">
        <v>20</v>
      </c>
      <c r="K4" s="26" t="s">
        <v>21</v>
      </c>
      <c r="L4" s="27" t="s">
        <v>22</v>
      </c>
      <c r="M4" s="547"/>
      <c r="N4" s="547"/>
      <c r="O4" s="547"/>
      <c r="P4" s="547"/>
      <c r="Q4" s="560"/>
      <c r="R4" s="547"/>
      <c r="S4" s="547"/>
      <c r="T4" s="547"/>
      <c r="U4" s="547"/>
      <c r="V4" s="560"/>
      <c r="W4" s="547"/>
      <c r="X4" s="547"/>
      <c r="Y4" s="547"/>
      <c r="Z4" s="547"/>
      <c r="AA4" s="547"/>
      <c r="AB4" s="547"/>
      <c r="AC4" s="26" t="s">
        <v>19</v>
      </c>
      <c r="AD4" s="26" t="s">
        <v>20</v>
      </c>
      <c r="AE4" s="26" t="s">
        <v>23</v>
      </c>
      <c r="AF4" s="27" t="s">
        <v>22</v>
      </c>
      <c r="AG4" s="547"/>
      <c r="AH4" s="547"/>
      <c r="AI4" s="547"/>
      <c r="AJ4" s="547"/>
      <c r="AK4" s="560"/>
      <c r="AL4" s="553"/>
    </row>
    <row r="5" spans="1:38" s="5" customFormat="1" ht="15.75" x14ac:dyDescent="0.25">
      <c r="A5" s="8">
        <v>1</v>
      </c>
      <c r="B5" s="9">
        <v>2</v>
      </c>
      <c r="C5" s="10">
        <v>3</v>
      </c>
      <c r="D5" s="11">
        <v>5</v>
      </c>
      <c r="E5" s="11">
        <v>6</v>
      </c>
      <c r="F5" s="11">
        <v>7</v>
      </c>
      <c r="G5" s="11">
        <v>8</v>
      </c>
      <c r="H5" s="11">
        <v>9</v>
      </c>
      <c r="I5" s="11">
        <v>10</v>
      </c>
      <c r="J5" s="11">
        <v>11</v>
      </c>
      <c r="K5" s="11">
        <v>12</v>
      </c>
      <c r="L5" s="12">
        <v>13</v>
      </c>
      <c r="M5" s="11">
        <v>15</v>
      </c>
      <c r="N5" s="11">
        <v>16</v>
      </c>
      <c r="O5" s="11">
        <v>17</v>
      </c>
      <c r="P5" s="11">
        <v>18</v>
      </c>
      <c r="Q5" s="12">
        <v>19</v>
      </c>
      <c r="R5" s="11">
        <v>21</v>
      </c>
      <c r="S5" s="11">
        <v>22</v>
      </c>
      <c r="T5" s="11">
        <v>23</v>
      </c>
      <c r="U5" s="11">
        <v>24</v>
      </c>
      <c r="V5" s="12">
        <v>25</v>
      </c>
      <c r="W5" s="11">
        <v>27</v>
      </c>
      <c r="X5" s="11">
        <v>28</v>
      </c>
      <c r="Y5" s="11">
        <v>29</v>
      </c>
      <c r="Z5" s="11">
        <v>30</v>
      </c>
      <c r="AA5" s="11">
        <v>31</v>
      </c>
      <c r="AB5" s="11">
        <v>32</v>
      </c>
      <c r="AC5" s="11">
        <v>33</v>
      </c>
      <c r="AD5" s="11">
        <v>34</v>
      </c>
      <c r="AE5" s="11">
        <v>35</v>
      </c>
      <c r="AF5" s="12">
        <v>36</v>
      </c>
      <c r="AG5" s="11">
        <v>38</v>
      </c>
      <c r="AH5" s="11">
        <v>39</v>
      </c>
      <c r="AI5" s="11">
        <v>40</v>
      </c>
      <c r="AJ5" s="11">
        <v>41</v>
      </c>
      <c r="AK5" s="12">
        <v>42</v>
      </c>
      <c r="AL5" s="9">
        <v>43</v>
      </c>
    </row>
    <row r="6" spans="1:38" s="5" customFormat="1" ht="15.75" x14ac:dyDescent="0.25">
      <c r="A6" s="29"/>
      <c r="B6" s="29"/>
      <c r="C6" s="29"/>
      <c r="D6" s="11"/>
      <c r="E6" s="11"/>
      <c r="F6" s="11"/>
      <c r="G6" s="11"/>
      <c r="H6" s="11"/>
      <c r="I6" s="11"/>
      <c r="J6" s="11"/>
      <c r="K6" s="11"/>
      <c r="L6" s="30"/>
      <c r="M6" s="11"/>
      <c r="N6" s="11"/>
      <c r="O6" s="11"/>
      <c r="P6" s="11"/>
      <c r="Q6" s="30"/>
      <c r="R6" s="11"/>
      <c r="S6" s="11"/>
      <c r="T6" s="11"/>
      <c r="U6" s="11"/>
      <c r="V6" s="30"/>
      <c r="W6" s="11"/>
      <c r="X6" s="11"/>
      <c r="Y6" s="11"/>
      <c r="Z6" s="11"/>
      <c r="AA6" s="11"/>
      <c r="AB6" s="11"/>
      <c r="AC6" s="11"/>
      <c r="AD6" s="11"/>
      <c r="AE6" s="11"/>
      <c r="AF6" s="30"/>
      <c r="AG6" s="11"/>
      <c r="AH6" s="11"/>
      <c r="AI6" s="11"/>
      <c r="AJ6" s="11"/>
      <c r="AK6" s="30"/>
      <c r="AL6" s="29"/>
    </row>
    <row r="7" spans="1:38" ht="60" customHeight="1" x14ac:dyDescent="0.25">
      <c r="A7" s="31">
        <v>1</v>
      </c>
      <c r="B7" s="31">
        <v>1</v>
      </c>
      <c r="C7" s="32" t="s">
        <v>1093</v>
      </c>
      <c r="D7" s="32" t="s">
        <v>1094</v>
      </c>
      <c r="E7" s="32" t="s">
        <v>1095</v>
      </c>
      <c r="F7" s="32">
        <v>0.14000000000000001</v>
      </c>
      <c r="G7" s="32">
        <v>1984</v>
      </c>
      <c r="H7" s="32" t="s">
        <v>1096</v>
      </c>
      <c r="I7" s="32" t="s">
        <v>1097</v>
      </c>
      <c r="J7" s="13"/>
      <c r="K7" s="13"/>
      <c r="L7" s="32" t="s">
        <v>1097</v>
      </c>
      <c r="M7" s="32"/>
      <c r="N7" s="13"/>
      <c r="O7" s="13"/>
      <c r="P7" s="13"/>
      <c r="Q7" s="13"/>
      <c r="R7" s="32"/>
      <c r="S7" s="13"/>
      <c r="T7" s="13"/>
      <c r="U7" s="13"/>
      <c r="V7" s="13"/>
      <c r="W7" s="32"/>
      <c r="X7" s="13"/>
      <c r="Y7" s="13"/>
      <c r="Z7" s="13"/>
      <c r="AA7" s="13"/>
      <c r="AB7" s="13"/>
      <c r="AC7" s="13"/>
      <c r="AD7" s="13"/>
      <c r="AE7" s="13"/>
      <c r="AF7" s="13"/>
      <c r="AG7" s="32"/>
      <c r="AH7" s="32"/>
      <c r="AI7" s="13"/>
      <c r="AJ7" s="13"/>
      <c r="AK7" s="13"/>
      <c r="AL7" s="13"/>
    </row>
    <row r="8" spans="1:38" ht="60" customHeight="1" x14ac:dyDescent="0.25">
      <c r="A8" s="31">
        <v>2</v>
      </c>
      <c r="B8" s="31">
        <v>2</v>
      </c>
      <c r="C8" s="32" t="s">
        <v>1093</v>
      </c>
      <c r="D8" s="32" t="s">
        <v>1098</v>
      </c>
      <c r="E8" s="32" t="s">
        <v>1099</v>
      </c>
      <c r="F8" s="32">
        <v>0.5</v>
      </c>
      <c r="G8" s="32">
        <v>1992</v>
      </c>
      <c r="H8" s="32" t="s">
        <v>1096</v>
      </c>
      <c r="I8" s="32" t="s">
        <v>1100</v>
      </c>
      <c r="J8" s="13"/>
      <c r="K8" s="13"/>
      <c r="L8" s="32" t="s">
        <v>1100</v>
      </c>
      <c r="M8" s="32"/>
      <c r="N8" s="13"/>
      <c r="O8" s="13"/>
      <c r="P8" s="13"/>
      <c r="Q8" s="13"/>
      <c r="R8" s="32"/>
      <c r="S8" s="13"/>
      <c r="T8" s="13"/>
      <c r="U8" s="13"/>
      <c r="V8" s="13"/>
      <c r="W8" s="32"/>
      <c r="X8" s="13"/>
      <c r="Y8" s="13"/>
      <c r="Z8" s="13"/>
      <c r="AA8" s="13"/>
      <c r="AB8" s="13"/>
      <c r="AC8" s="13"/>
      <c r="AD8" s="13"/>
      <c r="AE8" s="13"/>
      <c r="AF8" s="13"/>
      <c r="AG8" s="32"/>
      <c r="AH8" s="32"/>
      <c r="AI8" s="13"/>
      <c r="AJ8" s="13"/>
      <c r="AK8" s="13"/>
      <c r="AL8" s="13"/>
    </row>
    <row r="9" spans="1:38" ht="150" customHeight="1" x14ac:dyDescent="0.25">
      <c r="A9" s="31">
        <v>3</v>
      </c>
      <c r="B9" s="31">
        <v>3</v>
      </c>
      <c r="C9" s="32" t="s">
        <v>1101</v>
      </c>
      <c r="D9" s="32" t="s">
        <v>1102</v>
      </c>
      <c r="E9" s="32" t="s">
        <v>1102</v>
      </c>
      <c r="F9" s="32">
        <v>1.1000000000000001</v>
      </c>
      <c r="G9" s="32">
        <v>2011</v>
      </c>
      <c r="H9" s="32" t="s">
        <v>1103</v>
      </c>
      <c r="I9" s="32" t="s">
        <v>1104</v>
      </c>
      <c r="J9" s="13"/>
      <c r="K9" s="13"/>
      <c r="L9" s="32" t="s">
        <v>1104</v>
      </c>
      <c r="M9" s="32"/>
      <c r="N9" s="13"/>
      <c r="O9" s="13"/>
      <c r="P9" s="13"/>
      <c r="Q9" s="13"/>
      <c r="R9" s="32"/>
      <c r="S9" s="13"/>
      <c r="T9" s="13"/>
      <c r="U9" s="13"/>
      <c r="V9" s="13"/>
      <c r="W9" s="32"/>
      <c r="X9" s="13"/>
      <c r="Y9" s="13"/>
      <c r="Z9" s="13"/>
      <c r="AA9" s="13"/>
      <c r="AB9" s="13"/>
      <c r="AC9" s="13"/>
      <c r="AD9" s="13"/>
      <c r="AE9" s="13"/>
      <c r="AF9" s="13"/>
      <c r="AG9" s="32"/>
      <c r="AH9" s="32"/>
      <c r="AI9" s="13"/>
      <c r="AJ9" s="13"/>
      <c r="AK9" s="13"/>
      <c r="AL9" s="13"/>
    </row>
    <row r="10" spans="1:38" ht="45" customHeight="1" x14ac:dyDescent="0.25">
      <c r="A10" s="31">
        <v>4</v>
      </c>
      <c r="B10" s="31">
        <v>4</v>
      </c>
      <c r="C10" s="32" t="s">
        <v>1105</v>
      </c>
      <c r="D10" s="32" t="s">
        <v>1106</v>
      </c>
      <c r="E10" s="32" t="s">
        <v>1107</v>
      </c>
      <c r="F10" s="32">
        <v>1.5</v>
      </c>
      <c r="G10" s="32">
        <v>1995</v>
      </c>
      <c r="H10" s="32" t="s">
        <v>1103</v>
      </c>
      <c r="I10" s="32" t="s">
        <v>1108</v>
      </c>
      <c r="J10" s="13"/>
      <c r="K10" s="13"/>
      <c r="L10" s="32" t="s">
        <v>1108</v>
      </c>
      <c r="M10" s="32"/>
      <c r="N10" s="13"/>
      <c r="O10" s="13"/>
      <c r="P10" s="13"/>
      <c r="Q10" s="13"/>
      <c r="R10" s="32"/>
      <c r="S10" s="13"/>
      <c r="T10" s="13"/>
      <c r="U10" s="13"/>
      <c r="V10" s="13"/>
      <c r="W10" s="32"/>
      <c r="X10" s="13"/>
      <c r="Y10" s="13"/>
      <c r="Z10" s="13"/>
      <c r="AA10" s="13"/>
      <c r="AB10" s="13"/>
      <c r="AC10" s="13"/>
      <c r="AD10" s="13"/>
      <c r="AE10" s="13"/>
      <c r="AF10" s="13"/>
      <c r="AG10" s="32"/>
      <c r="AH10" s="32"/>
      <c r="AI10" s="13"/>
      <c r="AJ10" s="13"/>
      <c r="AK10" s="13"/>
      <c r="AL10" s="13"/>
    </row>
    <row r="11" spans="1:38" ht="45" customHeight="1" x14ac:dyDescent="0.25">
      <c r="A11" s="31">
        <v>5</v>
      </c>
      <c r="B11" s="31">
        <v>5</v>
      </c>
      <c r="C11" s="32" t="s">
        <v>1109</v>
      </c>
      <c r="D11" s="32" t="s">
        <v>1110</v>
      </c>
      <c r="E11" s="32" t="s">
        <v>1111</v>
      </c>
      <c r="F11" s="32">
        <v>2.5499999999999998</v>
      </c>
      <c r="G11" s="32">
        <v>1993</v>
      </c>
      <c r="H11" s="32" t="s">
        <v>1112</v>
      </c>
      <c r="I11" s="32" t="s">
        <v>1113</v>
      </c>
      <c r="J11" s="13"/>
      <c r="K11" s="13"/>
      <c r="L11" s="32" t="s">
        <v>1113</v>
      </c>
      <c r="M11" s="32"/>
      <c r="N11" s="13"/>
      <c r="O11" s="13"/>
      <c r="P11" s="13"/>
      <c r="Q11" s="13"/>
      <c r="R11" s="32"/>
      <c r="S11" s="13"/>
      <c r="T11" s="13"/>
      <c r="U11" s="13"/>
      <c r="V11" s="13"/>
      <c r="W11" s="32"/>
      <c r="X11" s="13"/>
      <c r="Y11" s="13"/>
      <c r="Z11" s="13"/>
      <c r="AA11" s="13"/>
      <c r="AB11" s="13"/>
      <c r="AC11" s="13"/>
      <c r="AD11" s="13"/>
      <c r="AE11" s="13"/>
      <c r="AF11" s="13"/>
      <c r="AG11" s="32"/>
      <c r="AH11" s="32"/>
      <c r="AI11" s="13"/>
      <c r="AJ11" s="13"/>
      <c r="AK11" s="13"/>
      <c r="AL11" s="13"/>
    </row>
    <row r="12" spans="1:38" ht="45" customHeight="1" x14ac:dyDescent="0.25">
      <c r="A12" s="31">
        <v>6</v>
      </c>
      <c r="B12" s="31">
        <v>6</v>
      </c>
      <c r="C12" s="32" t="s">
        <v>1109</v>
      </c>
      <c r="D12" s="32" t="s">
        <v>1114</v>
      </c>
      <c r="E12" s="32" t="s">
        <v>1115</v>
      </c>
      <c r="F12" s="32">
        <v>0.4</v>
      </c>
      <c r="G12" s="32">
        <v>1980</v>
      </c>
      <c r="H12" s="32" t="s">
        <v>1116</v>
      </c>
      <c r="I12" s="32" t="s">
        <v>1097</v>
      </c>
      <c r="J12" s="13"/>
      <c r="K12" s="13"/>
      <c r="L12" s="32" t="s">
        <v>1097</v>
      </c>
      <c r="M12" s="32"/>
      <c r="N12" s="13"/>
      <c r="O12" s="13"/>
      <c r="P12" s="13"/>
      <c r="Q12" s="13"/>
      <c r="R12" s="32"/>
      <c r="S12" s="13"/>
      <c r="T12" s="13"/>
      <c r="U12" s="13"/>
      <c r="V12" s="13"/>
      <c r="W12" s="32"/>
      <c r="X12" s="13"/>
      <c r="Y12" s="13"/>
      <c r="Z12" s="13"/>
      <c r="AA12" s="13"/>
      <c r="AB12" s="13"/>
      <c r="AC12" s="13"/>
      <c r="AD12" s="13"/>
      <c r="AE12" s="13"/>
      <c r="AF12" s="13"/>
      <c r="AG12" s="32"/>
      <c r="AH12" s="32"/>
      <c r="AI12" s="13"/>
      <c r="AJ12" s="13"/>
      <c r="AK12" s="13"/>
      <c r="AL12" s="13"/>
    </row>
    <row r="13" spans="1:38" ht="150" customHeight="1" x14ac:dyDescent="0.25">
      <c r="A13" s="31">
        <v>7</v>
      </c>
      <c r="B13" s="31">
        <v>7</v>
      </c>
      <c r="C13" s="32" t="s">
        <v>1101</v>
      </c>
      <c r="D13" s="32" t="s">
        <v>1117</v>
      </c>
      <c r="E13" s="32" t="s">
        <v>1118</v>
      </c>
      <c r="F13" s="32">
        <v>0.91</v>
      </c>
      <c r="G13" s="32">
        <v>1997</v>
      </c>
      <c r="H13" s="32" t="s">
        <v>1119</v>
      </c>
      <c r="I13" s="32" t="s">
        <v>1120</v>
      </c>
      <c r="J13" s="13"/>
      <c r="K13" s="13"/>
      <c r="L13" s="32" t="s">
        <v>1120</v>
      </c>
      <c r="M13" s="32"/>
      <c r="N13" s="13"/>
      <c r="O13" s="13"/>
      <c r="P13" s="13"/>
      <c r="Q13" s="13"/>
      <c r="R13" s="32"/>
      <c r="S13" s="13"/>
      <c r="T13" s="13"/>
      <c r="U13" s="13"/>
      <c r="V13" s="13"/>
      <c r="W13" s="32"/>
      <c r="X13" s="13"/>
      <c r="Y13" s="13"/>
      <c r="Z13" s="13"/>
      <c r="AA13" s="13"/>
      <c r="AB13" s="13"/>
      <c r="AC13" s="13"/>
      <c r="AD13" s="13"/>
      <c r="AE13" s="13"/>
      <c r="AF13" s="13"/>
      <c r="AG13" s="32"/>
      <c r="AH13" s="32"/>
      <c r="AI13" s="13"/>
      <c r="AJ13" s="13"/>
      <c r="AK13" s="13"/>
      <c r="AL13" s="13"/>
    </row>
    <row r="14" spans="1:38" ht="150" customHeight="1" x14ac:dyDescent="0.25">
      <c r="A14" s="31">
        <v>8</v>
      </c>
      <c r="B14" s="31">
        <v>8</v>
      </c>
      <c r="C14" s="32" t="s">
        <v>1101</v>
      </c>
      <c r="D14" s="32" t="s">
        <v>1121</v>
      </c>
      <c r="E14" s="32" t="s">
        <v>1122</v>
      </c>
      <c r="F14" s="32">
        <v>1.35</v>
      </c>
      <c r="G14" s="32">
        <v>1983</v>
      </c>
      <c r="H14" s="32" t="s">
        <v>1123</v>
      </c>
      <c r="I14" s="32">
        <v>25</v>
      </c>
      <c r="J14" s="13"/>
      <c r="K14" s="31"/>
      <c r="L14" s="32">
        <v>25</v>
      </c>
      <c r="M14" s="32"/>
      <c r="N14" s="13"/>
      <c r="O14" s="13"/>
      <c r="P14" s="13"/>
      <c r="Q14" s="13"/>
      <c r="R14" s="32"/>
      <c r="S14" s="13"/>
      <c r="T14" s="13"/>
      <c r="U14" s="13"/>
      <c r="V14" s="13"/>
      <c r="W14" s="32"/>
      <c r="X14" s="13"/>
      <c r="Y14" s="13"/>
      <c r="Z14" s="13"/>
      <c r="AA14" s="13"/>
      <c r="AB14" s="13"/>
      <c r="AC14" s="13"/>
      <c r="AD14" s="13"/>
      <c r="AE14" s="13"/>
      <c r="AF14" s="13"/>
      <c r="AG14" s="32"/>
      <c r="AH14" s="32"/>
      <c r="AI14" s="13"/>
      <c r="AJ14" s="13"/>
      <c r="AK14" s="13"/>
      <c r="AL14" s="13"/>
    </row>
    <row r="15" spans="1:38" ht="150" customHeight="1" x14ac:dyDescent="0.25">
      <c r="A15" s="31">
        <v>9</v>
      </c>
      <c r="B15" s="31">
        <v>9</v>
      </c>
      <c r="C15" s="32" t="s">
        <v>1101</v>
      </c>
      <c r="D15" s="32" t="s">
        <v>1124</v>
      </c>
      <c r="E15" s="32" t="s">
        <v>1125</v>
      </c>
      <c r="F15" s="32">
        <v>0.8</v>
      </c>
      <c r="G15" s="32">
        <v>1988</v>
      </c>
      <c r="H15" s="32" t="s">
        <v>1103</v>
      </c>
      <c r="I15" s="32" t="s">
        <v>1126</v>
      </c>
      <c r="J15" s="13"/>
      <c r="K15" s="13"/>
      <c r="L15" s="32" t="s">
        <v>1126</v>
      </c>
      <c r="M15" s="32"/>
      <c r="N15" s="13"/>
      <c r="O15" s="13"/>
      <c r="P15" s="13"/>
      <c r="Q15" s="13"/>
      <c r="R15" s="32"/>
      <c r="S15" s="13"/>
      <c r="T15" s="13"/>
      <c r="U15" s="13"/>
      <c r="V15" s="13"/>
      <c r="W15" s="32"/>
      <c r="X15" s="13"/>
      <c r="Y15" s="13"/>
      <c r="Z15" s="13"/>
      <c r="AA15" s="13"/>
      <c r="AB15" s="13"/>
      <c r="AC15" s="13"/>
      <c r="AD15" s="13"/>
      <c r="AE15" s="13"/>
      <c r="AF15" s="13"/>
      <c r="AG15" s="32"/>
      <c r="AH15" s="32"/>
      <c r="AI15" s="13"/>
      <c r="AJ15" s="13"/>
      <c r="AK15" s="13"/>
      <c r="AL15" s="13"/>
    </row>
    <row r="16" spans="1:38" ht="150" customHeight="1" x14ac:dyDescent="0.25">
      <c r="A16" s="31">
        <v>10</v>
      </c>
      <c r="B16" s="31">
        <v>10</v>
      </c>
      <c r="C16" s="32" t="s">
        <v>1127</v>
      </c>
      <c r="D16" s="32" t="s">
        <v>1128</v>
      </c>
      <c r="E16" s="32" t="s">
        <v>1129</v>
      </c>
      <c r="F16" s="32">
        <v>1.45</v>
      </c>
      <c r="G16" s="32">
        <v>1982</v>
      </c>
      <c r="H16" s="32" t="s">
        <v>1130</v>
      </c>
      <c r="I16" s="32" t="s">
        <v>1131</v>
      </c>
      <c r="J16" s="13"/>
      <c r="K16" s="13"/>
      <c r="L16" s="32" t="s">
        <v>1131</v>
      </c>
      <c r="M16" s="32"/>
      <c r="N16" s="13"/>
      <c r="O16" s="13"/>
      <c r="P16" s="13"/>
      <c r="Q16" s="13"/>
      <c r="R16" s="32"/>
      <c r="S16" s="13"/>
      <c r="T16" s="13"/>
      <c r="U16" s="13"/>
      <c r="V16" s="13"/>
      <c r="W16" s="32"/>
      <c r="X16" s="13"/>
      <c r="Y16" s="13"/>
      <c r="Z16" s="13"/>
      <c r="AA16" s="13"/>
      <c r="AB16" s="13"/>
      <c r="AC16" s="13"/>
      <c r="AD16" s="13"/>
      <c r="AE16" s="13"/>
      <c r="AF16" s="13"/>
      <c r="AG16" s="32"/>
      <c r="AH16" s="32"/>
      <c r="AI16" s="13"/>
      <c r="AJ16" s="13"/>
      <c r="AK16" s="13"/>
      <c r="AL16" s="13"/>
    </row>
    <row r="17" spans="1:38" ht="150" customHeight="1" x14ac:dyDescent="0.25">
      <c r="A17" s="31">
        <v>11</v>
      </c>
      <c r="B17" s="31">
        <v>11</v>
      </c>
      <c r="C17" s="32" t="s">
        <v>1127</v>
      </c>
      <c r="D17" s="32" t="s">
        <v>1132</v>
      </c>
      <c r="E17" s="32" t="s">
        <v>1133</v>
      </c>
      <c r="F17" s="32">
        <v>0.96</v>
      </c>
      <c r="G17" s="32">
        <v>1982</v>
      </c>
      <c r="H17" s="32" t="s">
        <v>1134</v>
      </c>
      <c r="I17" s="32" t="s">
        <v>1135</v>
      </c>
      <c r="J17" s="13"/>
      <c r="K17" s="13"/>
      <c r="L17" s="32" t="s">
        <v>1135</v>
      </c>
      <c r="M17" s="32"/>
      <c r="N17" s="13"/>
      <c r="O17" s="13"/>
      <c r="P17" s="13"/>
      <c r="Q17" s="13"/>
      <c r="R17" s="32"/>
      <c r="S17" s="13"/>
      <c r="T17" s="13"/>
      <c r="U17" s="13"/>
      <c r="V17" s="13"/>
      <c r="W17" s="32"/>
      <c r="X17" s="13"/>
      <c r="Y17" s="13"/>
      <c r="Z17" s="13"/>
      <c r="AA17" s="13"/>
      <c r="AB17" s="13"/>
      <c r="AC17" s="13"/>
      <c r="AD17" s="13"/>
      <c r="AE17" s="13"/>
      <c r="AF17" s="13"/>
      <c r="AG17" s="32"/>
      <c r="AH17" s="32"/>
      <c r="AI17" s="13"/>
      <c r="AJ17" s="13"/>
      <c r="AK17" s="13"/>
      <c r="AL17" s="13"/>
    </row>
    <row r="18" spans="1:38" ht="150" customHeight="1" x14ac:dyDescent="0.25">
      <c r="A18" s="31">
        <v>12</v>
      </c>
      <c r="B18" s="31">
        <v>12</v>
      </c>
      <c r="C18" s="32" t="s">
        <v>1127</v>
      </c>
      <c r="D18" s="32" t="s">
        <v>1136</v>
      </c>
      <c r="E18" s="32" t="s">
        <v>1137</v>
      </c>
      <c r="F18" s="32">
        <v>1.2450000000000001</v>
      </c>
      <c r="G18" s="32">
        <v>1987</v>
      </c>
      <c r="H18" s="32" t="s">
        <v>1138</v>
      </c>
      <c r="I18" s="32" t="s">
        <v>1139</v>
      </c>
      <c r="J18" s="13"/>
      <c r="K18" s="13"/>
      <c r="L18" s="32" t="s">
        <v>1139</v>
      </c>
      <c r="M18" s="32"/>
      <c r="N18" s="13"/>
      <c r="O18" s="13"/>
      <c r="P18" s="13"/>
      <c r="Q18" s="13"/>
      <c r="R18" s="32"/>
      <c r="S18" s="13"/>
      <c r="T18" s="13"/>
      <c r="U18" s="13"/>
      <c r="V18" s="13"/>
      <c r="W18" s="32"/>
      <c r="X18" s="13"/>
      <c r="Y18" s="13"/>
      <c r="Z18" s="13"/>
      <c r="AA18" s="13"/>
      <c r="AB18" s="13"/>
      <c r="AC18" s="13"/>
      <c r="AD18" s="13"/>
      <c r="AE18" s="13"/>
      <c r="AF18" s="13"/>
      <c r="AG18" s="32"/>
      <c r="AH18" s="32"/>
      <c r="AI18" s="13"/>
      <c r="AJ18" s="13"/>
      <c r="AK18" s="13"/>
      <c r="AL18" s="13"/>
    </row>
    <row r="19" spans="1:38" ht="45" customHeight="1" x14ac:dyDescent="0.25">
      <c r="A19" s="31">
        <v>13</v>
      </c>
      <c r="B19" s="31">
        <v>13</v>
      </c>
      <c r="C19" s="32" t="s">
        <v>1140</v>
      </c>
      <c r="D19" s="32" t="s">
        <v>1141</v>
      </c>
      <c r="E19" s="32" t="s">
        <v>1142</v>
      </c>
      <c r="F19" s="32">
        <v>0.6</v>
      </c>
      <c r="G19" s="32">
        <v>1984</v>
      </c>
      <c r="H19" s="32" t="s">
        <v>1143</v>
      </c>
      <c r="I19" s="32" t="s">
        <v>1144</v>
      </c>
      <c r="J19" s="13"/>
      <c r="K19" s="13"/>
      <c r="L19" s="32" t="s">
        <v>1144</v>
      </c>
      <c r="M19" s="32"/>
      <c r="N19" s="13"/>
      <c r="O19" s="13"/>
      <c r="P19" s="13"/>
      <c r="Q19" s="13"/>
      <c r="R19" s="32"/>
      <c r="S19" s="13"/>
      <c r="T19" s="13"/>
      <c r="U19" s="13"/>
      <c r="V19" s="13"/>
      <c r="W19" s="32"/>
      <c r="X19" s="13"/>
      <c r="Y19" s="13"/>
      <c r="Z19" s="13"/>
      <c r="AA19" s="13"/>
      <c r="AB19" s="13"/>
      <c r="AC19" s="13"/>
      <c r="AD19" s="13"/>
      <c r="AE19" s="13"/>
      <c r="AF19" s="13"/>
      <c r="AG19" s="32"/>
      <c r="AH19" s="32"/>
      <c r="AI19" s="13"/>
      <c r="AJ19" s="13"/>
      <c r="AK19" s="13"/>
      <c r="AL19" s="13"/>
    </row>
    <row r="20" spans="1:38" ht="45" customHeight="1" x14ac:dyDescent="0.25">
      <c r="A20" s="31">
        <v>14</v>
      </c>
      <c r="B20" s="31">
        <v>14</v>
      </c>
      <c r="C20" s="32" t="s">
        <v>1140</v>
      </c>
      <c r="D20" s="32" t="s">
        <v>1145</v>
      </c>
      <c r="E20" s="32" t="s">
        <v>1146</v>
      </c>
      <c r="F20" s="32">
        <v>0.3</v>
      </c>
      <c r="G20" s="32">
        <v>1968</v>
      </c>
      <c r="H20" s="32" t="s">
        <v>1123</v>
      </c>
      <c r="I20" s="32" t="s">
        <v>1147</v>
      </c>
      <c r="J20" s="13"/>
      <c r="K20" s="13"/>
      <c r="L20" s="32" t="s">
        <v>1147</v>
      </c>
      <c r="M20" s="32"/>
      <c r="N20" s="13"/>
      <c r="O20" s="13"/>
      <c r="P20" s="13"/>
      <c r="Q20" s="13"/>
      <c r="R20" s="32"/>
      <c r="S20" s="13"/>
      <c r="T20" s="13"/>
      <c r="U20" s="13"/>
      <c r="V20" s="13"/>
      <c r="W20" s="32"/>
      <c r="X20" s="13"/>
      <c r="Y20" s="13"/>
      <c r="Z20" s="13"/>
      <c r="AA20" s="13"/>
      <c r="AB20" s="13"/>
      <c r="AC20" s="13"/>
      <c r="AD20" s="13"/>
      <c r="AE20" s="13"/>
      <c r="AF20" s="13"/>
      <c r="AG20" s="32"/>
      <c r="AH20" s="32"/>
      <c r="AI20" s="13"/>
      <c r="AJ20" s="13"/>
      <c r="AK20" s="13"/>
      <c r="AL20" s="13"/>
    </row>
    <row r="21" spans="1:38" ht="150" customHeight="1" x14ac:dyDescent="0.25">
      <c r="A21" s="31">
        <v>15</v>
      </c>
      <c r="B21" s="31">
        <v>15</v>
      </c>
      <c r="C21" s="32" t="s">
        <v>1127</v>
      </c>
      <c r="D21" s="32" t="s">
        <v>1148</v>
      </c>
      <c r="E21" s="32" t="s">
        <v>1149</v>
      </c>
      <c r="F21" s="32">
        <v>0.2</v>
      </c>
      <c r="G21" s="32">
        <v>2000</v>
      </c>
      <c r="H21" s="32" t="s">
        <v>1150</v>
      </c>
      <c r="I21" s="32" t="s">
        <v>1151</v>
      </c>
      <c r="J21" s="13"/>
      <c r="K21" s="13"/>
      <c r="L21" s="32" t="s">
        <v>1151</v>
      </c>
      <c r="M21" s="32"/>
      <c r="N21" s="13"/>
      <c r="O21" s="13"/>
      <c r="P21" s="13"/>
      <c r="Q21" s="13"/>
      <c r="R21" s="32"/>
      <c r="S21" s="13"/>
      <c r="T21" s="13"/>
      <c r="U21" s="13"/>
      <c r="V21" s="13"/>
      <c r="W21" s="32"/>
      <c r="X21" s="13"/>
      <c r="Y21" s="13"/>
      <c r="Z21" s="13"/>
      <c r="AA21" s="13"/>
      <c r="AB21" s="13"/>
      <c r="AC21" s="13"/>
      <c r="AD21" s="13"/>
      <c r="AE21" s="13"/>
      <c r="AF21" s="13"/>
      <c r="AG21" s="32"/>
      <c r="AH21" s="32"/>
      <c r="AI21" s="13"/>
      <c r="AJ21" s="13"/>
      <c r="AK21" s="13"/>
      <c r="AL21" s="13"/>
    </row>
    <row r="22" spans="1:38" ht="150" customHeight="1" x14ac:dyDescent="0.25">
      <c r="A22" s="31">
        <v>16</v>
      </c>
      <c r="B22" s="31">
        <v>16</v>
      </c>
      <c r="C22" s="32" t="s">
        <v>1101</v>
      </c>
      <c r="D22" s="32" t="s">
        <v>1152</v>
      </c>
      <c r="E22" s="32" t="s">
        <v>1153</v>
      </c>
      <c r="F22" s="32">
        <v>1.8</v>
      </c>
      <c r="G22" s="32">
        <v>1978</v>
      </c>
      <c r="H22" s="32" t="s">
        <v>1130</v>
      </c>
      <c r="I22" s="32" t="s">
        <v>1154</v>
      </c>
      <c r="J22" s="13"/>
      <c r="K22" s="13"/>
      <c r="L22" s="32" t="s">
        <v>1154</v>
      </c>
      <c r="M22" s="32"/>
      <c r="N22" s="13"/>
      <c r="O22" s="13"/>
      <c r="P22" s="13"/>
      <c r="Q22" s="13"/>
      <c r="R22" s="32"/>
      <c r="S22" s="13"/>
      <c r="T22" s="13"/>
      <c r="U22" s="13"/>
      <c r="V22" s="13"/>
      <c r="W22" s="32"/>
      <c r="X22" s="13"/>
      <c r="Y22" s="13"/>
      <c r="Z22" s="13"/>
      <c r="AA22" s="13"/>
      <c r="AB22" s="13"/>
      <c r="AC22" s="13"/>
      <c r="AD22" s="13"/>
      <c r="AE22" s="13"/>
      <c r="AF22" s="13"/>
      <c r="AG22" s="32"/>
      <c r="AH22" s="32"/>
      <c r="AI22" s="13"/>
      <c r="AJ22" s="13"/>
      <c r="AK22" s="13"/>
      <c r="AL22" s="13"/>
    </row>
    <row r="23" spans="1:38" ht="45" customHeight="1" x14ac:dyDescent="0.25">
      <c r="A23" s="31">
        <v>17</v>
      </c>
      <c r="B23" s="31">
        <v>17</v>
      </c>
      <c r="C23" s="32" t="s">
        <v>1140</v>
      </c>
      <c r="D23" s="32" t="s">
        <v>1155</v>
      </c>
      <c r="E23" s="32" t="s">
        <v>1156</v>
      </c>
      <c r="F23" s="32">
        <v>0.49</v>
      </c>
      <c r="G23" s="32">
        <v>1999</v>
      </c>
      <c r="H23" s="32" t="s">
        <v>1119</v>
      </c>
      <c r="I23" s="32" t="s">
        <v>1157</v>
      </c>
      <c r="J23" s="13"/>
      <c r="K23" s="13"/>
      <c r="L23" s="32" t="s">
        <v>1157</v>
      </c>
      <c r="M23" s="32"/>
      <c r="N23" s="13"/>
      <c r="O23" s="13"/>
      <c r="P23" s="13"/>
      <c r="Q23" s="13"/>
      <c r="R23" s="32"/>
      <c r="S23" s="13"/>
      <c r="T23" s="13"/>
      <c r="U23" s="13"/>
      <c r="V23" s="13"/>
      <c r="W23" s="32"/>
      <c r="X23" s="13"/>
      <c r="Y23" s="13"/>
      <c r="Z23" s="13"/>
      <c r="AA23" s="13"/>
      <c r="AB23" s="13"/>
      <c r="AC23" s="13"/>
      <c r="AD23" s="13"/>
      <c r="AE23" s="13"/>
      <c r="AF23" s="13"/>
      <c r="AG23" s="32"/>
      <c r="AH23" s="32"/>
      <c r="AI23" s="13"/>
      <c r="AJ23" s="13"/>
      <c r="AK23" s="13"/>
      <c r="AL23" s="13"/>
    </row>
    <row r="24" spans="1:38" ht="45" customHeight="1" x14ac:dyDescent="0.25">
      <c r="A24" s="31">
        <v>18</v>
      </c>
      <c r="B24" s="31">
        <v>18</v>
      </c>
      <c r="C24" s="32" t="s">
        <v>1140</v>
      </c>
      <c r="D24" s="32" t="s">
        <v>1158</v>
      </c>
      <c r="E24" s="32" t="s">
        <v>1159</v>
      </c>
      <c r="F24" s="32">
        <v>0.67</v>
      </c>
      <c r="G24" s="32">
        <v>1999</v>
      </c>
      <c r="H24" s="32" t="s">
        <v>1143</v>
      </c>
      <c r="I24" s="32" t="s">
        <v>1160</v>
      </c>
      <c r="J24" s="13"/>
      <c r="K24" s="13"/>
      <c r="L24" s="32" t="s">
        <v>1160</v>
      </c>
      <c r="M24" s="32"/>
      <c r="N24" s="13"/>
      <c r="O24" s="13"/>
      <c r="P24" s="13"/>
      <c r="Q24" s="13"/>
      <c r="R24" s="32"/>
      <c r="S24" s="13"/>
      <c r="T24" s="13"/>
      <c r="U24" s="13"/>
      <c r="V24" s="13"/>
      <c r="W24" s="32"/>
      <c r="X24" s="13"/>
      <c r="Y24" s="13"/>
      <c r="Z24" s="13"/>
      <c r="AA24" s="13"/>
      <c r="AB24" s="13"/>
      <c r="AC24" s="13"/>
      <c r="AD24" s="13"/>
      <c r="AE24" s="13"/>
      <c r="AF24" s="13"/>
      <c r="AG24" s="32"/>
      <c r="AH24" s="32"/>
      <c r="AI24" s="13"/>
      <c r="AJ24" s="13"/>
      <c r="AK24" s="13"/>
      <c r="AL24" s="13"/>
    </row>
    <row r="25" spans="1:38" ht="135" customHeight="1" x14ac:dyDescent="0.25">
      <c r="A25" s="31">
        <v>19</v>
      </c>
      <c r="B25" s="31">
        <v>19</v>
      </c>
      <c r="C25" s="32" t="s">
        <v>1161</v>
      </c>
      <c r="D25" s="32" t="s">
        <v>1162</v>
      </c>
      <c r="E25" s="32" t="s">
        <v>1163</v>
      </c>
      <c r="F25" s="32">
        <v>0.8</v>
      </c>
      <c r="G25" s="32">
        <v>1998</v>
      </c>
      <c r="H25" s="32" t="s">
        <v>1119</v>
      </c>
      <c r="I25" s="32" t="s">
        <v>1164</v>
      </c>
      <c r="J25" s="13"/>
      <c r="K25" s="13"/>
      <c r="L25" s="32" t="s">
        <v>1164</v>
      </c>
      <c r="M25" s="32"/>
      <c r="N25" s="13"/>
      <c r="O25" s="13"/>
      <c r="P25" s="13"/>
      <c r="Q25" s="13"/>
      <c r="R25" s="32"/>
      <c r="S25" s="13"/>
      <c r="T25" s="13"/>
      <c r="U25" s="13"/>
      <c r="V25" s="13"/>
      <c r="W25" s="32"/>
      <c r="X25" s="13"/>
      <c r="Y25" s="13"/>
      <c r="Z25" s="13"/>
      <c r="AA25" s="13"/>
      <c r="AB25" s="13"/>
      <c r="AC25" s="13"/>
      <c r="AD25" s="13"/>
      <c r="AE25" s="13"/>
      <c r="AF25" s="13"/>
      <c r="AG25" s="32"/>
      <c r="AH25" s="32"/>
      <c r="AI25" s="13"/>
      <c r="AJ25" s="13"/>
      <c r="AK25" s="13"/>
      <c r="AL25" s="13"/>
    </row>
    <row r="26" spans="1:38" ht="135" customHeight="1" x14ac:dyDescent="0.25">
      <c r="A26" s="31">
        <v>20</v>
      </c>
      <c r="B26" s="31">
        <v>20</v>
      </c>
      <c r="C26" s="32" t="s">
        <v>1161</v>
      </c>
      <c r="D26" s="32" t="s">
        <v>1165</v>
      </c>
      <c r="E26" s="32" t="s">
        <v>1166</v>
      </c>
      <c r="F26" s="32">
        <v>0.55000000000000004</v>
      </c>
      <c r="G26" s="32">
        <v>1999</v>
      </c>
      <c r="H26" s="32" t="s">
        <v>1119</v>
      </c>
      <c r="I26" s="32" t="s">
        <v>1167</v>
      </c>
      <c r="J26" s="13"/>
      <c r="K26" s="13"/>
      <c r="L26" s="32" t="s">
        <v>1167</v>
      </c>
      <c r="M26" s="32"/>
      <c r="N26" s="13"/>
      <c r="O26" s="13"/>
      <c r="P26" s="13"/>
      <c r="Q26" s="13"/>
      <c r="R26" s="32"/>
      <c r="S26" s="13"/>
      <c r="T26" s="13"/>
      <c r="U26" s="13"/>
      <c r="V26" s="13"/>
      <c r="W26" s="32"/>
      <c r="X26" s="13"/>
      <c r="Y26" s="13"/>
      <c r="Z26" s="13"/>
      <c r="AA26" s="13"/>
      <c r="AB26" s="13"/>
      <c r="AC26" s="13"/>
      <c r="AD26" s="13"/>
      <c r="AE26" s="13"/>
      <c r="AF26" s="13"/>
      <c r="AG26" s="32"/>
      <c r="AH26" s="32"/>
      <c r="AI26" s="13"/>
      <c r="AJ26" s="13"/>
      <c r="AK26" s="13"/>
      <c r="AL26" s="13"/>
    </row>
    <row r="27" spans="1:38" ht="45" customHeight="1" x14ac:dyDescent="0.25">
      <c r="A27" s="31">
        <v>21</v>
      </c>
      <c r="B27" s="31">
        <v>21</v>
      </c>
      <c r="C27" s="32" t="s">
        <v>1168</v>
      </c>
      <c r="D27" s="32" t="s">
        <v>1169</v>
      </c>
      <c r="E27" s="32" t="s">
        <v>1170</v>
      </c>
      <c r="F27" s="32">
        <v>0.63</v>
      </c>
      <c r="G27" s="32">
        <v>2005</v>
      </c>
      <c r="H27" s="32" t="s">
        <v>1171</v>
      </c>
      <c r="I27" s="32" t="s">
        <v>1144</v>
      </c>
      <c r="J27" s="13"/>
      <c r="K27" s="13"/>
      <c r="L27" s="32" t="s">
        <v>1144</v>
      </c>
      <c r="M27" s="32"/>
      <c r="N27" s="13"/>
      <c r="O27" s="13"/>
      <c r="P27" s="13"/>
      <c r="Q27" s="13"/>
      <c r="R27" s="32"/>
      <c r="S27" s="13"/>
      <c r="T27" s="13"/>
      <c r="U27" s="13"/>
      <c r="V27" s="13"/>
      <c r="W27" s="32"/>
      <c r="X27" s="13"/>
      <c r="Y27" s="13"/>
      <c r="Z27" s="13"/>
      <c r="AA27" s="13"/>
      <c r="AB27" s="13"/>
      <c r="AC27" s="13"/>
      <c r="AD27" s="13"/>
      <c r="AE27" s="13"/>
      <c r="AF27" s="13"/>
      <c r="AG27" s="32"/>
      <c r="AH27" s="32"/>
      <c r="AI27" s="13"/>
      <c r="AJ27" s="13"/>
      <c r="AK27" s="13"/>
      <c r="AL27" s="13"/>
    </row>
    <row r="28" spans="1:38" ht="45" customHeight="1" x14ac:dyDescent="0.25">
      <c r="A28" s="31">
        <v>22</v>
      </c>
      <c r="B28" s="31">
        <v>22</v>
      </c>
      <c r="C28" s="32" t="s">
        <v>1168</v>
      </c>
      <c r="D28" s="32" t="s">
        <v>1172</v>
      </c>
      <c r="E28" s="32" t="s">
        <v>1173</v>
      </c>
      <c r="F28" s="32">
        <v>0.45</v>
      </c>
      <c r="G28" s="32">
        <v>2002</v>
      </c>
      <c r="H28" s="32" t="s">
        <v>1174</v>
      </c>
      <c r="I28" s="32" t="s">
        <v>1175</v>
      </c>
      <c r="J28" s="13"/>
      <c r="K28" s="13"/>
      <c r="L28" s="32" t="s">
        <v>1175</v>
      </c>
      <c r="M28" s="32"/>
      <c r="N28" s="13"/>
      <c r="O28" s="13"/>
      <c r="P28" s="13"/>
      <c r="Q28" s="13"/>
      <c r="R28" s="32"/>
      <c r="S28" s="13"/>
      <c r="T28" s="13"/>
      <c r="U28" s="13"/>
      <c r="V28" s="13"/>
      <c r="W28" s="32"/>
      <c r="X28" s="13"/>
      <c r="Y28" s="13"/>
      <c r="Z28" s="13"/>
      <c r="AA28" s="13"/>
      <c r="AB28" s="13"/>
      <c r="AC28" s="13"/>
      <c r="AD28" s="13"/>
      <c r="AE28" s="13"/>
      <c r="AF28" s="13"/>
      <c r="AG28" s="32"/>
      <c r="AH28" s="32"/>
      <c r="AI28" s="13"/>
      <c r="AJ28" s="13"/>
      <c r="AK28" s="13"/>
      <c r="AL28" s="13"/>
    </row>
    <row r="29" spans="1:38" ht="180" customHeight="1" x14ac:dyDescent="0.25">
      <c r="A29" s="31">
        <v>23</v>
      </c>
      <c r="B29" s="31">
        <v>23</v>
      </c>
      <c r="C29" s="32" t="s">
        <v>1176</v>
      </c>
      <c r="D29" s="32" t="s">
        <v>1177</v>
      </c>
      <c r="E29" s="32" t="s">
        <v>1178</v>
      </c>
      <c r="F29" s="32">
        <v>3.04</v>
      </c>
      <c r="G29" s="32">
        <v>1986</v>
      </c>
      <c r="H29" s="32" t="s">
        <v>1171</v>
      </c>
      <c r="I29" s="32" t="s">
        <v>1179</v>
      </c>
      <c r="J29" s="13"/>
      <c r="K29" s="13"/>
      <c r="L29" s="32" t="s">
        <v>1179</v>
      </c>
      <c r="M29" s="32"/>
      <c r="N29" s="13"/>
      <c r="O29" s="13"/>
      <c r="P29" s="13"/>
      <c r="Q29" s="13"/>
      <c r="R29" s="32"/>
      <c r="S29" s="13"/>
      <c r="T29" s="13"/>
      <c r="U29" s="13"/>
      <c r="V29" s="13"/>
      <c r="W29" s="32"/>
      <c r="X29" s="13"/>
      <c r="Y29" s="13"/>
      <c r="Z29" s="13"/>
      <c r="AA29" s="13"/>
      <c r="AB29" s="13"/>
      <c r="AC29" s="13"/>
      <c r="AD29" s="13"/>
      <c r="AE29" s="13"/>
      <c r="AF29" s="13"/>
      <c r="AG29" s="32"/>
      <c r="AH29" s="32"/>
      <c r="AI29" s="13"/>
      <c r="AJ29" s="13"/>
      <c r="AK29" s="13"/>
      <c r="AL29" s="13"/>
    </row>
    <row r="30" spans="1:38" ht="45" customHeight="1" x14ac:dyDescent="0.25">
      <c r="A30" s="31">
        <v>24</v>
      </c>
      <c r="B30" s="31">
        <v>24</v>
      </c>
      <c r="C30" s="32" t="s">
        <v>1105</v>
      </c>
      <c r="D30" s="32" t="s">
        <v>1180</v>
      </c>
      <c r="E30" s="32" t="s">
        <v>1181</v>
      </c>
      <c r="F30" s="32">
        <v>1.825</v>
      </c>
      <c r="G30" s="32">
        <v>1975</v>
      </c>
      <c r="H30" s="32" t="s">
        <v>1182</v>
      </c>
      <c r="I30" s="32" t="s">
        <v>1183</v>
      </c>
      <c r="J30" s="13"/>
      <c r="K30" s="13"/>
      <c r="L30" s="32" t="s">
        <v>1183</v>
      </c>
      <c r="M30" s="32"/>
      <c r="N30" s="13"/>
      <c r="O30" s="13"/>
      <c r="P30" s="13"/>
      <c r="Q30" s="13"/>
      <c r="R30" s="32"/>
      <c r="S30" s="13"/>
      <c r="T30" s="13"/>
      <c r="U30" s="13"/>
      <c r="V30" s="13"/>
      <c r="W30" s="32"/>
      <c r="X30" s="13"/>
      <c r="Y30" s="13"/>
      <c r="Z30" s="13"/>
      <c r="AA30" s="13"/>
      <c r="AB30" s="13"/>
      <c r="AC30" s="13"/>
      <c r="AD30" s="13"/>
      <c r="AE30" s="13"/>
      <c r="AF30" s="13"/>
      <c r="AG30" s="32"/>
      <c r="AH30" s="32"/>
      <c r="AI30" s="13"/>
      <c r="AJ30" s="13"/>
      <c r="AK30" s="13"/>
      <c r="AL30" s="13"/>
    </row>
    <row r="31" spans="1:38" ht="75" customHeight="1" x14ac:dyDescent="0.25">
      <c r="A31" s="31">
        <v>25</v>
      </c>
      <c r="B31" s="31">
        <v>25</v>
      </c>
      <c r="C31" s="32" t="s">
        <v>1184</v>
      </c>
      <c r="D31" s="32" t="s">
        <v>1185</v>
      </c>
      <c r="E31" s="32" t="s">
        <v>1186</v>
      </c>
      <c r="F31" s="32">
        <v>0.2</v>
      </c>
      <c r="G31" s="32">
        <v>1986</v>
      </c>
      <c r="H31" s="32" t="s">
        <v>1119</v>
      </c>
      <c r="I31" s="32" t="s">
        <v>1151</v>
      </c>
      <c r="J31" s="13"/>
      <c r="K31" s="13"/>
      <c r="L31" s="32" t="s">
        <v>1151</v>
      </c>
      <c r="M31" s="32"/>
      <c r="N31" s="13"/>
      <c r="O31" s="13"/>
      <c r="P31" s="13"/>
      <c r="Q31" s="13"/>
      <c r="R31" s="32"/>
      <c r="S31" s="13"/>
      <c r="T31" s="13"/>
      <c r="U31" s="13"/>
      <c r="V31" s="13"/>
      <c r="W31" s="32"/>
      <c r="X31" s="13"/>
      <c r="Y31" s="13"/>
      <c r="Z31" s="13"/>
      <c r="AA31" s="13"/>
      <c r="AB31" s="13"/>
      <c r="AC31" s="13"/>
      <c r="AD31" s="13"/>
      <c r="AE31" s="13"/>
      <c r="AF31" s="13"/>
      <c r="AG31" s="32"/>
      <c r="AH31" s="32"/>
      <c r="AI31" s="13"/>
      <c r="AJ31" s="13"/>
      <c r="AK31" s="13"/>
      <c r="AL31" s="13"/>
    </row>
    <row r="32" spans="1:38" ht="45" customHeight="1" x14ac:dyDescent="0.25">
      <c r="A32" s="31">
        <v>26</v>
      </c>
      <c r="B32" s="31">
        <v>26</v>
      </c>
      <c r="C32" s="32" t="s">
        <v>1187</v>
      </c>
      <c r="D32" s="32" t="s">
        <v>1188</v>
      </c>
      <c r="E32" s="32" t="s">
        <v>1189</v>
      </c>
      <c r="F32" s="32">
        <v>0.24</v>
      </c>
      <c r="G32" s="32">
        <v>1981</v>
      </c>
      <c r="H32" s="32" t="s">
        <v>1119</v>
      </c>
      <c r="I32" s="32" t="s">
        <v>1100</v>
      </c>
      <c r="J32" s="13"/>
      <c r="K32" s="13"/>
      <c r="L32" s="32" t="s">
        <v>1100</v>
      </c>
      <c r="M32" s="32"/>
      <c r="N32" s="13"/>
      <c r="O32" s="13"/>
      <c r="P32" s="13"/>
      <c r="Q32" s="13"/>
      <c r="R32" s="32"/>
      <c r="S32" s="13"/>
      <c r="T32" s="13"/>
      <c r="U32" s="13"/>
      <c r="V32" s="13"/>
      <c r="W32" s="32"/>
      <c r="X32" s="13"/>
      <c r="Y32" s="13"/>
      <c r="Z32" s="13"/>
      <c r="AA32" s="13"/>
      <c r="AB32" s="13"/>
      <c r="AC32" s="13"/>
      <c r="AD32" s="13"/>
      <c r="AE32" s="13"/>
      <c r="AF32" s="13"/>
      <c r="AG32" s="32"/>
      <c r="AH32" s="32"/>
      <c r="AI32" s="13"/>
      <c r="AJ32" s="13"/>
      <c r="AK32" s="13"/>
      <c r="AL32" s="13"/>
    </row>
    <row r="33" spans="1:38" ht="45" customHeight="1" x14ac:dyDescent="0.25">
      <c r="A33" s="31">
        <v>27</v>
      </c>
      <c r="B33" s="31">
        <v>27</v>
      </c>
      <c r="C33" s="32" t="s">
        <v>1190</v>
      </c>
      <c r="D33" s="32" t="s">
        <v>1191</v>
      </c>
      <c r="E33" s="32" t="s">
        <v>1192</v>
      </c>
      <c r="F33" s="32">
        <v>1.4E-2</v>
      </c>
      <c r="G33" s="32">
        <v>2013</v>
      </c>
      <c r="H33" s="32" t="s">
        <v>1193</v>
      </c>
      <c r="I33" s="32">
        <v>1</v>
      </c>
      <c r="J33" s="13"/>
      <c r="K33" s="13"/>
      <c r="L33" s="32">
        <v>1</v>
      </c>
      <c r="M33" s="32"/>
      <c r="N33" s="13"/>
      <c r="O33" s="13"/>
      <c r="P33" s="13"/>
      <c r="Q33" s="13"/>
      <c r="R33" s="32"/>
      <c r="S33" s="13"/>
      <c r="T33" s="13"/>
      <c r="U33" s="13"/>
      <c r="V33" s="13"/>
      <c r="W33" s="32"/>
      <c r="X33" s="13"/>
      <c r="Y33" s="13"/>
      <c r="Z33" s="13"/>
      <c r="AA33" s="13"/>
      <c r="AB33" s="13"/>
      <c r="AC33" s="13"/>
      <c r="AD33" s="13"/>
      <c r="AE33" s="13"/>
      <c r="AF33" s="13"/>
      <c r="AG33" s="32"/>
      <c r="AH33" s="32"/>
      <c r="AI33" s="13"/>
      <c r="AJ33" s="13"/>
      <c r="AK33" s="13"/>
      <c r="AL33" s="13"/>
    </row>
    <row r="34" spans="1:38" ht="165" customHeight="1" x14ac:dyDescent="0.25">
      <c r="A34" s="31">
        <v>28</v>
      </c>
      <c r="B34" s="31">
        <v>28</v>
      </c>
      <c r="C34" s="32" t="s">
        <v>1194</v>
      </c>
      <c r="D34" s="32" t="s">
        <v>1195</v>
      </c>
      <c r="E34" s="32" t="s">
        <v>1195</v>
      </c>
      <c r="F34" s="32">
        <v>0.41</v>
      </c>
      <c r="G34" s="32">
        <v>2016</v>
      </c>
      <c r="H34" s="32" t="s">
        <v>1193</v>
      </c>
      <c r="I34" s="32">
        <v>8</v>
      </c>
      <c r="J34" s="13"/>
      <c r="K34" s="13"/>
      <c r="L34" s="32">
        <v>8</v>
      </c>
      <c r="M34" s="32"/>
      <c r="N34" s="13"/>
      <c r="O34" s="13"/>
      <c r="P34" s="13"/>
      <c r="Q34" s="13"/>
      <c r="R34" s="32"/>
      <c r="S34" s="13"/>
      <c r="T34" s="13"/>
      <c r="U34" s="13"/>
      <c r="V34" s="13"/>
      <c r="W34" s="32"/>
      <c r="X34" s="13"/>
      <c r="Y34" s="13"/>
      <c r="Z34" s="13"/>
      <c r="AA34" s="13"/>
      <c r="AB34" s="13"/>
      <c r="AC34" s="13"/>
      <c r="AD34" s="13"/>
      <c r="AE34" s="13"/>
      <c r="AF34" s="13"/>
      <c r="AG34" s="32"/>
      <c r="AH34" s="32"/>
      <c r="AI34" s="13"/>
      <c r="AJ34" s="13"/>
      <c r="AK34" s="13"/>
      <c r="AL34" s="13"/>
    </row>
    <row r="35" spans="1:38" ht="165" customHeight="1" x14ac:dyDescent="0.25">
      <c r="A35" s="31">
        <v>29</v>
      </c>
      <c r="B35" s="31">
        <v>29</v>
      </c>
      <c r="C35" s="32" t="s">
        <v>1194</v>
      </c>
      <c r="D35" s="32" t="s">
        <v>1196</v>
      </c>
      <c r="E35" s="32" t="s">
        <v>1197</v>
      </c>
      <c r="F35" s="32">
        <v>0.53</v>
      </c>
      <c r="G35" s="32">
        <v>2017</v>
      </c>
      <c r="H35" s="32" t="s">
        <v>1198</v>
      </c>
      <c r="I35" s="32">
        <v>10</v>
      </c>
      <c r="J35" s="13"/>
      <c r="K35" s="13"/>
      <c r="L35" s="32">
        <v>10</v>
      </c>
      <c r="M35" s="32"/>
      <c r="N35" s="13"/>
      <c r="O35" s="13"/>
      <c r="P35" s="13"/>
      <c r="Q35" s="13"/>
      <c r="R35" s="32"/>
      <c r="S35" s="13"/>
      <c r="T35" s="13"/>
      <c r="U35" s="13"/>
      <c r="V35" s="13"/>
      <c r="W35" s="32"/>
      <c r="X35" s="13"/>
      <c r="Y35" s="13"/>
      <c r="Z35" s="13"/>
      <c r="AA35" s="13"/>
      <c r="AB35" s="13"/>
      <c r="AC35" s="13"/>
      <c r="AD35" s="13"/>
      <c r="AE35" s="13"/>
      <c r="AF35" s="13"/>
      <c r="AG35" s="32"/>
      <c r="AH35" s="32"/>
      <c r="AI35" s="13"/>
      <c r="AJ35" s="13"/>
      <c r="AK35" s="13"/>
      <c r="AL35" s="13"/>
    </row>
    <row r="36" spans="1:38" ht="60" customHeight="1" x14ac:dyDescent="0.25">
      <c r="A36" s="31">
        <v>30</v>
      </c>
      <c r="B36" s="31">
        <v>30</v>
      </c>
      <c r="C36" s="32" t="s">
        <v>1093</v>
      </c>
      <c r="D36" s="32" t="s">
        <v>1199</v>
      </c>
      <c r="E36" s="32" t="s">
        <v>1200</v>
      </c>
      <c r="F36" s="32">
        <v>0.43</v>
      </c>
      <c r="G36" s="32">
        <v>2013</v>
      </c>
      <c r="H36" s="32" t="s">
        <v>1193</v>
      </c>
      <c r="I36" s="32">
        <v>9</v>
      </c>
      <c r="J36" s="13"/>
      <c r="K36" s="13"/>
      <c r="L36" s="32">
        <v>9</v>
      </c>
      <c r="M36" s="32"/>
      <c r="N36" s="13"/>
      <c r="O36" s="13"/>
      <c r="P36" s="13"/>
      <c r="Q36" s="13"/>
      <c r="R36" s="32"/>
      <c r="S36" s="13"/>
      <c r="T36" s="13"/>
      <c r="U36" s="13"/>
      <c r="V36" s="13"/>
      <c r="W36" s="32"/>
      <c r="X36" s="13"/>
      <c r="Y36" s="13"/>
      <c r="Z36" s="13"/>
      <c r="AA36" s="13"/>
      <c r="AB36" s="13"/>
      <c r="AC36" s="13"/>
      <c r="AD36" s="13"/>
      <c r="AE36" s="13"/>
      <c r="AF36" s="13"/>
      <c r="AG36" s="32"/>
      <c r="AH36" s="32"/>
      <c r="AI36" s="13"/>
      <c r="AJ36" s="13"/>
      <c r="AK36" s="13"/>
      <c r="AL36" s="13"/>
    </row>
    <row r="37" spans="1:38" ht="165" customHeight="1" x14ac:dyDescent="0.25">
      <c r="A37" s="31">
        <v>31</v>
      </c>
      <c r="B37" s="31">
        <v>31</v>
      </c>
      <c r="C37" s="32" t="s">
        <v>1201</v>
      </c>
      <c r="D37" s="32" t="s">
        <v>1202</v>
      </c>
      <c r="E37" s="32" t="s">
        <v>1203</v>
      </c>
      <c r="F37" s="32">
        <v>0.48699999999999999</v>
      </c>
      <c r="G37" s="32">
        <v>1986</v>
      </c>
      <c r="H37" s="32" t="s">
        <v>1193</v>
      </c>
      <c r="I37" s="32">
        <v>10</v>
      </c>
      <c r="J37" s="13"/>
      <c r="K37" s="13"/>
      <c r="L37" s="32">
        <v>10</v>
      </c>
      <c r="M37" s="32"/>
      <c r="N37" s="13"/>
      <c r="O37" s="13"/>
      <c r="P37" s="13"/>
      <c r="Q37" s="13"/>
      <c r="R37" s="32"/>
      <c r="S37" s="13"/>
      <c r="T37" s="13"/>
      <c r="U37" s="13"/>
      <c r="V37" s="13"/>
      <c r="W37" s="32"/>
      <c r="X37" s="13"/>
      <c r="Y37" s="13"/>
      <c r="Z37" s="13"/>
      <c r="AA37" s="13"/>
      <c r="AB37" s="13"/>
      <c r="AC37" s="13"/>
      <c r="AD37" s="13"/>
      <c r="AE37" s="13"/>
      <c r="AF37" s="13"/>
      <c r="AG37" s="32"/>
      <c r="AH37" s="32"/>
      <c r="AI37" s="13"/>
      <c r="AJ37" s="13"/>
      <c r="AK37" s="13"/>
      <c r="AL37" s="13"/>
    </row>
    <row r="38" spans="1:38" s="37" customFormat="1" ht="135" customHeight="1" x14ac:dyDescent="0.25">
      <c r="A38" s="31">
        <v>32</v>
      </c>
      <c r="B38" s="31">
        <v>32</v>
      </c>
      <c r="C38" s="35" t="s">
        <v>1204</v>
      </c>
      <c r="D38" s="35" t="s">
        <v>1205</v>
      </c>
      <c r="E38" s="35" t="s">
        <v>1205</v>
      </c>
      <c r="F38" s="35">
        <v>0.42</v>
      </c>
      <c r="G38" s="35">
        <v>2011</v>
      </c>
      <c r="H38" s="35" t="s">
        <v>1119</v>
      </c>
      <c r="I38" s="35">
        <v>8</v>
      </c>
      <c r="J38" s="36"/>
      <c r="K38" s="36"/>
      <c r="L38" s="35">
        <v>8</v>
      </c>
      <c r="M38" s="35"/>
      <c r="N38" s="36"/>
      <c r="O38" s="36"/>
      <c r="P38" s="36"/>
      <c r="Q38" s="36"/>
      <c r="R38" s="35"/>
      <c r="S38" s="36"/>
      <c r="T38" s="36"/>
      <c r="U38" s="36"/>
      <c r="V38" s="36"/>
      <c r="W38" s="35"/>
      <c r="X38" s="36"/>
      <c r="Y38" s="36"/>
      <c r="Z38" s="36"/>
      <c r="AA38" s="36"/>
      <c r="AB38" s="36"/>
      <c r="AC38" s="36"/>
      <c r="AD38" s="36"/>
      <c r="AE38" s="36"/>
      <c r="AF38" s="36"/>
      <c r="AG38" s="35"/>
      <c r="AH38" s="35"/>
      <c r="AI38" s="36"/>
      <c r="AJ38" s="36"/>
      <c r="AK38" s="36"/>
      <c r="AL38" s="36"/>
    </row>
    <row r="39" spans="1:38" s="37" customFormat="1" ht="135" customHeight="1" x14ac:dyDescent="0.25">
      <c r="A39" s="31">
        <v>33</v>
      </c>
      <c r="B39" s="31">
        <v>33</v>
      </c>
      <c r="C39" s="35" t="s">
        <v>1204</v>
      </c>
      <c r="D39" s="35" t="s">
        <v>1206</v>
      </c>
      <c r="E39" s="35" t="s">
        <v>1206</v>
      </c>
      <c r="F39" s="35">
        <v>0.6</v>
      </c>
      <c r="G39" s="35">
        <v>2011</v>
      </c>
      <c r="H39" s="35" t="s">
        <v>1207</v>
      </c>
      <c r="I39" s="35">
        <v>10</v>
      </c>
      <c r="J39" s="36"/>
      <c r="K39" s="36"/>
      <c r="L39" s="35">
        <v>10</v>
      </c>
      <c r="M39" s="35"/>
      <c r="N39" s="36"/>
      <c r="O39" s="36"/>
      <c r="P39" s="36"/>
      <c r="Q39" s="36"/>
      <c r="R39" s="35"/>
      <c r="S39" s="36"/>
      <c r="T39" s="36"/>
      <c r="U39" s="36"/>
      <c r="V39" s="36"/>
      <c r="W39" s="35"/>
      <c r="X39" s="36"/>
      <c r="Y39" s="36"/>
      <c r="Z39" s="36"/>
      <c r="AA39" s="36"/>
      <c r="AB39" s="36"/>
      <c r="AC39" s="36"/>
      <c r="AD39" s="36"/>
      <c r="AE39" s="36"/>
      <c r="AF39" s="36"/>
      <c r="AG39" s="35"/>
      <c r="AH39" s="35"/>
      <c r="AI39" s="36"/>
      <c r="AJ39" s="36"/>
      <c r="AK39" s="36"/>
      <c r="AL39" s="36"/>
    </row>
    <row r="40" spans="1:38" ht="45" customHeight="1" x14ac:dyDescent="0.25">
      <c r="A40" s="31">
        <v>34</v>
      </c>
      <c r="B40" s="31">
        <v>34</v>
      </c>
      <c r="C40" s="32" t="s">
        <v>1190</v>
      </c>
      <c r="D40" s="32" t="s">
        <v>1208</v>
      </c>
      <c r="E40" s="32" t="s">
        <v>1209</v>
      </c>
      <c r="F40" s="32">
        <v>2.3130000000000002</v>
      </c>
      <c r="G40" s="32">
        <v>2017</v>
      </c>
      <c r="H40" s="32" t="s">
        <v>251</v>
      </c>
      <c r="I40" s="32">
        <v>53</v>
      </c>
      <c r="J40" s="13"/>
      <c r="K40" s="13"/>
      <c r="L40" s="32">
        <v>53</v>
      </c>
      <c r="M40" s="32"/>
      <c r="N40" s="13"/>
      <c r="O40" s="13"/>
      <c r="P40" s="13"/>
      <c r="Q40" s="13"/>
      <c r="R40" s="32"/>
      <c r="S40" s="13"/>
      <c r="T40" s="13"/>
      <c r="U40" s="13"/>
      <c r="V40" s="13"/>
      <c r="W40" s="32"/>
      <c r="X40" s="13"/>
      <c r="Y40" s="13"/>
      <c r="Z40" s="13"/>
      <c r="AA40" s="13"/>
      <c r="AB40" s="13"/>
      <c r="AC40" s="13"/>
      <c r="AD40" s="13"/>
      <c r="AE40" s="13"/>
      <c r="AF40" s="13"/>
      <c r="AG40" s="32"/>
      <c r="AH40" s="32"/>
      <c r="AI40" s="13"/>
      <c r="AJ40" s="13"/>
      <c r="AK40" s="13"/>
      <c r="AL40" s="13"/>
    </row>
    <row r="41" spans="1:38" ht="60" x14ac:dyDescent="0.25">
      <c r="A41" s="31">
        <v>35</v>
      </c>
      <c r="B41" s="31">
        <v>35</v>
      </c>
      <c r="C41" s="32" t="s">
        <v>1190</v>
      </c>
      <c r="D41" s="32" t="s">
        <v>1210</v>
      </c>
      <c r="E41" s="32" t="s">
        <v>1211</v>
      </c>
      <c r="F41" s="32">
        <v>0.60799999999999998</v>
      </c>
      <c r="G41" s="32">
        <v>2017</v>
      </c>
      <c r="H41" s="32" t="s">
        <v>251</v>
      </c>
      <c r="I41" s="32">
        <v>18</v>
      </c>
      <c r="J41" s="13"/>
      <c r="K41" s="13"/>
      <c r="L41" s="32">
        <v>18</v>
      </c>
      <c r="M41" s="32"/>
      <c r="N41" s="13"/>
      <c r="O41" s="13"/>
      <c r="P41" s="13"/>
      <c r="Q41" s="13"/>
      <c r="R41" s="32"/>
      <c r="S41" s="13"/>
      <c r="T41" s="13"/>
      <c r="U41" s="13"/>
      <c r="V41" s="13"/>
      <c r="W41" s="32"/>
      <c r="X41" s="13"/>
      <c r="Y41" s="13"/>
      <c r="Z41" s="13"/>
      <c r="AA41" s="13"/>
      <c r="AB41" s="13"/>
      <c r="AC41" s="13"/>
      <c r="AD41" s="13"/>
      <c r="AE41" s="13"/>
      <c r="AF41" s="13"/>
      <c r="AG41" s="32"/>
      <c r="AH41" s="32"/>
      <c r="AI41" s="13"/>
      <c r="AJ41" s="13"/>
      <c r="AK41" s="13"/>
      <c r="AL41" s="13"/>
    </row>
    <row r="42" spans="1:38" ht="165" customHeight="1" x14ac:dyDescent="0.25">
      <c r="A42" s="31">
        <v>36</v>
      </c>
      <c r="B42" s="31">
        <v>36</v>
      </c>
      <c r="C42" s="32" t="s">
        <v>1194</v>
      </c>
      <c r="D42" s="32" t="s">
        <v>1212</v>
      </c>
      <c r="E42" s="32" t="s">
        <v>1213</v>
      </c>
      <c r="F42" s="32">
        <v>0.17</v>
      </c>
      <c r="G42" s="32">
        <v>2019</v>
      </c>
      <c r="H42" s="32" t="s">
        <v>251</v>
      </c>
      <c r="I42" s="32">
        <v>4</v>
      </c>
      <c r="J42" s="13"/>
      <c r="K42" s="13"/>
      <c r="L42" s="32">
        <v>4</v>
      </c>
      <c r="M42" s="32"/>
      <c r="N42" s="13"/>
      <c r="O42" s="13"/>
      <c r="P42" s="13"/>
      <c r="Q42" s="13"/>
      <c r="R42" s="32"/>
      <c r="S42" s="13"/>
      <c r="T42" s="13"/>
      <c r="U42" s="13"/>
      <c r="V42" s="13"/>
      <c r="W42" s="32"/>
      <c r="X42" s="13"/>
      <c r="Y42" s="13"/>
      <c r="Z42" s="13"/>
      <c r="AA42" s="13"/>
      <c r="AB42" s="13"/>
      <c r="AC42" s="13"/>
      <c r="AD42" s="13"/>
      <c r="AE42" s="13"/>
      <c r="AF42" s="13"/>
      <c r="AG42" s="32"/>
      <c r="AH42" s="32"/>
      <c r="AI42" s="13"/>
      <c r="AJ42" s="13"/>
      <c r="AK42" s="13"/>
      <c r="AL42" s="13"/>
    </row>
    <row r="43" spans="1:38" ht="165" customHeight="1" x14ac:dyDescent="0.25">
      <c r="A43" s="31">
        <v>37</v>
      </c>
      <c r="B43" s="31">
        <v>37</v>
      </c>
      <c r="C43" s="32" t="s">
        <v>1194</v>
      </c>
      <c r="D43" s="32" t="s">
        <v>1214</v>
      </c>
      <c r="E43" s="32" t="s">
        <v>1215</v>
      </c>
      <c r="F43" s="32">
        <v>0.30599999999999999</v>
      </c>
      <c r="G43" s="32">
        <v>2019</v>
      </c>
      <c r="H43" s="32" t="s">
        <v>251</v>
      </c>
      <c r="I43" s="32">
        <v>7</v>
      </c>
      <c r="J43" s="13"/>
      <c r="K43" s="13"/>
      <c r="L43" s="32">
        <v>7</v>
      </c>
      <c r="M43" s="32"/>
      <c r="N43" s="13"/>
      <c r="O43" s="13"/>
      <c r="P43" s="13"/>
      <c r="Q43" s="13"/>
      <c r="R43" s="32"/>
      <c r="S43" s="13"/>
      <c r="T43" s="13"/>
      <c r="U43" s="13"/>
      <c r="V43" s="13"/>
      <c r="W43" s="32"/>
      <c r="X43" s="13"/>
      <c r="Y43" s="13"/>
      <c r="Z43" s="13"/>
      <c r="AA43" s="13"/>
      <c r="AB43" s="13"/>
      <c r="AC43" s="13"/>
      <c r="AD43" s="13"/>
      <c r="AE43" s="13"/>
      <c r="AF43" s="13"/>
      <c r="AG43" s="32"/>
      <c r="AH43" s="32"/>
      <c r="AI43" s="13"/>
      <c r="AJ43" s="13"/>
      <c r="AK43" s="13"/>
      <c r="AL43" s="13"/>
    </row>
    <row r="44" spans="1:38" ht="165" customHeight="1" x14ac:dyDescent="0.25">
      <c r="A44" s="31">
        <v>38</v>
      </c>
      <c r="B44" s="31">
        <v>38</v>
      </c>
      <c r="C44" s="32" t="s">
        <v>1194</v>
      </c>
      <c r="D44" s="32" t="s">
        <v>1216</v>
      </c>
      <c r="E44" s="32" t="s">
        <v>1217</v>
      </c>
      <c r="F44" s="32">
        <v>5.5E-2</v>
      </c>
      <c r="G44" s="32">
        <v>2020</v>
      </c>
      <c r="H44" s="32" t="s">
        <v>251</v>
      </c>
      <c r="I44" s="32">
        <v>2</v>
      </c>
      <c r="J44" s="13"/>
      <c r="K44" s="13"/>
      <c r="L44" s="32">
        <v>2</v>
      </c>
      <c r="M44" s="32"/>
      <c r="N44" s="13"/>
      <c r="O44" s="13"/>
      <c r="P44" s="13"/>
      <c r="Q44" s="13"/>
      <c r="R44" s="32"/>
      <c r="S44" s="13"/>
      <c r="T44" s="13"/>
      <c r="U44" s="13"/>
      <c r="V44" s="13"/>
      <c r="W44" s="32"/>
      <c r="X44" s="13"/>
      <c r="Y44" s="13"/>
      <c r="Z44" s="13"/>
      <c r="AA44" s="13"/>
      <c r="AB44" s="13"/>
      <c r="AC44" s="13"/>
      <c r="AD44" s="13"/>
      <c r="AE44" s="13"/>
      <c r="AF44" s="13"/>
      <c r="AG44" s="32"/>
      <c r="AH44" s="32"/>
      <c r="AI44" s="13"/>
      <c r="AJ44" s="13"/>
      <c r="AK44" s="13"/>
      <c r="AL44" s="13"/>
    </row>
    <row r="45" spans="1:38" ht="135" customHeight="1" x14ac:dyDescent="0.25">
      <c r="A45" s="31">
        <v>39</v>
      </c>
      <c r="B45" s="31">
        <v>39</v>
      </c>
      <c r="C45" s="32" t="s">
        <v>1161</v>
      </c>
      <c r="D45" s="32" t="s">
        <v>1218</v>
      </c>
      <c r="E45" s="32" t="s">
        <v>1219</v>
      </c>
      <c r="F45" s="32">
        <v>0.01</v>
      </c>
      <c r="G45" s="32">
        <v>2020</v>
      </c>
      <c r="H45" s="32" t="s">
        <v>251</v>
      </c>
      <c r="I45" s="32">
        <v>1</v>
      </c>
      <c r="J45" s="13"/>
      <c r="K45" s="13"/>
      <c r="L45" s="32">
        <v>1</v>
      </c>
      <c r="M45" s="32"/>
      <c r="N45" s="13"/>
      <c r="O45" s="13"/>
      <c r="P45" s="13"/>
      <c r="Q45" s="13"/>
      <c r="R45" s="32"/>
      <c r="S45" s="13"/>
      <c r="T45" s="13"/>
      <c r="U45" s="13"/>
      <c r="V45" s="13"/>
      <c r="W45" s="32"/>
      <c r="X45" s="13"/>
      <c r="Y45" s="13"/>
      <c r="Z45" s="13"/>
      <c r="AA45" s="13"/>
      <c r="AB45" s="13"/>
      <c r="AC45" s="13"/>
      <c r="AD45" s="13"/>
      <c r="AE45" s="13"/>
      <c r="AF45" s="13"/>
      <c r="AG45" s="32"/>
      <c r="AH45" s="32"/>
      <c r="AI45" s="13"/>
      <c r="AJ45" s="13"/>
      <c r="AK45" s="13"/>
      <c r="AL45" s="13"/>
    </row>
    <row r="46" spans="1:38" ht="165" customHeight="1" x14ac:dyDescent="0.25">
      <c r="A46" s="31">
        <v>40</v>
      </c>
      <c r="B46" s="31">
        <v>40</v>
      </c>
      <c r="C46" s="32" t="s">
        <v>1194</v>
      </c>
      <c r="D46" s="32" t="s">
        <v>1220</v>
      </c>
      <c r="E46" s="32" t="s">
        <v>1221</v>
      </c>
      <c r="F46" s="32">
        <v>1.236</v>
      </c>
      <c r="G46" s="32">
        <v>2020</v>
      </c>
      <c r="H46" s="32" t="s">
        <v>251</v>
      </c>
      <c r="I46" s="32">
        <v>27</v>
      </c>
      <c r="J46" s="13"/>
      <c r="K46" s="13"/>
      <c r="L46" s="32">
        <v>27</v>
      </c>
      <c r="M46" s="32"/>
      <c r="N46" s="13"/>
      <c r="O46" s="13"/>
      <c r="P46" s="13"/>
      <c r="Q46" s="13"/>
      <c r="R46" s="32"/>
      <c r="S46" s="13"/>
      <c r="T46" s="13"/>
      <c r="U46" s="13"/>
      <c r="V46" s="13"/>
      <c r="W46" s="32"/>
      <c r="X46" s="13"/>
      <c r="Y46" s="13"/>
      <c r="Z46" s="13"/>
      <c r="AA46" s="13"/>
      <c r="AB46" s="13"/>
      <c r="AC46" s="13"/>
      <c r="AD46" s="13"/>
      <c r="AE46" s="13"/>
      <c r="AF46" s="13"/>
      <c r="AG46" s="32"/>
      <c r="AH46" s="32"/>
      <c r="AI46" s="13"/>
      <c r="AJ46" s="13"/>
      <c r="AK46" s="13"/>
      <c r="AL46" s="13"/>
    </row>
    <row r="47" spans="1:38" ht="210" customHeight="1" x14ac:dyDescent="0.25">
      <c r="A47" s="31">
        <v>41</v>
      </c>
      <c r="B47" s="31">
        <v>41</v>
      </c>
      <c r="C47" s="32" t="s">
        <v>1222</v>
      </c>
      <c r="D47" s="32" t="s">
        <v>1223</v>
      </c>
      <c r="E47" s="32" t="s">
        <v>1224</v>
      </c>
      <c r="F47" s="32">
        <v>3.6999999999999998E-2</v>
      </c>
      <c r="G47" s="32">
        <v>2021</v>
      </c>
      <c r="H47" s="32" t="s">
        <v>251</v>
      </c>
      <c r="I47" s="32">
        <v>1</v>
      </c>
      <c r="J47" s="13"/>
      <c r="K47" s="13"/>
      <c r="L47" s="32">
        <v>1</v>
      </c>
      <c r="M47" s="32"/>
      <c r="N47" s="13"/>
      <c r="O47" s="13"/>
      <c r="P47" s="13"/>
      <c r="Q47" s="13"/>
      <c r="R47" s="32"/>
      <c r="S47" s="13"/>
      <c r="T47" s="13"/>
      <c r="U47" s="13"/>
      <c r="V47" s="13"/>
      <c r="W47" s="32"/>
      <c r="X47" s="13"/>
      <c r="Y47" s="13"/>
      <c r="Z47" s="13"/>
      <c r="AA47" s="13"/>
      <c r="AB47" s="13"/>
      <c r="AC47" s="13"/>
      <c r="AD47" s="13"/>
      <c r="AE47" s="13"/>
      <c r="AF47" s="13"/>
      <c r="AG47" s="32"/>
      <c r="AH47" s="32"/>
      <c r="AI47" s="13"/>
      <c r="AJ47" s="13"/>
      <c r="AK47" s="13"/>
      <c r="AL47" s="13"/>
    </row>
    <row r="48" spans="1:38" ht="165" customHeight="1" x14ac:dyDescent="0.25">
      <c r="A48" s="31">
        <v>42</v>
      </c>
      <c r="B48" s="31">
        <v>42</v>
      </c>
      <c r="C48" s="32" t="s">
        <v>1225</v>
      </c>
      <c r="D48" s="32" t="s">
        <v>1226</v>
      </c>
      <c r="E48" s="32" t="s">
        <v>1227</v>
      </c>
      <c r="F48" s="32">
        <v>3.9E-2</v>
      </c>
      <c r="G48" s="32">
        <v>2021</v>
      </c>
      <c r="H48" s="32" t="s">
        <v>251</v>
      </c>
      <c r="I48" s="32">
        <v>2</v>
      </c>
      <c r="J48" s="13"/>
      <c r="K48" s="13"/>
      <c r="L48" s="32">
        <v>2</v>
      </c>
      <c r="M48" s="32"/>
      <c r="N48" s="13"/>
      <c r="O48" s="13"/>
      <c r="P48" s="13"/>
      <c r="Q48" s="13"/>
      <c r="R48" s="32"/>
      <c r="S48" s="13"/>
      <c r="T48" s="13"/>
      <c r="U48" s="13"/>
      <c r="V48" s="13"/>
      <c r="W48" s="32"/>
      <c r="X48" s="13"/>
      <c r="Y48" s="13"/>
      <c r="Z48" s="13"/>
      <c r="AA48" s="13"/>
      <c r="AB48" s="13"/>
      <c r="AC48" s="13"/>
      <c r="AD48" s="13"/>
      <c r="AE48" s="13"/>
      <c r="AF48" s="13"/>
      <c r="AG48" s="32"/>
      <c r="AH48" s="32"/>
      <c r="AI48" s="13"/>
      <c r="AJ48" s="13"/>
      <c r="AK48" s="13"/>
      <c r="AL48" s="13"/>
    </row>
    <row r="49" spans="1:38" ht="45" customHeight="1" x14ac:dyDescent="0.25">
      <c r="A49" s="31">
        <v>43</v>
      </c>
      <c r="B49" s="31">
        <v>43</v>
      </c>
      <c r="C49" s="32" t="s">
        <v>1228</v>
      </c>
      <c r="D49" s="32" t="s">
        <v>1229</v>
      </c>
      <c r="E49" s="32" t="s">
        <v>1230</v>
      </c>
      <c r="F49" s="32">
        <v>0.124</v>
      </c>
      <c r="G49" s="32">
        <v>2021</v>
      </c>
      <c r="H49" s="32" t="s">
        <v>251</v>
      </c>
      <c r="I49" s="32">
        <v>3</v>
      </c>
      <c r="J49" s="13"/>
      <c r="K49" s="13"/>
      <c r="L49" s="32">
        <v>3</v>
      </c>
      <c r="M49" s="32"/>
      <c r="N49" s="13"/>
      <c r="O49" s="13"/>
      <c r="P49" s="13"/>
      <c r="Q49" s="13"/>
      <c r="R49" s="32"/>
      <c r="S49" s="13"/>
      <c r="T49" s="13"/>
      <c r="U49" s="13"/>
      <c r="V49" s="13"/>
      <c r="W49" s="32"/>
      <c r="X49" s="13"/>
      <c r="Y49" s="13"/>
      <c r="Z49" s="13"/>
      <c r="AA49" s="13"/>
      <c r="AB49" s="13"/>
      <c r="AC49" s="13"/>
      <c r="AD49" s="13"/>
      <c r="AE49" s="13"/>
      <c r="AF49" s="13"/>
      <c r="AG49" s="32"/>
      <c r="AH49" s="32"/>
      <c r="AI49" s="13"/>
      <c r="AJ49" s="13"/>
      <c r="AK49" s="13"/>
      <c r="AL49" s="13"/>
    </row>
    <row r="50" spans="1:38" ht="45" customHeight="1" x14ac:dyDescent="0.25">
      <c r="A50" s="31">
        <v>44</v>
      </c>
      <c r="B50" s="31">
        <v>44</v>
      </c>
      <c r="C50" s="32" t="s">
        <v>1109</v>
      </c>
      <c r="D50" s="32" t="s">
        <v>1231</v>
      </c>
      <c r="E50" s="32" t="s">
        <v>1232</v>
      </c>
      <c r="F50" s="32">
        <v>0.25600000000000001</v>
      </c>
      <c r="G50" s="32">
        <v>2021</v>
      </c>
      <c r="H50" s="32" t="s">
        <v>251</v>
      </c>
      <c r="I50" s="32">
        <v>5</v>
      </c>
      <c r="J50" s="13"/>
      <c r="K50" s="13"/>
      <c r="L50" s="32">
        <v>5</v>
      </c>
      <c r="M50" s="32"/>
      <c r="N50" s="13"/>
      <c r="O50" s="13"/>
      <c r="P50" s="13"/>
      <c r="Q50" s="13"/>
      <c r="R50" s="32"/>
      <c r="S50" s="13"/>
      <c r="T50" s="13"/>
      <c r="U50" s="13"/>
      <c r="V50" s="13"/>
      <c r="W50" s="32"/>
      <c r="X50" s="13"/>
      <c r="Y50" s="13"/>
      <c r="Z50" s="13"/>
      <c r="AA50" s="13"/>
      <c r="AB50" s="13"/>
      <c r="AC50" s="13"/>
      <c r="AD50" s="13"/>
      <c r="AE50" s="13"/>
      <c r="AF50" s="13"/>
      <c r="AG50" s="32"/>
      <c r="AH50" s="32"/>
      <c r="AI50" s="13"/>
      <c r="AJ50" s="13"/>
      <c r="AK50" s="13"/>
      <c r="AL50" s="13"/>
    </row>
    <row r="51" spans="1:38" ht="45" customHeight="1" x14ac:dyDescent="0.25">
      <c r="A51" s="31">
        <v>45</v>
      </c>
      <c r="B51" s="31">
        <v>45</v>
      </c>
      <c r="C51" s="32" t="s">
        <v>1109</v>
      </c>
      <c r="D51" s="32" t="s">
        <v>1233</v>
      </c>
      <c r="E51" s="32" t="s">
        <v>1234</v>
      </c>
      <c r="F51" s="32">
        <v>5.3999999999999999E-2</v>
      </c>
      <c r="G51" s="32">
        <v>2021</v>
      </c>
      <c r="H51" s="32" t="s">
        <v>251</v>
      </c>
      <c r="I51" s="32">
        <v>3</v>
      </c>
      <c r="J51" s="13"/>
      <c r="K51" s="13"/>
      <c r="L51" s="32">
        <v>3</v>
      </c>
      <c r="M51" s="32"/>
      <c r="N51" s="13"/>
      <c r="O51" s="13"/>
      <c r="P51" s="13"/>
      <c r="Q51" s="13"/>
      <c r="R51" s="32"/>
      <c r="S51" s="13"/>
      <c r="T51" s="13"/>
      <c r="U51" s="13"/>
      <c r="V51" s="13"/>
      <c r="W51" s="32"/>
      <c r="X51" s="13"/>
      <c r="Y51" s="13"/>
      <c r="Z51" s="13"/>
      <c r="AA51" s="13"/>
      <c r="AB51" s="13"/>
      <c r="AC51" s="13"/>
      <c r="AD51" s="13"/>
      <c r="AE51" s="13"/>
      <c r="AF51" s="13"/>
      <c r="AG51" s="32"/>
      <c r="AH51" s="32"/>
      <c r="AI51" s="13"/>
      <c r="AJ51" s="13"/>
      <c r="AK51" s="13"/>
      <c r="AL51" s="13"/>
    </row>
    <row r="52" spans="1:38" ht="165" customHeight="1" x14ac:dyDescent="0.25">
      <c r="A52" s="31">
        <v>46</v>
      </c>
      <c r="B52" s="31">
        <v>46</v>
      </c>
      <c r="C52" s="32" t="s">
        <v>1194</v>
      </c>
      <c r="D52" s="32" t="s">
        <v>1235</v>
      </c>
      <c r="E52" s="32" t="s">
        <v>1236</v>
      </c>
      <c r="F52" s="32">
        <v>0.29299999999999998</v>
      </c>
      <c r="G52" s="32">
        <v>2021</v>
      </c>
      <c r="H52" s="32" t="s">
        <v>251</v>
      </c>
      <c r="I52" s="32">
        <v>6</v>
      </c>
      <c r="J52" s="13"/>
      <c r="K52" s="13"/>
      <c r="L52" s="32">
        <v>6</v>
      </c>
      <c r="M52" s="32"/>
      <c r="N52" s="13"/>
      <c r="O52" s="13"/>
      <c r="P52" s="13"/>
      <c r="Q52" s="13"/>
      <c r="R52" s="32"/>
      <c r="S52" s="13"/>
      <c r="T52" s="13"/>
      <c r="U52" s="13"/>
      <c r="V52" s="13"/>
      <c r="W52" s="32"/>
      <c r="X52" s="13"/>
      <c r="Y52" s="13"/>
      <c r="Z52" s="13"/>
      <c r="AA52" s="13"/>
      <c r="AB52" s="13"/>
      <c r="AC52" s="13"/>
      <c r="AD52" s="13"/>
      <c r="AE52" s="13"/>
      <c r="AF52" s="13"/>
      <c r="AG52" s="32"/>
      <c r="AH52" s="32"/>
      <c r="AI52" s="13"/>
      <c r="AJ52" s="13"/>
      <c r="AK52" s="13"/>
      <c r="AL52" s="13"/>
    </row>
    <row r="53" spans="1:38" ht="165" customHeight="1" x14ac:dyDescent="0.25">
      <c r="A53" s="31">
        <v>47</v>
      </c>
      <c r="B53" s="31">
        <v>47</v>
      </c>
      <c r="C53" s="32" t="s">
        <v>1194</v>
      </c>
      <c r="D53" s="32" t="s">
        <v>1237</v>
      </c>
      <c r="E53" s="32" t="s">
        <v>1238</v>
      </c>
      <c r="F53" s="32">
        <v>1.052</v>
      </c>
      <c r="G53" s="32">
        <v>2020</v>
      </c>
      <c r="H53" s="32" t="s">
        <v>251</v>
      </c>
      <c r="I53" s="32">
        <v>23</v>
      </c>
      <c r="J53" s="13"/>
      <c r="K53" s="13"/>
      <c r="L53" s="32">
        <v>23</v>
      </c>
      <c r="M53" s="32"/>
      <c r="N53" s="13"/>
      <c r="O53" s="13"/>
      <c r="P53" s="13"/>
      <c r="Q53" s="13"/>
      <c r="R53" s="32"/>
      <c r="S53" s="13"/>
      <c r="T53" s="13"/>
      <c r="U53" s="13"/>
      <c r="V53" s="13"/>
      <c r="W53" s="32"/>
      <c r="X53" s="13"/>
      <c r="Y53" s="13"/>
      <c r="Z53" s="13"/>
      <c r="AA53" s="13"/>
      <c r="AB53" s="13"/>
      <c r="AC53" s="13"/>
      <c r="AD53" s="13"/>
      <c r="AE53" s="13"/>
      <c r="AF53" s="13"/>
      <c r="AG53" s="32"/>
      <c r="AH53" s="32"/>
      <c r="AI53" s="13"/>
      <c r="AJ53" s="13"/>
      <c r="AK53" s="13"/>
      <c r="AL53" s="13"/>
    </row>
    <row r="54" spans="1:38" ht="165" customHeight="1" x14ac:dyDescent="0.25">
      <c r="A54" s="31">
        <v>48</v>
      </c>
      <c r="B54" s="31">
        <v>48</v>
      </c>
      <c r="C54" s="32" t="s">
        <v>1239</v>
      </c>
      <c r="D54" s="32" t="s">
        <v>1240</v>
      </c>
      <c r="E54" s="32" t="s">
        <v>1241</v>
      </c>
      <c r="F54" s="32">
        <v>0.35099999999999998</v>
      </c>
      <c r="G54" s="32">
        <v>2019</v>
      </c>
      <c r="H54" s="32" t="s">
        <v>251</v>
      </c>
      <c r="I54" s="32">
        <v>9</v>
      </c>
      <c r="J54" s="13"/>
      <c r="K54" s="13"/>
      <c r="L54" s="32">
        <v>9</v>
      </c>
      <c r="M54" s="32"/>
      <c r="N54" s="13"/>
      <c r="O54" s="13"/>
      <c r="P54" s="13"/>
      <c r="Q54" s="13"/>
      <c r="R54" s="32"/>
      <c r="S54" s="13"/>
      <c r="T54" s="13"/>
      <c r="U54" s="13"/>
      <c r="V54" s="13"/>
      <c r="W54" s="32"/>
      <c r="X54" s="13"/>
      <c r="Y54" s="13"/>
      <c r="Z54" s="13"/>
      <c r="AA54" s="13"/>
      <c r="AB54" s="13"/>
      <c r="AC54" s="13"/>
      <c r="AD54" s="13"/>
      <c r="AE54" s="13"/>
      <c r="AF54" s="13"/>
      <c r="AG54" s="32"/>
      <c r="AH54" s="32"/>
      <c r="AI54" s="13"/>
      <c r="AJ54" s="13"/>
      <c r="AK54" s="13"/>
      <c r="AL54" s="13"/>
    </row>
    <row r="55" spans="1:38" ht="45" customHeight="1" x14ac:dyDescent="0.25">
      <c r="A55" s="31">
        <v>49</v>
      </c>
      <c r="B55" s="31">
        <v>49</v>
      </c>
      <c r="C55" s="32" t="s">
        <v>1109</v>
      </c>
      <c r="D55" s="32" t="s">
        <v>1242</v>
      </c>
      <c r="E55" s="32" t="s">
        <v>1243</v>
      </c>
      <c r="F55" s="32">
        <v>7.4999999999999997E-2</v>
      </c>
      <c r="G55" s="32">
        <v>2021</v>
      </c>
      <c r="H55" s="32" t="s">
        <v>251</v>
      </c>
      <c r="I55" s="32">
        <v>2</v>
      </c>
      <c r="J55" s="13"/>
      <c r="K55" s="13"/>
      <c r="L55" s="32">
        <v>2</v>
      </c>
      <c r="M55" s="32"/>
      <c r="N55" s="13"/>
      <c r="O55" s="13"/>
      <c r="P55" s="13"/>
      <c r="Q55" s="13"/>
      <c r="R55" s="32"/>
      <c r="S55" s="13"/>
      <c r="T55" s="13"/>
      <c r="U55" s="13"/>
      <c r="V55" s="13"/>
      <c r="W55" s="32"/>
      <c r="X55" s="13"/>
      <c r="Y55" s="13"/>
      <c r="Z55" s="13"/>
      <c r="AA55" s="13"/>
      <c r="AB55" s="13"/>
      <c r="AC55" s="13"/>
      <c r="AD55" s="13"/>
      <c r="AE55" s="13"/>
      <c r="AF55" s="13"/>
      <c r="AG55" s="32"/>
      <c r="AH55" s="32"/>
      <c r="AI55" s="13"/>
      <c r="AJ55" s="13"/>
      <c r="AK55" s="13"/>
      <c r="AL55" s="13"/>
    </row>
    <row r="56" spans="1:38" ht="75" x14ac:dyDescent="0.25">
      <c r="A56" s="31">
        <v>50</v>
      </c>
      <c r="B56" s="31">
        <v>50</v>
      </c>
      <c r="C56" s="38" t="s">
        <v>1244</v>
      </c>
      <c r="D56" s="32" t="s">
        <v>1245</v>
      </c>
      <c r="E56" s="32" t="s">
        <v>1246</v>
      </c>
      <c r="F56" s="32">
        <v>3.3000000000000002E-2</v>
      </c>
      <c r="G56" s="32">
        <v>2016</v>
      </c>
      <c r="H56" s="32" t="s">
        <v>1053</v>
      </c>
      <c r="I56" s="32">
        <v>1</v>
      </c>
      <c r="J56" s="13"/>
      <c r="K56" s="13"/>
      <c r="L56" s="32">
        <v>1</v>
      </c>
      <c r="M56" s="32"/>
      <c r="N56" s="13"/>
      <c r="O56" s="13"/>
      <c r="P56" s="13"/>
      <c r="Q56" s="13"/>
      <c r="R56" s="32"/>
      <c r="S56" s="13"/>
      <c r="T56" s="13"/>
      <c r="U56" s="13"/>
      <c r="V56" s="13"/>
      <c r="W56" s="32"/>
      <c r="X56" s="13"/>
      <c r="Y56" s="13"/>
      <c r="Z56" s="13"/>
      <c r="AA56" s="13"/>
      <c r="AB56" s="13"/>
      <c r="AC56" s="13"/>
      <c r="AD56" s="13"/>
      <c r="AE56" s="13"/>
      <c r="AF56" s="13"/>
      <c r="AG56" s="32"/>
      <c r="AH56" s="32"/>
      <c r="AI56" s="13"/>
      <c r="AJ56" s="13"/>
      <c r="AK56" s="13"/>
      <c r="AL56" s="13"/>
    </row>
    <row r="57" spans="1:38" ht="150" customHeight="1" x14ac:dyDescent="0.25">
      <c r="A57" s="31">
        <v>51</v>
      </c>
      <c r="B57" s="31">
        <v>51</v>
      </c>
      <c r="C57" s="32" t="s">
        <v>1127</v>
      </c>
      <c r="D57" s="32" t="s">
        <v>1247</v>
      </c>
      <c r="E57" s="32" t="s">
        <v>1248</v>
      </c>
      <c r="F57" s="32">
        <v>0.14099999999999999</v>
      </c>
      <c r="G57" s="32">
        <v>2022</v>
      </c>
      <c r="H57" s="32" t="s">
        <v>251</v>
      </c>
      <c r="I57" s="32">
        <v>3</v>
      </c>
      <c r="J57" s="13"/>
      <c r="K57" s="13"/>
      <c r="L57" s="32">
        <v>3</v>
      </c>
      <c r="M57" s="32"/>
      <c r="N57" s="13"/>
      <c r="O57" s="13"/>
      <c r="P57" s="13"/>
      <c r="Q57" s="13"/>
      <c r="R57" s="32"/>
      <c r="S57" s="13"/>
      <c r="T57" s="13"/>
      <c r="U57" s="13"/>
      <c r="V57" s="13"/>
      <c r="W57" s="32"/>
      <c r="X57" s="13"/>
      <c r="Y57" s="13"/>
      <c r="Z57" s="13"/>
      <c r="AA57" s="13"/>
      <c r="AB57" s="13"/>
      <c r="AC57" s="13"/>
      <c r="AD57" s="13"/>
      <c r="AE57" s="13"/>
      <c r="AF57" s="13"/>
      <c r="AG57" s="32"/>
      <c r="AH57" s="32"/>
      <c r="AI57" s="13"/>
      <c r="AJ57" s="13"/>
      <c r="AK57" s="13"/>
      <c r="AL57" s="13"/>
    </row>
    <row r="58" spans="1:38" ht="81.75" customHeight="1" x14ac:dyDescent="0.25">
      <c r="A58" s="31">
        <v>52</v>
      </c>
      <c r="B58" s="31">
        <v>52</v>
      </c>
      <c r="C58" s="32" t="s">
        <v>1249</v>
      </c>
      <c r="D58" s="32" t="s">
        <v>1250</v>
      </c>
      <c r="E58" s="32" t="s">
        <v>1251</v>
      </c>
      <c r="F58" s="32">
        <v>2.1659999999999999</v>
      </c>
      <c r="G58" s="32">
        <v>2011</v>
      </c>
      <c r="H58" s="32" t="s">
        <v>1252</v>
      </c>
      <c r="I58" s="32">
        <v>11</v>
      </c>
      <c r="J58" s="13"/>
      <c r="K58" s="13"/>
      <c r="L58" s="32">
        <v>11</v>
      </c>
      <c r="M58" s="32"/>
      <c r="N58" s="13"/>
      <c r="O58" s="13"/>
      <c r="P58" s="13"/>
      <c r="Q58" s="13"/>
      <c r="R58" s="32"/>
      <c r="S58" s="13"/>
      <c r="T58" s="13"/>
      <c r="U58" s="13"/>
      <c r="V58" s="13"/>
      <c r="W58" s="32"/>
      <c r="X58" s="13"/>
      <c r="Y58" s="13"/>
      <c r="Z58" s="13"/>
      <c r="AA58" s="13"/>
      <c r="AB58" s="13"/>
      <c r="AC58" s="13"/>
      <c r="AD58" s="13"/>
      <c r="AE58" s="13"/>
      <c r="AF58" s="13"/>
      <c r="AG58" s="32"/>
      <c r="AH58" s="32"/>
      <c r="AI58" s="13"/>
      <c r="AJ58" s="13"/>
      <c r="AK58" s="13"/>
      <c r="AL58" s="13"/>
    </row>
    <row r="59" spans="1:38" ht="75" customHeight="1" x14ac:dyDescent="0.25">
      <c r="A59" s="31">
        <v>53</v>
      </c>
      <c r="B59" s="31">
        <v>53</v>
      </c>
      <c r="C59" s="32" t="s">
        <v>1253</v>
      </c>
      <c r="D59" s="32" t="s">
        <v>1250</v>
      </c>
      <c r="E59" s="32" t="s">
        <v>1254</v>
      </c>
      <c r="F59" s="32">
        <v>2.1659999999999999</v>
      </c>
      <c r="G59" s="32">
        <v>2011</v>
      </c>
      <c r="H59" s="32" t="s">
        <v>1252</v>
      </c>
      <c r="I59" s="32">
        <v>11</v>
      </c>
      <c r="J59" s="13"/>
      <c r="K59" s="13"/>
      <c r="L59" s="32">
        <v>11</v>
      </c>
      <c r="M59" s="32"/>
      <c r="N59" s="13"/>
      <c r="O59" s="13"/>
      <c r="P59" s="13"/>
      <c r="Q59" s="13"/>
      <c r="R59" s="32"/>
      <c r="S59" s="13"/>
      <c r="T59" s="13"/>
      <c r="U59" s="13"/>
      <c r="V59" s="13"/>
      <c r="W59" s="32"/>
      <c r="X59" s="13"/>
      <c r="Y59" s="13"/>
      <c r="Z59" s="13"/>
      <c r="AA59" s="13"/>
      <c r="AB59" s="13"/>
      <c r="AC59" s="13"/>
      <c r="AD59" s="13"/>
      <c r="AE59" s="13"/>
      <c r="AF59" s="13"/>
      <c r="AG59" s="32"/>
      <c r="AH59" s="32"/>
      <c r="AI59" s="13"/>
      <c r="AJ59" s="13"/>
      <c r="AK59" s="13"/>
      <c r="AL59" s="13"/>
    </row>
    <row r="60" spans="1:38" ht="60" x14ac:dyDescent="0.25">
      <c r="A60" s="31">
        <v>54</v>
      </c>
      <c r="B60" s="31">
        <v>54</v>
      </c>
      <c r="C60" s="39" t="s">
        <v>1255</v>
      </c>
      <c r="D60" s="32"/>
      <c r="E60" s="32"/>
      <c r="F60" s="32"/>
      <c r="G60" s="13"/>
      <c r="H60" s="13"/>
      <c r="I60" s="13"/>
      <c r="J60" s="13"/>
      <c r="K60" s="13"/>
      <c r="L60" s="13"/>
      <c r="M60" s="32" t="s">
        <v>1256</v>
      </c>
      <c r="N60" s="39" t="s">
        <v>1257</v>
      </c>
      <c r="O60" s="39">
        <v>0.27</v>
      </c>
      <c r="P60" s="39">
        <v>1977</v>
      </c>
      <c r="Q60" s="39" t="s">
        <v>1258</v>
      </c>
      <c r="R60" s="32"/>
      <c r="S60" s="13"/>
      <c r="T60" s="13"/>
      <c r="U60" s="13"/>
      <c r="V60" s="13"/>
      <c r="W60" s="32"/>
      <c r="X60" s="13"/>
      <c r="Y60" s="13"/>
      <c r="Z60" s="13"/>
      <c r="AA60" s="13"/>
      <c r="AB60" s="13"/>
      <c r="AC60" s="13"/>
      <c r="AD60" s="13"/>
      <c r="AE60" s="13"/>
      <c r="AF60" s="13"/>
      <c r="AG60" s="32"/>
      <c r="AH60" s="32"/>
      <c r="AI60" s="13"/>
      <c r="AJ60" s="13"/>
      <c r="AK60" s="13"/>
      <c r="AL60" s="13"/>
    </row>
    <row r="61" spans="1:38" ht="105" x14ac:dyDescent="0.25">
      <c r="A61" s="31">
        <v>55</v>
      </c>
      <c r="B61" s="31">
        <v>55</v>
      </c>
      <c r="C61" s="40" t="s">
        <v>1201</v>
      </c>
      <c r="D61" s="32"/>
      <c r="E61" s="32"/>
      <c r="F61" s="32"/>
      <c r="G61" s="13"/>
      <c r="H61" s="13"/>
      <c r="I61" s="13"/>
      <c r="J61" s="13"/>
      <c r="K61" s="13"/>
      <c r="L61" s="13"/>
      <c r="M61" s="32" t="s">
        <v>1259</v>
      </c>
      <c r="N61" s="40" t="s">
        <v>1259</v>
      </c>
      <c r="O61" s="39">
        <v>1.5229999999999999</v>
      </c>
      <c r="P61" s="41">
        <v>2011</v>
      </c>
      <c r="Q61" s="40" t="s">
        <v>1260</v>
      </c>
      <c r="R61" s="32"/>
      <c r="S61" s="13"/>
      <c r="T61" s="13"/>
      <c r="U61" s="13"/>
      <c r="V61" s="13"/>
      <c r="W61" s="32"/>
      <c r="X61" s="13"/>
      <c r="Y61" s="13"/>
      <c r="Z61" s="13"/>
      <c r="AA61" s="13"/>
      <c r="AB61" s="13"/>
      <c r="AC61" s="13"/>
      <c r="AD61" s="13"/>
      <c r="AE61" s="13"/>
      <c r="AF61" s="13"/>
      <c r="AG61" s="32"/>
      <c r="AH61" s="32"/>
      <c r="AI61" s="13"/>
      <c r="AJ61" s="13"/>
      <c r="AK61" s="13"/>
      <c r="AL61" s="13"/>
    </row>
    <row r="62" spans="1:38" ht="105" x14ac:dyDescent="0.25">
      <c r="A62" s="31">
        <v>56</v>
      </c>
      <c r="B62" s="31">
        <v>56</v>
      </c>
      <c r="C62" s="40" t="s">
        <v>1204</v>
      </c>
      <c r="D62" s="32"/>
      <c r="E62" s="32"/>
      <c r="F62" s="32"/>
      <c r="G62" s="13"/>
      <c r="H62" s="13"/>
      <c r="I62" s="13"/>
      <c r="J62" s="13"/>
      <c r="K62" s="13"/>
      <c r="L62" s="13"/>
      <c r="M62" s="32" t="s">
        <v>1261</v>
      </c>
      <c r="N62" s="40" t="s">
        <v>1261</v>
      </c>
      <c r="O62" s="39">
        <v>1.974</v>
      </c>
      <c r="P62" s="41">
        <v>2011</v>
      </c>
      <c r="Q62" s="40" t="s">
        <v>1260</v>
      </c>
      <c r="R62" s="32"/>
      <c r="S62" s="13"/>
      <c r="T62" s="13"/>
      <c r="U62" s="13"/>
      <c r="V62" s="13"/>
      <c r="W62" s="32"/>
      <c r="X62" s="13"/>
      <c r="Y62" s="13"/>
      <c r="Z62" s="13"/>
      <c r="AA62" s="13"/>
      <c r="AB62" s="13"/>
      <c r="AC62" s="13"/>
      <c r="AD62" s="13"/>
      <c r="AE62" s="13"/>
      <c r="AF62" s="13"/>
      <c r="AG62" s="32"/>
      <c r="AH62" s="32"/>
      <c r="AI62" s="13"/>
      <c r="AJ62" s="13"/>
      <c r="AK62" s="13"/>
      <c r="AL62" s="13"/>
    </row>
    <row r="63" spans="1:38" ht="105" x14ac:dyDescent="0.25">
      <c r="A63" s="31">
        <v>57</v>
      </c>
      <c r="B63" s="31">
        <v>57</v>
      </c>
      <c r="C63" s="40" t="s">
        <v>1262</v>
      </c>
      <c r="D63" s="32"/>
      <c r="E63" s="32"/>
      <c r="F63" s="32"/>
      <c r="G63" s="13"/>
      <c r="H63" s="13"/>
      <c r="I63" s="13"/>
      <c r="J63" s="13"/>
      <c r="K63" s="13"/>
      <c r="L63" s="13"/>
      <c r="M63" s="32" t="s">
        <v>1263</v>
      </c>
      <c r="N63" s="40" t="s">
        <v>1263</v>
      </c>
      <c r="O63" s="39">
        <v>1.9450000000000001</v>
      </c>
      <c r="P63" s="41">
        <v>2011</v>
      </c>
      <c r="Q63" s="40" t="s">
        <v>1264</v>
      </c>
      <c r="R63" s="32"/>
      <c r="S63" s="13"/>
      <c r="T63" s="13"/>
      <c r="U63" s="13"/>
      <c r="V63" s="13"/>
      <c r="W63" s="32"/>
      <c r="X63" s="13"/>
      <c r="Y63" s="13"/>
      <c r="Z63" s="13"/>
      <c r="AA63" s="13"/>
      <c r="AB63" s="13"/>
      <c r="AC63" s="13"/>
      <c r="AD63" s="13"/>
      <c r="AE63" s="13"/>
      <c r="AF63" s="13"/>
      <c r="AG63" s="32"/>
      <c r="AH63" s="32"/>
      <c r="AI63" s="13"/>
      <c r="AJ63" s="13"/>
      <c r="AK63" s="13"/>
      <c r="AL63" s="13"/>
    </row>
    <row r="64" spans="1:38" ht="45" x14ac:dyDescent="0.25">
      <c r="A64" s="31">
        <v>58</v>
      </c>
      <c r="B64" s="31">
        <v>58</v>
      </c>
      <c r="C64" s="40" t="s">
        <v>1161</v>
      </c>
      <c r="D64" s="32"/>
      <c r="E64" s="32"/>
      <c r="F64" s="32"/>
      <c r="G64" s="13"/>
      <c r="H64" s="13"/>
      <c r="I64" s="13"/>
      <c r="J64" s="13"/>
      <c r="K64" s="13"/>
      <c r="L64" s="13"/>
      <c r="M64" s="32" t="s">
        <v>1265</v>
      </c>
      <c r="N64" s="40" t="s">
        <v>1266</v>
      </c>
      <c r="O64" s="39">
        <v>1.079</v>
      </c>
      <c r="P64" s="41">
        <v>1986</v>
      </c>
      <c r="Q64" s="40" t="s">
        <v>1267</v>
      </c>
      <c r="R64" s="32"/>
      <c r="S64" s="13"/>
      <c r="T64" s="13"/>
      <c r="U64" s="13"/>
      <c r="V64" s="13"/>
      <c r="W64" s="32"/>
      <c r="X64" s="13"/>
      <c r="Y64" s="13"/>
      <c r="Z64" s="13"/>
      <c r="AA64" s="13"/>
      <c r="AB64" s="13"/>
      <c r="AC64" s="13"/>
      <c r="AD64" s="13"/>
      <c r="AE64" s="13"/>
      <c r="AF64" s="13"/>
      <c r="AG64" s="32"/>
      <c r="AH64" s="32"/>
      <c r="AI64" s="13"/>
      <c r="AJ64" s="13"/>
      <c r="AK64" s="13"/>
      <c r="AL64" s="13"/>
    </row>
    <row r="65" spans="1:38" ht="45" x14ac:dyDescent="0.25">
      <c r="A65" s="31">
        <v>59</v>
      </c>
      <c r="B65" s="31">
        <v>59</v>
      </c>
      <c r="C65" s="40" t="s">
        <v>1268</v>
      </c>
      <c r="D65" s="32"/>
      <c r="E65" s="32"/>
      <c r="F65" s="32"/>
      <c r="G65" s="13"/>
      <c r="H65" s="13"/>
      <c r="I65" s="13"/>
      <c r="J65" s="13"/>
      <c r="K65" s="13"/>
      <c r="L65" s="13"/>
      <c r="M65" s="32" t="s">
        <v>1269</v>
      </c>
      <c r="N65" s="40" t="s">
        <v>1270</v>
      </c>
      <c r="O65" s="39">
        <v>1.2</v>
      </c>
      <c r="P65" s="41">
        <v>1994</v>
      </c>
      <c r="Q65" s="40" t="s">
        <v>1271</v>
      </c>
      <c r="R65" s="32"/>
      <c r="S65" s="13"/>
      <c r="T65" s="13"/>
      <c r="U65" s="13"/>
      <c r="V65" s="13"/>
      <c r="W65" s="32"/>
      <c r="X65" s="13"/>
      <c r="Y65" s="13"/>
      <c r="Z65" s="13"/>
      <c r="AA65" s="13"/>
      <c r="AB65" s="13"/>
      <c r="AC65" s="13"/>
      <c r="AD65" s="13"/>
      <c r="AE65" s="13"/>
      <c r="AF65" s="13"/>
      <c r="AG65" s="32"/>
      <c r="AH65" s="32"/>
      <c r="AI65" s="13"/>
      <c r="AJ65" s="13"/>
      <c r="AK65" s="13"/>
      <c r="AL65" s="13"/>
    </row>
    <row r="66" spans="1:38" ht="60" x14ac:dyDescent="0.25">
      <c r="A66" s="31">
        <v>60</v>
      </c>
      <c r="B66" s="31">
        <v>60</v>
      </c>
      <c r="C66" s="40" t="s">
        <v>1140</v>
      </c>
      <c r="D66" s="32"/>
      <c r="E66" s="32"/>
      <c r="F66" s="32"/>
      <c r="G66" s="13"/>
      <c r="H66" s="13"/>
      <c r="I66" s="13"/>
      <c r="J66" s="13"/>
      <c r="K66" s="13"/>
      <c r="L66" s="13"/>
      <c r="M66" s="32" t="s">
        <v>1272</v>
      </c>
      <c r="N66" s="40" t="s">
        <v>1273</v>
      </c>
      <c r="O66" s="39">
        <v>1.61</v>
      </c>
      <c r="P66" s="41">
        <v>1980</v>
      </c>
      <c r="Q66" s="40" t="s">
        <v>1274</v>
      </c>
      <c r="R66" s="32"/>
      <c r="S66" s="13"/>
      <c r="T66" s="13"/>
      <c r="U66" s="13"/>
      <c r="V66" s="13"/>
      <c r="W66" s="32"/>
      <c r="X66" s="13"/>
      <c r="Y66" s="13"/>
      <c r="Z66" s="13"/>
      <c r="AA66" s="13"/>
      <c r="AB66" s="13"/>
      <c r="AC66" s="13"/>
      <c r="AD66" s="13"/>
      <c r="AE66" s="13"/>
      <c r="AF66" s="13"/>
      <c r="AG66" s="32"/>
      <c r="AH66" s="32"/>
      <c r="AI66" s="13"/>
      <c r="AJ66" s="13"/>
      <c r="AK66" s="13"/>
      <c r="AL66" s="13"/>
    </row>
    <row r="67" spans="1:38" ht="45" x14ac:dyDescent="0.25">
      <c r="A67" s="31">
        <v>61</v>
      </c>
      <c r="B67" s="31">
        <v>61</v>
      </c>
      <c r="C67" s="40" t="s">
        <v>1105</v>
      </c>
      <c r="D67" s="32"/>
      <c r="E67" s="32"/>
      <c r="F67" s="32"/>
      <c r="G67" s="13"/>
      <c r="H67" s="13"/>
      <c r="I67" s="13"/>
      <c r="J67" s="13"/>
      <c r="K67" s="13"/>
      <c r="L67" s="13"/>
      <c r="M67" s="32" t="s">
        <v>1275</v>
      </c>
      <c r="N67" s="40" t="s">
        <v>1276</v>
      </c>
      <c r="O67" s="39">
        <v>0.92</v>
      </c>
      <c r="P67" s="41">
        <v>1970</v>
      </c>
      <c r="Q67" s="40" t="s">
        <v>1277</v>
      </c>
      <c r="R67" s="32"/>
      <c r="S67" s="13"/>
      <c r="T67" s="13"/>
      <c r="U67" s="13"/>
      <c r="V67" s="13"/>
      <c r="W67" s="32"/>
      <c r="X67" s="13"/>
      <c r="Y67" s="13"/>
      <c r="Z67" s="13"/>
      <c r="AA67" s="13"/>
      <c r="AB67" s="13"/>
      <c r="AC67" s="13"/>
      <c r="AD67" s="13"/>
      <c r="AE67" s="13"/>
      <c r="AF67" s="13"/>
      <c r="AG67" s="32"/>
      <c r="AH67" s="32"/>
      <c r="AI67" s="13"/>
      <c r="AJ67" s="13"/>
      <c r="AK67" s="13"/>
      <c r="AL67" s="13"/>
    </row>
    <row r="68" spans="1:38" ht="45" x14ac:dyDescent="0.25">
      <c r="A68" s="31">
        <v>62</v>
      </c>
      <c r="B68" s="31">
        <v>62</v>
      </c>
      <c r="C68" s="40" t="s">
        <v>1278</v>
      </c>
      <c r="D68" s="32"/>
      <c r="E68" s="32"/>
      <c r="F68" s="32"/>
      <c r="G68" s="13"/>
      <c r="H68" s="13"/>
      <c r="I68" s="13"/>
      <c r="J68" s="13"/>
      <c r="K68" s="13"/>
      <c r="L68" s="13"/>
      <c r="M68" s="40" t="s">
        <v>1279</v>
      </c>
      <c r="N68" s="40" t="s">
        <v>1280</v>
      </c>
      <c r="O68" s="39">
        <v>1.23</v>
      </c>
      <c r="P68" s="41">
        <v>1970</v>
      </c>
      <c r="Q68" s="40" t="s">
        <v>1281</v>
      </c>
      <c r="R68" s="32"/>
      <c r="S68" s="13"/>
      <c r="T68" s="13"/>
      <c r="U68" s="13"/>
      <c r="V68" s="13"/>
      <c r="W68" s="32"/>
      <c r="X68" s="13"/>
      <c r="Y68" s="13"/>
      <c r="Z68" s="13"/>
      <c r="AA68" s="13"/>
      <c r="AB68" s="13"/>
      <c r="AC68" s="13"/>
      <c r="AD68" s="13"/>
      <c r="AE68" s="13"/>
      <c r="AF68" s="13"/>
      <c r="AG68" s="32"/>
      <c r="AH68" s="32"/>
      <c r="AI68" s="13"/>
      <c r="AJ68" s="13"/>
      <c r="AK68" s="13"/>
      <c r="AL68" s="13"/>
    </row>
    <row r="69" spans="1:38" ht="60" x14ac:dyDescent="0.25">
      <c r="A69" s="31">
        <v>63</v>
      </c>
      <c r="B69" s="31">
        <v>63</v>
      </c>
      <c r="C69" s="40" t="s">
        <v>1105</v>
      </c>
      <c r="D69" s="32"/>
      <c r="E69" s="32"/>
      <c r="F69" s="32"/>
      <c r="G69" s="13"/>
      <c r="H69" s="13"/>
      <c r="I69" s="13"/>
      <c r="J69" s="13"/>
      <c r="K69" s="13"/>
      <c r="L69" s="13"/>
      <c r="M69" s="40" t="s">
        <v>1282</v>
      </c>
      <c r="N69" s="40" t="s">
        <v>1283</v>
      </c>
      <c r="O69" s="39">
        <v>0.74</v>
      </c>
      <c r="P69" s="41">
        <v>1969</v>
      </c>
      <c r="Q69" s="40" t="s">
        <v>1284</v>
      </c>
      <c r="R69" s="32"/>
      <c r="S69" s="13"/>
      <c r="T69" s="13"/>
      <c r="U69" s="13"/>
      <c r="V69" s="13"/>
      <c r="W69" s="32"/>
      <c r="X69" s="13"/>
      <c r="Y69" s="13"/>
      <c r="Z69" s="13"/>
      <c r="AA69" s="13"/>
      <c r="AB69" s="13"/>
      <c r="AC69" s="13"/>
      <c r="AD69" s="13"/>
      <c r="AE69" s="13"/>
      <c r="AF69" s="13"/>
      <c r="AG69" s="32"/>
      <c r="AH69" s="32"/>
      <c r="AI69" s="13"/>
      <c r="AJ69" s="13"/>
      <c r="AK69" s="13"/>
      <c r="AL69" s="13"/>
    </row>
    <row r="70" spans="1:38" ht="45" x14ac:dyDescent="0.25">
      <c r="A70" s="31">
        <v>64</v>
      </c>
      <c r="B70" s="31">
        <v>64</v>
      </c>
      <c r="C70" s="40" t="s">
        <v>1168</v>
      </c>
      <c r="D70" s="32"/>
      <c r="E70" s="32"/>
      <c r="F70" s="32"/>
      <c r="G70" s="13"/>
      <c r="H70" s="13"/>
      <c r="I70" s="13"/>
      <c r="J70" s="13"/>
      <c r="K70" s="13"/>
      <c r="L70" s="13"/>
      <c r="M70" s="32" t="s">
        <v>1285</v>
      </c>
      <c r="N70" s="40" t="s">
        <v>1286</v>
      </c>
      <c r="O70" s="39">
        <v>0.7</v>
      </c>
      <c r="P70" s="41">
        <v>1969</v>
      </c>
      <c r="Q70" s="40" t="s">
        <v>1258</v>
      </c>
      <c r="R70" s="32"/>
      <c r="S70" s="13"/>
      <c r="T70" s="13"/>
      <c r="U70" s="13"/>
      <c r="V70" s="13"/>
      <c r="W70" s="32"/>
      <c r="X70" s="13"/>
      <c r="Y70" s="13"/>
      <c r="Z70" s="13"/>
      <c r="AA70" s="13"/>
      <c r="AB70" s="13"/>
      <c r="AC70" s="13"/>
      <c r="AD70" s="13"/>
      <c r="AE70" s="13"/>
      <c r="AF70" s="13"/>
      <c r="AG70" s="32"/>
      <c r="AH70" s="32"/>
      <c r="AI70" s="13"/>
      <c r="AJ70" s="13"/>
      <c r="AK70" s="13"/>
      <c r="AL70" s="13"/>
    </row>
    <row r="71" spans="1:38" ht="45" x14ac:dyDescent="0.25">
      <c r="A71" s="31">
        <v>65</v>
      </c>
      <c r="B71" s="31">
        <v>65</v>
      </c>
      <c r="C71" s="40" t="s">
        <v>1278</v>
      </c>
      <c r="D71" s="32"/>
      <c r="E71" s="32"/>
      <c r="F71" s="32"/>
      <c r="G71" s="13"/>
      <c r="H71" s="13"/>
      <c r="I71" s="13"/>
      <c r="J71" s="13"/>
      <c r="K71" s="13"/>
      <c r="L71" s="13"/>
      <c r="M71" s="32" t="s">
        <v>1287</v>
      </c>
      <c r="N71" s="40" t="s">
        <v>1288</v>
      </c>
      <c r="O71" s="39">
        <v>2.2250000000000001</v>
      </c>
      <c r="P71" s="41">
        <v>1969</v>
      </c>
      <c r="Q71" s="40" t="s">
        <v>1289</v>
      </c>
      <c r="R71" s="32"/>
      <c r="S71" s="13"/>
      <c r="T71" s="13"/>
      <c r="U71" s="13"/>
      <c r="V71" s="13"/>
      <c r="W71" s="32"/>
      <c r="X71" s="13"/>
      <c r="Y71" s="13"/>
      <c r="Z71" s="13"/>
      <c r="AA71" s="13"/>
      <c r="AB71" s="13"/>
      <c r="AC71" s="13"/>
      <c r="AD71" s="13"/>
      <c r="AE71" s="13"/>
      <c r="AF71" s="13"/>
      <c r="AG71" s="32"/>
      <c r="AH71" s="32"/>
      <c r="AI71" s="13"/>
      <c r="AJ71" s="13"/>
      <c r="AK71" s="13"/>
      <c r="AL71" s="13"/>
    </row>
    <row r="72" spans="1:38" ht="45" x14ac:dyDescent="0.25">
      <c r="A72" s="31">
        <v>66</v>
      </c>
      <c r="B72" s="31">
        <v>66</v>
      </c>
      <c r="C72" s="40" t="s">
        <v>1093</v>
      </c>
      <c r="D72" s="32"/>
      <c r="E72" s="32"/>
      <c r="F72" s="32"/>
      <c r="G72" s="13"/>
      <c r="H72" s="13"/>
      <c r="I72" s="13"/>
      <c r="J72" s="13"/>
      <c r="K72" s="13"/>
      <c r="L72" s="13"/>
      <c r="M72" s="32" t="s">
        <v>1290</v>
      </c>
      <c r="N72" s="40" t="s">
        <v>1291</v>
      </c>
      <c r="O72" s="39">
        <v>1.04</v>
      </c>
      <c r="P72" s="41">
        <v>1969</v>
      </c>
      <c r="Q72" s="40" t="s">
        <v>1292</v>
      </c>
      <c r="R72" s="32"/>
      <c r="S72" s="13"/>
      <c r="T72" s="13"/>
      <c r="U72" s="13"/>
      <c r="V72" s="13"/>
      <c r="W72" s="32"/>
      <c r="X72" s="13"/>
      <c r="Y72" s="13"/>
      <c r="Z72" s="13"/>
      <c r="AA72" s="13"/>
      <c r="AB72" s="13"/>
      <c r="AC72" s="13"/>
      <c r="AD72" s="13"/>
      <c r="AE72" s="13"/>
      <c r="AF72" s="13"/>
      <c r="AG72" s="32"/>
      <c r="AH72" s="32"/>
      <c r="AI72" s="13"/>
      <c r="AJ72" s="13"/>
      <c r="AK72" s="13"/>
      <c r="AL72" s="13"/>
    </row>
    <row r="73" spans="1:38" ht="75" x14ac:dyDescent="0.25">
      <c r="A73" s="31">
        <v>67</v>
      </c>
      <c r="B73" s="31">
        <v>67</v>
      </c>
      <c r="C73" s="40" t="s">
        <v>1093</v>
      </c>
      <c r="D73" s="32"/>
      <c r="E73" s="32"/>
      <c r="F73" s="32"/>
      <c r="G73" s="13"/>
      <c r="H73" s="13"/>
      <c r="I73" s="13"/>
      <c r="J73" s="13"/>
      <c r="K73" s="13"/>
      <c r="L73" s="13"/>
      <c r="M73" s="32" t="s">
        <v>1293</v>
      </c>
      <c r="N73" s="40" t="s">
        <v>1294</v>
      </c>
      <c r="O73" s="39">
        <v>1.08</v>
      </c>
      <c r="P73" s="41">
        <v>1969</v>
      </c>
      <c r="Q73" s="40" t="s">
        <v>1292</v>
      </c>
      <c r="R73" s="32"/>
      <c r="S73" s="13"/>
      <c r="T73" s="13"/>
      <c r="U73" s="13"/>
      <c r="V73" s="13"/>
      <c r="W73" s="32"/>
      <c r="X73" s="13"/>
      <c r="Y73" s="13"/>
      <c r="Z73" s="13"/>
      <c r="AA73" s="13"/>
      <c r="AB73" s="13"/>
      <c r="AC73" s="13"/>
      <c r="AD73" s="13"/>
      <c r="AE73" s="13"/>
      <c r="AF73" s="13"/>
      <c r="AG73" s="32"/>
      <c r="AH73" s="32"/>
      <c r="AI73" s="13"/>
      <c r="AJ73" s="13"/>
      <c r="AK73" s="13"/>
      <c r="AL73" s="13"/>
    </row>
    <row r="74" spans="1:38" ht="75" x14ac:dyDescent="0.25">
      <c r="A74" s="31">
        <v>68</v>
      </c>
      <c r="B74" s="31">
        <v>68</v>
      </c>
      <c r="C74" s="40" t="s">
        <v>1093</v>
      </c>
      <c r="D74" s="32"/>
      <c r="E74" s="32"/>
      <c r="F74" s="32"/>
      <c r="G74" s="13"/>
      <c r="H74" s="13"/>
      <c r="I74" s="13"/>
      <c r="J74" s="13"/>
      <c r="K74" s="13"/>
      <c r="L74" s="13"/>
      <c r="M74" s="40" t="s">
        <v>1290</v>
      </c>
      <c r="N74" s="40" t="s">
        <v>1295</v>
      </c>
      <c r="O74" s="39">
        <v>1.085</v>
      </c>
      <c r="P74" s="41">
        <v>1983</v>
      </c>
      <c r="Q74" s="40" t="s">
        <v>1296</v>
      </c>
      <c r="R74" s="32"/>
      <c r="S74" s="13"/>
      <c r="T74" s="13"/>
      <c r="U74" s="13"/>
      <c r="V74" s="13"/>
      <c r="W74" s="32"/>
      <c r="X74" s="13"/>
      <c r="Y74" s="13"/>
      <c r="Z74" s="13"/>
      <c r="AA74" s="13"/>
      <c r="AB74" s="13"/>
      <c r="AC74" s="13"/>
      <c r="AD74" s="13"/>
      <c r="AE74" s="13"/>
      <c r="AF74" s="13"/>
      <c r="AG74" s="32"/>
      <c r="AH74" s="32"/>
      <c r="AI74" s="13"/>
      <c r="AJ74" s="13"/>
      <c r="AK74" s="13"/>
      <c r="AL74" s="13"/>
    </row>
    <row r="75" spans="1:38" ht="90" x14ac:dyDescent="0.25">
      <c r="A75" s="31">
        <v>69</v>
      </c>
      <c r="B75" s="31">
        <v>69</v>
      </c>
      <c r="C75" s="40" t="s">
        <v>1093</v>
      </c>
      <c r="D75" s="32"/>
      <c r="E75" s="32"/>
      <c r="F75" s="32"/>
      <c r="G75" s="13"/>
      <c r="H75" s="13"/>
      <c r="I75" s="13"/>
      <c r="J75" s="13"/>
      <c r="K75" s="13"/>
      <c r="L75" s="13"/>
      <c r="M75" s="32" t="s">
        <v>1297</v>
      </c>
      <c r="N75" s="40" t="s">
        <v>1298</v>
      </c>
      <c r="O75" s="39">
        <v>0.13</v>
      </c>
      <c r="P75" s="41">
        <v>1969</v>
      </c>
      <c r="Q75" s="40" t="s">
        <v>1274</v>
      </c>
      <c r="R75" s="32"/>
      <c r="S75" s="13"/>
      <c r="T75" s="13"/>
      <c r="U75" s="13"/>
      <c r="V75" s="13"/>
      <c r="W75" s="32"/>
      <c r="X75" s="13"/>
      <c r="Y75" s="13"/>
      <c r="Z75" s="13"/>
      <c r="AA75" s="13"/>
      <c r="AB75" s="13"/>
      <c r="AC75" s="13"/>
      <c r="AD75" s="13"/>
      <c r="AE75" s="13"/>
      <c r="AF75" s="13"/>
      <c r="AG75" s="32"/>
      <c r="AH75" s="32"/>
      <c r="AI75" s="13"/>
      <c r="AJ75" s="13"/>
      <c r="AK75" s="13"/>
      <c r="AL75" s="13"/>
    </row>
    <row r="76" spans="1:38" ht="120" x14ac:dyDescent="0.25">
      <c r="A76" s="31">
        <v>70</v>
      </c>
      <c r="B76" s="31">
        <v>70</v>
      </c>
      <c r="C76" s="40" t="s">
        <v>1093</v>
      </c>
      <c r="D76" s="32"/>
      <c r="E76" s="32"/>
      <c r="F76" s="32"/>
      <c r="G76" s="13"/>
      <c r="H76" s="13"/>
      <c r="I76" s="13"/>
      <c r="J76" s="13"/>
      <c r="K76" s="13"/>
      <c r="L76" s="13"/>
      <c r="M76" s="40" t="s">
        <v>1297</v>
      </c>
      <c r="N76" s="40" t="s">
        <v>1299</v>
      </c>
      <c r="O76" s="39">
        <v>0.13</v>
      </c>
      <c r="P76" s="41">
        <v>1969</v>
      </c>
      <c r="Q76" s="40" t="s">
        <v>1300</v>
      </c>
      <c r="R76" s="32"/>
      <c r="S76" s="13"/>
      <c r="T76" s="13"/>
      <c r="U76" s="13"/>
      <c r="V76" s="13"/>
      <c r="W76" s="32"/>
      <c r="X76" s="13"/>
      <c r="Y76" s="13"/>
      <c r="Z76" s="13"/>
      <c r="AA76" s="13"/>
      <c r="AB76" s="13"/>
      <c r="AC76" s="13"/>
      <c r="AD76" s="13"/>
      <c r="AE76" s="13"/>
      <c r="AF76" s="13"/>
      <c r="AG76" s="32"/>
      <c r="AH76" s="32"/>
      <c r="AI76" s="13"/>
      <c r="AJ76" s="13"/>
      <c r="AK76" s="13"/>
      <c r="AL76" s="13"/>
    </row>
    <row r="77" spans="1:38" ht="45" x14ac:dyDescent="0.25">
      <c r="A77" s="31">
        <v>71</v>
      </c>
      <c r="B77" s="31">
        <v>71</v>
      </c>
      <c r="C77" s="40" t="s">
        <v>1301</v>
      </c>
      <c r="D77" s="32"/>
      <c r="E77" s="32"/>
      <c r="F77" s="32"/>
      <c r="G77" s="13"/>
      <c r="H77" s="13"/>
      <c r="I77" s="13"/>
      <c r="J77" s="13"/>
      <c r="K77" s="13"/>
      <c r="L77" s="13"/>
      <c r="M77" s="40" t="s">
        <v>1302</v>
      </c>
      <c r="N77" s="40" t="s">
        <v>1303</v>
      </c>
      <c r="O77" s="39">
        <v>1.552</v>
      </c>
      <c r="P77" s="41">
        <v>1976</v>
      </c>
      <c r="Q77" s="40" t="s">
        <v>1274</v>
      </c>
      <c r="R77" s="32"/>
      <c r="S77" s="13"/>
      <c r="T77" s="13"/>
      <c r="U77" s="13"/>
      <c r="V77" s="13"/>
      <c r="W77" s="32"/>
      <c r="X77" s="13"/>
      <c r="Y77" s="13"/>
      <c r="Z77" s="13"/>
      <c r="AA77" s="13"/>
      <c r="AB77" s="13"/>
      <c r="AC77" s="13"/>
      <c r="AD77" s="13"/>
      <c r="AE77" s="13"/>
      <c r="AF77" s="13"/>
      <c r="AG77" s="32"/>
      <c r="AH77" s="32"/>
      <c r="AI77" s="13"/>
      <c r="AJ77" s="13"/>
      <c r="AK77" s="13"/>
      <c r="AL77" s="13"/>
    </row>
    <row r="78" spans="1:38" ht="45" x14ac:dyDescent="0.25">
      <c r="A78" s="31">
        <v>72</v>
      </c>
      <c r="B78" s="31">
        <v>72</v>
      </c>
      <c r="C78" s="40" t="s">
        <v>1228</v>
      </c>
      <c r="D78" s="32"/>
      <c r="E78" s="32"/>
      <c r="F78" s="32"/>
      <c r="G78" s="13"/>
      <c r="H78" s="13"/>
      <c r="I78" s="13"/>
      <c r="J78" s="13"/>
      <c r="K78" s="13"/>
      <c r="L78" s="13"/>
      <c r="M78" s="40" t="s">
        <v>1304</v>
      </c>
      <c r="N78" s="40" t="s">
        <v>1305</v>
      </c>
      <c r="O78" s="39">
        <v>0.34</v>
      </c>
      <c r="P78" s="41">
        <v>1976</v>
      </c>
      <c r="Q78" s="40" t="s">
        <v>1277</v>
      </c>
      <c r="R78" s="32"/>
      <c r="S78" s="13"/>
      <c r="T78" s="13"/>
      <c r="U78" s="13"/>
      <c r="V78" s="13"/>
      <c r="W78" s="32"/>
      <c r="X78" s="13"/>
      <c r="Y78" s="13"/>
      <c r="Z78" s="13"/>
      <c r="AA78" s="13"/>
      <c r="AB78" s="13"/>
      <c r="AC78" s="13"/>
      <c r="AD78" s="13"/>
      <c r="AE78" s="13"/>
      <c r="AF78" s="13"/>
      <c r="AG78" s="32"/>
      <c r="AH78" s="32"/>
      <c r="AI78" s="13"/>
      <c r="AJ78" s="13"/>
      <c r="AK78" s="13"/>
      <c r="AL78" s="13"/>
    </row>
    <row r="79" spans="1:38" ht="45" x14ac:dyDescent="0.25">
      <c r="A79" s="31">
        <v>73</v>
      </c>
      <c r="B79" s="31">
        <v>73</v>
      </c>
      <c r="C79" s="40" t="s">
        <v>1306</v>
      </c>
      <c r="D79" s="32"/>
      <c r="E79" s="32"/>
      <c r="F79" s="32"/>
      <c r="G79" s="13"/>
      <c r="H79" s="13"/>
      <c r="I79" s="13"/>
      <c r="J79" s="13"/>
      <c r="K79" s="13"/>
      <c r="L79" s="13"/>
      <c r="M79" s="40" t="s">
        <v>1307</v>
      </c>
      <c r="N79" s="40" t="s">
        <v>1307</v>
      </c>
      <c r="O79" s="39">
        <v>1</v>
      </c>
      <c r="P79" s="41">
        <v>1976</v>
      </c>
      <c r="Q79" s="40" t="s">
        <v>1267</v>
      </c>
      <c r="R79" s="32"/>
      <c r="S79" s="13"/>
      <c r="T79" s="13"/>
      <c r="U79" s="13"/>
      <c r="V79" s="13"/>
      <c r="W79" s="32"/>
      <c r="X79" s="13"/>
      <c r="Y79" s="13"/>
      <c r="Z79" s="13"/>
      <c r="AA79" s="13"/>
      <c r="AB79" s="13"/>
      <c r="AC79" s="13"/>
      <c r="AD79" s="13"/>
      <c r="AE79" s="13"/>
      <c r="AF79" s="13"/>
      <c r="AG79" s="32"/>
      <c r="AH79" s="32"/>
      <c r="AI79" s="13"/>
      <c r="AJ79" s="13"/>
      <c r="AK79" s="13"/>
      <c r="AL79" s="13"/>
    </row>
    <row r="80" spans="1:38" ht="45" x14ac:dyDescent="0.25">
      <c r="A80" s="31">
        <v>74</v>
      </c>
      <c r="B80" s="31">
        <v>74</v>
      </c>
      <c r="C80" s="40" t="s">
        <v>1306</v>
      </c>
      <c r="D80" s="32"/>
      <c r="E80" s="32"/>
      <c r="F80" s="32"/>
      <c r="G80" s="13"/>
      <c r="H80" s="13"/>
      <c r="I80" s="13"/>
      <c r="J80" s="13"/>
      <c r="K80" s="13"/>
      <c r="L80" s="13"/>
      <c r="M80" s="40" t="s">
        <v>1307</v>
      </c>
      <c r="N80" s="40" t="s">
        <v>1307</v>
      </c>
      <c r="O80" s="39">
        <v>0.59</v>
      </c>
      <c r="P80" s="41">
        <v>1976</v>
      </c>
      <c r="Q80" s="40" t="s">
        <v>1308</v>
      </c>
      <c r="R80" s="32"/>
      <c r="S80" s="13"/>
      <c r="T80" s="13"/>
      <c r="U80" s="13"/>
      <c r="V80" s="13"/>
      <c r="W80" s="32"/>
      <c r="X80" s="13"/>
      <c r="Y80" s="13"/>
      <c r="Z80" s="13"/>
      <c r="AA80" s="13"/>
      <c r="AB80" s="13"/>
      <c r="AC80" s="13"/>
      <c r="AD80" s="13"/>
      <c r="AE80" s="13"/>
      <c r="AF80" s="13"/>
      <c r="AG80" s="32"/>
      <c r="AH80" s="32"/>
      <c r="AI80" s="13"/>
      <c r="AJ80" s="13"/>
      <c r="AK80" s="13"/>
      <c r="AL80" s="13"/>
    </row>
    <row r="81" spans="1:38" ht="60" x14ac:dyDescent="0.25">
      <c r="A81" s="31">
        <v>75</v>
      </c>
      <c r="B81" s="31">
        <v>75</v>
      </c>
      <c r="C81" s="40" t="s">
        <v>1306</v>
      </c>
      <c r="D81" s="32"/>
      <c r="E81" s="32"/>
      <c r="F81" s="32"/>
      <c r="G81" s="13"/>
      <c r="H81" s="13"/>
      <c r="I81" s="13"/>
      <c r="J81" s="13"/>
      <c r="K81" s="13"/>
      <c r="L81" s="13"/>
      <c r="M81" s="32" t="s">
        <v>1309</v>
      </c>
      <c r="N81" s="40" t="s">
        <v>1310</v>
      </c>
      <c r="O81" s="39">
        <v>0.45400000000000001</v>
      </c>
      <c r="P81" s="41">
        <v>1976</v>
      </c>
      <c r="Q81" s="40" t="s">
        <v>1308</v>
      </c>
      <c r="R81" s="32"/>
      <c r="S81" s="13"/>
      <c r="T81" s="13"/>
      <c r="U81" s="13"/>
      <c r="V81" s="13"/>
      <c r="W81" s="32"/>
      <c r="X81" s="13"/>
      <c r="Y81" s="13"/>
      <c r="Z81" s="13"/>
      <c r="AA81" s="13"/>
      <c r="AB81" s="13"/>
      <c r="AC81" s="13"/>
      <c r="AD81" s="13"/>
      <c r="AE81" s="13"/>
      <c r="AF81" s="13"/>
      <c r="AG81" s="32"/>
      <c r="AH81" s="32"/>
      <c r="AI81" s="13"/>
      <c r="AJ81" s="13"/>
      <c r="AK81" s="13"/>
      <c r="AL81" s="13"/>
    </row>
    <row r="82" spans="1:38" ht="60" x14ac:dyDescent="0.25">
      <c r="A82" s="31">
        <v>76</v>
      </c>
      <c r="B82" s="31">
        <v>76</v>
      </c>
      <c r="C82" s="40" t="s">
        <v>1306</v>
      </c>
      <c r="D82" s="32"/>
      <c r="E82" s="32"/>
      <c r="F82" s="32"/>
      <c r="G82" s="13"/>
      <c r="H82" s="13"/>
      <c r="I82" s="13"/>
      <c r="J82" s="13"/>
      <c r="K82" s="13"/>
      <c r="L82" s="13"/>
      <c r="M82" s="40" t="s">
        <v>1311</v>
      </c>
      <c r="N82" s="40" t="s">
        <v>1311</v>
      </c>
      <c r="O82" s="39">
        <v>0.44500000000000001</v>
      </c>
      <c r="P82" s="41">
        <v>1976</v>
      </c>
      <c r="Q82" s="40" t="s">
        <v>1277</v>
      </c>
      <c r="R82" s="32"/>
      <c r="S82" s="13"/>
      <c r="T82" s="13"/>
      <c r="U82" s="13"/>
      <c r="V82" s="13"/>
      <c r="W82" s="32"/>
      <c r="X82" s="13"/>
      <c r="Y82" s="13"/>
      <c r="Z82" s="13"/>
      <c r="AA82" s="13"/>
      <c r="AB82" s="13"/>
      <c r="AC82" s="13"/>
      <c r="AD82" s="13"/>
      <c r="AE82" s="13"/>
      <c r="AF82" s="13"/>
      <c r="AG82" s="32"/>
      <c r="AH82" s="32"/>
      <c r="AI82" s="13"/>
      <c r="AJ82" s="13"/>
      <c r="AK82" s="13"/>
      <c r="AL82" s="13"/>
    </row>
    <row r="83" spans="1:38" ht="45" x14ac:dyDescent="0.25">
      <c r="A83" s="31">
        <v>77</v>
      </c>
      <c r="B83" s="31">
        <v>77</v>
      </c>
      <c r="C83" s="40" t="s">
        <v>1312</v>
      </c>
      <c r="D83" s="32"/>
      <c r="E83" s="32"/>
      <c r="F83" s="32"/>
      <c r="G83" s="13"/>
      <c r="H83" s="13"/>
      <c r="I83" s="13"/>
      <c r="J83" s="13"/>
      <c r="K83" s="13"/>
      <c r="L83" s="13"/>
      <c r="M83" s="32" t="s">
        <v>1313</v>
      </c>
      <c r="N83" s="40" t="s">
        <v>1314</v>
      </c>
      <c r="O83" s="39">
        <v>1.536</v>
      </c>
      <c r="P83" s="41">
        <v>1976</v>
      </c>
      <c r="Q83" s="40" t="s">
        <v>1277</v>
      </c>
      <c r="R83" s="32"/>
      <c r="S83" s="13"/>
      <c r="T83" s="13"/>
      <c r="U83" s="13"/>
      <c r="V83" s="13"/>
      <c r="W83" s="32"/>
      <c r="X83" s="13"/>
      <c r="Y83" s="13"/>
      <c r="Z83" s="13"/>
      <c r="AA83" s="13"/>
      <c r="AB83" s="13"/>
      <c r="AC83" s="13"/>
      <c r="AD83" s="13"/>
      <c r="AE83" s="13"/>
      <c r="AF83" s="13"/>
      <c r="AG83" s="32"/>
      <c r="AH83" s="32"/>
      <c r="AI83" s="13"/>
      <c r="AJ83" s="13"/>
      <c r="AK83" s="13"/>
      <c r="AL83" s="13"/>
    </row>
    <row r="84" spans="1:38" ht="45" x14ac:dyDescent="0.25">
      <c r="A84" s="31">
        <v>78</v>
      </c>
      <c r="B84" s="31">
        <v>78</v>
      </c>
      <c r="C84" s="40" t="s">
        <v>1109</v>
      </c>
      <c r="D84" s="32"/>
      <c r="E84" s="32"/>
      <c r="F84" s="32"/>
      <c r="G84" s="13"/>
      <c r="H84" s="13"/>
      <c r="I84" s="13"/>
      <c r="J84" s="13"/>
      <c r="K84" s="13"/>
      <c r="L84" s="13"/>
      <c r="M84" s="32" t="s">
        <v>1315</v>
      </c>
      <c r="N84" s="40" t="s">
        <v>1316</v>
      </c>
      <c r="O84" s="39">
        <v>0.98499999999999999</v>
      </c>
      <c r="P84" s="41">
        <v>1991</v>
      </c>
      <c r="Q84" s="40" t="s">
        <v>1317</v>
      </c>
      <c r="R84" s="32"/>
      <c r="S84" s="13"/>
      <c r="T84" s="13"/>
      <c r="U84" s="13"/>
      <c r="V84" s="13"/>
      <c r="W84" s="32"/>
      <c r="X84" s="13"/>
      <c r="Y84" s="13"/>
      <c r="Z84" s="13"/>
      <c r="AA84" s="13"/>
      <c r="AB84" s="13"/>
      <c r="AC84" s="13"/>
      <c r="AD84" s="13"/>
      <c r="AE84" s="13"/>
      <c r="AF84" s="13"/>
      <c r="AG84" s="32"/>
      <c r="AH84" s="32"/>
      <c r="AI84" s="13"/>
      <c r="AJ84" s="13"/>
      <c r="AK84" s="13"/>
      <c r="AL84" s="13"/>
    </row>
    <row r="85" spans="1:38" ht="45" x14ac:dyDescent="0.25">
      <c r="A85" s="31">
        <v>79</v>
      </c>
      <c r="B85" s="31">
        <v>79</v>
      </c>
      <c r="C85" s="40" t="s">
        <v>1318</v>
      </c>
      <c r="D85" s="32"/>
      <c r="E85" s="32"/>
      <c r="F85" s="32"/>
      <c r="G85" s="13"/>
      <c r="H85" s="13"/>
      <c r="I85" s="13"/>
      <c r="J85" s="13"/>
      <c r="K85" s="13"/>
      <c r="L85" s="13"/>
      <c r="M85" s="32" t="s">
        <v>1319</v>
      </c>
      <c r="N85" s="40" t="s">
        <v>1320</v>
      </c>
      <c r="O85" s="39">
        <v>0.10199999999999999</v>
      </c>
      <c r="P85" s="41">
        <v>1976</v>
      </c>
      <c r="Q85" s="40" t="s">
        <v>1258</v>
      </c>
      <c r="R85" s="32"/>
      <c r="S85" s="13"/>
      <c r="T85" s="13"/>
      <c r="U85" s="13"/>
      <c r="V85" s="13"/>
      <c r="W85" s="32"/>
      <c r="X85" s="13"/>
      <c r="Y85" s="13"/>
      <c r="Z85" s="13"/>
      <c r="AA85" s="13"/>
      <c r="AB85" s="13"/>
      <c r="AC85" s="13"/>
      <c r="AD85" s="13"/>
      <c r="AE85" s="13"/>
      <c r="AF85" s="13"/>
      <c r="AG85" s="32"/>
      <c r="AH85" s="32"/>
      <c r="AI85" s="13"/>
      <c r="AJ85" s="13"/>
      <c r="AK85" s="13"/>
      <c r="AL85" s="13"/>
    </row>
    <row r="86" spans="1:38" ht="45" x14ac:dyDescent="0.25">
      <c r="A86" s="31">
        <v>80</v>
      </c>
      <c r="B86" s="31">
        <v>80</v>
      </c>
      <c r="C86" s="40" t="s">
        <v>1168</v>
      </c>
      <c r="D86" s="32"/>
      <c r="E86" s="32"/>
      <c r="F86" s="32"/>
      <c r="G86" s="13"/>
      <c r="H86" s="13"/>
      <c r="I86" s="13"/>
      <c r="J86" s="13"/>
      <c r="K86" s="13"/>
      <c r="L86" s="13"/>
      <c r="M86" s="40" t="s">
        <v>1321</v>
      </c>
      <c r="N86" s="40" t="s">
        <v>1322</v>
      </c>
      <c r="O86" s="39">
        <v>0.27500000000000002</v>
      </c>
      <c r="P86" s="41">
        <v>2013</v>
      </c>
      <c r="Q86" s="40" t="s">
        <v>1277</v>
      </c>
      <c r="R86" s="32"/>
      <c r="S86" s="13"/>
      <c r="T86" s="13"/>
      <c r="U86" s="13"/>
      <c r="V86" s="13"/>
      <c r="W86" s="32"/>
      <c r="X86" s="13"/>
      <c r="Y86" s="13"/>
      <c r="Z86" s="13"/>
      <c r="AA86" s="13"/>
      <c r="AB86" s="13"/>
      <c r="AC86" s="13"/>
      <c r="AD86" s="13"/>
      <c r="AE86" s="13"/>
      <c r="AF86" s="13"/>
      <c r="AG86" s="32"/>
      <c r="AH86" s="32"/>
      <c r="AI86" s="13"/>
      <c r="AJ86" s="13"/>
      <c r="AK86" s="13"/>
      <c r="AL86" s="13"/>
    </row>
    <row r="87" spans="1:38" ht="45" x14ac:dyDescent="0.25">
      <c r="A87" s="31">
        <v>81</v>
      </c>
      <c r="B87" s="31">
        <v>81</v>
      </c>
      <c r="C87" s="40" t="s">
        <v>1323</v>
      </c>
      <c r="D87" s="32"/>
      <c r="E87" s="32"/>
      <c r="F87" s="32"/>
      <c r="G87" s="13"/>
      <c r="H87" s="13"/>
      <c r="I87" s="13"/>
      <c r="J87" s="13"/>
      <c r="K87" s="13"/>
      <c r="L87" s="13"/>
      <c r="M87" s="40" t="s">
        <v>1324</v>
      </c>
      <c r="N87" s="40" t="s">
        <v>1325</v>
      </c>
      <c r="O87" s="39">
        <v>0.72899999999999998</v>
      </c>
      <c r="P87" s="41">
        <v>1969</v>
      </c>
      <c r="Q87" s="40" t="s">
        <v>1277</v>
      </c>
      <c r="R87" s="32"/>
      <c r="S87" s="13"/>
      <c r="T87" s="13"/>
      <c r="U87" s="13"/>
      <c r="V87" s="13"/>
      <c r="W87" s="32"/>
      <c r="X87" s="13"/>
      <c r="Y87" s="13"/>
      <c r="Z87" s="13"/>
      <c r="AA87" s="13"/>
      <c r="AB87" s="13"/>
      <c r="AC87" s="13"/>
      <c r="AD87" s="13"/>
      <c r="AE87" s="13"/>
      <c r="AF87" s="13"/>
      <c r="AG87" s="32"/>
      <c r="AH87" s="32"/>
      <c r="AI87" s="13"/>
      <c r="AJ87" s="13"/>
      <c r="AK87" s="13"/>
      <c r="AL87" s="13"/>
    </row>
    <row r="88" spans="1:38" ht="75" x14ac:dyDescent="0.25">
      <c r="A88" s="31">
        <v>82</v>
      </c>
      <c r="B88" s="31">
        <v>82</v>
      </c>
      <c r="C88" s="40" t="s">
        <v>1326</v>
      </c>
      <c r="D88" s="32"/>
      <c r="E88" s="32"/>
      <c r="F88" s="32"/>
      <c r="G88" s="13"/>
      <c r="H88" s="13"/>
      <c r="I88" s="13"/>
      <c r="J88" s="13"/>
      <c r="K88" s="13"/>
      <c r="L88" s="13"/>
      <c r="M88" s="40" t="s">
        <v>1327</v>
      </c>
      <c r="N88" s="40" t="s">
        <v>1327</v>
      </c>
      <c r="O88" s="39">
        <v>1.0509999999999999</v>
      </c>
      <c r="P88" s="41">
        <v>2018</v>
      </c>
      <c r="Q88" s="40" t="s">
        <v>1328</v>
      </c>
      <c r="R88" s="32"/>
      <c r="S88" s="13"/>
      <c r="T88" s="13"/>
      <c r="U88" s="13"/>
      <c r="V88" s="13"/>
      <c r="W88" s="32"/>
      <c r="X88" s="13"/>
      <c r="Y88" s="13"/>
      <c r="Z88" s="13"/>
      <c r="AA88" s="13"/>
      <c r="AB88" s="13"/>
      <c r="AC88" s="13"/>
      <c r="AD88" s="13"/>
      <c r="AE88" s="13"/>
      <c r="AF88" s="13"/>
      <c r="AG88" s="32"/>
      <c r="AH88" s="32"/>
      <c r="AI88" s="13"/>
      <c r="AJ88" s="13"/>
      <c r="AK88" s="13"/>
      <c r="AL88" s="13"/>
    </row>
    <row r="89" spans="1:38" ht="60" x14ac:dyDescent="0.25">
      <c r="A89" s="31">
        <v>83</v>
      </c>
      <c r="B89" s="31">
        <v>83</v>
      </c>
      <c r="C89" s="40" t="s">
        <v>1326</v>
      </c>
      <c r="D89" s="32"/>
      <c r="E89" s="32"/>
      <c r="F89" s="32"/>
      <c r="G89" s="13"/>
      <c r="H89" s="13"/>
      <c r="I89" s="13"/>
      <c r="J89" s="13"/>
      <c r="K89" s="13"/>
      <c r="L89" s="13"/>
      <c r="M89" s="40" t="s">
        <v>1329</v>
      </c>
      <c r="N89" s="40" t="s">
        <v>1330</v>
      </c>
      <c r="O89" s="39">
        <v>0.20899999999999999</v>
      </c>
      <c r="P89" s="41">
        <v>2018</v>
      </c>
      <c r="Q89" s="40" t="s">
        <v>1328</v>
      </c>
      <c r="R89" s="32"/>
      <c r="S89" s="13"/>
      <c r="T89" s="13"/>
      <c r="U89" s="13"/>
      <c r="V89" s="13"/>
      <c r="W89" s="32"/>
      <c r="X89" s="13"/>
      <c r="Y89" s="13"/>
      <c r="Z89" s="13"/>
      <c r="AA89" s="13"/>
      <c r="AB89" s="13"/>
      <c r="AC89" s="13"/>
      <c r="AD89" s="13"/>
      <c r="AE89" s="13"/>
      <c r="AF89" s="13"/>
      <c r="AG89" s="32"/>
      <c r="AH89" s="32"/>
      <c r="AI89" s="13"/>
      <c r="AJ89" s="13"/>
      <c r="AK89" s="13"/>
      <c r="AL89" s="13"/>
    </row>
    <row r="90" spans="1:38" ht="45" x14ac:dyDescent="0.25">
      <c r="A90" s="31">
        <v>84</v>
      </c>
      <c r="B90" s="31">
        <v>84</v>
      </c>
      <c r="C90" s="40" t="s">
        <v>1201</v>
      </c>
      <c r="D90" s="32"/>
      <c r="E90" s="32"/>
      <c r="F90" s="32"/>
      <c r="G90" s="13"/>
      <c r="H90" s="13"/>
      <c r="I90" s="13"/>
      <c r="J90" s="13"/>
      <c r="K90" s="13"/>
      <c r="L90" s="13"/>
      <c r="M90" s="40" t="s">
        <v>1331</v>
      </c>
      <c r="N90" s="40" t="s">
        <v>1332</v>
      </c>
      <c r="O90" s="39">
        <v>0.32</v>
      </c>
      <c r="P90" s="41">
        <v>1991</v>
      </c>
      <c r="Q90" s="40" t="s">
        <v>1333</v>
      </c>
      <c r="R90" s="32"/>
      <c r="S90" s="13"/>
      <c r="T90" s="13"/>
      <c r="U90" s="13"/>
      <c r="V90" s="13"/>
      <c r="W90" s="32"/>
      <c r="X90" s="13"/>
      <c r="Y90" s="13"/>
      <c r="Z90" s="13"/>
      <c r="AA90" s="13"/>
      <c r="AB90" s="13"/>
      <c r="AC90" s="13"/>
      <c r="AD90" s="13"/>
      <c r="AE90" s="13"/>
      <c r="AF90" s="13"/>
      <c r="AG90" s="32"/>
      <c r="AH90" s="32"/>
      <c r="AI90" s="13"/>
      <c r="AJ90" s="13"/>
      <c r="AK90" s="13"/>
      <c r="AL90" s="13"/>
    </row>
    <row r="91" spans="1:38" ht="45" x14ac:dyDescent="0.25">
      <c r="A91" s="31">
        <v>85</v>
      </c>
      <c r="B91" s="31">
        <v>85</v>
      </c>
      <c r="C91" s="40" t="s">
        <v>1201</v>
      </c>
      <c r="D91" s="32"/>
      <c r="E91" s="32"/>
      <c r="F91" s="32"/>
      <c r="G91" s="13"/>
      <c r="H91" s="13"/>
      <c r="I91" s="13"/>
      <c r="J91" s="13"/>
      <c r="K91" s="13"/>
      <c r="L91" s="13"/>
      <c r="M91" s="32" t="s">
        <v>1334</v>
      </c>
      <c r="N91" s="40" t="s">
        <v>1335</v>
      </c>
      <c r="O91" s="39">
        <v>0.436</v>
      </c>
      <c r="P91" s="41">
        <v>1980</v>
      </c>
      <c r="Q91" s="40" t="s">
        <v>1284</v>
      </c>
      <c r="R91" s="32"/>
      <c r="S91" s="13"/>
      <c r="T91" s="13"/>
      <c r="U91" s="13"/>
      <c r="V91" s="13"/>
      <c r="W91" s="32"/>
      <c r="X91" s="13"/>
      <c r="Y91" s="13"/>
      <c r="Z91" s="13"/>
      <c r="AA91" s="13"/>
      <c r="AB91" s="13"/>
      <c r="AC91" s="13"/>
      <c r="AD91" s="13"/>
      <c r="AE91" s="13"/>
      <c r="AF91" s="13"/>
      <c r="AG91" s="32"/>
      <c r="AH91" s="32"/>
      <c r="AI91" s="13"/>
      <c r="AJ91" s="13"/>
      <c r="AK91" s="13"/>
      <c r="AL91" s="13"/>
    </row>
    <row r="92" spans="1:38" ht="60" x14ac:dyDescent="0.25">
      <c r="A92" s="31">
        <v>86</v>
      </c>
      <c r="B92" s="31">
        <v>86</v>
      </c>
      <c r="C92" s="40" t="s">
        <v>1255</v>
      </c>
      <c r="D92" s="32"/>
      <c r="E92" s="32"/>
      <c r="F92" s="32"/>
      <c r="G92" s="13"/>
      <c r="H92" s="13"/>
      <c r="I92" s="13"/>
      <c r="J92" s="13"/>
      <c r="K92" s="13"/>
      <c r="L92" s="13"/>
      <c r="M92" s="32" t="s">
        <v>1336</v>
      </c>
      <c r="N92" s="40" t="s">
        <v>1337</v>
      </c>
      <c r="O92" s="39">
        <v>0.98699999999999999</v>
      </c>
      <c r="P92" s="41">
        <v>1988</v>
      </c>
      <c r="Q92" s="40" t="s">
        <v>1296</v>
      </c>
      <c r="R92" s="32"/>
      <c r="S92" s="13"/>
      <c r="T92" s="13"/>
      <c r="U92" s="13"/>
      <c r="V92" s="13"/>
      <c r="W92" s="32"/>
      <c r="X92" s="13"/>
      <c r="Y92" s="13"/>
      <c r="Z92" s="13"/>
      <c r="AA92" s="13"/>
      <c r="AB92" s="13"/>
      <c r="AC92" s="13"/>
      <c r="AD92" s="13"/>
      <c r="AE92" s="13"/>
      <c r="AF92" s="13"/>
      <c r="AG92" s="32"/>
      <c r="AH92" s="32"/>
      <c r="AI92" s="13"/>
      <c r="AJ92" s="13"/>
      <c r="AK92" s="13"/>
      <c r="AL92" s="13"/>
    </row>
    <row r="93" spans="1:38" ht="45" x14ac:dyDescent="0.25">
      <c r="A93" s="31">
        <v>87</v>
      </c>
      <c r="B93" s="31">
        <v>87</v>
      </c>
      <c r="C93" s="40" t="s">
        <v>1168</v>
      </c>
      <c r="D93" s="32"/>
      <c r="E93" s="32"/>
      <c r="F93" s="32"/>
      <c r="G93" s="13"/>
      <c r="H93" s="13"/>
      <c r="I93" s="13"/>
      <c r="J93" s="13"/>
      <c r="K93" s="13"/>
      <c r="L93" s="13"/>
      <c r="M93" s="40" t="s">
        <v>1338</v>
      </c>
      <c r="N93" s="40" t="s">
        <v>1339</v>
      </c>
      <c r="O93" s="39">
        <v>7.0000000000000007E-2</v>
      </c>
      <c r="P93" s="41">
        <v>1989</v>
      </c>
      <c r="Q93" s="40" t="s">
        <v>1258</v>
      </c>
      <c r="R93" s="32"/>
      <c r="S93" s="13"/>
      <c r="T93" s="13"/>
      <c r="U93" s="13"/>
      <c r="V93" s="13"/>
      <c r="W93" s="32"/>
      <c r="X93" s="13"/>
      <c r="Y93" s="13"/>
      <c r="Z93" s="13"/>
      <c r="AA93" s="13"/>
      <c r="AB93" s="13"/>
      <c r="AC93" s="13"/>
      <c r="AD93" s="13"/>
      <c r="AE93" s="13"/>
      <c r="AF93" s="13"/>
      <c r="AG93" s="32"/>
      <c r="AH93" s="32"/>
      <c r="AI93" s="13"/>
      <c r="AJ93" s="13"/>
      <c r="AK93" s="13"/>
      <c r="AL93" s="13"/>
    </row>
    <row r="94" spans="1:38" ht="45" x14ac:dyDescent="0.25">
      <c r="A94" s="31">
        <v>88</v>
      </c>
      <c r="B94" s="31">
        <v>88</v>
      </c>
      <c r="C94" s="40" t="s">
        <v>1168</v>
      </c>
      <c r="D94" s="32"/>
      <c r="E94" s="32"/>
      <c r="F94" s="32"/>
      <c r="G94" s="13"/>
      <c r="H94" s="13"/>
      <c r="I94" s="13"/>
      <c r="J94" s="13"/>
      <c r="K94" s="13"/>
      <c r="L94" s="13"/>
      <c r="M94" s="32" t="s">
        <v>1340</v>
      </c>
      <c r="N94" s="40" t="s">
        <v>1341</v>
      </c>
      <c r="O94" s="39">
        <v>0.21</v>
      </c>
      <c r="P94" s="41">
        <v>1989</v>
      </c>
      <c r="Q94" s="40" t="s">
        <v>1258</v>
      </c>
      <c r="R94" s="32"/>
      <c r="S94" s="13"/>
      <c r="T94" s="13"/>
      <c r="U94" s="13"/>
      <c r="V94" s="13"/>
      <c r="W94" s="32"/>
      <c r="X94" s="13"/>
      <c r="Y94" s="13"/>
      <c r="Z94" s="13"/>
      <c r="AA94" s="13"/>
      <c r="AB94" s="13"/>
      <c r="AC94" s="13"/>
      <c r="AD94" s="13"/>
      <c r="AE94" s="13"/>
      <c r="AF94" s="13"/>
      <c r="AG94" s="32"/>
      <c r="AH94" s="32"/>
      <c r="AI94" s="13"/>
      <c r="AJ94" s="13"/>
      <c r="AK94" s="13"/>
      <c r="AL94" s="13"/>
    </row>
    <row r="95" spans="1:38" ht="45" x14ac:dyDescent="0.25">
      <c r="A95" s="31">
        <v>89</v>
      </c>
      <c r="B95" s="31">
        <v>89</v>
      </c>
      <c r="C95" s="40" t="s">
        <v>1161</v>
      </c>
      <c r="D95" s="32"/>
      <c r="E95" s="32"/>
      <c r="F95" s="32"/>
      <c r="G95" s="13"/>
      <c r="H95" s="13"/>
      <c r="I95" s="13"/>
      <c r="J95" s="13"/>
      <c r="K95" s="13"/>
      <c r="L95" s="13"/>
      <c r="M95" s="40" t="s">
        <v>1342</v>
      </c>
      <c r="N95" s="40" t="s">
        <v>1343</v>
      </c>
      <c r="O95" s="39">
        <v>0.32</v>
      </c>
      <c r="P95" s="41">
        <v>1982</v>
      </c>
      <c r="Q95" s="40" t="s">
        <v>1277</v>
      </c>
      <c r="R95" s="32"/>
      <c r="S95" s="13"/>
      <c r="T95" s="13"/>
      <c r="U95" s="13"/>
      <c r="V95" s="13"/>
      <c r="W95" s="32"/>
      <c r="X95" s="13"/>
      <c r="Y95" s="13"/>
      <c r="Z95" s="13"/>
      <c r="AA95" s="13"/>
      <c r="AB95" s="13"/>
      <c r="AC95" s="13"/>
      <c r="AD95" s="13"/>
      <c r="AE95" s="13"/>
      <c r="AF95" s="13"/>
      <c r="AG95" s="32"/>
      <c r="AH95" s="32"/>
      <c r="AI95" s="13"/>
      <c r="AJ95" s="13"/>
      <c r="AK95" s="13"/>
      <c r="AL95" s="13"/>
    </row>
    <row r="96" spans="1:38" ht="45" x14ac:dyDescent="0.25">
      <c r="A96" s="31">
        <v>90</v>
      </c>
      <c r="B96" s="31">
        <v>90</v>
      </c>
      <c r="C96" s="40" t="s">
        <v>1161</v>
      </c>
      <c r="D96" s="32"/>
      <c r="E96" s="32"/>
      <c r="F96" s="32"/>
      <c r="G96" s="13"/>
      <c r="H96" s="13"/>
      <c r="I96" s="13"/>
      <c r="J96" s="13"/>
      <c r="K96" s="13"/>
      <c r="L96" s="13"/>
      <c r="M96" s="40" t="s">
        <v>1344</v>
      </c>
      <c r="N96" s="40" t="s">
        <v>1345</v>
      </c>
      <c r="O96" s="39">
        <v>0.309</v>
      </c>
      <c r="P96" s="41">
        <v>1976</v>
      </c>
      <c r="Q96" s="40" t="s">
        <v>1277</v>
      </c>
      <c r="R96" s="32"/>
      <c r="S96" s="13"/>
      <c r="T96" s="13"/>
      <c r="U96" s="13"/>
      <c r="V96" s="13"/>
      <c r="W96" s="32"/>
      <c r="X96" s="13"/>
      <c r="Y96" s="13"/>
      <c r="Z96" s="13"/>
      <c r="AA96" s="13"/>
      <c r="AB96" s="13"/>
      <c r="AC96" s="13"/>
      <c r="AD96" s="13"/>
      <c r="AE96" s="13"/>
      <c r="AF96" s="13"/>
      <c r="AG96" s="32"/>
      <c r="AH96" s="32"/>
      <c r="AI96" s="13"/>
      <c r="AJ96" s="13"/>
      <c r="AK96" s="13"/>
      <c r="AL96" s="13"/>
    </row>
    <row r="97" spans="1:38" ht="60" x14ac:dyDescent="0.25">
      <c r="A97" s="31">
        <v>91</v>
      </c>
      <c r="B97" s="31">
        <v>91</v>
      </c>
      <c r="C97" s="40" t="s">
        <v>1194</v>
      </c>
      <c r="D97" s="32"/>
      <c r="E97" s="32"/>
      <c r="F97" s="32"/>
      <c r="G97" s="13"/>
      <c r="H97" s="13"/>
      <c r="I97" s="13"/>
      <c r="J97" s="13"/>
      <c r="K97" s="13"/>
      <c r="L97" s="13"/>
      <c r="M97" s="40" t="s">
        <v>1346</v>
      </c>
      <c r="N97" s="40" t="s">
        <v>1347</v>
      </c>
      <c r="O97" s="39">
        <v>0.16500000000000001</v>
      </c>
      <c r="P97" s="41">
        <v>2015</v>
      </c>
      <c r="Q97" s="40" t="s">
        <v>1348</v>
      </c>
      <c r="R97" s="32"/>
      <c r="S97" s="13"/>
      <c r="T97" s="13"/>
      <c r="U97" s="13"/>
      <c r="V97" s="13"/>
      <c r="W97" s="32"/>
      <c r="X97" s="13"/>
      <c r="Y97" s="13"/>
      <c r="Z97" s="13"/>
      <c r="AA97" s="13"/>
      <c r="AB97" s="13"/>
      <c r="AC97" s="13"/>
      <c r="AD97" s="13"/>
      <c r="AE97" s="13"/>
      <c r="AF97" s="13"/>
      <c r="AG97" s="32"/>
      <c r="AH97" s="32"/>
      <c r="AI97" s="13"/>
      <c r="AJ97" s="13"/>
      <c r="AK97" s="13"/>
      <c r="AL97" s="13"/>
    </row>
    <row r="98" spans="1:38" ht="45" x14ac:dyDescent="0.25">
      <c r="A98" s="31">
        <v>92</v>
      </c>
      <c r="B98" s="31">
        <v>92</v>
      </c>
      <c r="C98" s="40" t="s">
        <v>1312</v>
      </c>
      <c r="D98" s="32"/>
      <c r="E98" s="32"/>
      <c r="F98" s="32"/>
      <c r="G98" s="13"/>
      <c r="H98" s="13"/>
      <c r="I98" s="13"/>
      <c r="J98" s="13"/>
      <c r="K98" s="13"/>
      <c r="L98" s="13"/>
      <c r="M98" s="32" t="s">
        <v>1349</v>
      </c>
      <c r="N98" s="40" t="s">
        <v>1350</v>
      </c>
      <c r="O98" s="39">
        <v>0.48699999999999999</v>
      </c>
      <c r="P98" s="41">
        <v>1986</v>
      </c>
      <c r="Q98" s="40" t="s">
        <v>1351</v>
      </c>
      <c r="R98" s="32"/>
      <c r="S98" s="13"/>
      <c r="T98" s="13"/>
      <c r="U98" s="13"/>
      <c r="V98" s="13"/>
      <c r="W98" s="32"/>
      <c r="X98" s="13"/>
      <c r="Y98" s="13"/>
      <c r="Z98" s="13"/>
      <c r="AA98" s="13"/>
      <c r="AB98" s="13"/>
      <c r="AC98" s="13"/>
      <c r="AD98" s="13"/>
      <c r="AE98" s="13"/>
      <c r="AF98" s="13"/>
      <c r="AG98" s="32"/>
      <c r="AH98" s="32"/>
      <c r="AI98" s="13"/>
      <c r="AJ98" s="13"/>
      <c r="AK98" s="13"/>
      <c r="AL98" s="13"/>
    </row>
    <row r="99" spans="1:38" ht="45" x14ac:dyDescent="0.25">
      <c r="A99" s="31">
        <v>93</v>
      </c>
      <c r="B99" s="31">
        <v>93</v>
      </c>
      <c r="C99" s="40" t="s">
        <v>1204</v>
      </c>
      <c r="D99" s="32"/>
      <c r="E99" s="32"/>
      <c r="F99" s="32"/>
      <c r="G99" s="13"/>
      <c r="H99" s="13"/>
      <c r="I99" s="13"/>
      <c r="J99" s="13"/>
      <c r="K99" s="13"/>
      <c r="L99" s="13"/>
      <c r="M99" s="32" t="s">
        <v>1352</v>
      </c>
      <c r="N99" s="40" t="s">
        <v>1353</v>
      </c>
      <c r="O99" s="39">
        <v>0.28000000000000003</v>
      </c>
      <c r="P99" s="41">
        <v>2019</v>
      </c>
      <c r="Q99" s="40" t="s">
        <v>1328</v>
      </c>
      <c r="R99" s="32"/>
      <c r="S99" s="13"/>
      <c r="T99" s="13"/>
      <c r="U99" s="13"/>
      <c r="V99" s="13"/>
      <c r="W99" s="32"/>
      <c r="X99" s="13"/>
      <c r="Y99" s="13"/>
      <c r="Z99" s="13"/>
      <c r="AA99" s="13"/>
      <c r="AB99" s="13"/>
      <c r="AC99" s="13"/>
      <c r="AD99" s="13"/>
      <c r="AE99" s="13"/>
      <c r="AF99" s="13"/>
      <c r="AG99" s="32"/>
      <c r="AH99" s="32"/>
      <c r="AI99" s="13"/>
      <c r="AJ99" s="13"/>
      <c r="AK99" s="13"/>
      <c r="AL99" s="13"/>
    </row>
    <row r="100" spans="1:38" ht="45" x14ac:dyDescent="0.25">
      <c r="A100" s="31">
        <v>94</v>
      </c>
      <c r="B100" s="31">
        <v>94</v>
      </c>
      <c r="C100" s="40" t="s">
        <v>1312</v>
      </c>
      <c r="D100" s="32"/>
      <c r="E100" s="32"/>
      <c r="F100" s="32"/>
      <c r="G100" s="13"/>
      <c r="H100" s="13"/>
      <c r="I100" s="13"/>
      <c r="J100" s="13"/>
      <c r="K100" s="13"/>
      <c r="L100" s="13"/>
      <c r="M100" s="32" t="s">
        <v>1354</v>
      </c>
      <c r="N100" s="40" t="s">
        <v>1355</v>
      </c>
      <c r="O100" s="39">
        <v>0.14000000000000001</v>
      </c>
      <c r="P100" s="41">
        <v>2019</v>
      </c>
      <c r="Q100" s="40" t="s">
        <v>1328</v>
      </c>
      <c r="R100" s="32"/>
      <c r="S100" s="13"/>
      <c r="T100" s="13"/>
      <c r="U100" s="13"/>
      <c r="V100" s="13"/>
      <c r="W100" s="32"/>
      <c r="X100" s="13"/>
      <c r="Y100" s="13"/>
      <c r="Z100" s="13"/>
      <c r="AA100" s="13"/>
      <c r="AB100" s="13"/>
      <c r="AC100" s="13"/>
      <c r="AD100" s="13"/>
      <c r="AE100" s="13"/>
      <c r="AF100" s="13"/>
      <c r="AG100" s="32"/>
      <c r="AH100" s="32"/>
      <c r="AI100" s="13"/>
      <c r="AJ100" s="13"/>
      <c r="AK100" s="13"/>
      <c r="AL100" s="13"/>
    </row>
    <row r="101" spans="1:38" ht="45" x14ac:dyDescent="0.25">
      <c r="A101" s="31">
        <v>95</v>
      </c>
      <c r="B101" s="31">
        <v>95</v>
      </c>
      <c r="C101" s="40" t="s">
        <v>1312</v>
      </c>
      <c r="D101" s="32"/>
      <c r="E101" s="32"/>
      <c r="F101" s="32"/>
      <c r="G101" s="13"/>
      <c r="H101" s="13"/>
      <c r="I101" s="13"/>
      <c r="J101" s="13"/>
      <c r="K101" s="13"/>
      <c r="L101" s="13"/>
      <c r="M101" s="32" t="s">
        <v>1356</v>
      </c>
      <c r="N101" s="40" t="s">
        <v>1357</v>
      </c>
      <c r="O101" s="39">
        <v>0.215</v>
      </c>
      <c r="P101" s="41">
        <v>1986</v>
      </c>
      <c r="Q101" s="40" t="s">
        <v>1358</v>
      </c>
      <c r="R101" s="32"/>
      <c r="S101" s="13"/>
      <c r="T101" s="13"/>
      <c r="U101" s="13"/>
      <c r="V101" s="13"/>
      <c r="W101" s="32"/>
      <c r="X101" s="13"/>
      <c r="Y101" s="13"/>
      <c r="Z101" s="13"/>
      <c r="AA101" s="13"/>
      <c r="AB101" s="13"/>
      <c r="AC101" s="13"/>
      <c r="AD101" s="13"/>
      <c r="AE101" s="13"/>
      <c r="AF101" s="13"/>
      <c r="AG101" s="32"/>
      <c r="AH101" s="32"/>
      <c r="AI101" s="13"/>
      <c r="AJ101" s="13"/>
      <c r="AK101" s="13"/>
      <c r="AL101" s="13"/>
    </row>
    <row r="102" spans="1:38" ht="45" x14ac:dyDescent="0.25">
      <c r="A102" s="31">
        <v>96</v>
      </c>
      <c r="B102" s="31">
        <v>96</v>
      </c>
      <c r="C102" s="40" t="s">
        <v>1312</v>
      </c>
      <c r="D102" s="32"/>
      <c r="E102" s="32"/>
      <c r="F102" s="32"/>
      <c r="G102" s="13"/>
      <c r="H102" s="13"/>
      <c r="I102" s="13"/>
      <c r="J102" s="13"/>
      <c r="K102" s="13"/>
      <c r="L102" s="13"/>
      <c r="M102" s="32" t="s">
        <v>1359</v>
      </c>
      <c r="N102" s="40" t="s">
        <v>1360</v>
      </c>
      <c r="O102" s="39">
        <v>0.44</v>
      </c>
      <c r="P102" s="41">
        <v>1986</v>
      </c>
      <c r="Q102" s="40" t="s">
        <v>1277</v>
      </c>
      <c r="R102" s="32"/>
      <c r="S102" s="13"/>
      <c r="T102" s="13"/>
      <c r="U102" s="13"/>
      <c r="V102" s="13"/>
      <c r="W102" s="32"/>
      <c r="X102" s="13"/>
      <c r="Y102" s="13"/>
      <c r="Z102" s="13"/>
      <c r="AA102" s="13"/>
      <c r="AB102" s="13"/>
      <c r="AC102" s="13"/>
      <c r="AD102" s="13"/>
      <c r="AE102" s="13"/>
      <c r="AF102" s="13"/>
      <c r="AG102" s="32"/>
      <c r="AH102" s="32"/>
      <c r="AI102" s="13"/>
      <c r="AJ102" s="13"/>
      <c r="AK102" s="13"/>
      <c r="AL102" s="13"/>
    </row>
    <row r="103" spans="1:38" ht="45" x14ac:dyDescent="0.25">
      <c r="A103" s="31">
        <v>97</v>
      </c>
      <c r="B103" s="31">
        <v>97</v>
      </c>
      <c r="C103" s="40" t="s">
        <v>1318</v>
      </c>
      <c r="D103" s="32"/>
      <c r="E103" s="32"/>
      <c r="F103" s="32"/>
      <c r="G103" s="13"/>
      <c r="H103" s="13"/>
      <c r="I103" s="13"/>
      <c r="J103" s="13"/>
      <c r="K103" s="13"/>
      <c r="L103" s="13"/>
      <c r="M103" s="32" t="s">
        <v>1361</v>
      </c>
      <c r="N103" s="40" t="s">
        <v>1362</v>
      </c>
      <c r="O103" s="39">
        <v>0.37</v>
      </c>
      <c r="P103" s="41">
        <v>1976</v>
      </c>
      <c r="Q103" s="40" t="s">
        <v>1258</v>
      </c>
      <c r="R103" s="32"/>
      <c r="S103" s="13"/>
      <c r="T103" s="13"/>
      <c r="U103" s="13"/>
      <c r="V103" s="13"/>
      <c r="W103" s="32"/>
      <c r="X103" s="13"/>
      <c r="Y103" s="13"/>
      <c r="Z103" s="13"/>
      <c r="AA103" s="13"/>
      <c r="AB103" s="13"/>
      <c r="AC103" s="13"/>
      <c r="AD103" s="13"/>
      <c r="AE103" s="13"/>
      <c r="AF103" s="13"/>
      <c r="AG103" s="32"/>
      <c r="AH103" s="32"/>
      <c r="AI103" s="13"/>
      <c r="AJ103" s="13"/>
      <c r="AK103" s="13"/>
      <c r="AL103" s="13"/>
    </row>
    <row r="104" spans="1:38" ht="45" x14ac:dyDescent="0.25">
      <c r="A104" s="31">
        <v>98</v>
      </c>
      <c r="B104" s="31">
        <v>98</v>
      </c>
      <c r="C104" s="40" t="s">
        <v>1262</v>
      </c>
      <c r="D104" s="32"/>
      <c r="E104" s="32"/>
      <c r="F104" s="32"/>
      <c r="G104" s="13"/>
      <c r="H104" s="13"/>
      <c r="I104" s="13"/>
      <c r="J104" s="13"/>
      <c r="K104" s="13"/>
      <c r="L104" s="13"/>
      <c r="M104" s="32" t="s">
        <v>1363</v>
      </c>
      <c r="N104" s="40" t="s">
        <v>1364</v>
      </c>
      <c r="O104" s="39">
        <v>0.372</v>
      </c>
      <c r="P104" s="41">
        <v>1978</v>
      </c>
      <c r="Q104" s="40" t="s">
        <v>1277</v>
      </c>
      <c r="R104" s="32"/>
      <c r="S104" s="13"/>
      <c r="T104" s="13"/>
      <c r="U104" s="13"/>
      <c r="V104" s="13"/>
      <c r="W104" s="32"/>
      <c r="X104" s="13"/>
      <c r="Y104" s="13"/>
      <c r="Z104" s="13"/>
      <c r="AA104" s="13"/>
      <c r="AB104" s="13"/>
      <c r="AC104" s="13"/>
      <c r="AD104" s="13"/>
      <c r="AE104" s="13"/>
      <c r="AF104" s="13"/>
      <c r="AG104" s="32"/>
      <c r="AH104" s="32"/>
      <c r="AI104" s="13"/>
      <c r="AJ104" s="13"/>
      <c r="AK104" s="13"/>
      <c r="AL104" s="13"/>
    </row>
    <row r="105" spans="1:38" ht="45" x14ac:dyDescent="0.25">
      <c r="A105" s="31">
        <v>99</v>
      </c>
      <c r="B105" s="31">
        <v>99</v>
      </c>
      <c r="C105" s="40" t="s">
        <v>1201</v>
      </c>
      <c r="D105" s="32"/>
      <c r="E105" s="32"/>
      <c r="F105" s="32"/>
      <c r="G105" s="13"/>
      <c r="H105" s="13"/>
      <c r="I105" s="13"/>
      <c r="J105" s="13"/>
      <c r="K105" s="13"/>
      <c r="L105" s="13"/>
      <c r="M105" s="32" t="s">
        <v>1365</v>
      </c>
      <c r="N105" s="40" t="s">
        <v>1366</v>
      </c>
      <c r="O105" s="39">
        <v>0.18</v>
      </c>
      <c r="P105" s="41">
        <v>1978</v>
      </c>
      <c r="Q105" s="40" t="s">
        <v>1367</v>
      </c>
      <c r="R105" s="32"/>
      <c r="S105" s="13"/>
      <c r="T105" s="13"/>
      <c r="U105" s="13"/>
      <c r="V105" s="13"/>
      <c r="W105" s="32"/>
      <c r="X105" s="13"/>
      <c r="Y105" s="13"/>
      <c r="Z105" s="13"/>
      <c r="AA105" s="13"/>
      <c r="AB105" s="13"/>
      <c r="AC105" s="13"/>
      <c r="AD105" s="13"/>
      <c r="AE105" s="13"/>
      <c r="AF105" s="13"/>
      <c r="AG105" s="32"/>
      <c r="AH105" s="32"/>
      <c r="AI105" s="13"/>
      <c r="AJ105" s="13"/>
      <c r="AK105" s="13"/>
      <c r="AL105" s="13"/>
    </row>
    <row r="106" spans="1:38" ht="45" x14ac:dyDescent="0.25">
      <c r="A106" s="31">
        <v>100</v>
      </c>
      <c r="B106" s="31">
        <v>100</v>
      </c>
      <c r="C106" s="40" t="s">
        <v>1105</v>
      </c>
      <c r="D106" s="32"/>
      <c r="E106" s="32"/>
      <c r="F106" s="32"/>
      <c r="G106" s="13"/>
      <c r="H106" s="13"/>
      <c r="I106" s="13"/>
      <c r="J106" s="13"/>
      <c r="K106" s="13"/>
      <c r="L106" s="13"/>
      <c r="M106" s="32" t="s">
        <v>1368</v>
      </c>
      <c r="N106" s="40" t="s">
        <v>1369</v>
      </c>
      <c r="O106" s="39">
        <v>0.48</v>
      </c>
      <c r="P106" s="41">
        <v>1970</v>
      </c>
      <c r="Q106" s="40" t="s">
        <v>1370</v>
      </c>
      <c r="R106" s="32"/>
      <c r="S106" s="13"/>
      <c r="T106" s="13"/>
      <c r="U106" s="13"/>
      <c r="V106" s="13"/>
      <c r="W106" s="32"/>
      <c r="X106" s="13"/>
      <c r="Y106" s="13"/>
      <c r="Z106" s="13"/>
      <c r="AA106" s="13"/>
      <c r="AB106" s="13"/>
      <c r="AC106" s="13"/>
      <c r="AD106" s="13"/>
      <c r="AE106" s="13"/>
      <c r="AF106" s="13"/>
      <c r="AG106" s="32"/>
      <c r="AH106" s="32"/>
      <c r="AI106" s="13"/>
      <c r="AJ106" s="13"/>
      <c r="AK106" s="13"/>
      <c r="AL106" s="13"/>
    </row>
    <row r="107" spans="1:38" ht="45" x14ac:dyDescent="0.25">
      <c r="A107" s="31">
        <v>101</v>
      </c>
      <c r="B107" s="31">
        <v>101</v>
      </c>
      <c r="C107" s="40" t="s">
        <v>1371</v>
      </c>
      <c r="D107" s="32"/>
      <c r="E107" s="32"/>
      <c r="F107" s="32"/>
      <c r="G107" s="13"/>
      <c r="H107" s="13"/>
      <c r="I107" s="13"/>
      <c r="J107" s="13"/>
      <c r="K107" s="13"/>
      <c r="L107" s="13"/>
      <c r="M107" s="32" t="s">
        <v>1372</v>
      </c>
      <c r="N107" s="40" t="s">
        <v>1373</v>
      </c>
      <c r="O107" s="39">
        <v>0.76700000000000002</v>
      </c>
      <c r="P107" s="41">
        <v>1980</v>
      </c>
      <c r="Q107" s="40" t="s">
        <v>1258</v>
      </c>
      <c r="R107" s="32"/>
      <c r="S107" s="13"/>
      <c r="T107" s="13"/>
      <c r="U107" s="13"/>
      <c r="V107" s="13"/>
      <c r="W107" s="32"/>
      <c r="X107" s="13"/>
      <c r="Y107" s="13"/>
      <c r="Z107" s="13"/>
      <c r="AA107" s="13"/>
      <c r="AB107" s="13"/>
      <c r="AC107" s="13"/>
      <c r="AD107" s="13"/>
      <c r="AE107" s="13"/>
      <c r="AF107" s="13"/>
      <c r="AG107" s="32"/>
      <c r="AH107" s="32"/>
      <c r="AI107" s="13"/>
      <c r="AJ107" s="13"/>
      <c r="AK107" s="13"/>
      <c r="AL107" s="13"/>
    </row>
    <row r="108" spans="1:38" ht="45" x14ac:dyDescent="0.25">
      <c r="A108" s="31">
        <v>102</v>
      </c>
      <c r="B108" s="31">
        <v>102</v>
      </c>
      <c r="C108" s="40" t="s">
        <v>1371</v>
      </c>
      <c r="D108" s="32"/>
      <c r="E108" s="32"/>
      <c r="F108" s="32"/>
      <c r="G108" s="13"/>
      <c r="H108" s="13"/>
      <c r="I108" s="13"/>
      <c r="J108" s="13"/>
      <c r="K108" s="13"/>
      <c r="L108" s="13"/>
      <c r="M108" s="32" t="s">
        <v>1374</v>
      </c>
      <c r="N108" s="40" t="s">
        <v>1375</v>
      </c>
      <c r="O108" s="39">
        <v>0.28000000000000003</v>
      </c>
      <c r="P108" s="41">
        <v>1980</v>
      </c>
      <c r="Q108" s="40" t="s">
        <v>1258</v>
      </c>
      <c r="R108" s="32"/>
      <c r="S108" s="13"/>
      <c r="T108" s="13"/>
      <c r="U108" s="13"/>
      <c r="V108" s="13"/>
      <c r="W108" s="32"/>
      <c r="X108" s="13"/>
      <c r="Y108" s="13"/>
      <c r="Z108" s="13"/>
      <c r="AA108" s="13"/>
      <c r="AB108" s="13"/>
      <c r="AC108" s="13"/>
      <c r="AD108" s="13"/>
      <c r="AE108" s="13"/>
      <c r="AF108" s="13"/>
      <c r="AG108" s="32"/>
      <c r="AH108" s="32"/>
      <c r="AI108" s="13"/>
      <c r="AJ108" s="13"/>
      <c r="AK108" s="13"/>
      <c r="AL108" s="13"/>
    </row>
    <row r="109" spans="1:38" ht="45" x14ac:dyDescent="0.25">
      <c r="A109" s="31">
        <v>103</v>
      </c>
      <c r="B109" s="31">
        <v>103</v>
      </c>
      <c r="C109" s="40" t="s">
        <v>1194</v>
      </c>
      <c r="D109" s="32"/>
      <c r="E109" s="32"/>
      <c r="F109" s="32"/>
      <c r="G109" s="13"/>
      <c r="H109" s="13"/>
      <c r="I109" s="13"/>
      <c r="J109" s="13"/>
      <c r="K109" s="13"/>
      <c r="L109" s="13"/>
      <c r="M109" s="32" t="s">
        <v>1376</v>
      </c>
      <c r="N109" s="40" t="s">
        <v>1377</v>
      </c>
      <c r="O109" s="39">
        <v>0.39800000000000002</v>
      </c>
      <c r="P109" s="41">
        <v>1989</v>
      </c>
      <c r="Q109" s="40" t="s">
        <v>1277</v>
      </c>
      <c r="R109" s="32"/>
      <c r="S109" s="13"/>
      <c r="T109" s="13"/>
      <c r="U109" s="13"/>
      <c r="V109" s="13"/>
      <c r="W109" s="32"/>
      <c r="X109" s="13"/>
      <c r="Y109" s="13"/>
      <c r="Z109" s="13"/>
      <c r="AA109" s="13"/>
      <c r="AB109" s="13"/>
      <c r="AC109" s="13"/>
      <c r="AD109" s="13"/>
      <c r="AE109" s="13"/>
      <c r="AF109" s="13"/>
      <c r="AG109" s="32"/>
      <c r="AH109" s="32"/>
      <c r="AI109" s="13"/>
      <c r="AJ109" s="13"/>
      <c r="AK109" s="13"/>
      <c r="AL109" s="13"/>
    </row>
    <row r="110" spans="1:38" ht="45" x14ac:dyDescent="0.25">
      <c r="A110" s="31">
        <v>104</v>
      </c>
      <c r="B110" s="31">
        <v>104</v>
      </c>
      <c r="C110" s="40" t="s">
        <v>1371</v>
      </c>
      <c r="D110" s="32"/>
      <c r="E110" s="32"/>
      <c r="F110" s="32"/>
      <c r="G110" s="13"/>
      <c r="H110" s="13"/>
      <c r="I110" s="13"/>
      <c r="J110" s="13"/>
      <c r="K110" s="13"/>
      <c r="L110" s="13"/>
      <c r="M110" s="32" t="s">
        <v>1378</v>
      </c>
      <c r="N110" s="40" t="s">
        <v>1379</v>
      </c>
      <c r="O110" s="39">
        <v>0.72799999999999998</v>
      </c>
      <c r="P110" s="41">
        <v>1978</v>
      </c>
      <c r="Q110" s="40" t="s">
        <v>1277</v>
      </c>
      <c r="R110" s="32"/>
      <c r="S110" s="13"/>
      <c r="T110" s="13"/>
      <c r="U110" s="13"/>
      <c r="V110" s="13"/>
      <c r="W110" s="32"/>
      <c r="X110" s="13"/>
      <c r="Y110" s="13"/>
      <c r="Z110" s="13"/>
      <c r="AA110" s="13"/>
      <c r="AB110" s="13"/>
      <c r="AC110" s="13"/>
      <c r="AD110" s="13"/>
      <c r="AE110" s="13"/>
      <c r="AF110" s="13"/>
      <c r="AG110" s="32"/>
      <c r="AH110" s="32"/>
      <c r="AI110" s="13"/>
      <c r="AJ110" s="13"/>
      <c r="AK110" s="13"/>
      <c r="AL110" s="13"/>
    </row>
    <row r="111" spans="1:38" ht="45" x14ac:dyDescent="0.25">
      <c r="A111" s="31">
        <v>105</v>
      </c>
      <c r="B111" s="31">
        <v>105</v>
      </c>
      <c r="C111" s="40" t="s">
        <v>1371</v>
      </c>
      <c r="D111" s="32"/>
      <c r="E111" s="32"/>
      <c r="F111" s="32"/>
      <c r="G111" s="13"/>
      <c r="H111" s="13"/>
      <c r="I111" s="13"/>
      <c r="J111" s="13"/>
      <c r="K111" s="13"/>
      <c r="L111" s="13"/>
      <c r="M111" s="32" t="s">
        <v>1380</v>
      </c>
      <c r="N111" s="40" t="s">
        <v>1381</v>
      </c>
      <c r="O111" s="39">
        <v>0.23</v>
      </c>
      <c r="P111" s="41">
        <v>1983</v>
      </c>
      <c r="Q111" s="40" t="s">
        <v>1317</v>
      </c>
      <c r="R111" s="32"/>
      <c r="S111" s="13"/>
      <c r="T111" s="13"/>
      <c r="U111" s="13"/>
      <c r="V111" s="13"/>
      <c r="W111" s="32"/>
      <c r="X111" s="13"/>
      <c r="Y111" s="13"/>
      <c r="Z111" s="13"/>
      <c r="AA111" s="13"/>
      <c r="AB111" s="13"/>
      <c r="AC111" s="13"/>
      <c r="AD111" s="13"/>
      <c r="AE111" s="13"/>
      <c r="AF111" s="13"/>
      <c r="AG111" s="32"/>
      <c r="AH111" s="32"/>
      <c r="AI111" s="13"/>
      <c r="AJ111" s="13"/>
      <c r="AK111" s="13"/>
      <c r="AL111" s="13"/>
    </row>
    <row r="112" spans="1:38" ht="45" x14ac:dyDescent="0.25">
      <c r="A112" s="31">
        <v>106</v>
      </c>
      <c r="B112" s="31">
        <v>106</v>
      </c>
      <c r="C112" s="40" t="s">
        <v>1371</v>
      </c>
      <c r="D112" s="32"/>
      <c r="E112" s="32"/>
      <c r="F112" s="32"/>
      <c r="G112" s="13"/>
      <c r="H112" s="13"/>
      <c r="I112" s="13"/>
      <c r="J112" s="13"/>
      <c r="K112" s="13"/>
      <c r="L112" s="13"/>
      <c r="M112" s="32" t="s">
        <v>1382</v>
      </c>
      <c r="N112" s="40" t="s">
        <v>1383</v>
      </c>
      <c r="O112" s="39">
        <v>0.17</v>
      </c>
      <c r="P112" s="41">
        <v>1975</v>
      </c>
      <c r="Q112" s="40" t="s">
        <v>1384</v>
      </c>
      <c r="R112" s="32"/>
      <c r="S112" s="13"/>
      <c r="T112" s="13"/>
      <c r="U112" s="13"/>
      <c r="V112" s="13"/>
      <c r="W112" s="32"/>
      <c r="X112" s="13"/>
      <c r="Y112" s="13"/>
      <c r="Z112" s="13"/>
      <c r="AA112" s="13"/>
      <c r="AB112" s="13"/>
      <c r="AC112" s="13"/>
      <c r="AD112" s="13"/>
      <c r="AE112" s="13"/>
      <c r="AF112" s="13"/>
      <c r="AG112" s="32"/>
      <c r="AH112" s="32"/>
      <c r="AI112" s="13"/>
      <c r="AJ112" s="13"/>
      <c r="AK112" s="13"/>
      <c r="AL112" s="13"/>
    </row>
    <row r="113" spans="1:38" ht="45" x14ac:dyDescent="0.25">
      <c r="A113" s="31">
        <v>107</v>
      </c>
      <c r="B113" s="31">
        <v>107</v>
      </c>
      <c r="C113" s="40" t="s">
        <v>1371</v>
      </c>
      <c r="D113" s="32"/>
      <c r="E113" s="32"/>
      <c r="F113" s="32"/>
      <c r="G113" s="13"/>
      <c r="H113" s="13"/>
      <c r="I113" s="13"/>
      <c r="J113" s="13"/>
      <c r="K113" s="13"/>
      <c r="L113" s="13"/>
      <c r="M113" s="32" t="s">
        <v>1385</v>
      </c>
      <c r="N113" s="40" t="s">
        <v>1386</v>
      </c>
      <c r="O113" s="39">
        <v>0.23400000000000001</v>
      </c>
      <c r="P113" s="41">
        <v>1973</v>
      </c>
      <c r="Q113" s="40" t="s">
        <v>1317</v>
      </c>
      <c r="R113" s="32"/>
      <c r="S113" s="13"/>
      <c r="T113" s="13"/>
      <c r="U113" s="13"/>
      <c r="V113" s="13"/>
      <c r="W113" s="32"/>
      <c r="X113" s="13"/>
      <c r="Y113" s="13"/>
      <c r="Z113" s="13"/>
      <c r="AA113" s="13"/>
      <c r="AB113" s="13"/>
      <c r="AC113" s="13"/>
      <c r="AD113" s="13"/>
      <c r="AE113" s="13"/>
      <c r="AF113" s="13"/>
      <c r="AG113" s="32"/>
      <c r="AH113" s="32"/>
      <c r="AI113" s="13"/>
      <c r="AJ113" s="13"/>
      <c r="AK113" s="13"/>
      <c r="AL113" s="13"/>
    </row>
    <row r="114" spans="1:38" ht="45" x14ac:dyDescent="0.25">
      <c r="A114" s="31">
        <v>108</v>
      </c>
      <c r="B114" s="31">
        <v>108</v>
      </c>
      <c r="C114" s="40" t="s">
        <v>1371</v>
      </c>
      <c r="D114" s="32"/>
      <c r="E114" s="32"/>
      <c r="F114" s="32"/>
      <c r="G114" s="13"/>
      <c r="H114" s="13"/>
      <c r="I114" s="13"/>
      <c r="J114" s="13"/>
      <c r="K114" s="13"/>
      <c r="L114" s="13"/>
      <c r="M114" s="32" t="s">
        <v>1387</v>
      </c>
      <c r="N114" s="40" t="s">
        <v>1388</v>
      </c>
      <c r="O114" s="39">
        <v>0.14199999999999999</v>
      </c>
      <c r="P114" s="41">
        <v>1984</v>
      </c>
      <c r="Q114" s="40" t="s">
        <v>1384</v>
      </c>
      <c r="R114" s="32"/>
      <c r="S114" s="13"/>
      <c r="T114" s="13"/>
      <c r="U114" s="13"/>
      <c r="V114" s="13"/>
      <c r="W114" s="32"/>
      <c r="X114" s="13"/>
      <c r="Y114" s="13"/>
      <c r="Z114" s="13"/>
      <c r="AA114" s="13"/>
      <c r="AB114" s="13"/>
      <c r="AC114" s="13"/>
      <c r="AD114" s="13"/>
      <c r="AE114" s="13"/>
      <c r="AF114" s="13"/>
      <c r="AG114" s="32"/>
      <c r="AH114" s="32"/>
      <c r="AI114" s="13"/>
      <c r="AJ114" s="13"/>
      <c r="AK114" s="13"/>
      <c r="AL114" s="13"/>
    </row>
    <row r="115" spans="1:38" ht="45" x14ac:dyDescent="0.25">
      <c r="A115" s="31">
        <v>109</v>
      </c>
      <c r="B115" s="31">
        <v>109</v>
      </c>
      <c r="C115" s="40" t="s">
        <v>1371</v>
      </c>
      <c r="D115" s="32"/>
      <c r="E115" s="32"/>
      <c r="F115" s="32"/>
      <c r="G115" s="13"/>
      <c r="H115" s="13"/>
      <c r="I115" s="13"/>
      <c r="J115" s="13"/>
      <c r="K115" s="13"/>
      <c r="L115" s="13"/>
      <c r="M115" s="32" t="s">
        <v>1389</v>
      </c>
      <c r="N115" s="40" t="s">
        <v>1390</v>
      </c>
      <c r="O115" s="39">
        <v>0.46899999999999997</v>
      </c>
      <c r="P115" s="41">
        <v>1984</v>
      </c>
      <c r="Q115" s="40" t="s">
        <v>1384</v>
      </c>
      <c r="R115" s="32"/>
      <c r="S115" s="13"/>
      <c r="T115" s="13"/>
      <c r="U115" s="13"/>
      <c r="V115" s="13"/>
      <c r="W115" s="32"/>
      <c r="X115" s="13"/>
      <c r="Y115" s="13"/>
      <c r="Z115" s="13"/>
      <c r="AA115" s="13"/>
      <c r="AB115" s="13"/>
      <c r="AC115" s="13"/>
      <c r="AD115" s="13"/>
      <c r="AE115" s="13"/>
      <c r="AF115" s="13"/>
      <c r="AG115" s="32"/>
      <c r="AH115" s="32"/>
      <c r="AI115" s="13"/>
      <c r="AJ115" s="13"/>
      <c r="AK115" s="13"/>
      <c r="AL115" s="13"/>
    </row>
    <row r="116" spans="1:38" ht="45" x14ac:dyDescent="0.25">
      <c r="A116" s="31">
        <v>110</v>
      </c>
      <c r="B116" s="31">
        <v>110</v>
      </c>
      <c r="C116" s="40" t="s">
        <v>1312</v>
      </c>
      <c r="D116" s="32"/>
      <c r="E116" s="32"/>
      <c r="F116" s="32"/>
      <c r="G116" s="13"/>
      <c r="H116" s="13"/>
      <c r="I116" s="13"/>
      <c r="J116" s="13"/>
      <c r="K116" s="13"/>
      <c r="L116" s="13"/>
      <c r="M116" s="32" t="s">
        <v>1391</v>
      </c>
      <c r="N116" s="40" t="s">
        <v>1392</v>
      </c>
      <c r="O116" s="39">
        <v>0.31</v>
      </c>
      <c r="P116" s="41">
        <v>1989</v>
      </c>
      <c r="Q116" s="40" t="s">
        <v>1277</v>
      </c>
      <c r="R116" s="32"/>
      <c r="S116" s="13"/>
      <c r="T116" s="13"/>
      <c r="U116" s="13"/>
      <c r="V116" s="13"/>
      <c r="W116" s="32"/>
      <c r="X116" s="13"/>
      <c r="Y116" s="13"/>
      <c r="Z116" s="13"/>
      <c r="AA116" s="13"/>
      <c r="AB116" s="13"/>
      <c r="AC116" s="13"/>
      <c r="AD116" s="13"/>
      <c r="AE116" s="13"/>
      <c r="AF116" s="13"/>
      <c r="AG116" s="32"/>
      <c r="AH116" s="32"/>
      <c r="AI116" s="13"/>
      <c r="AJ116" s="13"/>
      <c r="AK116" s="13"/>
      <c r="AL116" s="13"/>
    </row>
    <row r="117" spans="1:38" ht="45" x14ac:dyDescent="0.25">
      <c r="A117" s="31">
        <v>111</v>
      </c>
      <c r="B117" s="31">
        <v>111</v>
      </c>
      <c r="C117" s="40" t="s">
        <v>1312</v>
      </c>
      <c r="D117" s="32"/>
      <c r="E117" s="32"/>
      <c r="F117" s="32"/>
      <c r="G117" s="13"/>
      <c r="H117" s="13"/>
      <c r="I117" s="13"/>
      <c r="J117" s="13"/>
      <c r="K117" s="13"/>
      <c r="L117" s="13"/>
      <c r="M117" s="32" t="s">
        <v>1393</v>
      </c>
      <c r="N117" s="40" t="s">
        <v>1394</v>
      </c>
      <c r="O117" s="39">
        <v>0.47499999999999998</v>
      </c>
      <c r="P117" s="41">
        <v>1972</v>
      </c>
      <c r="Q117" s="40" t="s">
        <v>1277</v>
      </c>
      <c r="R117" s="32"/>
      <c r="S117" s="13"/>
      <c r="T117" s="13"/>
      <c r="U117" s="13"/>
      <c r="V117" s="13"/>
      <c r="W117" s="32"/>
      <c r="X117" s="13"/>
      <c r="Y117" s="13"/>
      <c r="Z117" s="13"/>
      <c r="AA117" s="13"/>
      <c r="AB117" s="13"/>
      <c r="AC117" s="13"/>
      <c r="AD117" s="13"/>
      <c r="AE117" s="13"/>
      <c r="AF117" s="13"/>
      <c r="AG117" s="32"/>
      <c r="AH117" s="32"/>
      <c r="AI117" s="13"/>
      <c r="AJ117" s="13"/>
      <c r="AK117" s="13"/>
      <c r="AL117" s="13"/>
    </row>
    <row r="118" spans="1:38" ht="45" x14ac:dyDescent="0.25">
      <c r="A118" s="31">
        <v>112</v>
      </c>
      <c r="B118" s="31">
        <v>112</v>
      </c>
      <c r="C118" s="40" t="s">
        <v>1312</v>
      </c>
      <c r="D118" s="32"/>
      <c r="E118" s="32"/>
      <c r="F118" s="32"/>
      <c r="G118" s="13"/>
      <c r="H118" s="13"/>
      <c r="I118" s="13"/>
      <c r="J118" s="13"/>
      <c r="K118" s="13"/>
      <c r="L118" s="13"/>
      <c r="M118" s="32" t="s">
        <v>1393</v>
      </c>
      <c r="N118" s="40" t="s">
        <v>1395</v>
      </c>
      <c r="O118" s="39">
        <v>0.47499999999999998</v>
      </c>
      <c r="P118" s="41">
        <v>1988</v>
      </c>
      <c r="Q118" s="40" t="s">
        <v>1277</v>
      </c>
      <c r="R118" s="32"/>
      <c r="S118" s="13"/>
      <c r="T118" s="13"/>
      <c r="U118" s="13"/>
      <c r="V118" s="13"/>
      <c r="W118" s="32"/>
      <c r="X118" s="13"/>
      <c r="Y118" s="13"/>
      <c r="Z118" s="13"/>
      <c r="AA118" s="13"/>
      <c r="AB118" s="13"/>
      <c r="AC118" s="13"/>
      <c r="AD118" s="13"/>
      <c r="AE118" s="13"/>
      <c r="AF118" s="13"/>
      <c r="AG118" s="32"/>
      <c r="AH118" s="32"/>
      <c r="AI118" s="13"/>
      <c r="AJ118" s="13"/>
      <c r="AK118" s="13"/>
      <c r="AL118" s="13"/>
    </row>
    <row r="119" spans="1:38" ht="45" x14ac:dyDescent="0.25">
      <c r="A119" s="31">
        <v>113</v>
      </c>
      <c r="B119" s="31">
        <v>113</v>
      </c>
      <c r="C119" s="40" t="s">
        <v>1312</v>
      </c>
      <c r="D119" s="32"/>
      <c r="E119" s="32"/>
      <c r="F119" s="32"/>
      <c r="G119" s="13"/>
      <c r="H119" s="13"/>
      <c r="I119" s="13"/>
      <c r="J119" s="13"/>
      <c r="K119" s="13"/>
      <c r="L119" s="13"/>
      <c r="M119" s="32" t="s">
        <v>1396</v>
      </c>
      <c r="N119" s="40" t="s">
        <v>1397</v>
      </c>
      <c r="O119" s="39">
        <v>0.315</v>
      </c>
      <c r="P119" s="41">
        <v>1979</v>
      </c>
      <c r="Q119" s="40" t="s">
        <v>1274</v>
      </c>
      <c r="R119" s="32"/>
      <c r="S119" s="13"/>
      <c r="T119" s="13"/>
      <c r="U119" s="13"/>
      <c r="V119" s="13"/>
      <c r="W119" s="32"/>
      <c r="X119" s="13"/>
      <c r="Y119" s="13"/>
      <c r="Z119" s="13"/>
      <c r="AA119" s="13"/>
      <c r="AB119" s="13"/>
      <c r="AC119" s="13"/>
      <c r="AD119" s="13"/>
      <c r="AE119" s="13"/>
      <c r="AF119" s="13"/>
      <c r="AG119" s="32"/>
      <c r="AH119" s="32"/>
      <c r="AI119" s="13"/>
      <c r="AJ119" s="13"/>
      <c r="AK119" s="13"/>
      <c r="AL119" s="13"/>
    </row>
    <row r="120" spans="1:38" ht="45" x14ac:dyDescent="0.25">
      <c r="A120" s="31">
        <v>114</v>
      </c>
      <c r="B120" s="31">
        <v>114</v>
      </c>
      <c r="C120" s="40" t="s">
        <v>1301</v>
      </c>
      <c r="D120" s="32"/>
      <c r="E120" s="32"/>
      <c r="F120" s="32"/>
      <c r="G120" s="13"/>
      <c r="H120" s="13"/>
      <c r="I120" s="13"/>
      <c r="J120" s="13"/>
      <c r="K120" s="13"/>
      <c r="L120" s="13"/>
      <c r="M120" s="32" t="s">
        <v>1398</v>
      </c>
      <c r="N120" s="40" t="s">
        <v>1399</v>
      </c>
      <c r="O120" s="39">
        <v>0.21199999999999999</v>
      </c>
      <c r="P120" s="41">
        <v>1976</v>
      </c>
      <c r="Q120" s="40" t="s">
        <v>1281</v>
      </c>
      <c r="R120" s="32"/>
      <c r="S120" s="13"/>
      <c r="T120" s="13"/>
      <c r="U120" s="13"/>
      <c r="V120" s="13"/>
      <c r="W120" s="32"/>
      <c r="X120" s="13"/>
      <c r="Y120" s="13"/>
      <c r="Z120" s="13"/>
      <c r="AA120" s="13"/>
      <c r="AB120" s="13"/>
      <c r="AC120" s="13"/>
      <c r="AD120" s="13"/>
      <c r="AE120" s="13"/>
      <c r="AF120" s="13"/>
      <c r="AG120" s="32"/>
      <c r="AH120" s="32"/>
      <c r="AI120" s="13"/>
      <c r="AJ120" s="13"/>
      <c r="AK120" s="13"/>
      <c r="AL120" s="13"/>
    </row>
    <row r="121" spans="1:38" ht="45" x14ac:dyDescent="0.25">
      <c r="A121" s="31">
        <v>115</v>
      </c>
      <c r="B121" s="31">
        <v>115</v>
      </c>
      <c r="C121" s="40" t="s">
        <v>1301</v>
      </c>
      <c r="D121" s="32"/>
      <c r="E121" s="32"/>
      <c r="F121" s="32"/>
      <c r="G121" s="13"/>
      <c r="H121" s="13"/>
      <c r="I121" s="13"/>
      <c r="J121" s="13"/>
      <c r="K121" s="13"/>
      <c r="L121" s="13"/>
      <c r="M121" s="32" t="s">
        <v>1400</v>
      </c>
      <c r="N121" s="40" t="s">
        <v>1401</v>
      </c>
      <c r="O121" s="39">
        <v>0.29599999999999999</v>
      </c>
      <c r="P121" s="41">
        <v>1980</v>
      </c>
      <c r="Q121" s="40" t="s">
        <v>1384</v>
      </c>
      <c r="R121" s="32"/>
      <c r="S121" s="13"/>
      <c r="T121" s="13"/>
      <c r="U121" s="13"/>
      <c r="V121" s="13"/>
      <c r="W121" s="32"/>
      <c r="X121" s="13"/>
      <c r="Y121" s="13"/>
      <c r="Z121" s="13"/>
      <c r="AA121" s="13"/>
      <c r="AB121" s="13"/>
      <c r="AC121" s="13"/>
      <c r="AD121" s="13"/>
      <c r="AE121" s="13"/>
      <c r="AF121" s="13"/>
      <c r="AG121" s="32"/>
      <c r="AH121" s="32"/>
      <c r="AI121" s="13"/>
      <c r="AJ121" s="13"/>
      <c r="AK121" s="13"/>
      <c r="AL121" s="13"/>
    </row>
    <row r="122" spans="1:38" ht="45" x14ac:dyDescent="0.25">
      <c r="A122" s="31">
        <v>116</v>
      </c>
      <c r="B122" s="31">
        <v>116</v>
      </c>
      <c r="C122" s="40" t="s">
        <v>1301</v>
      </c>
      <c r="D122" s="32"/>
      <c r="E122" s="32"/>
      <c r="F122" s="32"/>
      <c r="G122" s="13"/>
      <c r="H122" s="13"/>
      <c r="I122" s="13"/>
      <c r="J122" s="13"/>
      <c r="K122" s="13"/>
      <c r="L122" s="13"/>
      <c r="M122" s="32" t="s">
        <v>1402</v>
      </c>
      <c r="N122" s="40" t="s">
        <v>1403</v>
      </c>
      <c r="O122" s="39">
        <v>0.45500000000000002</v>
      </c>
      <c r="P122" s="41">
        <v>1994</v>
      </c>
      <c r="Q122" s="40" t="s">
        <v>1404</v>
      </c>
      <c r="R122" s="32"/>
      <c r="S122" s="13"/>
      <c r="T122" s="13"/>
      <c r="U122" s="13"/>
      <c r="V122" s="13"/>
      <c r="W122" s="32"/>
      <c r="X122" s="13"/>
      <c r="Y122" s="13"/>
      <c r="Z122" s="13"/>
      <c r="AA122" s="13"/>
      <c r="AB122" s="13"/>
      <c r="AC122" s="13"/>
      <c r="AD122" s="13"/>
      <c r="AE122" s="13"/>
      <c r="AF122" s="13"/>
      <c r="AG122" s="32"/>
      <c r="AH122" s="32"/>
      <c r="AI122" s="13"/>
      <c r="AJ122" s="13"/>
      <c r="AK122" s="13"/>
      <c r="AL122" s="13"/>
    </row>
    <row r="123" spans="1:38" ht="45" x14ac:dyDescent="0.25">
      <c r="A123" s="31">
        <v>117</v>
      </c>
      <c r="B123" s="31">
        <v>117</v>
      </c>
      <c r="C123" s="40" t="s">
        <v>1405</v>
      </c>
      <c r="D123" s="32"/>
      <c r="E123" s="32"/>
      <c r="F123" s="32"/>
      <c r="G123" s="13"/>
      <c r="H123" s="13"/>
      <c r="I123" s="13"/>
      <c r="J123" s="13"/>
      <c r="K123" s="13"/>
      <c r="L123" s="13"/>
      <c r="M123" s="32" t="s">
        <v>1406</v>
      </c>
      <c r="N123" s="40" t="s">
        <v>1407</v>
      </c>
      <c r="O123" s="39">
        <v>0.24</v>
      </c>
      <c r="P123" s="41">
        <v>1977</v>
      </c>
      <c r="Q123" s="40" t="s">
        <v>1277</v>
      </c>
      <c r="R123" s="32"/>
      <c r="S123" s="13"/>
      <c r="T123" s="13"/>
      <c r="U123" s="13"/>
      <c r="V123" s="13"/>
      <c r="W123" s="32"/>
      <c r="X123" s="13"/>
      <c r="Y123" s="13"/>
      <c r="Z123" s="13"/>
      <c r="AA123" s="13"/>
      <c r="AB123" s="13"/>
      <c r="AC123" s="13"/>
      <c r="AD123" s="13"/>
      <c r="AE123" s="13"/>
      <c r="AF123" s="13"/>
      <c r="AG123" s="32"/>
      <c r="AH123" s="32"/>
      <c r="AI123" s="13"/>
      <c r="AJ123" s="13"/>
      <c r="AK123" s="13"/>
      <c r="AL123" s="13"/>
    </row>
    <row r="124" spans="1:38" ht="45" x14ac:dyDescent="0.25">
      <c r="A124" s="31">
        <v>118</v>
      </c>
      <c r="B124" s="31">
        <v>118</v>
      </c>
      <c r="C124" s="40" t="s">
        <v>1278</v>
      </c>
      <c r="D124" s="32"/>
      <c r="E124" s="32"/>
      <c r="F124" s="32"/>
      <c r="G124" s="13"/>
      <c r="H124" s="13"/>
      <c r="I124" s="13"/>
      <c r="J124" s="13"/>
      <c r="K124" s="13"/>
      <c r="L124" s="13"/>
      <c r="M124" s="32" t="s">
        <v>1408</v>
      </c>
      <c r="N124" s="40" t="s">
        <v>1409</v>
      </c>
      <c r="O124" s="39">
        <v>0.03</v>
      </c>
      <c r="P124" s="41">
        <v>1978</v>
      </c>
      <c r="Q124" s="40" t="s">
        <v>1274</v>
      </c>
      <c r="R124" s="32"/>
      <c r="S124" s="13"/>
      <c r="T124" s="13"/>
      <c r="U124" s="13"/>
      <c r="V124" s="13"/>
      <c r="W124" s="32"/>
      <c r="X124" s="13"/>
      <c r="Y124" s="13"/>
      <c r="Z124" s="13"/>
      <c r="AA124" s="13"/>
      <c r="AB124" s="13"/>
      <c r="AC124" s="13"/>
      <c r="AD124" s="13"/>
      <c r="AE124" s="13"/>
      <c r="AF124" s="13"/>
      <c r="AG124" s="32"/>
      <c r="AH124" s="32"/>
      <c r="AI124" s="13"/>
      <c r="AJ124" s="13"/>
      <c r="AK124" s="13"/>
      <c r="AL124" s="13"/>
    </row>
    <row r="125" spans="1:38" ht="45" x14ac:dyDescent="0.25">
      <c r="A125" s="31">
        <v>119</v>
      </c>
      <c r="B125" s="31">
        <v>119</v>
      </c>
      <c r="C125" s="40" t="s">
        <v>1301</v>
      </c>
      <c r="D125" s="32"/>
      <c r="E125" s="32"/>
      <c r="F125" s="32"/>
      <c r="G125" s="13"/>
      <c r="H125" s="13"/>
      <c r="I125" s="13"/>
      <c r="J125" s="13"/>
      <c r="K125" s="13"/>
      <c r="L125" s="13"/>
      <c r="M125" s="32" t="s">
        <v>1410</v>
      </c>
      <c r="N125" s="40" t="s">
        <v>1411</v>
      </c>
      <c r="O125" s="39">
        <v>0.755</v>
      </c>
      <c r="P125" s="41">
        <v>1988</v>
      </c>
      <c r="Q125" s="40" t="s">
        <v>1384</v>
      </c>
      <c r="R125" s="32"/>
      <c r="S125" s="13"/>
      <c r="T125" s="13"/>
      <c r="U125" s="13"/>
      <c r="V125" s="13"/>
      <c r="W125" s="32"/>
      <c r="X125" s="13"/>
      <c r="Y125" s="13"/>
      <c r="Z125" s="13"/>
      <c r="AA125" s="13"/>
      <c r="AB125" s="13"/>
      <c r="AC125" s="13"/>
      <c r="AD125" s="13"/>
      <c r="AE125" s="13"/>
      <c r="AF125" s="13"/>
      <c r="AG125" s="32"/>
      <c r="AH125" s="32"/>
      <c r="AI125" s="13"/>
      <c r="AJ125" s="13"/>
      <c r="AK125" s="13"/>
      <c r="AL125" s="13"/>
    </row>
    <row r="126" spans="1:38" ht="45" x14ac:dyDescent="0.25">
      <c r="A126" s="31">
        <v>120</v>
      </c>
      <c r="B126" s="31">
        <v>120</v>
      </c>
      <c r="C126" s="40" t="s">
        <v>1301</v>
      </c>
      <c r="D126" s="32"/>
      <c r="E126" s="32"/>
      <c r="F126" s="32"/>
      <c r="G126" s="13"/>
      <c r="H126" s="13"/>
      <c r="I126" s="13"/>
      <c r="J126" s="13"/>
      <c r="K126" s="13"/>
      <c r="L126" s="13"/>
      <c r="M126" s="32" t="s">
        <v>1412</v>
      </c>
      <c r="N126" s="40" t="s">
        <v>1413</v>
      </c>
      <c r="O126" s="39">
        <v>0.61699999999999999</v>
      </c>
      <c r="P126" s="41">
        <v>1978</v>
      </c>
      <c r="Q126" s="40" t="s">
        <v>1274</v>
      </c>
      <c r="R126" s="32"/>
      <c r="S126" s="13"/>
      <c r="T126" s="13"/>
      <c r="U126" s="13"/>
      <c r="V126" s="13"/>
      <c r="W126" s="32"/>
      <c r="X126" s="13"/>
      <c r="Y126" s="13"/>
      <c r="Z126" s="13"/>
      <c r="AA126" s="13"/>
      <c r="AB126" s="13"/>
      <c r="AC126" s="13"/>
      <c r="AD126" s="13"/>
      <c r="AE126" s="13"/>
      <c r="AF126" s="13"/>
      <c r="AG126" s="32"/>
      <c r="AH126" s="32"/>
      <c r="AI126" s="13"/>
      <c r="AJ126" s="13"/>
      <c r="AK126" s="13"/>
      <c r="AL126" s="13"/>
    </row>
    <row r="127" spans="1:38" ht="105" x14ac:dyDescent="0.25">
      <c r="A127" s="31">
        <v>121</v>
      </c>
      <c r="B127" s="31">
        <v>121</v>
      </c>
      <c r="C127" s="40" t="s">
        <v>1228</v>
      </c>
      <c r="D127" s="32"/>
      <c r="E127" s="32"/>
      <c r="F127" s="32"/>
      <c r="G127" s="13"/>
      <c r="H127" s="13"/>
      <c r="I127" s="13"/>
      <c r="J127" s="13"/>
      <c r="K127" s="13"/>
      <c r="L127" s="13"/>
      <c r="M127" s="32" t="s">
        <v>1414</v>
      </c>
      <c r="N127" s="40" t="s">
        <v>1415</v>
      </c>
      <c r="O127" s="39">
        <v>0.51100000000000001</v>
      </c>
      <c r="P127" s="41">
        <v>1976</v>
      </c>
      <c r="Q127" s="40" t="s">
        <v>1277</v>
      </c>
      <c r="R127" s="32"/>
      <c r="S127" s="13"/>
      <c r="T127" s="13"/>
      <c r="U127" s="13"/>
      <c r="V127" s="13"/>
      <c r="W127" s="32"/>
      <c r="X127" s="13"/>
      <c r="Y127" s="13"/>
      <c r="Z127" s="13"/>
      <c r="AA127" s="13"/>
      <c r="AB127" s="13"/>
      <c r="AC127" s="13"/>
      <c r="AD127" s="13"/>
      <c r="AE127" s="13"/>
      <c r="AF127" s="13"/>
      <c r="AG127" s="32"/>
      <c r="AH127" s="32"/>
      <c r="AI127" s="13"/>
      <c r="AJ127" s="13"/>
      <c r="AK127" s="13"/>
      <c r="AL127" s="13"/>
    </row>
    <row r="128" spans="1:38" ht="45" x14ac:dyDescent="0.25">
      <c r="A128" s="31">
        <v>122</v>
      </c>
      <c r="B128" s="31">
        <v>122</v>
      </c>
      <c r="C128" s="40" t="s">
        <v>1228</v>
      </c>
      <c r="D128" s="32"/>
      <c r="E128" s="32"/>
      <c r="F128" s="32"/>
      <c r="G128" s="13"/>
      <c r="H128" s="13"/>
      <c r="I128" s="13"/>
      <c r="J128" s="13"/>
      <c r="K128" s="13"/>
      <c r="L128" s="13"/>
      <c r="M128" s="32" t="s">
        <v>1416</v>
      </c>
      <c r="N128" s="40" t="s">
        <v>1417</v>
      </c>
      <c r="O128" s="39">
        <v>0.48</v>
      </c>
      <c r="P128" s="41">
        <v>1976</v>
      </c>
      <c r="Q128" s="40" t="s">
        <v>1258</v>
      </c>
      <c r="R128" s="32"/>
      <c r="S128" s="13"/>
      <c r="T128" s="13"/>
      <c r="U128" s="13"/>
      <c r="V128" s="13"/>
      <c r="W128" s="32"/>
      <c r="X128" s="13"/>
      <c r="Y128" s="13"/>
      <c r="Z128" s="13"/>
      <c r="AA128" s="13"/>
      <c r="AB128" s="13"/>
      <c r="AC128" s="13"/>
      <c r="AD128" s="13"/>
      <c r="AE128" s="13"/>
      <c r="AF128" s="13"/>
      <c r="AG128" s="32"/>
      <c r="AH128" s="32"/>
      <c r="AI128" s="13"/>
      <c r="AJ128" s="13"/>
      <c r="AK128" s="13"/>
      <c r="AL128" s="13"/>
    </row>
    <row r="129" spans="1:38" ht="90" x14ac:dyDescent="0.25">
      <c r="A129" s="31">
        <v>123</v>
      </c>
      <c r="B129" s="31">
        <v>123</v>
      </c>
      <c r="C129" s="40" t="s">
        <v>1255</v>
      </c>
      <c r="D129" s="32"/>
      <c r="E129" s="32"/>
      <c r="F129" s="32"/>
      <c r="G129" s="13"/>
      <c r="H129" s="13"/>
      <c r="I129" s="13"/>
      <c r="J129" s="13"/>
      <c r="K129" s="13"/>
      <c r="L129" s="13"/>
      <c r="M129" s="32" t="s">
        <v>1418</v>
      </c>
      <c r="N129" s="40" t="s">
        <v>1419</v>
      </c>
      <c r="O129" s="39">
        <v>7.8E-2</v>
      </c>
      <c r="P129" s="41">
        <v>1978</v>
      </c>
      <c r="Q129" s="40" t="s">
        <v>1281</v>
      </c>
      <c r="R129" s="32"/>
      <c r="S129" s="13"/>
      <c r="T129" s="13"/>
      <c r="U129" s="13"/>
      <c r="V129" s="13"/>
      <c r="W129" s="32"/>
      <c r="X129" s="13"/>
      <c r="Y129" s="13"/>
      <c r="Z129" s="13"/>
      <c r="AA129" s="13"/>
      <c r="AB129" s="13"/>
      <c r="AC129" s="13"/>
      <c r="AD129" s="13"/>
      <c r="AE129" s="13"/>
      <c r="AF129" s="13"/>
      <c r="AG129" s="32"/>
      <c r="AH129" s="32"/>
      <c r="AI129" s="13"/>
      <c r="AJ129" s="13"/>
      <c r="AK129" s="13"/>
      <c r="AL129" s="13"/>
    </row>
    <row r="130" spans="1:38" ht="45" x14ac:dyDescent="0.25">
      <c r="A130" s="31">
        <v>124</v>
      </c>
      <c r="B130" s="31">
        <v>124</v>
      </c>
      <c r="C130" s="40" t="s">
        <v>1140</v>
      </c>
      <c r="D130" s="32"/>
      <c r="E130" s="32"/>
      <c r="F130" s="32"/>
      <c r="G130" s="13"/>
      <c r="H130" s="13"/>
      <c r="I130" s="13"/>
      <c r="J130" s="13"/>
      <c r="K130" s="13"/>
      <c r="L130" s="13"/>
      <c r="M130" s="32" t="s">
        <v>1420</v>
      </c>
      <c r="N130" s="40" t="s">
        <v>1420</v>
      </c>
      <c r="O130" s="39">
        <v>0.09</v>
      </c>
      <c r="P130" s="41">
        <v>1984</v>
      </c>
      <c r="Q130" s="40" t="s">
        <v>1281</v>
      </c>
      <c r="R130" s="32"/>
      <c r="S130" s="13"/>
      <c r="T130" s="13"/>
      <c r="U130" s="13"/>
      <c r="V130" s="13"/>
      <c r="W130" s="32"/>
      <c r="X130" s="13"/>
      <c r="Y130" s="13"/>
      <c r="Z130" s="13"/>
      <c r="AA130" s="13"/>
      <c r="AB130" s="13"/>
      <c r="AC130" s="13"/>
      <c r="AD130" s="13"/>
      <c r="AE130" s="13"/>
      <c r="AF130" s="13"/>
      <c r="AG130" s="32"/>
      <c r="AH130" s="32"/>
      <c r="AI130" s="13"/>
      <c r="AJ130" s="13"/>
      <c r="AK130" s="13"/>
      <c r="AL130" s="13"/>
    </row>
    <row r="131" spans="1:38" ht="45" x14ac:dyDescent="0.25">
      <c r="A131" s="31">
        <v>125</v>
      </c>
      <c r="B131" s="31">
        <v>125</v>
      </c>
      <c r="C131" s="40" t="s">
        <v>1140</v>
      </c>
      <c r="D131" s="32"/>
      <c r="E131" s="32"/>
      <c r="F131" s="32"/>
      <c r="G131" s="13"/>
      <c r="H131" s="13"/>
      <c r="I131" s="13"/>
      <c r="J131" s="13"/>
      <c r="K131" s="13"/>
      <c r="L131" s="13"/>
      <c r="M131" s="32" t="s">
        <v>1421</v>
      </c>
      <c r="N131" s="40" t="s">
        <v>1422</v>
      </c>
      <c r="O131" s="39">
        <v>0.33200000000000002</v>
      </c>
      <c r="P131" s="41">
        <v>1978</v>
      </c>
      <c r="Q131" s="40" t="s">
        <v>1274</v>
      </c>
      <c r="R131" s="32"/>
      <c r="S131" s="13"/>
      <c r="T131" s="13"/>
      <c r="U131" s="13"/>
      <c r="V131" s="13"/>
      <c r="W131" s="32"/>
      <c r="X131" s="13"/>
      <c r="Y131" s="13"/>
      <c r="Z131" s="13"/>
      <c r="AA131" s="13"/>
      <c r="AB131" s="13"/>
      <c r="AC131" s="13"/>
      <c r="AD131" s="13"/>
      <c r="AE131" s="13"/>
      <c r="AF131" s="13"/>
      <c r="AG131" s="32"/>
      <c r="AH131" s="32"/>
      <c r="AI131" s="13"/>
      <c r="AJ131" s="13"/>
      <c r="AK131" s="13"/>
      <c r="AL131" s="13"/>
    </row>
    <row r="132" spans="1:38" ht="45" x14ac:dyDescent="0.25">
      <c r="A132" s="31">
        <v>126</v>
      </c>
      <c r="B132" s="31">
        <v>126</v>
      </c>
      <c r="C132" s="40" t="s">
        <v>1318</v>
      </c>
      <c r="D132" s="32"/>
      <c r="E132" s="32"/>
      <c r="F132" s="32"/>
      <c r="G132" s="13"/>
      <c r="H132" s="13"/>
      <c r="I132" s="13"/>
      <c r="J132" s="13"/>
      <c r="K132" s="13"/>
      <c r="L132" s="13"/>
      <c r="M132" s="32" t="s">
        <v>1423</v>
      </c>
      <c r="N132" s="40" t="s">
        <v>1424</v>
      </c>
      <c r="O132" s="39">
        <v>0.29499999999999998</v>
      </c>
      <c r="P132" s="41">
        <v>2020</v>
      </c>
      <c r="Q132" s="40" t="s">
        <v>524</v>
      </c>
      <c r="R132" s="32"/>
      <c r="S132" s="13"/>
      <c r="T132" s="13"/>
      <c r="U132" s="13"/>
      <c r="V132" s="13"/>
      <c r="W132" s="32"/>
      <c r="X132" s="13"/>
      <c r="Y132" s="13"/>
      <c r="Z132" s="13"/>
      <c r="AA132" s="13"/>
      <c r="AB132" s="13"/>
      <c r="AC132" s="13"/>
      <c r="AD132" s="13"/>
      <c r="AE132" s="13"/>
      <c r="AF132" s="13"/>
      <c r="AG132" s="32"/>
      <c r="AH132" s="32"/>
      <c r="AI132" s="13"/>
      <c r="AJ132" s="13"/>
      <c r="AK132" s="13"/>
      <c r="AL132" s="13"/>
    </row>
    <row r="133" spans="1:38" ht="45" x14ac:dyDescent="0.25">
      <c r="A133" s="31">
        <v>127</v>
      </c>
      <c r="B133" s="31">
        <v>127</v>
      </c>
      <c r="C133" s="40" t="s">
        <v>1318</v>
      </c>
      <c r="D133" s="32"/>
      <c r="E133" s="32"/>
      <c r="F133" s="32"/>
      <c r="G133" s="13"/>
      <c r="H133" s="13"/>
      <c r="I133" s="13"/>
      <c r="J133" s="13"/>
      <c r="K133" s="13"/>
      <c r="L133" s="13"/>
      <c r="M133" s="32" t="s">
        <v>1425</v>
      </c>
      <c r="N133" s="40" t="s">
        <v>1426</v>
      </c>
      <c r="O133" s="39">
        <v>0.29299999999999998</v>
      </c>
      <c r="P133" s="41">
        <v>2020</v>
      </c>
      <c r="Q133" s="40" t="s">
        <v>524</v>
      </c>
      <c r="R133" s="32"/>
      <c r="S133" s="13"/>
      <c r="T133" s="13"/>
      <c r="U133" s="13"/>
      <c r="V133" s="13"/>
      <c r="W133" s="32"/>
      <c r="X133" s="13"/>
      <c r="Y133" s="13"/>
      <c r="Z133" s="13"/>
      <c r="AA133" s="13"/>
      <c r="AB133" s="13"/>
      <c r="AC133" s="13"/>
      <c r="AD133" s="13"/>
      <c r="AE133" s="13"/>
      <c r="AF133" s="13"/>
      <c r="AG133" s="32"/>
      <c r="AH133" s="32"/>
      <c r="AI133" s="13"/>
      <c r="AJ133" s="13"/>
      <c r="AK133" s="13"/>
      <c r="AL133" s="13"/>
    </row>
    <row r="134" spans="1:38" ht="45" x14ac:dyDescent="0.25">
      <c r="A134" s="31">
        <v>128</v>
      </c>
      <c r="B134" s="31">
        <v>128</v>
      </c>
      <c r="C134" s="40" t="s">
        <v>1318</v>
      </c>
      <c r="D134" s="32"/>
      <c r="E134" s="32"/>
      <c r="F134" s="32"/>
      <c r="G134" s="13"/>
      <c r="H134" s="13"/>
      <c r="I134" s="13"/>
      <c r="J134" s="13"/>
      <c r="K134" s="13"/>
      <c r="L134" s="13"/>
      <c r="M134" s="32" t="s">
        <v>1427</v>
      </c>
      <c r="N134" s="40" t="s">
        <v>1428</v>
      </c>
      <c r="O134" s="39">
        <v>0.29699999999999999</v>
      </c>
      <c r="P134" s="41">
        <v>1976</v>
      </c>
      <c r="Q134" s="40" t="s">
        <v>1281</v>
      </c>
      <c r="R134" s="32"/>
      <c r="S134" s="13"/>
      <c r="T134" s="13"/>
      <c r="U134" s="13"/>
      <c r="V134" s="13"/>
      <c r="W134" s="32"/>
      <c r="X134" s="13"/>
      <c r="Y134" s="13"/>
      <c r="Z134" s="13"/>
      <c r="AA134" s="13"/>
      <c r="AB134" s="13"/>
      <c r="AC134" s="13"/>
      <c r="AD134" s="13"/>
      <c r="AE134" s="13"/>
      <c r="AF134" s="13"/>
      <c r="AG134" s="32"/>
      <c r="AH134" s="32"/>
      <c r="AI134" s="13"/>
      <c r="AJ134" s="13"/>
      <c r="AK134" s="13"/>
      <c r="AL134" s="13"/>
    </row>
    <row r="135" spans="1:38" ht="45" x14ac:dyDescent="0.25">
      <c r="A135" s="31">
        <v>129</v>
      </c>
      <c r="B135" s="31">
        <v>129</v>
      </c>
      <c r="C135" s="40" t="s">
        <v>1318</v>
      </c>
      <c r="D135" s="32"/>
      <c r="E135" s="32"/>
      <c r="F135" s="32"/>
      <c r="G135" s="13"/>
      <c r="H135" s="13"/>
      <c r="I135" s="13"/>
      <c r="J135" s="13"/>
      <c r="K135" s="13"/>
      <c r="L135" s="13"/>
      <c r="M135" s="32" t="s">
        <v>1429</v>
      </c>
      <c r="N135" s="40" t="s">
        <v>1430</v>
      </c>
      <c r="O135" s="39">
        <v>0.23</v>
      </c>
      <c r="P135" s="41">
        <v>1976</v>
      </c>
      <c r="Q135" s="40" t="s">
        <v>1384</v>
      </c>
      <c r="R135" s="32"/>
      <c r="S135" s="13"/>
      <c r="T135" s="13"/>
      <c r="U135" s="13"/>
      <c r="V135" s="13"/>
      <c r="W135" s="32"/>
      <c r="X135" s="13"/>
      <c r="Y135" s="13"/>
      <c r="Z135" s="13"/>
      <c r="AA135" s="13"/>
      <c r="AB135" s="13"/>
      <c r="AC135" s="13"/>
      <c r="AD135" s="13"/>
      <c r="AE135" s="13"/>
      <c r="AF135" s="13"/>
      <c r="AG135" s="32"/>
      <c r="AH135" s="32"/>
      <c r="AI135" s="13"/>
      <c r="AJ135" s="13"/>
      <c r="AK135" s="13"/>
      <c r="AL135" s="13"/>
    </row>
    <row r="136" spans="1:38" ht="45" x14ac:dyDescent="0.25">
      <c r="A136" s="31">
        <v>130</v>
      </c>
      <c r="B136" s="31">
        <v>130</v>
      </c>
      <c r="C136" s="40" t="s">
        <v>1262</v>
      </c>
      <c r="D136" s="32"/>
      <c r="E136" s="32"/>
      <c r="F136" s="32"/>
      <c r="G136" s="13"/>
      <c r="H136" s="13"/>
      <c r="I136" s="13"/>
      <c r="J136" s="13"/>
      <c r="K136" s="13"/>
      <c r="L136" s="13"/>
      <c r="M136" s="32" t="s">
        <v>1431</v>
      </c>
      <c r="N136" s="40" t="s">
        <v>1432</v>
      </c>
      <c r="O136" s="39">
        <v>0.71899999999999997</v>
      </c>
      <c r="P136" s="41">
        <v>1983</v>
      </c>
      <c r="Q136" s="40" t="s">
        <v>1289</v>
      </c>
      <c r="R136" s="32"/>
      <c r="S136" s="13"/>
      <c r="T136" s="13"/>
      <c r="U136" s="13"/>
      <c r="V136" s="13"/>
      <c r="W136" s="32"/>
      <c r="X136" s="13"/>
      <c r="Y136" s="13"/>
      <c r="Z136" s="13"/>
      <c r="AA136" s="13"/>
      <c r="AB136" s="13"/>
      <c r="AC136" s="13"/>
      <c r="AD136" s="13"/>
      <c r="AE136" s="13"/>
      <c r="AF136" s="13"/>
      <c r="AG136" s="32"/>
      <c r="AH136" s="32"/>
      <c r="AI136" s="13"/>
      <c r="AJ136" s="13"/>
      <c r="AK136" s="13"/>
      <c r="AL136" s="13"/>
    </row>
    <row r="137" spans="1:38" ht="45" x14ac:dyDescent="0.25">
      <c r="A137" s="31">
        <v>131</v>
      </c>
      <c r="B137" s="31">
        <v>131</v>
      </c>
      <c r="C137" s="40" t="s">
        <v>1201</v>
      </c>
      <c r="D137" s="32"/>
      <c r="E137" s="32"/>
      <c r="F137" s="32"/>
      <c r="G137" s="13"/>
      <c r="H137" s="13"/>
      <c r="I137" s="13"/>
      <c r="J137" s="13"/>
      <c r="K137" s="13"/>
      <c r="L137" s="13"/>
      <c r="M137" s="32" t="s">
        <v>1433</v>
      </c>
      <c r="N137" s="40" t="s">
        <v>1434</v>
      </c>
      <c r="O137" s="39">
        <v>0.57199999999999995</v>
      </c>
      <c r="P137" s="41">
        <v>1984</v>
      </c>
      <c r="Q137" s="40" t="s">
        <v>1435</v>
      </c>
      <c r="R137" s="32"/>
      <c r="S137" s="13"/>
      <c r="T137" s="13"/>
      <c r="U137" s="13"/>
      <c r="V137" s="13"/>
      <c r="W137" s="32"/>
      <c r="X137" s="13"/>
      <c r="Y137" s="13"/>
      <c r="Z137" s="13"/>
      <c r="AA137" s="13"/>
      <c r="AB137" s="13"/>
      <c r="AC137" s="13"/>
      <c r="AD137" s="13"/>
      <c r="AE137" s="13"/>
      <c r="AF137" s="13"/>
      <c r="AG137" s="32"/>
      <c r="AH137" s="32"/>
      <c r="AI137" s="13"/>
      <c r="AJ137" s="13"/>
      <c r="AK137" s="13"/>
      <c r="AL137" s="13"/>
    </row>
    <row r="138" spans="1:38" ht="45" x14ac:dyDescent="0.25">
      <c r="A138" s="31">
        <v>132</v>
      </c>
      <c r="B138" s="31">
        <v>132</v>
      </c>
      <c r="C138" s="40" t="s">
        <v>1204</v>
      </c>
      <c r="D138" s="32"/>
      <c r="E138" s="32"/>
      <c r="F138" s="32"/>
      <c r="G138" s="13"/>
      <c r="H138" s="13"/>
      <c r="I138" s="13"/>
      <c r="J138" s="13"/>
      <c r="K138" s="13"/>
      <c r="L138" s="13"/>
      <c r="M138" s="32" t="s">
        <v>1436</v>
      </c>
      <c r="N138" s="40" t="s">
        <v>1437</v>
      </c>
      <c r="O138" s="39">
        <v>1.0649999999999999</v>
      </c>
      <c r="P138" s="41">
        <v>1978</v>
      </c>
      <c r="Q138" s="40" t="s">
        <v>1258</v>
      </c>
      <c r="R138" s="32"/>
      <c r="S138" s="13"/>
      <c r="T138" s="13"/>
      <c r="U138" s="13"/>
      <c r="V138" s="13"/>
      <c r="W138" s="32"/>
      <c r="X138" s="13"/>
      <c r="Y138" s="13"/>
      <c r="Z138" s="13"/>
      <c r="AA138" s="13"/>
      <c r="AB138" s="13"/>
      <c r="AC138" s="13"/>
      <c r="AD138" s="13"/>
      <c r="AE138" s="13"/>
      <c r="AF138" s="13"/>
      <c r="AG138" s="32"/>
      <c r="AH138" s="32"/>
      <c r="AI138" s="13"/>
      <c r="AJ138" s="13"/>
      <c r="AK138" s="13"/>
      <c r="AL138" s="13"/>
    </row>
    <row r="139" spans="1:38" ht="45" x14ac:dyDescent="0.25">
      <c r="A139" s="31">
        <v>133</v>
      </c>
      <c r="B139" s="31">
        <v>133</v>
      </c>
      <c r="C139" s="40" t="s">
        <v>1371</v>
      </c>
      <c r="D139" s="32"/>
      <c r="E139" s="32"/>
      <c r="F139" s="32"/>
      <c r="G139" s="13"/>
      <c r="H139" s="13"/>
      <c r="I139" s="13"/>
      <c r="J139" s="13"/>
      <c r="K139" s="13"/>
      <c r="L139" s="13"/>
      <c r="M139" s="32" t="s">
        <v>1438</v>
      </c>
      <c r="N139" s="40" t="s">
        <v>1439</v>
      </c>
      <c r="O139" s="39">
        <v>0.35</v>
      </c>
      <c r="P139" s="41">
        <v>1975</v>
      </c>
      <c r="Q139" s="40" t="s">
        <v>1440</v>
      </c>
      <c r="R139" s="32"/>
      <c r="S139" s="13"/>
      <c r="T139" s="13"/>
      <c r="U139" s="13"/>
      <c r="V139" s="13"/>
      <c r="W139" s="32"/>
      <c r="X139" s="13"/>
      <c r="Y139" s="13"/>
      <c r="Z139" s="13"/>
      <c r="AA139" s="13"/>
      <c r="AB139" s="13"/>
      <c r="AC139" s="13"/>
      <c r="AD139" s="13"/>
      <c r="AE139" s="13"/>
      <c r="AF139" s="13"/>
      <c r="AG139" s="32"/>
      <c r="AH139" s="32"/>
      <c r="AI139" s="13"/>
      <c r="AJ139" s="13"/>
      <c r="AK139" s="13"/>
      <c r="AL139" s="13"/>
    </row>
    <row r="140" spans="1:38" ht="45" x14ac:dyDescent="0.25">
      <c r="A140" s="31">
        <v>134</v>
      </c>
      <c r="B140" s="31">
        <v>134</v>
      </c>
      <c r="C140" s="40" t="s">
        <v>1371</v>
      </c>
      <c r="D140" s="32"/>
      <c r="E140" s="32"/>
      <c r="F140" s="32"/>
      <c r="G140" s="13"/>
      <c r="H140" s="13"/>
      <c r="I140" s="13"/>
      <c r="J140" s="13"/>
      <c r="K140" s="13"/>
      <c r="L140" s="13"/>
      <c r="M140" s="32" t="s">
        <v>1441</v>
      </c>
      <c r="N140" s="40" t="s">
        <v>1442</v>
      </c>
      <c r="O140" s="39">
        <v>0.2</v>
      </c>
      <c r="P140" s="41">
        <v>1975</v>
      </c>
      <c r="Q140" s="40" t="s">
        <v>1281</v>
      </c>
      <c r="R140" s="32"/>
      <c r="S140" s="13"/>
      <c r="T140" s="13"/>
      <c r="U140" s="13"/>
      <c r="V140" s="13"/>
      <c r="W140" s="32"/>
      <c r="X140" s="13"/>
      <c r="Y140" s="13"/>
      <c r="Z140" s="13"/>
      <c r="AA140" s="13"/>
      <c r="AB140" s="13"/>
      <c r="AC140" s="13"/>
      <c r="AD140" s="13"/>
      <c r="AE140" s="13"/>
      <c r="AF140" s="13"/>
      <c r="AG140" s="32"/>
      <c r="AH140" s="32"/>
      <c r="AI140" s="13"/>
      <c r="AJ140" s="13"/>
      <c r="AK140" s="13"/>
      <c r="AL140" s="13"/>
    </row>
    <row r="141" spans="1:38" ht="45" x14ac:dyDescent="0.25">
      <c r="A141" s="31">
        <v>135</v>
      </c>
      <c r="B141" s="31">
        <v>135</v>
      </c>
      <c r="C141" s="40" t="s">
        <v>1262</v>
      </c>
      <c r="D141" s="32"/>
      <c r="E141" s="32"/>
      <c r="F141" s="32"/>
      <c r="G141" s="13"/>
      <c r="H141" s="13"/>
      <c r="I141" s="13"/>
      <c r="J141" s="13"/>
      <c r="K141" s="13"/>
      <c r="L141" s="13"/>
      <c r="M141" s="32" t="s">
        <v>1443</v>
      </c>
      <c r="N141" s="40" t="s">
        <v>1444</v>
      </c>
      <c r="O141" s="39">
        <v>0.435</v>
      </c>
      <c r="P141" s="41">
        <v>1986</v>
      </c>
      <c r="Q141" s="40" t="s">
        <v>1277</v>
      </c>
      <c r="R141" s="32"/>
      <c r="S141" s="13"/>
      <c r="T141" s="13"/>
      <c r="U141" s="13"/>
      <c r="V141" s="13"/>
      <c r="W141" s="32"/>
      <c r="X141" s="13"/>
      <c r="Y141" s="13"/>
      <c r="Z141" s="13"/>
      <c r="AA141" s="13"/>
      <c r="AB141" s="13"/>
      <c r="AC141" s="13"/>
      <c r="AD141" s="13"/>
      <c r="AE141" s="13"/>
      <c r="AF141" s="13"/>
      <c r="AG141" s="32"/>
      <c r="AH141" s="32"/>
      <c r="AI141" s="13"/>
      <c r="AJ141" s="13"/>
      <c r="AK141" s="13"/>
      <c r="AL141" s="13"/>
    </row>
    <row r="142" spans="1:38" ht="45" x14ac:dyDescent="0.25">
      <c r="A142" s="31">
        <v>136</v>
      </c>
      <c r="B142" s="31">
        <v>136</v>
      </c>
      <c r="C142" s="40" t="s">
        <v>1262</v>
      </c>
      <c r="D142" s="32"/>
      <c r="E142" s="32"/>
      <c r="F142" s="32"/>
      <c r="G142" s="13"/>
      <c r="H142" s="13"/>
      <c r="I142" s="13"/>
      <c r="J142" s="13"/>
      <c r="K142" s="13"/>
      <c r="L142" s="13"/>
      <c r="M142" s="32" t="s">
        <v>1445</v>
      </c>
      <c r="N142" s="40" t="s">
        <v>1446</v>
      </c>
      <c r="O142" s="39">
        <v>0.55200000000000005</v>
      </c>
      <c r="P142" s="41">
        <v>1982</v>
      </c>
      <c r="Q142" s="40" t="s">
        <v>1435</v>
      </c>
      <c r="R142" s="32"/>
      <c r="S142" s="13"/>
      <c r="T142" s="13"/>
      <c r="U142" s="13"/>
      <c r="V142" s="13"/>
      <c r="W142" s="32"/>
      <c r="X142" s="13"/>
      <c r="Y142" s="13"/>
      <c r="Z142" s="13"/>
      <c r="AA142" s="13"/>
      <c r="AB142" s="13"/>
      <c r="AC142" s="13"/>
      <c r="AD142" s="13"/>
      <c r="AE142" s="13"/>
      <c r="AF142" s="13"/>
      <c r="AG142" s="32"/>
      <c r="AH142" s="32"/>
      <c r="AI142" s="13"/>
      <c r="AJ142" s="13"/>
      <c r="AK142" s="13"/>
      <c r="AL142" s="13"/>
    </row>
    <row r="143" spans="1:38" ht="45" x14ac:dyDescent="0.25">
      <c r="A143" s="31">
        <v>137</v>
      </c>
      <c r="B143" s="31">
        <v>137</v>
      </c>
      <c r="C143" s="40" t="s">
        <v>1447</v>
      </c>
      <c r="D143" s="32"/>
      <c r="E143" s="32"/>
      <c r="F143" s="32"/>
      <c r="G143" s="13"/>
      <c r="H143" s="13"/>
      <c r="I143" s="13"/>
      <c r="J143" s="13"/>
      <c r="K143" s="13"/>
      <c r="L143" s="13"/>
      <c r="M143" s="32" t="s">
        <v>1448</v>
      </c>
      <c r="N143" s="40" t="s">
        <v>1449</v>
      </c>
      <c r="O143" s="39">
        <v>0.57999999999999996</v>
      </c>
      <c r="P143" s="41">
        <v>1984</v>
      </c>
      <c r="Q143" s="40" t="s">
        <v>1281</v>
      </c>
      <c r="R143" s="32"/>
      <c r="S143" s="13"/>
      <c r="T143" s="13"/>
      <c r="U143" s="13"/>
      <c r="V143" s="13"/>
      <c r="W143" s="32"/>
      <c r="X143" s="13"/>
      <c r="Y143" s="13"/>
      <c r="Z143" s="13"/>
      <c r="AA143" s="13"/>
      <c r="AB143" s="13"/>
      <c r="AC143" s="13"/>
      <c r="AD143" s="13"/>
      <c r="AE143" s="13"/>
      <c r="AF143" s="13"/>
      <c r="AG143" s="32"/>
      <c r="AH143" s="32"/>
      <c r="AI143" s="13"/>
      <c r="AJ143" s="13"/>
      <c r="AK143" s="13"/>
      <c r="AL143" s="13"/>
    </row>
    <row r="144" spans="1:38" ht="45" x14ac:dyDescent="0.25">
      <c r="A144" s="31">
        <v>138</v>
      </c>
      <c r="B144" s="31">
        <v>138</v>
      </c>
      <c r="C144" s="40" t="s">
        <v>1262</v>
      </c>
      <c r="D144" s="32"/>
      <c r="E144" s="32"/>
      <c r="F144" s="32"/>
      <c r="G144" s="13"/>
      <c r="H144" s="13"/>
      <c r="I144" s="13"/>
      <c r="J144" s="13"/>
      <c r="K144" s="13"/>
      <c r="L144" s="13"/>
      <c r="M144" s="32" t="s">
        <v>1450</v>
      </c>
      <c r="N144" s="40" t="s">
        <v>1451</v>
      </c>
      <c r="O144" s="39">
        <v>0.254</v>
      </c>
      <c r="P144" s="41">
        <v>1980</v>
      </c>
      <c r="Q144" s="40" t="s">
        <v>1274</v>
      </c>
      <c r="R144" s="32"/>
      <c r="S144" s="13"/>
      <c r="T144" s="13"/>
      <c r="U144" s="13"/>
      <c r="V144" s="13"/>
      <c r="W144" s="32"/>
      <c r="X144" s="13"/>
      <c r="Y144" s="13"/>
      <c r="Z144" s="13"/>
      <c r="AA144" s="13"/>
      <c r="AB144" s="13"/>
      <c r="AC144" s="13"/>
      <c r="AD144" s="13"/>
      <c r="AE144" s="13"/>
      <c r="AF144" s="13"/>
      <c r="AG144" s="32"/>
      <c r="AH144" s="32"/>
      <c r="AI144" s="13"/>
      <c r="AJ144" s="13"/>
      <c r="AK144" s="13"/>
      <c r="AL144" s="13"/>
    </row>
    <row r="145" spans="1:38" ht="45" x14ac:dyDescent="0.25">
      <c r="A145" s="31">
        <v>139</v>
      </c>
      <c r="B145" s="31">
        <v>139</v>
      </c>
      <c r="C145" s="40" t="s">
        <v>1262</v>
      </c>
      <c r="D145" s="32"/>
      <c r="E145" s="32"/>
      <c r="F145" s="32"/>
      <c r="G145" s="13"/>
      <c r="H145" s="13"/>
      <c r="I145" s="13"/>
      <c r="J145" s="13"/>
      <c r="K145" s="13"/>
      <c r="L145" s="13"/>
      <c r="M145" s="32" t="s">
        <v>1452</v>
      </c>
      <c r="N145" s="40" t="s">
        <v>1453</v>
      </c>
      <c r="O145" s="39">
        <v>0.55600000000000005</v>
      </c>
      <c r="P145" s="41">
        <v>1984</v>
      </c>
      <c r="Q145" s="40" t="s">
        <v>1300</v>
      </c>
      <c r="R145" s="32"/>
      <c r="S145" s="13"/>
      <c r="T145" s="13"/>
      <c r="U145" s="13"/>
      <c r="V145" s="13"/>
      <c r="W145" s="32"/>
      <c r="X145" s="13"/>
      <c r="Y145" s="13"/>
      <c r="Z145" s="13"/>
      <c r="AA145" s="13"/>
      <c r="AB145" s="13"/>
      <c r="AC145" s="13"/>
      <c r="AD145" s="13"/>
      <c r="AE145" s="13"/>
      <c r="AF145" s="13"/>
      <c r="AG145" s="32"/>
      <c r="AH145" s="32"/>
      <c r="AI145" s="13"/>
      <c r="AJ145" s="13"/>
      <c r="AK145" s="13"/>
      <c r="AL145" s="13"/>
    </row>
    <row r="146" spans="1:38" ht="45" x14ac:dyDescent="0.25">
      <c r="A146" s="31">
        <v>140</v>
      </c>
      <c r="B146" s="31">
        <v>140</v>
      </c>
      <c r="C146" s="40" t="s">
        <v>1262</v>
      </c>
      <c r="D146" s="32"/>
      <c r="E146" s="32"/>
      <c r="F146" s="32"/>
      <c r="G146" s="13"/>
      <c r="H146" s="13"/>
      <c r="I146" s="13"/>
      <c r="J146" s="13"/>
      <c r="K146" s="13"/>
      <c r="L146" s="13"/>
      <c r="M146" s="32" t="s">
        <v>1454</v>
      </c>
      <c r="N146" s="40" t="s">
        <v>1455</v>
      </c>
      <c r="O146" s="39">
        <v>0.48</v>
      </c>
      <c r="P146" s="41">
        <v>1987</v>
      </c>
      <c r="Q146" s="40" t="s">
        <v>1456</v>
      </c>
      <c r="R146" s="32"/>
      <c r="S146" s="13"/>
      <c r="T146" s="13"/>
      <c r="U146" s="13"/>
      <c r="V146" s="13"/>
      <c r="W146" s="32"/>
      <c r="X146" s="13"/>
      <c r="Y146" s="13"/>
      <c r="Z146" s="13"/>
      <c r="AA146" s="13"/>
      <c r="AB146" s="13"/>
      <c r="AC146" s="13"/>
      <c r="AD146" s="13"/>
      <c r="AE146" s="13"/>
      <c r="AF146" s="13"/>
      <c r="AG146" s="32"/>
      <c r="AH146" s="32"/>
      <c r="AI146" s="13"/>
      <c r="AJ146" s="13"/>
      <c r="AK146" s="13"/>
      <c r="AL146" s="13"/>
    </row>
    <row r="147" spans="1:38" ht="45" x14ac:dyDescent="0.25">
      <c r="A147" s="31">
        <v>141</v>
      </c>
      <c r="B147" s="31">
        <v>141</v>
      </c>
      <c r="C147" s="40" t="s">
        <v>1201</v>
      </c>
      <c r="D147" s="32"/>
      <c r="E147" s="32"/>
      <c r="F147" s="32"/>
      <c r="G147" s="13"/>
      <c r="H147" s="13"/>
      <c r="I147" s="13"/>
      <c r="J147" s="13"/>
      <c r="K147" s="13"/>
      <c r="L147" s="13"/>
      <c r="M147" s="32" t="s">
        <v>1457</v>
      </c>
      <c r="N147" s="40" t="s">
        <v>1458</v>
      </c>
      <c r="O147" s="39">
        <v>0.53200000000000003</v>
      </c>
      <c r="P147" s="41">
        <v>1998</v>
      </c>
      <c r="Q147" s="40" t="s">
        <v>1459</v>
      </c>
      <c r="R147" s="32"/>
      <c r="S147" s="13"/>
      <c r="T147" s="13"/>
      <c r="U147" s="13"/>
      <c r="V147" s="13"/>
      <c r="W147" s="32"/>
      <c r="X147" s="13"/>
      <c r="Y147" s="13"/>
      <c r="Z147" s="13"/>
      <c r="AA147" s="13"/>
      <c r="AB147" s="13"/>
      <c r="AC147" s="13"/>
      <c r="AD147" s="13"/>
      <c r="AE147" s="13"/>
      <c r="AF147" s="13"/>
      <c r="AG147" s="32"/>
      <c r="AH147" s="32"/>
      <c r="AI147" s="13"/>
      <c r="AJ147" s="13"/>
      <c r="AK147" s="13"/>
      <c r="AL147" s="13"/>
    </row>
    <row r="148" spans="1:38" ht="60" x14ac:dyDescent="0.25">
      <c r="A148" s="31">
        <v>142</v>
      </c>
      <c r="B148" s="31">
        <v>142</v>
      </c>
      <c r="C148" s="40" t="s">
        <v>1318</v>
      </c>
      <c r="D148" s="32"/>
      <c r="E148" s="32"/>
      <c r="F148" s="32"/>
      <c r="G148" s="13"/>
      <c r="H148" s="13"/>
      <c r="I148" s="13"/>
      <c r="J148" s="13"/>
      <c r="K148" s="13"/>
      <c r="L148" s="13"/>
      <c r="M148" s="32" t="s">
        <v>1460</v>
      </c>
      <c r="N148" s="40" t="s">
        <v>1461</v>
      </c>
      <c r="O148" s="39">
        <v>4.4999999999999998E-2</v>
      </c>
      <c r="P148" s="41">
        <v>1980</v>
      </c>
      <c r="Q148" s="40" t="s">
        <v>1456</v>
      </c>
      <c r="R148" s="32"/>
      <c r="S148" s="13"/>
      <c r="T148" s="13"/>
      <c r="U148" s="13"/>
      <c r="V148" s="13"/>
      <c r="W148" s="32"/>
      <c r="X148" s="13"/>
      <c r="Y148" s="13"/>
      <c r="Z148" s="13"/>
      <c r="AA148" s="13"/>
      <c r="AB148" s="13"/>
      <c r="AC148" s="13"/>
      <c r="AD148" s="13"/>
      <c r="AE148" s="13"/>
      <c r="AF148" s="13"/>
      <c r="AG148" s="32"/>
      <c r="AH148" s="32"/>
      <c r="AI148" s="13"/>
      <c r="AJ148" s="13"/>
      <c r="AK148" s="13"/>
      <c r="AL148" s="13"/>
    </row>
    <row r="149" spans="1:38" ht="45" x14ac:dyDescent="0.25">
      <c r="A149" s="31">
        <v>143</v>
      </c>
      <c r="B149" s="31">
        <v>143</v>
      </c>
      <c r="C149" s="40" t="s">
        <v>1318</v>
      </c>
      <c r="D149" s="32"/>
      <c r="E149" s="32"/>
      <c r="F149" s="32"/>
      <c r="G149" s="13"/>
      <c r="H149" s="13"/>
      <c r="I149" s="13"/>
      <c r="J149" s="13"/>
      <c r="K149" s="13"/>
      <c r="L149" s="13"/>
      <c r="M149" s="32" t="s">
        <v>1462</v>
      </c>
      <c r="N149" s="40" t="s">
        <v>1463</v>
      </c>
      <c r="O149" s="39">
        <v>0.28599999999999998</v>
      </c>
      <c r="P149" s="41">
        <v>1984</v>
      </c>
      <c r="Q149" s="40" t="s">
        <v>1464</v>
      </c>
      <c r="R149" s="32"/>
      <c r="S149" s="13"/>
      <c r="T149" s="13"/>
      <c r="U149" s="13"/>
      <c r="V149" s="13"/>
      <c r="W149" s="32"/>
      <c r="X149" s="13"/>
      <c r="Y149" s="13"/>
      <c r="Z149" s="13"/>
      <c r="AA149" s="13"/>
      <c r="AB149" s="13"/>
      <c r="AC149" s="13"/>
      <c r="AD149" s="13"/>
      <c r="AE149" s="13"/>
      <c r="AF149" s="13"/>
      <c r="AG149" s="32"/>
      <c r="AH149" s="32"/>
      <c r="AI149" s="13"/>
      <c r="AJ149" s="13"/>
      <c r="AK149" s="13"/>
      <c r="AL149" s="13"/>
    </row>
    <row r="150" spans="1:38" ht="45" x14ac:dyDescent="0.25">
      <c r="A150" s="31">
        <v>144</v>
      </c>
      <c r="B150" s="31">
        <v>144</v>
      </c>
      <c r="C150" s="40" t="s">
        <v>1301</v>
      </c>
      <c r="D150" s="32"/>
      <c r="E150" s="32"/>
      <c r="F150" s="32"/>
      <c r="G150" s="13"/>
      <c r="H150" s="13"/>
      <c r="I150" s="13"/>
      <c r="J150" s="13"/>
      <c r="K150" s="13"/>
      <c r="L150" s="13"/>
      <c r="M150" s="32" t="s">
        <v>1465</v>
      </c>
      <c r="N150" s="40" t="s">
        <v>1466</v>
      </c>
      <c r="O150" s="39">
        <v>0.30199999999999999</v>
      </c>
      <c r="P150" s="41">
        <v>1984</v>
      </c>
      <c r="Q150" s="40" t="s">
        <v>1467</v>
      </c>
      <c r="R150" s="32"/>
      <c r="S150" s="13"/>
      <c r="T150" s="13"/>
      <c r="U150" s="13"/>
      <c r="V150" s="13"/>
      <c r="W150" s="32"/>
      <c r="X150" s="13"/>
      <c r="Y150" s="13"/>
      <c r="Z150" s="13"/>
      <c r="AA150" s="13"/>
      <c r="AB150" s="13"/>
      <c r="AC150" s="13"/>
      <c r="AD150" s="13"/>
      <c r="AE150" s="13"/>
      <c r="AF150" s="13"/>
      <c r="AG150" s="32"/>
      <c r="AH150" s="32"/>
      <c r="AI150" s="13"/>
      <c r="AJ150" s="13"/>
      <c r="AK150" s="13"/>
      <c r="AL150" s="13"/>
    </row>
    <row r="151" spans="1:38" ht="45" x14ac:dyDescent="0.25">
      <c r="A151" s="31">
        <v>145</v>
      </c>
      <c r="B151" s="31">
        <v>145</v>
      </c>
      <c r="C151" s="40" t="s">
        <v>1201</v>
      </c>
      <c r="D151" s="32"/>
      <c r="E151" s="32"/>
      <c r="F151" s="32"/>
      <c r="G151" s="13"/>
      <c r="H151" s="13"/>
      <c r="I151" s="13"/>
      <c r="J151" s="13"/>
      <c r="K151" s="13"/>
      <c r="L151" s="13"/>
      <c r="M151" s="32" t="s">
        <v>1468</v>
      </c>
      <c r="N151" s="40" t="s">
        <v>1469</v>
      </c>
      <c r="O151" s="39">
        <v>0.28999999999999998</v>
      </c>
      <c r="P151" s="41">
        <v>1981</v>
      </c>
      <c r="Q151" s="40" t="s">
        <v>1281</v>
      </c>
      <c r="R151" s="32"/>
      <c r="S151" s="13"/>
      <c r="T151" s="13"/>
      <c r="U151" s="13"/>
      <c r="V151" s="13"/>
      <c r="W151" s="32"/>
      <c r="X151" s="13"/>
      <c r="Y151" s="13"/>
      <c r="Z151" s="13"/>
      <c r="AA151" s="13"/>
      <c r="AB151" s="13"/>
      <c r="AC151" s="13"/>
      <c r="AD151" s="13"/>
      <c r="AE151" s="13"/>
      <c r="AF151" s="13"/>
      <c r="AG151" s="32"/>
      <c r="AH151" s="32"/>
      <c r="AI151" s="13"/>
      <c r="AJ151" s="13"/>
      <c r="AK151" s="13"/>
      <c r="AL151" s="13"/>
    </row>
    <row r="152" spans="1:38" ht="45" x14ac:dyDescent="0.25">
      <c r="A152" s="31">
        <v>146</v>
      </c>
      <c r="B152" s="31">
        <v>146</v>
      </c>
      <c r="C152" s="40" t="s">
        <v>1201</v>
      </c>
      <c r="D152" s="32"/>
      <c r="E152" s="32"/>
      <c r="F152" s="32"/>
      <c r="G152" s="13"/>
      <c r="H152" s="13"/>
      <c r="I152" s="13"/>
      <c r="J152" s="13"/>
      <c r="K152" s="13"/>
      <c r="L152" s="13"/>
      <c r="M152" s="32" t="s">
        <v>1470</v>
      </c>
      <c r="N152" s="40" t="s">
        <v>1471</v>
      </c>
      <c r="O152" s="39">
        <v>0.83599999999999997</v>
      </c>
      <c r="P152" s="41">
        <v>1986</v>
      </c>
      <c r="Q152" s="40" t="s">
        <v>1440</v>
      </c>
      <c r="R152" s="32"/>
      <c r="S152" s="13"/>
      <c r="T152" s="13"/>
      <c r="U152" s="13"/>
      <c r="V152" s="13"/>
      <c r="W152" s="32"/>
      <c r="X152" s="13"/>
      <c r="Y152" s="13"/>
      <c r="Z152" s="13"/>
      <c r="AA152" s="13"/>
      <c r="AB152" s="13"/>
      <c r="AC152" s="13"/>
      <c r="AD152" s="13"/>
      <c r="AE152" s="13"/>
      <c r="AF152" s="13"/>
      <c r="AG152" s="32"/>
      <c r="AH152" s="32"/>
      <c r="AI152" s="13"/>
      <c r="AJ152" s="13"/>
      <c r="AK152" s="13"/>
      <c r="AL152" s="13"/>
    </row>
    <row r="153" spans="1:38" ht="45" x14ac:dyDescent="0.25">
      <c r="A153" s="31">
        <v>147</v>
      </c>
      <c r="B153" s="31">
        <v>147</v>
      </c>
      <c r="C153" s="40" t="s">
        <v>1204</v>
      </c>
      <c r="D153" s="32"/>
      <c r="E153" s="32"/>
      <c r="F153" s="32"/>
      <c r="G153" s="13"/>
      <c r="H153" s="13"/>
      <c r="I153" s="13"/>
      <c r="J153" s="13"/>
      <c r="K153" s="13"/>
      <c r="L153" s="13"/>
      <c r="M153" s="32" t="s">
        <v>1472</v>
      </c>
      <c r="N153" s="40" t="s">
        <v>1473</v>
      </c>
      <c r="O153" s="39">
        <v>0.33</v>
      </c>
      <c r="P153" s="41">
        <v>1986</v>
      </c>
      <c r="Q153" s="40" t="s">
        <v>1308</v>
      </c>
      <c r="R153" s="32"/>
      <c r="S153" s="13"/>
      <c r="T153" s="13"/>
      <c r="U153" s="13"/>
      <c r="V153" s="13"/>
      <c r="W153" s="32"/>
      <c r="X153" s="13"/>
      <c r="Y153" s="13"/>
      <c r="Z153" s="13"/>
      <c r="AA153" s="13"/>
      <c r="AB153" s="13"/>
      <c r="AC153" s="13"/>
      <c r="AD153" s="13"/>
      <c r="AE153" s="13"/>
      <c r="AF153" s="13"/>
      <c r="AG153" s="32"/>
      <c r="AH153" s="32"/>
      <c r="AI153" s="13"/>
      <c r="AJ153" s="13"/>
      <c r="AK153" s="13"/>
      <c r="AL153" s="13"/>
    </row>
    <row r="154" spans="1:38" ht="45" x14ac:dyDescent="0.25">
      <c r="A154" s="31">
        <v>148</v>
      </c>
      <c r="B154" s="31">
        <v>148</v>
      </c>
      <c r="C154" s="40" t="s">
        <v>1255</v>
      </c>
      <c r="D154" s="32"/>
      <c r="E154" s="32"/>
      <c r="F154" s="32"/>
      <c r="G154" s="13"/>
      <c r="H154" s="13"/>
      <c r="I154" s="13"/>
      <c r="J154" s="13"/>
      <c r="K154" s="13"/>
      <c r="L154" s="13"/>
      <c r="M154" s="32" t="s">
        <v>1474</v>
      </c>
      <c r="N154" s="40" t="s">
        <v>1475</v>
      </c>
      <c r="O154" s="39">
        <v>0.3</v>
      </c>
      <c r="P154" s="41">
        <v>1988</v>
      </c>
      <c r="Q154" s="40" t="s">
        <v>1281</v>
      </c>
      <c r="R154" s="32"/>
      <c r="S154" s="13"/>
      <c r="T154" s="13"/>
      <c r="U154" s="13"/>
      <c r="V154" s="13"/>
      <c r="W154" s="32"/>
      <c r="X154" s="13"/>
      <c r="Y154" s="13"/>
      <c r="Z154" s="13"/>
      <c r="AA154" s="13"/>
      <c r="AB154" s="13"/>
      <c r="AC154" s="13"/>
      <c r="AD154" s="13"/>
      <c r="AE154" s="13"/>
      <c r="AF154" s="13"/>
      <c r="AG154" s="32"/>
      <c r="AH154" s="32"/>
      <c r="AI154" s="13"/>
      <c r="AJ154" s="13"/>
      <c r="AK154" s="13"/>
      <c r="AL154" s="13"/>
    </row>
    <row r="155" spans="1:38" ht="45" x14ac:dyDescent="0.25">
      <c r="A155" s="31">
        <v>149</v>
      </c>
      <c r="B155" s="31">
        <v>149</v>
      </c>
      <c r="C155" s="40" t="s">
        <v>1109</v>
      </c>
      <c r="D155" s="32"/>
      <c r="E155" s="32"/>
      <c r="F155" s="32"/>
      <c r="G155" s="13"/>
      <c r="H155" s="13"/>
      <c r="I155" s="13"/>
      <c r="J155" s="13"/>
      <c r="K155" s="13"/>
      <c r="L155" s="13"/>
      <c r="M155" s="32" t="s">
        <v>1476</v>
      </c>
      <c r="N155" s="40" t="s">
        <v>1477</v>
      </c>
      <c r="O155" s="39">
        <v>0.13500000000000001</v>
      </c>
      <c r="P155" s="41">
        <v>1983</v>
      </c>
      <c r="Q155" s="40" t="s">
        <v>1277</v>
      </c>
      <c r="R155" s="32"/>
      <c r="S155" s="13"/>
      <c r="T155" s="13"/>
      <c r="U155" s="13"/>
      <c r="V155" s="13"/>
      <c r="W155" s="32"/>
      <c r="X155" s="13"/>
      <c r="Y155" s="13"/>
      <c r="Z155" s="13"/>
      <c r="AA155" s="13"/>
      <c r="AB155" s="13"/>
      <c r="AC155" s="13"/>
      <c r="AD155" s="13"/>
      <c r="AE155" s="13"/>
      <c r="AF155" s="13"/>
      <c r="AG155" s="32"/>
      <c r="AH155" s="32"/>
      <c r="AI155" s="13"/>
      <c r="AJ155" s="13"/>
      <c r="AK155" s="13"/>
      <c r="AL155" s="13"/>
    </row>
    <row r="156" spans="1:38" ht="45" x14ac:dyDescent="0.25">
      <c r="A156" s="31">
        <v>150</v>
      </c>
      <c r="B156" s="31">
        <v>150</v>
      </c>
      <c r="C156" s="40" t="s">
        <v>1109</v>
      </c>
      <c r="D156" s="32"/>
      <c r="E156" s="32"/>
      <c r="F156" s="32"/>
      <c r="G156" s="13"/>
      <c r="H156" s="13"/>
      <c r="I156" s="13"/>
      <c r="J156" s="13"/>
      <c r="K156" s="13"/>
      <c r="L156" s="13"/>
      <c r="M156" s="32" t="s">
        <v>1478</v>
      </c>
      <c r="N156" s="40" t="s">
        <v>1479</v>
      </c>
      <c r="O156" s="39">
        <v>0.995</v>
      </c>
      <c r="P156" s="41">
        <v>2004</v>
      </c>
      <c r="Q156" s="40" t="s">
        <v>1480</v>
      </c>
      <c r="R156" s="32"/>
      <c r="S156" s="13"/>
      <c r="T156" s="13"/>
      <c r="U156" s="13"/>
      <c r="V156" s="13"/>
      <c r="W156" s="32"/>
      <c r="X156" s="13"/>
      <c r="Y156" s="13"/>
      <c r="Z156" s="13"/>
      <c r="AA156" s="13"/>
      <c r="AB156" s="13"/>
      <c r="AC156" s="13"/>
      <c r="AD156" s="13"/>
      <c r="AE156" s="13"/>
      <c r="AF156" s="13"/>
      <c r="AG156" s="32"/>
      <c r="AH156" s="32"/>
      <c r="AI156" s="13"/>
      <c r="AJ156" s="13"/>
      <c r="AK156" s="13"/>
      <c r="AL156" s="13"/>
    </row>
    <row r="157" spans="1:38" ht="45" x14ac:dyDescent="0.25">
      <c r="A157" s="31">
        <v>151</v>
      </c>
      <c r="B157" s="31">
        <v>151</v>
      </c>
      <c r="C157" s="40" t="s">
        <v>1140</v>
      </c>
      <c r="D157" s="32"/>
      <c r="E157" s="32"/>
      <c r="F157" s="32"/>
      <c r="G157" s="13"/>
      <c r="H157" s="13"/>
      <c r="I157" s="13"/>
      <c r="J157" s="13"/>
      <c r="K157" s="13"/>
      <c r="L157" s="13"/>
      <c r="M157" s="32" t="s">
        <v>1481</v>
      </c>
      <c r="N157" s="40" t="s">
        <v>1482</v>
      </c>
      <c r="O157" s="39">
        <v>0.14499999999999999</v>
      </c>
      <c r="P157" s="41">
        <v>1988</v>
      </c>
      <c r="Q157" s="40" t="s">
        <v>1289</v>
      </c>
      <c r="R157" s="32"/>
      <c r="S157" s="13"/>
      <c r="T157" s="13"/>
      <c r="U157" s="13"/>
      <c r="V157" s="13"/>
      <c r="W157" s="32"/>
      <c r="X157" s="13"/>
      <c r="Y157" s="13"/>
      <c r="Z157" s="13"/>
      <c r="AA157" s="13"/>
      <c r="AB157" s="13"/>
      <c r="AC157" s="13"/>
      <c r="AD157" s="13"/>
      <c r="AE157" s="13"/>
      <c r="AF157" s="13"/>
      <c r="AG157" s="32"/>
      <c r="AH157" s="32"/>
      <c r="AI157" s="13"/>
      <c r="AJ157" s="13"/>
      <c r="AK157" s="13"/>
      <c r="AL157" s="13"/>
    </row>
    <row r="158" spans="1:38" ht="45" x14ac:dyDescent="0.25">
      <c r="A158" s="31">
        <v>152</v>
      </c>
      <c r="B158" s="31">
        <v>152</v>
      </c>
      <c r="C158" s="40" t="s">
        <v>1140</v>
      </c>
      <c r="D158" s="32"/>
      <c r="E158" s="32"/>
      <c r="F158" s="32"/>
      <c r="G158" s="13"/>
      <c r="H158" s="13"/>
      <c r="I158" s="13"/>
      <c r="J158" s="13"/>
      <c r="K158" s="13"/>
      <c r="L158" s="13"/>
      <c r="M158" s="32" t="s">
        <v>1483</v>
      </c>
      <c r="N158" s="40" t="s">
        <v>1484</v>
      </c>
      <c r="O158" s="39">
        <v>0.28499999999999998</v>
      </c>
      <c r="P158" s="41">
        <v>1988</v>
      </c>
      <c r="Q158" s="40" t="s">
        <v>1289</v>
      </c>
      <c r="R158" s="32"/>
      <c r="S158" s="13"/>
      <c r="T158" s="13"/>
      <c r="U158" s="13"/>
      <c r="V158" s="13"/>
      <c r="W158" s="32"/>
      <c r="X158" s="13"/>
      <c r="Y158" s="13"/>
      <c r="Z158" s="13"/>
      <c r="AA158" s="13"/>
      <c r="AB158" s="13"/>
      <c r="AC158" s="13"/>
      <c r="AD158" s="13"/>
      <c r="AE158" s="13"/>
      <c r="AF158" s="13"/>
      <c r="AG158" s="32"/>
      <c r="AH158" s="32"/>
      <c r="AI158" s="13"/>
      <c r="AJ158" s="13"/>
      <c r="AK158" s="13"/>
      <c r="AL158" s="13"/>
    </row>
    <row r="159" spans="1:38" ht="45" x14ac:dyDescent="0.25">
      <c r="A159" s="31">
        <v>153</v>
      </c>
      <c r="B159" s="31">
        <v>153</v>
      </c>
      <c r="C159" s="40" t="s">
        <v>1161</v>
      </c>
      <c r="D159" s="32"/>
      <c r="E159" s="32"/>
      <c r="F159" s="32"/>
      <c r="G159" s="13"/>
      <c r="H159" s="13"/>
      <c r="I159" s="13"/>
      <c r="J159" s="13"/>
      <c r="K159" s="13"/>
      <c r="L159" s="13"/>
      <c r="M159" s="32" t="s">
        <v>1485</v>
      </c>
      <c r="N159" s="40" t="s">
        <v>1486</v>
      </c>
      <c r="O159" s="39">
        <v>0.23599999999999999</v>
      </c>
      <c r="P159" s="41">
        <v>1972</v>
      </c>
      <c r="Q159" s="40" t="s">
        <v>1274</v>
      </c>
      <c r="R159" s="32"/>
      <c r="S159" s="13"/>
      <c r="T159" s="13"/>
      <c r="U159" s="13"/>
      <c r="V159" s="13"/>
      <c r="W159" s="32"/>
      <c r="X159" s="13"/>
      <c r="Y159" s="13"/>
      <c r="Z159" s="13"/>
      <c r="AA159" s="13"/>
      <c r="AB159" s="13"/>
      <c r="AC159" s="13"/>
      <c r="AD159" s="13"/>
      <c r="AE159" s="13"/>
      <c r="AF159" s="13"/>
      <c r="AG159" s="32"/>
      <c r="AH159" s="32"/>
      <c r="AI159" s="13"/>
      <c r="AJ159" s="13"/>
      <c r="AK159" s="13"/>
      <c r="AL159" s="13"/>
    </row>
    <row r="160" spans="1:38" ht="45" x14ac:dyDescent="0.25">
      <c r="A160" s="31">
        <v>154</v>
      </c>
      <c r="B160" s="31">
        <v>154</v>
      </c>
      <c r="C160" s="40" t="s">
        <v>1487</v>
      </c>
      <c r="D160" s="32"/>
      <c r="E160" s="32"/>
      <c r="F160" s="32"/>
      <c r="G160" s="13"/>
      <c r="H160" s="13"/>
      <c r="I160" s="13"/>
      <c r="J160" s="13"/>
      <c r="K160" s="13"/>
      <c r="L160" s="13"/>
      <c r="M160" s="32" t="s">
        <v>1488</v>
      </c>
      <c r="N160" s="40" t="s">
        <v>1489</v>
      </c>
      <c r="O160" s="39">
        <v>0.54</v>
      </c>
      <c r="P160" s="41">
        <v>1983</v>
      </c>
      <c r="Q160" s="40" t="s">
        <v>1490</v>
      </c>
      <c r="R160" s="32"/>
      <c r="S160" s="13"/>
      <c r="T160" s="13"/>
      <c r="U160" s="13"/>
      <c r="V160" s="13"/>
      <c r="W160" s="32"/>
      <c r="X160" s="13"/>
      <c r="Y160" s="13"/>
      <c r="Z160" s="13"/>
      <c r="AA160" s="13"/>
      <c r="AB160" s="13"/>
      <c r="AC160" s="13"/>
      <c r="AD160" s="13"/>
      <c r="AE160" s="13"/>
      <c r="AF160" s="13"/>
      <c r="AG160" s="32"/>
      <c r="AH160" s="32"/>
      <c r="AI160" s="13"/>
      <c r="AJ160" s="13"/>
      <c r="AK160" s="13"/>
      <c r="AL160" s="13"/>
    </row>
    <row r="161" spans="1:38" ht="45" x14ac:dyDescent="0.25">
      <c r="A161" s="31">
        <v>155</v>
      </c>
      <c r="B161" s="31">
        <v>155</v>
      </c>
      <c r="C161" s="40" t="s">
        <v>1487</v>
      </c>
      <c r="D161" s="32"/>
      <c r="E161" s="32"/>
      <c r="F161" s="32"/>
      <c r="G161" s="13"/>
      <c r="H161" s="13"/>
      <c r="I161" s="13"/>
      <c r="J161" s="13"/>
      <c r="K161" s="13"/>
      <c r="L161" s="13"/>
      <c r="M161" s="32" t="s">
        <v>1491</v>
      </c>
      <c r="N161" s="40" t="s">
        <v>1492</v>
      </c>
      <c r="O161" s="39">
        <v>0.24</v>
      </c>
      <c r="P161" s="41">
        <v>2018</v>
      </c>
      <c r="Q161" s="40" t="s">
        <v>1493</v>
      </c>
      <c r="R161" s="32"/>
      <c r="S161" s="13"/>
      <c r="T161" s="13"/>
      <c r="U161" s="13"/>
      <c r="V161" s="13"/>
      <c r="W161" s="32"/>
      <c r="X161" s="13"/>
      <c r="Y161" s="13"/>
      <c r="Z161" s="13"/>
      <c r="AA161" s="13"/>
      <c r="AB161" s="13"/>
      <c r="AC161" s="13"/>
      <c r="AD161" s="13"/>
      <c r="AE161" s="13"/>
      <c r="AF161" s="13"/>
      <c r="AG161" s="32"/>
      <c r="AH161" s="32"/>
      <c r="AI161" s="13"/>
      <c r="AJ161" s="13"/>
      <c r="AK161" s="13"/>
      <c r="AL161" s="13"/>
    </row>
    <row r="162" spans="1:38" ht="45" x14ac:dyDescent="0.25">
      <c r="A162" s="31">
        <v>156</v>
      </c>
      <c r="B162" s="31">
        <v>156</v>
      </c>
      <c r="C162" s="40" t="s">
        <v>1487</v>
      </c>
      <c r="D162" s="32"/>
      <c r="E162" s="32"/>
      <c r="F162" s="32"/>
      <c r="G162" s="13"/>
      <c r="H162" s="13"/>
      <c r="I162" s="13"/>
      <c r="J162" s="13"/>
      <c r="K162" s="13"/>
      <c r="L162" s="13"/>
      <c r="M162" s="32" t="s">
        <v>1494</v>
      </c>
      <c r="N162" s="40" t="s">
        <v>1495</v>
      </c>
      <c r="O162" s="39">
        <v>0.24</v>
      </c>
      <c r="P162" s="41">
        <v>2018</v>
      </c>
      <c r="Q162" s="40" t="s">
        <v>1493</v>
      </c>
      <c r="R162" s="32"/>
      <c r="S162" s="13"/>
      <c r="T162" s="13"/>
      <c r="U162" s="13"/>
      <c r="V162" s="13"/>
      <c r="W162" s="32"/>
      <c r="X162" s="13"/>
      <c r="Y162" s="13"/>
      <c r="Z162" s="13"/>
      <c r="AA162" s="13"/>
      <c r="AB162" s="13"/>
      <c r="AC162" s="13"/>
      <c r="AD162" s="13"/>
      <c r="AE162" s="13"/>
      <c r="AF162" s="13"/>
      <c r="AG162" s="32"/>
      <c r="AH162" s="32"/>
      <c r="AI162" s="13"/>
      <c r="AJ162" s="13"/>
      <c r="AK162" s="13"/>
      <c r="AL162" s="13"/>
    </row>
    <row r="163" spans="1:38" ht="45" x14ac:dyDescent="0.25">
      <c r="A163" s="31">
        <v>157</v>
      </c>
      <c r="B163" s="31">
        <v>157</v>
      </c>
      <c r="C163" s="40" t="s">
        <v>1161</v>
      </c>
      <c r="D163" s="32"/>
      <c r="E163" s="32"/>
      <c r="F163" s="32"/>
      <c r="G163" s="13"/>
      <c r="H163" s="13"/>
      <c r="I163" s="13"/>
      <c r="J163" s="13"/>
      <c r="K163" s="13"/>
      <c r="L163" s="13"/>
      <c r="M163" s="32" t="s">
        <v>1496</v>
      </c>
      <c r="N163" s="40" t="s">
        <v>1497</v>
      </c>
      <c r="O163" s="39">
        <v>0.26</v>
      </c>
      <c r="P163" s="41">
        <v>1984</v>
      </c>
      <c r="Q163" s="40" t="s">
        <v>1274</v>
      </c>
      <c r="R163" s="32"/>
      <c r="S163" s="13"/>
      <c r="T163" s="13"/>
      <c r="U163" s="13"/>
      <c r="V163" s="13"/>
      <c r="W163" s="32"/>
      <c r="X163" s="13"/>
      <c r="Y163" s="13"/>
      <c r="Z163" s="13"/>
      <c r="AA163" s="13"/>
      <c r="AB163" s="13"/>
      <c r="AC163" s="13"/>
      <c r="AD163" s="13"/>
      <c r="AE163" s="13"/>
      <c r="AF163" s="13"/>
      <c r="AG163" s="32"/>
      <c r="AH163" s="32"/>
      <c r="AI163" s="13"/>
      <c r="AJ163" s="13"/>
      <c r="AK163" s="13"/>
      <c r="AL163" s="13"/>
    </row>
    <row r="164" spans="1:38" ht="45" x14ac:dyDescent="0.25">
      <c r="A164" s="31">
        <v>158</v>
      </c>
      <c r="B164" s="31">
        <v>158</v>
      </c>
      <c r="C164" s="40" t="s">
        <v>1161</v>
      </c>
      <c r="D164" s="32"/>
      <c r="E164" s="32"/>
      <c r="F164" s="32"/>
      <c r="G164" s="13"/>
      <c r="H164" s="13"/>
      <c r="I164" s="13"/>
      <c r="J164" s="13"/>
      <c r="K164" s="13"/>
      <c r="L164" s="13"/>
      <c r="M164" s="32" t="s">
        <v>1498</v>
      </c>
      <c r="N164" s="40" t="s">
        <v>1499</v>
      </c>
      <c r="O164" s="39">
        <v>5.7000000000000002E-2</v>
      </c>
      <c r="P164" s="41">
        <v>1984</v>
      </c>
      <c r="Q164" s="40" t="s">
        <v>1500</v>
      </c>
      <c r="R164" s="32"/>
      <c r="S164" s="13"/>
      <c r="T164" s="13"/>
      <c r="U164" s="13"/>
      <c r="V164" s="13"/>
      <c r="W164" s="32"/>
      <c r="X164" s="13"/>
      <c r="Y164" s="13"/>
      <c r="Z164" s="13"/>
      <c r="AA164" s="13"/>
      <c r="AB164" s="13"/>
      <c r="AC164" s="13"/>
      <c r="AD164" s="13"/>
      <c r="AE164" s="13"/>
      <c r="AF164" s="13"/>
      <c r="AG164" s="32"/>
      <c r="AH164" s="32"/>
      <c r="AI164" s="13"/>
      <c r="AJ164" s="13"/>
      <c r="AK164" s="13"/>
      <c r="AL164" s="13"/>
    </row>
    <row r="165" spans="1:38" ht="45" x14ac:dyDescent="0.25">
      <c r="A165" s="31">
        <v>159</v>
      </c>
      <c r="B165" s="31">
        <v>159</v>
      </c>
      <c r="C165" s="40" t="s">
        <v>1161</v>
      </c>
      <c r="D165" s="32"/>
      <c r="E165" s="32"/>
      <c r="F165" s="32"/>
      <c r="G165" s="13"/>
      <c r="H165" s="13"/>
      <c r="I165" s="13"/>
      <c r="J165" s="13"/>
      <c r="K165" s="13"/>
      <c r="L165" s="13"/>
      <c r="M165" s="32" t="s">
        <v>1501</v>
      </c>
      <c r="N165" s="40" t="s">
        <v>1502</v>
      </c>
      <c r="O165" s="39">
        <v>0.25</v>
      </c>
      <c r="P165" s="41">
        <v>1983</v>
      </c>
      <c r="Q165" s="40" t="s">
        <v>1490</v>
      </c>
      <c r="R165" s="32"/>
      <c r="S165" s="13"/>
      <c r="T165" s="13"/>
      <c r="U165" s="13"/>
      <c r="V165" s="13"/>
      <c r="W165" s="32"/>
      <c r="X165" s="13"/>
      <c r="Y165" s="13"/>
      <c r="Z165" s="13"/>
      <c r="AA165" s="13"/>
      <c r="AB165" s="13"/>
      <c r="AC165" s="13"/>
      <c r="AD165" s="13"/>
      <c r="AE165" s="13"/>
      <c r="AF165" s="13"/>
      <c r="AG165" s="32"/>
      <c r="AH165" s="32"/>
      <c r="AI165" s="13"/>
      <c r="AJ165" s="13"/>
      <c r="AK165" s="13"/>
      <c r="AL165" s="13"/>
    </row>
    <row r="166" spans="1:38" ht="90" x14ac:dyDescent="0.25">
      <c r="A166" s="31">
        <v>160</v>
      </c>
      <c r="B166" s="31">
        <v>160</v>
      </c>
      <c r="C166" s="40" t="s">
        <v>1140</v>
      </c>
      <c r="D166" s="32"/>
      <c r="E166" s="32"/>
      <c r="F166" s="32"/>
      <c r="G166" s="13"/>
      <c r="H166" s="13"/>
      <c r="I166" s="13"/>
      <c r="J166" s="13"/>
      <c r="K166" s="13"/>
      <c r="L166" s="13"/>
      <c r="M166" s="32" t="s">
        <v>1503</v>
      </c>
      <c r="N166" s="40" t="s">
        <v>1504</v>
      </c>
      <c r="O166" s="39">
        <v>7.4999999999999997E-2</v>
      </c>
      <c r="P166" s="41">
        <v>1978</v>
      </c>
      <c r="Q166" s="40" t="s">
        <v>1274</v>
      </c>
      <c r="R166" s="32"/>
      <c r="S166" s="13"/>
      <c r="T166" s="13"/>
      <c r="U166" s="13"/>
      <c r="V166" s="13"/>
      <c r="W166" s="32"/>
      <c r="X166" s="13"/>
      <c r="Y166" s="13"/>
      <c r="Z166" s="13"/>
      <c r="AA166" s="13"/>
      <c r="AB166" s="13"/>
      <c r="AC166" s="13"/>
      <c r="AD166" s="13"/>
      <c r="AE166" s="13"/>
      <c r="AF166" s="13"/>
      <c r="AG166" s="32"/>
      <c r="AH166" s="32"/>
      <c r="AI166" s="13"/>
      <c r="AJ166" s="13"/>
      <c r="AK166" s="13"/>
      <c r="AL166" s="13"/>
    </row>
    <row r="167" spans="1:38" ht="45" x14ac:dyDescent="0.25">
      <c r="A167" s="31">
        <v>161</v>
      </c>
      <c r="B167" s="31">
        <v>161</v>
      </c>
      <c r="C167" s="40" t="s">
        <v>1140</v>
      </c>
      <c r="D167" s="32"/>
      <c r="E167" s="32"/>
      <c r="F167" s="32"/>
      <c r="G167" s="13"/>
      <c r="H167" s="13"/>
      <c r="I167" s="13"/>
      <c r="J167" s="13"/>
      <c r="K167" s="13"/>
      <c r="L167" s="13"/>
      <c r="M167" s="32" t="s">
        <v>1505</v>
      </c>
      <c r="N167" s="40" t="s">
        <v>1506</v>
      </c>
      <c r="O167" s="39">
        <v>0.63100000000000001</v>
      </c>
      <c r="P167" s="41">
        <v>1988</v>
      </c>
      <c r="Q167" s="40" t="s">
        <v>1274</v>
      </c>
      <c r="R167" s="32"/>
      <c r="S167" s="13"/>
      <c r="T167" s="13"/>
      <c r="U167" s="13"/>
      <c r="V167" s="13"/>
      <c r="W167" s="32"/>
      <c r="X167" s="13"/>
      <c r="Y167" s="13"/>
      <c r="Z167" s="13"/>
      <c r="AA167" s="13"/>
      <c r="AB167" s="13"/>
      <c r="AC167" s="13"/>
      <c r="AD167" s="13"/>
      <c r="AE167" s="13"/>
      <c r="AF167" s="13"/>
      <c r="AG167" s="32"/>
      <c r="AH167" s="32"/>
      <c r="AI167" s="13"/>
      <c r="AJ167" s="13"/>
      <c r="AK167" s="13"/>
      <c r="AL167" s="13"/>
    </row>
    <row r="168" spans="1:38" ht="45" x14ac:dyDescent="0.25">
      <c r="A168" s="31">
        <v>162</v>
      </c>
      <c r="B168" s="31">
        <v>162</v>
      </c>
      <c r="C168" s="40" t="s">
        <v>1140</v>
      </c>
      <c r="D168" s="32"/>
      <c r="E168" s="32"/>
      <c r="F168" s="32"/>
      <c r="G168" s="13"/>
      <c r="H168" s="13"/>
      <c r="I168" s="13"/>
      <c r="J168" s="13"/>
      <c r="K168" s="13"/>
      <c r="L168" s="13"/>
      <c r="M168" s="32" t="s">
        <v>1507</v>
      </c>
      <c r="N168" s="40" t="s">
        <v>1508</v>
      </c>
      <c r="O168" s="39">
        <v>0.73</v>
      </c>
      <c r="P168" s="41">
        <v>1977</v>
      </c>
      <c r="Q168" s="40" t="s">
        <v>1274</v>
      </c>
      <c r="R168" s="32"/>
      <c r="S168" s="13"/>
      <c r="T168" s="13"/>
      <c r="U168" s="13"/>
      <c r="V168" s="13"/>
      <c r="W168" s="32"/>
      <c r="X168" s="13"/>
      <c r="Y168" s="13"/>
      <c r="Z168" s="13"/>
      <c r="AA168" s="13"/>
      <c r="AB168" s="13"/>
      <c r="AC168" s="13"/>
      <c r="AD168" s="13"/>
      <c r="AE168" s="13"/>
      <c r="AF168" s="13"/>
      <c r="AG168" s="32"/>
      <c r="AH168" s="32"/>
      <c r="AI168" s="13"/>
      <c r="AJ168" s="13"/>
      <c r="AK168" s="13"/>
      <c r="AL168" s="13"/>
    </row>
    <row r="169" spans="1:38" ht="45" x14ac:dyDescent="0.25">
      <c r="A169" s="31">
        <v>163</v>
      </c>
      <c r="B169" s="31">
        <v>163</v>
      </c>
      <c r="C169" s="40" t="s">
        <v>1161</v>
      </c>
      <c r="D169" s="32"/>
      <c r="E169" s="32"/>
      <c r="F169" s="32"/>
      <c r="G169" s="13"/>
      <c r="H169" s="13"/>
      <c r="I169" s="13"/>
      <c r="J169" s="13"/>
      <c r="K169" s="13"/>
      <c r="L169" s="13"/>
      <c r="M169" s="32" t="s">
        <v>1509</v>
      </c>
      <c r="N169" s="40" t="s">
        <v>1510</v>
      </c>
      <c r="O169" s="39">
        <v>0.20499999999999999</v>
      </c>
      <c r="P169" s="41">
        <v>1988</v>
      </c>
      <c r="Q169" s="40" t="s">
        <v>1277</v>
      </c>
      <c r="R169" s="32"/>
      <c r="S169" s="13"/>
      <c r="T169" s="13"/>
      <c r="U169" s="13"/>
      <c r="V169" s="13"/>
      <c r="W169" s="32"/>
      <c r="X169" s="13"/>
      <c r="Y169" s="13"/>
      <c r="Z169" s="13"/>
      <c r="AA169" s="13"/>
      <c r="AB169" s="13"/>
      <c r="AC169" s="13"/>
      <c r="AD169" s="13"/>
      <c r="AE169" s="13"/>
      <c r="AF169" s="13"/>
      <c r="AG169" s="32"/>
      <c r="AH169" s="32"/>
      <c r="AI169" s="13"/>
      <c r="AJ169" s="13"/>
      <c r="AK169" s="13"/>
      <c r="AL169" s="13"/>
    </row>
    <row r="170" spans="1:38" ht="60" x14ac:dyDescent="0.25">
      <c r="A170" s="31">
        <v>164</v>
      </c>
      <c r="B170" s="31">
        <v>164</v>
      </c>
      <c r="C170" s="40" t="s">
        <v>1161</v>
      </c>
      <c r="D170" s="32"/>
      <c r="E170" s="32"/>
      <c r="F170" s="32"/>
      <c r="G170" s="13"/>
      <c r="H170" s="13"/>
      <c r="I170" s="13"/>
      <c r="J170" s="13"/>
      <c r="K170" s="13"/>
      <c r="L170" s="13"/>
      <c r="M170" s="32" t="s">
        <v>1511</v>
      </c>
      <c r="N170" s="40" t="s">
        <v>1512</v>
      </c>
      <c r="O170" s="39">
        <v>6.2E-2</v>
      </c>
      <c r="P170" s="41">
        <v>1978</v>
      </c>
      <c r="Q170" s="40" t="s">
        <v>1274</v>
      </c>
      <c r="R170" s="32"/>
      <c r="S170" s="13"/>
      <c r="T170" s="13"/>
      <c r="U170" s="13"/>
      <c r="V170" s="13"/>
      <c r="W170" s="32"/>
      <c r="X170" s="13"/>
      <c r="Y170" s="13"/>
      <c r="Z170" s="13"/>
      <c r="AA170" s="13"/>
      <c r="AB170" s="13"/>
      <c r="AC170" s="13"/>
      <c r="AD170" s="13"/>
      <c r="AE170" s="13"/>
      <c r="AF170" s="13"/>
      <c r="AG170" s="32"/>
      <c r="AH170" s="32"/>
      <c r="AI170" s="13"/>
      <c r="AJ170" s="13"/>
      <c r="AK170" s="13"/>
      <c r="AL170" s="13"/>
    </row>
    <row r="171" spans="1:38" ht="60" x14ac:dyDescent="0.25">
      <c r="A171" s="31">
        <v>165</v>
      </c>
      <c r="B171" s="31">
        <v>165</v>
      </c>
      <c r="C171" s="40" t="s">
        <v>1161</v>
      </c>
      <c r="D171" s="32"/>
      <c r="E171" s="32"/>
      <c r="F171" s="32"/>
      <c r="G171" s="13"/>
      <c r="H171" s="13"/>
      <c r="I171" s="13"/>
      <c r="J171" s="13"/>
      <c r="K171" s="13"/>
      <c r="L171" s="13"/>
      <c r="M171" s="32" t="s">
        <v>1513</v>
      </c>
      <c r="N171" s="40" t="s">
        <v>1514</v>
      </c>
      <c r="O171" s="39">
        <v>0.03</v>
      </c>
      <c r="P171" s="41">
        <v>1978</v>
      </c>
      <c r="Q171" s="40" t="s">
        <v>1274</v>
      </c>
      <c r="R171" s="32"/>
      <c r="S171" s="13"/>
      <c r="T171" s="13"/>
      <c r="U171" s="13"/>
      <c r="V171" s="13"/>
      <c r="W171" s="32"/>
      <c r="X171" s="13"/>
      <c r="Y171" s="13"/>
      <c r="Z171" s="13"/>
      <c r="AA171" s="13"/>
      <c r="AB171" s="13"/>
      <c r="AC171" s="13"/>
      <c r="AD171" s="13"/>
      <c r="AE171" s="13"/>
      <c r="AF171" s="13"/>
      <c r="AG171" s="32"/>
      <c r="AH171" s="32"/>
      <c r="AI171" s="13"/>
      <c r="AJ171" s="13"/>
      <c r="AK171" s="13"/>
      <c r="AL171" s="13"/>
    </row>
    <row r="172" spans="1:38" ht="75" x14ac:dyDescent="0.25">
      <c r="A172" s="31">
        <v>166</v>
      </c>
      <c r="B172" s="31">
        <v>166</v>
      </c>
      <c r="C172" s="40" t="s">
        <v>1168</v>
      </c>
      <c r="D172" s="32"/>
      <c r="E172" s="32"/>
      <c r="F172" s="32"/>
      <c r="G172" s="13"/>
      <c r="H172" s="13"/>
      <c r="I172" s="13"/>
      <c r="J172" s="13"/>
      <c r="K172" s="13"/>
      <c r="L172" s="13"/>
      <c r="M172" s="32" t="s">
        <v>1515</v>
      </c>
      <c r="N172" s="40" t="s">
        <v>1516</v>
      </c>
      <c r="O172" s="39">
        <v>0.03</v>
      </c>
      <c r="P172" s="41">
        <v>1977</v>
      </c>
      <c r="Q172" s="40" t="s">
        <v>1281</v>
      </c>
      <c r="R172" s="32"/>
      <c r="S172" s="13"/>
      <c r="T172" s="13"/>
      <c r="U172" s="13"/>
      <c r="V172" s="13"/>
      <c r="W172" s="32"/>
      <c r="X172" s="13"/>
      <c r="Y172" s="13"/>
      <c r="Z172" s="13"/>
      <c r="AA172" s="13"/>
      <c r="AB172" s="13"/>
      <c r="AC172" s="13"/>
      <c r="AD172" s="13"/>
      <c r="AE172" s="13"/>
      <c r="AF172" s="13"/>
      <c r="AG172" s="32"/>
      <c r="AH172" s="32"/>
      <c r="AI172" s="13"/>
      <c r="AJ172" s="13"/>
      <c r="AK172" s="13"/>
      <c r="AL172" s="13"/>
    </row>
    <row r="173" spans="1:38" ht="45" x14ac:dyDescent="0.25">
      <c r="A173" s="31">
        <v>167</v>
      </c>
      <c r="B173" s="31">
        <v>167</v>
      </c>
      <c r="C173" s="40" t="s">
        <v>1190</v>
      </c>
      <c r="D173" s="32"/>
      <c r="E173" s="32"/>
      <c r="F173" s="32"/>
      <c r="G173" s="13"/>
      <c r="H173" s="13"/>
      <c r="I173" s="13"/>
      <c r="J173" s="13"/>
      <c r="K173" s="13"/>
      <c r="L173" s="13"/>
      <c r="M173" s="32" t="s">
        <v>1517</v>
      </c>
      <c r="N173" s="40" t="s">
        <v>1518</v>
      </c>
      <c r="O173" s="39">
        <v>5.6000000000000001E-2</v>
      </c>
      <c r="P173" s="41">
        <v>1984</v>
      </c>
      <c r="Q173" s="40" t="s">
        <v>1384</v>
      </c>
      <c r="R173" s="32"/>
      <c r="S173" s="13"/>
      <c r="T173" s="13"/>
      <c r="U173" s="13"/>
      <c r="V173" s="13"/>
      <c r="W173" s="32"/>
      <c r="X173" s="13"/>
      <c r="Y173" s="13"/>
      <c r="Z173" s="13"/>
      <c r="AA173" s="13"/>
      <c r="AB173" s="13"/>
      <c r="AC173" s="13"/>
      <c r="AD173" s="13"/>
      <c r="AE173" s="13"/>
      <c r="AF173" s="13"/>
      <c r="AG173" s="32"/>
      <c r="AH173" s="32"/>
      <c r="AI173" s="13"/>
      <c r="AJ173" s="13"/>
      <c r="AK173" s="13"/>
      <c r="AL173" s="13"/>
    </row>
    <row r="174" spans="1:38" ht="45" x14ac:dyDescent="0.25">
      <c r="A174" s="31">
        <v>168</v>
      </c>
      <c r="B174" s="31">
        <v>168</v>
      </c>
      <c r="C174" s="40" t="s">
        <v>1487</v>
      </c>
      <c r="D174" s="32"/>
      <c r="E174" s="32"/>
      <c r="F174" s="32"/>
      <c r="G174" s="13"/>
      <c r="H174" s="13"/>
      <c r="I174" s="13"/>
      <c r="J174" s="13"/>
      <c r="K174" s="13"/>
      <c r="L174" s="13"/>
      <c r="M174" s="32" t="s">
        <v>1519</v>
      </c>
      <c r="N174" s="40" t="s">
        <v>1520</v>
      </c>
      <c r="O174" s="39">
        <v>0.22500000000000001</v>
      </c>
      <c r="P174" s="41">
        <v>1975</v>
      </c>
      <c r="Q174" s="40" t="s">
        <v>1274</v>
      </c>
      <c r="R174" s="32"/>
      <c r="S174" s="13"/>
      <c r="T174" s="13"/>
      <c r="U174" s="13"/>
      <c r="V174" s="13"/>
      <c r="W174" s="32"/>
      <c r="X174" s="13"/>
      <c r="Y174" s="13"/>
      <c r="Z174" s="13"/>
      <c r="AA174" s="13"/>
      <c r="AB174" s="13"/>
      <c r="AC174" s="13"/>
      <c r="AD174" s="13"/>
      <c r="AE174" s="13"/>
      <c r="AF174" s="13"/>
      <c r="AG174" s="32"/>
      <c r="AH174" s="32"/>
      <c r="AI174" s="13"/>
      <c r="AJ174" s="13"/>
      <c r="AK174" s="13"/>
      <c r="AL174" s="13"/>
    </row>
    <row r="175" spans="1:38" ht="45" x14ac:dyDescent="0.25">
      <c r="A175" s="31">
        <v>169</v>
      </c>
      <c r="B175" s="31">
        <v>169</v>
      </c>
      <c r="C175" s="40" t="s">
        <v>1487</v>
      </c>
      <c r="D175" s="32"/>
      <c r="E175" s="32"/>
      <c r="F175" s="32"/>
      <c r="G175" s="13"/>
      <c r="H175" s="13"/>
      <c r="I175" s="13"/>
      <c r="J175" s="13"/>
      <c r="K175" s="13"/>
      <c r="L175" s="13"/>
      <c r="M175" s="32" t="s">
        <v>1521</v>
      </c>
      <c r="N175" s="40" t="s">
        <v>1522</v>
      </c>
      <c r="O175" s="39">
        <v>0.26</v>
      </c>
      <c r="P175" s="41">
        <v>1975</v>
      </c>
      <c r="Q175" s="40" t="s">
        <v>1274</v>
      </c>
      <c r="R175" s="32"/>
      <c r="S175" s="13"/>
      <c r="T175" s="13"/>
      <c r="U175" s="13"/>
      <c r="V175" s="13"/>
      <c r="W175" s="32"/>
      <c r="X175" s="13"/>
      <c r="Y175" s="13"/>
      <c r="Z175" s="13"/>
      <c r="AA175" s="13"/>
      <c r="AB175" s="13"/>
      <c r="AC175" s="13"/>
      <c r="AD175" s="13"/>
      <c r="AE175" s="13"/>
      <c r="AF175" s="13"/>
      <c r="AG175" s="32"/>
      <c r="AH175" s="32"/>
      <c r="AI175" s="13"/>
      <c r="AJ175" s="13"/>
      <c r="AK175" s="13"/>
      <c r="AL175" s="13"/>
    </row>
    <row r="176" spans="1:38" ht="45" x14ac:dyDescent="0.25">
      <c r="A176" s="31">
        <v>170</v>
      </c>
      <c r="B176" s="31">
        <v>170</v>
      </c>
      <c r="C176" s="40" t="s">
        <v>1161</v>
      </c>
      <c r="D176" s="32"/>
      <c r="E176" s="32"/>
      <c r="F176" s="32"/>
      <c r="G176" s="13"/>
      <c r="H176" s="13"/>
      <c r="I176" s="13"/>
      <c r="J176" s="13"/>
      <c r="K176" s="13"/>
      <c r="L176" s="13"/>
      <c r="M176" s="32" t="s">
        <v>1523</v>
      </c>
      <c r="N176" s="40" t="s">
        <v>1524</v>
      </c>
      <c r="O176" s="39">
        <v>0.34699999999999998</v>
      </c>
      <c r="P176" s="41">
        <v>1972</v>
      </c>
      <c r="Q176" s="40" t="s">
        <v>1274</v>
      </c>
      <c r="R176" s="32"/>
      <c r="S176" s="13"/>
      <c r="T176" s="13"/>
      <c r="U176" s="13"/>
      <c r="V176" s="13"/>
      <c r="W176" s="32"/>
      <c r="X176" s="13"/>
      <c r="Y176" s="13"/>
      <c r="Z176" s="13"/>
      <c r="AA176" s="13"/>
      <c r="AB176" s="13"/>
      <c r="AC176" s="13"/>
      <c r="AD176" s="13"/>
      <c r="AE176" s="13"/>
      <c r="AF176" s="13"/>
      <c r="AG176" s="32"/>
      <c r="AH176" s="32"/>
      <c r="AI176" s="13"/>
      <c r="AJ176" s="13"/>
      <c r="AK176" s="13"/>
      <c r="AL176" s="13"/>
    </row>
    <row r="177" spans="1:38" ht="45" x14ac:dyDescent="0.25">
      <c r="A177" s="31">
        <v>171</v>
      </c>
      <c r="B177" s="31">
        <v>171</v>
      </c>
      <c r="C177" s="40" t="s">
        <v>1161</v>
      </c>
      <c r="D177" s="32"/>
      <c r="E177" s="32"/>
      <c r="F177" s="32"/>
      <c r="G177" s="13"/>
      <c r="H177" s="13"/>
      <c r="I177" s="13"/>
      <c r="J177" s="13"/>
      <c r="K177" s="13"/>
      <c r="L177" s="13"/>
      <c r="M177" s="32" t="s">
        <v>1525</v>
      </c>
      <c r="N177" s="40" t="s">
        <v>1526</v>
      </c>
      <c r="O177" s="39">
        <v>0.20300000000000001</v>
      </c>
      <c r="P177" s="41">
        <v>1984</v>
      </c>
      <c r="Q177" s="40" t="s">
        <v>1258</v>
      </c>
      <c r="R177" s="32"/>
      <c r="S177" s="13"/>
      <c r="T177" s="13"/>
      <c r="U177" s="13"/>
      <c r="V177" s="13"/>
      <c r="W177" s="32"/>
      <c r="X177" s="13"/>
      <c r="Y177" s="13"/>
      <c r="Z177" s="13"/>
      <c r="AA177" s="13"/>
      <c r="AB177" s="13"/>
      <c r="AC177" s="13"/>
      <c r="AD177" s="13"/>
      <c r="AE177" s="13"/>
      <c r="AF177" s="13"/>
      <c r="AG177" s="32"/>
      <c r="AH177" s="32"/>
      <c r="AI177" s="13"/>
      <c r="AJ177" s="13"/>
      <c r="AK177" s="13"/>
      <c r="AL177" s="13"/>
    </row>
    <row r="178" spans="1:38" ht="60" x14ac:dyDescent="0.25">
      <c r="A178" s="31">
        <v>172</v>
      </c>
      <c r="B178" s="31">
        <v>172</v>
      </c>
      <c r="C178" s="40" t="s">
        <v>1161</v>
      </c>
      <c r="D178" s="32"/>
      <c r="E178" s="32"/>
      <c r="F178" s="32"/>
      <c r="G178" s="13"/>
      <c r="H178" s="13"/>
      <c r="I178" s="13"/>
      <c r="J178" s="13"/>
      <c r="K178" s="13"/>
      <c r="L178" s="13"/>
      <c r="M178" s="32" t="s">
        <v>1527</v>
      </c>
      <c r="N178" s="40" t="s">
        <v>1528</v>
      </c>
      <c r="O178" s="39">
        <v>4.4999999999999998E-2</v>
      </c>
      <c r="P178" s="41">
        <v>2017</v>
      </c>
      <c r="Q178" s="40" t="s">
        <v>1529</v>
      </c>
      <c r="R178" s="32"/>
      <c r="S178" s="13"/>
      <c r="T178" s="13"/>
      <c r="U178" s="13"/>
      <c r="V178" s="13"/>
      <c r="W178" s="32"/>
      <c r="X178" s="13"/>
      <c r="Y178" s="13"/>
      <c r="Z178" s="13"/>
      <c r="AA178" s="13"/>
      <c r="AB178" s="13"/>
      <c r="AC178" s="13"/>
      <c r="AD178" s="13"/>
      <c r="AE178" s="13"/>
      <c r="AF178" s="13"/>
      <c r="AG178" s="32"/>
      <c r="AH178" s="32"/>
      <c r="AI178" s="13"/>
      <c r="AJ178" s="13"/>
      <c r="AK178" s="13"/>
      <c r="AL178" s="13"/>
    </row>
    <row r="179" spans="1:38" ht="45" x14ac:dyDescent="0.25">
      <c r="A179" s="31">
        <v>173</v>
      </c>
      <c r="B179" s="31">
        <v>173</v>
      </c>
      <c r="C179" s="40" t="s">
        <v>1161</v>
      </c>
      <c r="D179" s="32"/>
      <c r="E179" s="32"/>
      <c r="F179" s="32"/>
      <c r="G179" s="13"/>
      <c r="H179" s="13"/>
      <c r="I179" s="13"/>
      <c r="J179" s="13"/>
      <c r="K179" s="13"/>
      <c r="L179" s="13"/>
      <c r="M179" s="32" t="s">
        <v>1530</v>
      </c>
      <c r="N179" s="40" t="s">
        <v>1531</v>
      </c>
      <c r="O179" s="39">
        <v>0.20200000000000001</v>
      </c>
      <c r="P179" s="41">
        <v>2017</v>
      </c>
      <c r="Q179" s="40" t="s">
        <v>1529</v>
      </c>
      <c r="R179" s="32"/>
      <c r="S179" s="13"/>
      <c r="T179" s="13"/>
      <c r="U179" s="13"/>
      <c r="V179" s="13"/>
      <c r="W179" s="32"/>
      <c r="X179" s="13"/>
      <c r="Y179" s="13"/>
      <c r="Z179" s="13"/>
      <c r="AA179" s="13"/>
      <c r="AB179" s="13"/>
      <c r="AC179" s="13"/>
      <c r="AD179" s="13"/>
      <c r="AE179" s="13"/>
      <c r="AF179" s="13"/>
      <c r="AG179" s="32"/>
      <c r="AH179" s="32"/>
      <c r="AI179" s="13"/>
      <c r="AJ179" s="13"/>
      <c r="AK179" s="13"/>
      <c r="AL179" s="13"/>
    </row>
    <row r="180" spans="1:38" ht="45" x14ac:dyDescent="0.25">
      <c r="A180" s="31">
        <v>174</v>
      </c>
      <c r="B180" s="31">
        <v>174</v>
      </c>
      <c r="C180" s="40" t="s">
        <v>1532</v>
      </c>
      <c r="D180" s="32"/>
      <c r="E180" s="32"/>
      <c r="F180" s="32"/>
      <c r="G180" s="13"/>
      <c r="H180" s="13"/>
      <c r="I180" s="13"/>
      <c r="J180" s="13"/>
      <c r="K180" s="13"/>
      <c r="L180" s="13"/>
      <c r="M180" s="40" t="s">
        <v>1533</v>
      </c>
      <c r="N180" s="40" t="s">
        <v>1534</v>
      </c>
      <c r="O180" s="39">
        <v>0.91500000000000004</v>
      </c>
      <c r="P180" s="41">
        <v>1985</v>
      </c>
      <c r="Q180" s="40" t="s">
        <v>1258</v>
      </c>
      <c r="R180" s="32"/>
      <c r="S180" s="13"/>
      <c r="T180" s="13"/>
      <c r="U180" s="13"/>
      <c r="V180" s="13"/>
      <c r="W180" s="32"/>
      <c r="X180" s="13"/>
      <c r="Y180" s="13"/>
      <c r="Z180" s="13"/>
      <c r="AA180" s="13"/>
      <c r="AB180" s="13"/>
      <c r="AC180" s="13"/>
      <c r="AD180" s="13"/>
      <c r="AE180" s="13"/>
      <c r="AF180" s="13"/>
      <c r="AG180" s="32"/>
      <c r="AH180" s="32"/>
      <c r="AI180" s="13"/>
      <c r="AJ180" s="13"/>
      <c r="AK180" s="13"/>
      <c r="AL180" s="13"/>
    </row>
    <row r="181" spans="1:38" ht="45" x14ac:dyDescent="0.25">
      <c r="A181" s="31">
        <v>175</v>
      </c>
      <c r="B181" s="31">
        <v>175</v>
      </c>
      <c r="C181" s="40" t="s">
        <v>1535</v>
      </c>
      <c r="D181" s="32"/>
      <c r="E181" s="32"/>
      <c r="F181" s="32"/>
      <c r="G181" s="13"/>
      <c r="H181" s="13"/>
      <c r="I181" s="13"/>
      <c r="J181" s="13"/>
      <c r="K181" s="13"/>
      <c r="L181" s="13"/>
      <c r="M181" s="32" t="s">
        <v>1536</v>
      </c>
      <c r="N181" s="40" t="s">
        <v>1537</v>
      </c>
      <c r="O181" s="39">
        <v>1.2</v>
      </c>
      <c r="P181" s="41">
        <v>1984</v>
      </c>
      <c r="Q181" s="40" t="s">
        <v>1271</v>
      </c>
      <c r="R181" s="32"/>
      <c r="S181" s="13"/>
      <c r="T181" s="13"/>
      <c r="U181" s="13"/>
      <c r="V181" s="13"/>
      <c r="W181" s="32"/>
      <c r="X181" s="13"/>
      <c r="Y181" s="13"/>
      <c r="Z181" s="13"/>
      <c r="AA181" s="13"/>
      <c r="AB181" s="13"/>
      <c r="AC181" s="13"/>
      <c r="AD181" s="13"/>
      <c r="AE181" s="13"/>
      <c r="AF181" s="13"/>
      <c r="AG181" s="32"/>
      <c r="AH181" s="32"/>
      <c r="AI181" s="13"/>
      <c r="AJ181" s="13"/>
      <c r="AK181" s="13"/>
      <c r="AL181" s="13"/>
    </row>
    <row r="182" spans="1:38" ht="45" x14ac:dyDescent="0.25">
      <c r="A182" s="31">
        <v>176</v>
      </c>
      <c r="B182" s="31">
        <v>176</v>
      </c>
      <c r="C182" s="40" t="s">
        <v>1487</v>
      </c>
      <c r="D182" s="32"/>
      <c r="E182" s="32"/>
      <c r="F182" s="32"/>
      <c r="G182" s="13"/>
      <c r="H182" s="13"/>
      <c r="I182" s="13"/>
      <c r="J182" s="13"/>
      <c r="K182" s="13"/>
      <c r="L182" s="13"/>
      <c r="M182" s="32" t="s">
        <v>1538</v>
      </c>
      <c r="N182" s="40" t="s">
        <v>1539</v>
      </c>
      <c r="O182" s="39">
        <v>0.439</v>
      </c>
      <c r="P182" s="41">
        <v>1999</v>
      </c>
      <c r="Q182" s="40" t="s">
        <v>1404</v>
      </c>
      <c r="R182" s="32"/>
      <c r="S182" s="13"/>
      <c r="T182" s="13"/>
      <c r="U182" s="13"/>
      <c r="V182" s="13"/>
      <c r="W182" s="32"/>
      <c r="X182" s="13"/>
      <c r="Y182" s="13"/>
      <c r="Z182" s="13"/>
      <c r="AA182" s="13"/>
      <c r="AB182" s="13"/>
      <c r="AC182" s="13"/>
      <c r="AD182" s="13"/>
      <c r="AE182" s="13"/>
      <c r="AF182" s="13"/>
      <c r="AG182" s="32"/>
      <c r="AH182" s="32"/>
      <c r="AI182" s="13"/>
      <c r="AJ182" s="13"/>
      <c r="AK182" s="13"/>
      <c r="AL182" s="13"/>
    </row>
    <row r="183" spans="1:38" ht="45" x14ac:dyDescent="0.25">
      <c r="A183" s="31">
        <v>177</v>
      </c>
      <c r="B183" s="31">
        <v>177</v>
      </c>
      <c r="C183" s="40" t="s">
        <v>1487</v>
      </c>
      <c r="D183" s="32"/>
      <c r="E183" s="32"/>
      <c r="F183" s="32"/>
      <c r="G183" s="13"/>
      <c r="H183" s="13"/>
      <c r="I183" s="13"/>
      <c r="J183" s="13"/>
      <c r="K183" s="13"/>
      <c r="L183" s="13"/>
      <c r="M183" s="32" t="s">
        <v>1540</v>
      </c>
      <c r="N183" s="40" t="s">
        <v>1541</v>
      </c>
      <c r="O183" s="39">
        <v>0.17199999999999999</v>
      </c>
      <c r="P183" s="41">
        <v>1984</v>
      </c>
      <c r="Q183" s="40" t="s">
        <v>1274</v>
      </c>
      <c r="R183" s="32"/>
      <c r="S183" s="13"/>
      <c r="T183" s="13"/>
      <c r="U183" s="13"/>
      <c r="V183" s="13"/>
      <c r="W183" s="32"/>
      <c r="X183" s="13"/>
      <c r="Y183" s="13"/>
      <c r="Z183" s="13"/>
      <c r="AA183" s="13"/>
      <c r="AB183" s="13"/>
      <c r="AC183" s="13"/>
      <c r="AD183" s="13"/>
      <c r="AE183" s="13"/>
      <c r="AF183" s="13"/>
      <c r="AG183" s="32"/>
      <c r="AH183" s="32"/>
      <c r="AI183" s="13"/>
      <c r="AJ183" s="13"/>
      <c r="AK183" s="13"/>
      <c r="AL183" s="13"/>
    </row>
    <row r="184" spans="1:38" ht="90" x14ac:dyDescent="0.25">
      <c r="A184" s="31">
        <v>178</v>
      </c>
      <c r="B184" s="31">
        <v>178</v>
      </c>
      <c r="C184" s="40" t="s">
        <v>1187</v>
      </c>
      <c r="D184" s="32"/>
      <c r="E184" s="32"/>
      <c r="F184" s="32"/>
      <c r="G184" s="13"/>
      <c r="H184" s="13"/>
      <c r="I184" s="13"/>
      <c r="J184" s="13"/>
      <c r="K184" s="13"/>
      <c r="L184" s="13"/>
      <c r="M184" s="32" t="s">
        <v>1542</v>
      </c>
      <c r="N184" s="40" t="s">
        <v>1543</v>
      </c>
      <c r="O184" s="39">
        <v>9.7000000000000003E-2</v>
      </c>
      <c r="P184" s="41">
        <v>1970</v>
      </c>
      <c r="Q184" s="40" t="s">
        <v>1281</v>
      </c>
      <c r="R184" s="32"/>
      <c r="S184" s="13"/>
      <c r="T184" s="13"/>
      <c r="U184" s="13"/>
      <c r="V184" s="13"/>
      <c r="W184" s="32"/>
      <c r="X184" s="13"/>
      <c r="Y184" s="13"/>
      <c r="Z184" s="13"/>
      <c r="AA184" s="13"/>
      <c r="AB184" s="13"/>
      <c r="AC184" s="13"/>
      <c r="AD184" s="13"/>
      <c r="AE184" s="13"/>
      <c r="AF184" s="13"/>
      <c r="AG184" s="32"/>
      <c r="AH184" s="32"/>
      <c r="AI184" s="13"/>
      <c r="AJ184" s="13"/>
      <c r="AK184" s="13"/>
      <c r="AL184" s="13"/>
    </row>
    <row r="185" spans="1:38" ht="45" x14ac:dyDescent="0.25">
      <c r="A185" s="31">
        <v>179</v>
      </c>
      <c r="B185" s="31">
        <v>179</v>
      </c>
      <c r="C185" s="40" t="s">
        <v>1161</v>
      </c>
      <c r="D185" s="32"/>
      <c r="E185" s="32"/>
      <c r="F185" s="32"/>
      <c r="G185" s="13"/>
      <c r="H185" s="13"/>
      <c r="I185" s="13"/>
      <c r="J185" s="13"/>
      <c r="K185" s="13"/>
      <c r="L185" s="13"/>
      <c r="M185" s="32" t="s">
        <v>1544</v>
      </c>
      <c r="N185" s="40" t="s">
        <v>1545</v>
      </c>
      <c r="O185" s="39">
        <v>0.22</v>
      </c>
      <c r="P185" s="41">
        <v>1983</v>
      </c>
      <c r="Q185" s="40" t="s">
        <v>1277</v>
      </c>
      <c r="R185" s="32"/>
      <c r="S185" s="13"/>
      <c r="T185" s="13"/>
      <c r="U185" s="13"/>
      <c r="V185" s="13"/>
      <c r="W185" s="32"/>
      <c r="X185" s="13"/>
      <c r="Y185" s="13"/>
      <c r="Z185" s="13"/>
      <c r="AA185" s="13"/>
      <c r="AB185" s="13"/>
      <c r="AC185" s="13"/>
      <c r="AD185" s="13"/>
      <c r="AE185" s="13"/>
      <c r="AF185" s="13"/>
      <c r="AG185" s="32"/>
      <c r="AH185" s="32"/>
      <c r="AI185" s="13"/>
      <c r="AJ185" s="13"/>
      <c r="AK185" s="13"/>
      <c r="AL185" s="13"/>
    </row>
    <row r="186" spans="1:38" ht="45" x14ac:dyDescent="0.25">
      <c r="A186" s="31">
        <v>180</v>
      </c>
      <c r="B186" s="31">
        <v>180</v>
      </c>
      <c r="C186" s="40" t="s">
        <v>1487</v>
      </c>
      <c r="D186" s="32"/>
      <c r="E186" s="32"/>
      <c r="F186" s="32"/>
      <c r="G186" s="13"/>
      <c r="H186" s="13"/>
      <c r="I186" s="13"/>
      <c r="J186" s="13"/>
      <c r="K186" s="13"/>
      <c r="L186" s="13"/>
      <c r="M186" s="32" t="s">
        <v>1546</v>
      </c>
      <c r="N186" s="40" t="s">
        <v>1547</v>
      </c>
      <c r="O186" s="39">
        <v>0.3</v>
      </c>
      <c r="P186" s="41">
        <v>1996</v>
      </c>
      <c r="Q186" s="40" t="s">
        <v>1490</v>
      </c>
      <c r="R186" s="32"/>
      <c r="S186" s="13"/>
      <c r="T186" s="13"/>
      <c r="U186" s="13"/>
      <c r="V186" s="13"/>
      <c r="W186" s="32"/>
      <c r="X186" s="13"/>
      <c r="Y186" s="13"/>
      <c r="Z186" s="13"/>
      <c r="AA186" s="13"/>
      <c r="AB186" s="13"/>
      <c r="AC186" s="13"/>
      <c r="AD186" s="13"/>
      <c r="AE186" s="13"/>
      <c r="AF186" s="13"/>
      <c r="AG186" s="32"/>
      <c r="AH186" s="32"/>
      <c r="AI186" s="13"/>
      <c r="AJ186" s="13"/>
      <c r="AK186" s="13"/>
      <c r="AL186" s="13"/>
    </row>
    <row r="187" spans="1:38" ht="90" x14ac:dyDescent="0.25">
      <c r="A187" s="31">
        <v>181</v>
      </c>
      <c r="B187" s="31">
        <v>181</v>
      </c>
      <c r="C187" s="40" t="s">
        <v>1161</v>
      </c>
      <c r="D187" s="32"/>
      <c r="E187" s="32"/>
      <c r="F187" s="32"/>
      <c r="G187" s="13"/>
      <c r="H187" s="13"/>
      <c r="I187" s="13"/>
      <c r="J187" s="13"/>
      <c r="K187" s="13"/>
      <c r="L187" s="13"/>
      <c r="M187" s="32" t="s">
        <v>1548</v>
      </c>
      <c r="N187" s="40" t="s">
        <v>1549</v>
      </c>
      <c r="O187" s="39">
        <v>0.18</v>
      </c>
      <c r="P187" s="41">
        <v>2018</v>
      </c>
      <c r="Q187" s="40" t="s">
        <v>524</v>
      </c>
      <c r="R187" s="32"/>
      <c r="S187" s="13"/>
      <c r="T187" s="13"/>
      <c r="U187" s="13"/>
      <c r="V187" s="13"/>
      <c r="W187" s="32"/>
      <c r="X187" s="13"/>
      <c r="Y187" s="13"/>
      <c r="Z187" s="13"/>
      <c r="AA187" s="13"/>
      <c r="AB187" s="13"/>
      <c r="AC187" s="13"/>
      <c r="AD187" s="13"/>
      <c r="AE187" s="13"/>
      <c r="AF187" s="13"/>
      <c r="AG187" s="32"/>
      <c r="AH187" s="32"/>
      <c r="AI187" s="13"/>
      <c r="AJ187" s="13"/>
      <c r="AK187" s="13"/>
      <c r="AL187" s="13"/>
    </row>
    <row r="188" spans="1:38" ht="45" x14ac:dyDescent="0.25">
      <c r="A188" s="31">
        <v>182</v>
      </c>
      <c r="B188" s="31">
        <v>182</v>
      </c>
      <c r="C188" s="40" t="s">
        <v>1161</v>
      </c>
      <c r="D188" s="32"/>
      <c r="E188" s="32"/>
      <c r="F188" s="32"/>
      <c r="G188" s="13"/>
      <c r="H188" s="13"/>
      <c r="I188" s="13"/>
      <c r="J188" s="13"/>
      <c r="K188" s="13"/>
      <c r="L188" s="13"/>
      <c r="M188" s="32" t="s">
        <v>1550</v>
      </c>
      <c r="N188" s="40" t="s">
        <v>1551</v>
      </c>
      <c r="O188" s="39">
        <v>0.27</v>
      </c>
      <c r="P188" s="41">
        <v>1988</v>
      </c>
      <c r="Q188" s="40" t="s">
        <v>1552</v>
      </c>
      <c r="R188" s="32"/>
      <c r="S188" s="13"/>
      <c r="T188" s="13"/>
      <c r="U188" s="13"/>
      <c r="V188" s="13"/>
      <c r="W188" s="32"/>
      <c r="X188" s="13"/>
      <c r="Y188" s="13"/>
      <c r="Z188" s="13"/>
      <c r="AA188" s="13"/>
      <c r="AB188" s="13"/>
      <c r="AC188" s="13"/>
      <c r="AD188" s="13"/>
      <c r="AE188" s="13"/>
      <c r="AF188" s="13"/>
      <c r="AG188" s="32"/>
      <c r="AH188" s="32"/>
      <c r="AI188" s="13"/>
      <c r="AJ188" s="13"/>
      <c r="AK188" s="13"/>
      <c r="AL188" s="13"/>
    </row>
    <row r="189" spans="1:38" ht="45" x14ac:dyDescent="0.25">
      <c r="A189" s="31">
        <v>183</v>
      </c>
      <c r="B189" s="31">
        <v>183</v>
      </c>
      <c r="C189" s="40" t="s">
        <v>1161</v>
      </c>
      <c r="D189" s="32"/>
      <c r="E189" s="32"/>
      <c r="F189" s="32"/>
      <c r="G189" s="13"/>
      <c r="H189" s="13"/>
      <c r="I189" s="13"/>
      <c r="J189" s="13"/>
      <c r="K189" s="13"/>
      <c r="L189" s="13"/>
      <c r="M189" s="32" t="s">
        <v>1553</v>
      </c>
      <c r="N189" s="40" t="s">
        <v>1554</v>
      </c>
      <c r="O189" s="39">
        <v>0.24</v>
      </c>
      <c r="P189" s="41">
        <v>1984</v>
      </c>
      <c r="Q189" s="40" t="s">
        <v>1555</v>
      </c>
      <c r="R189" s="32"/>
      <c r="S189" s="13"/>
      <c r="T189" s="13"/>
      <c r="U189" s="13"/>
      <c r="V189" s="13"/>
      <c r="W189" s="32"/>
      <c r="X189" s="13"/>
      <c r="Y189" s="13"/>
      <c r="Z189" s="13"/>
      <c r="AA189" s="13"/>
      <c r="AB189" s="13"/>
      <c r="AC189" s="13"/>
      <c r="AD189" s="13"/>
      <c r="AE189" s="13"/>
      <c r="AF189" s="13"/>
      <c r="AG189" s="32"/>
      <c r="AH189" s="32"/>
      <c r="AI189" s="13"/>
      <c r="AJ189" s="13"/>
      <c r="AK189" s="13"/>
      <c r="AL189" s="13"/>
    </row>
    <row r="190" spans="1:38" ht="45" x14ac:dyDescent="0.25">
      <c r="A190" s="31">
        <v>184</v>
      </c>
      <c r="B190" s="31">
        <v>184</v>
      </c>
      <c r="C190" s="40" t="s">
        <v>1323</v>
      </c>
      <c r="D190" s="32"/>
      <c r="E190" s="32"/>
      <c r="F190" s="32"/>
      <c r="G190" s="13"/>
      <c r="H190" s="13"/>
      <c r="I190" s="13"/>
      <c r="J190" s="13"/>
      <c r="K190" s="13"/>
      <c r="L190" s="13"/>
      <c r="M190" s="32" t="s">
        <v>1556</v>
      </c>
      <c r="N190" s="40" t="s">
        <v>1557</v>
      </c>
      <c r="O190" s="39">
        <v>0.216</v>
      </c>
      <c r="P190" s="41">
        <v>1985</v>
      </c>
      <c r="Q190" s="40" t="s">
        <v>1289</v>
      </c>
      <c r="R190" s="32"/>
      <c r="S190" s="13"/>
      <c r="T190" s="13"/>
      <c r="U190" s="13"/>
      <c r="V190" s="13"/>
      <c r="W190" s="32"/>
      <c r="X190" s="13"/>
      <c r="Y190" s="13"/>
      <c r="Z190" s="13"/>
      <c r="AA190" s="13"/>
      <c r="AB190" s="13"/>
      <c r="AC190" s="13"/>
      <c r="AD190" s="13"/>
      <c r="AE190" s="13"/>
      <c r="AF190" s="13"/>
      <c r="AG190" s="32"/>
      <c r="AH190" s="32"/>
      <c r="AI190" s="13"/>
      <c r="AJ190" s="13"/>
      <c r="AK190" s="13"/>
      <c r="AL190" s="13"/>
    </row>
    <row r="191" spans="1:38" ht="60" x14ac:dyDescent="0.25">
      <c r="A191" s="31">
        <v>185</v>
      </c>
      <c r="B191" s="31">
        <v>185</v>
      </c>
      <c r="C191" s="40" t="s">
        <v>1323</v>
      </c>
      <c r="D191" s="32"/>
      <c r="E191" s="32"/>
      <c r="F191" s="32"/>
      <c r="G191" s="13"/>
      <c r="H191" s="13"/>
      <c r="I191" s="13"/>
      <c r="J191" s="13"/>
      <c r="K191" s="13"/>
      <c r="L191" s="13"/>
      <c r="M191" s="32" t="s">
        <v>1558</v>
      </c>
      <c r="N191" s="40" t="s">
        <v>1558</v>
      </c>
      <c r="O191" s="39">
        <v>0.501</v>
      </c>
      <c r="P191" s="41">
        <v>2014</v>
      </c>
      <c r="Q191" s="40" t="s">
        <v>1277</v>
      </c>
      <c r="R191" s="32"/>
      <c r="S191" s="13"/>
      <c r="T191" s="13"/>
      <c r="U191" s="13"/>
      <c r="V191" s="13"/>
      <c r="W191" s="32"/>
      <c r="X191" s="13"/>
      <c r="Y191" s="13"/>
      <c r="Z191" s="13"/>
      <c r="AA191" s="13"/>
      <c r="AB191" s="13"/>
      <c r="AC191" s="13"/>
      <c r="AD191" s="13"/>
      <c r="AE191" s="13"/>
      <c r="AF191" s="13"/>
      <c r="AG191" s="32"/>
      <c r="AH191" s="32"/>
      <c r="AI191" s="13"/>
      <c r="AJ191" s="13"/>
      <c r="AK191" s="13"/>
      <c r="AL191" s="13"/>
    </row>
    <row r="192" spans="1:38" ht="45" x14ac:dyDescent="0.25">
      <c r="A192" s="31">
        <v>186</v>
      </c>
      <c r="B192" s="31">
        <v>186</v>
      </c>
      <c r="C192" s="40" t="s">
        <v>1487</v>
      </c>
      <c r="D192" s="32"/>
      <c r="E192" s="32"/>
      <c r="F192" s="32"/>
      <c r="G192" s="13"/>
      <c r="H192" s="13"/>
      <c r="I192" s="13"/>
      <c r="J192" s="13"/>
      <c r="K192" s="13"/>
      <c r="L192" s="13"/>
      <c r="M192" s="32" t="s">
        <v>1559</v>
      </c>
      <c r="N192" s="40" t="s">
        <v>1560</v>
      </c>
      <c r="O192" s="39">
        <v>1.0569999999999999</v>
      </c>
      <c r="P192" s="41">
        <v>1978</v>
      </c>
      <c r="Q192" s="40" t="s">
        <v>1561</v>
      </c>
      <c r="R192" s="32"/>
      <c r="S192" s="13"/>
      <c r="T192" s="13"/>
      <c r="U192" s="13"/>
      <c r="V192" s="13"/>
      <c r="W192" s="32"/>
      <c r="X192" s="13"/>
      <c r="Y192" s="13"/>
      <c r="Z192" s="13"/>
      <c r="AA192" s="13"/>
      <c r="AB192" s="13"/>
      <c r="AC192" s="13"/>
      <c r="AD192" s="13"/>
      <c r="AE192" s="13"/>
      <c r="AF192" s="13"/>
      <c r="AG192" s="32"/>
      <c r="AH192" s="32"/>
      <c r="AI192" s="13"/>
      <c r="AJ192" s="13"/>
      <c r="AK192" s="13"/>
      <c r="AL192" s="13"/>
    </row>
    <row r="193" spans="1:38" ht="45" x14ac:dyDescent="0.25">
      <c r="A193" s="31">
        <v>187</v>
      </c>
      <c r="B193" s="31">
        <v>187</v>
      </c>
      <c r="C193" s="40" t="s">
        <v>1487</v>
      </c>
      <c r="D193" s="32"/>
      <c r="E193" s="32"/>
      <c r="F193" s="32"/>
      <c r="G193" s="13"/>
      <c r="H193" s="13"/>
      <c r="I193" s="13"/>
      <c r="J193" s="13"/>
      <c r="K193" s="13"/>
      <c r="L193" s="13"/>
      <c r="M193" s="32" t="s">
        <v>1562</v>
      </c>
      <c r="N193" s="40" t="s">
        <v>1563</v>
      </c>
      <c r="O193" s="39">
        <v>0.187</v>
      </c>
      <c r="P193" s="41">
        <v>1982</v>
      </c>
      <c r="Q193" s="40" t="s">
        <v>1564</v>
      </c>
      <c r="R193" s="32"/>
      <c r="S193" s="13"/>
      <c r="T193" s="13"/>
      <c r="U193" s="13"/>
      <c r="V193" s="13"/>
      <c r="W193" s="32"/>
      <c r="X193" s="13"/>
      <c r="Y193" s="13"/>
      <c r="Z193" s="13"/>
      <c r="AA193" s="13"/>
      <c r="AB193" s="13"/>
      <c r="AC193" s="13"/>
      <c r="AD193" s="13"/>
      <c r="AE193" s="13"/>
      <c r="AF193" s="13"/>
      <c r="AG193" s="32"/>
      <c r="AH193" s="32"/>
      <c r="AI193" s="13"/>
      <c r="AJ193" s="13"/>
      <c r="AK193" s="13"/>
      <c r="AL193" s="13"/>
    </row>
    <row r="194" spans="1:38" ht="45" x14ac:dyDescent="0.25">
      <c r="A194" s="31">
        <v>188</v>
      </c>
      <c r="B194" s="31">
        <v>188</v>
      </c>
      <c r="C194" s="40" t="s">
        <v>1487</v>
      </c>
      <c r="D194" s="32"/>
      <c r="E194" s="32"/>
      <c r="F194" s="32"/>
      <c r="G194" s="13"/>
      <c r="H194" s="13"/>
      <c r="I194" s="13"/>
      <c r="J194" s="13"/>
      <c r="K194" s="13"/>
      <c r="L194" s="13"/>
      <c r="M194" s="32" t="s">
        <v>1565</v>
      </c>
      <c r="N194" s="40" t="s">
        <v>1566</v>
      </c>
      <c r="O194" s="39">
        <v>0.98699999999999999</v>
      </c>
      <c r="P194" s="41">
        <v>1975</v>
      </c>
      <c r="Q194" s="40" t="s">
        <v>1296</v>
      </c>
      <c r="R194" s="32"/>
      <c r="S194" s="13"/>
      <c r="T194" s="13"/>
      <c r="U194" s="13"/>
      <c r="V194" s="13"/>
      <c r="W194" s="32"/>
      <c r="X194" s="13"/>
      <c r="Y194" s="13"/>
      <c r="Z194" s="13"/>
      <c r="AA194" s="13"/>
      <c r="AB194" s="13"/>
      <c r="AC194" s="13"/>
      <c r="AD194" s="13"/>
      <c r="AE194" s="13"/>
      <c r="AF194" s="13"/>
      <c r="AG194" s="32"/>
      <c r="AH194" s="32"/>
      <c r="AI194" s="13"/>
      <c r="AJ194" s="13"/>
      <c r="AK194" s="13"/>
      <c r="AL194" s="13"/>
    </row>
    <row r="195" spans="1:38" ht="45" x14ac:dyDescent="0.25">
      <c r="A195" s="31">
        <v>189</v>
      </c>
      <c r="B195" s="31">
        <v>189</v>
      </c>
      <c r="C195" s="40" t="s">
        <v>1105</v>
      </c>
      <c r="D195" s="32"/>
      <c r="E195" s="32"/>
      <c r="F195" s="32"/>
      <c r="G195" s="13"/>
      <c r="H195" s="13"/>
      <c r="I195" s="13"/>
      <c r="J195" s="13"/>
      <c r="K195" s="13"/>
      <c r="L195" s="13"/>
      <c r="M195" s="32" t="s">
        <v>1567</v>
      </c>
      <c r="N195" s="40" t="s">
        <v>1568</v>
      </c>
      <c r="O195" s="39">
        <v>0.83199999999999996</v>
      </c>
      <c r="P195" s="41">
        <v>2002</v>
      </c>
      <c r="Q195" s="40" t="s">
        <v>1274</v>
      </c>
      <c r="R195" s="32"/>
      <c r="S195" s="13"/>
      <c r="T195" s="13"/>
      <c r="U195" s="13"/>
      <c r="V195" s="13"/>
      <c r="W195" s="32"/>
      <c r="X195" s="13"/>
      <c r="Y195" s="13"/>
      <c r="Z195" s="13"/>
      <c r="AA195" s="13"/>
      <c r="AB195" s="13"/>
      <c r="AC195" s="13"/>
      <c r="AD195" s="13"/>
      <c r="AE195" s="13"/>
      <c r="AF195" s="13"/>
      <c r="AG195" s="32"/>
      <c r="AH195" s="32"/>
      <c r="AI195" s="13"/>
      <c r="AJ195" s="13"/>
      <c r="AK195" s="13"/>
      <c r="AL195" s="13"/>
    </row>
    <row r="196" spans="1:38" ht="60" x14ac:dyDescent="0.25">
      <c r="A196" s="31">
        <v>190</v>
      </c>
      <c r="B196" s="31">
        <v>190</v>
      </c>
      <c r="C196" s="40" t="s">
        <v>1105</v>
      </c>
      <c r="D196" s="32"/>
      <c r="E196" s="32"/>
      <c r="F196" s="32"/>
      <c r="G196" s="13"/>
      <c r="H196" s="13"/>
      <c r="I196" s="13"/>
      <c r="J196" s="13"/>
      <c r="K196" s="13"/>
      <c r="L196" s="13"/>
      <c r="M196" s="32" t="s">
        <v>1569</v>
      </c>
      <c r="N196" s="40" t="s">
        <v>1570</v>
      </c>
      <c r="O196" s="39">
        <v>0.03</v>
      </c>
      <c r="P196" s="41">
        <v>1982</v>
      </c>
      <c r="Q196" s="40" t="s">
        <v>1281</v>
      </c>
      <c r="R196" s="32"/>
      <c r="S196" s="13"/>
      <c r="T196" s="13"/>
      <c r="U196" s="13"/>
      <c r="V196" s="13"/>
      <c r="W196" s="32"/>
      <c r="X196" s="13"/>
      <c r="Y196" s="13"/>
      <c r="Z196" s="13"/>
      <c r="AA196" s="13"/>
      <c r="AB196" s="13"/>
      <c r="AC196" s="13"/>
      <c r="AD196" s="13"/>
      <c r="AE196" s="13"/>
      <c r="AF196" s="13"/>
      <c r="AG196" s="32"/>
      <c r="AH196" s="32"/>
      <c r="AI196" s="13"/>
      <c r="AJ196" s="13"/>
      <c r="AK196" s="13"/>
      <c r="AL196" s="13"/>
    </row>
    <row r="197" spans="1:38" ht="45" x14ac:dyDescent="0.25">
      <c r="A197" s="31">
        <v>191</v>
      </c>
      <c r="B197" s="31">
        <v>191</v>
      </c>
      <c r="C197" s="40" t="s">
        <v>1161</v>
      </c>
      <c r="D197" s="32"/>
      <c r="E197" s="32"/>
      <c r="F197" s="32"/>
      <c r="G197" s="13"/>
      <c r="H197" s="13"/>
      <c r="I197" s="13"/>
      <c r="J197" s="13"/>
      <c r="K197" s="13"/>
      <c r="L197" s="13"/>
      <c r="M197" s="32" t="s">
        <v>1571</v>
      </c>
      <c r="N197" s="40" t="s">
        <v>1572</v>
      </c>
      <c r="O197" s="39">
        <v>0.77100000000000002</v>
      </c>
      <c r="P197" s="41">
        <v>1989</v>
      </c>
      <c r="Q197" s="40" t="s">
        <v>1500</v>
      </c>
      <c r="R197" s="32"/>
      <c r="S197" s="13"/>
      <c r="T197" s="13"/>
      <c r="U197" s="13"/>
      <c r="V197" s="13"/>
      <c r="W197" s="32"/>
      <c r="X197" s="13"/>
      <c r="Y197" s="13"/>
      <c r="Z197" s="13"/>
      <c r="AA197" s="13"/>
      <c r="AB197" s="13"/>
      <c r="AC197" s="13"/>
      <c r="AD197" s="13"/>
      <c r="AE197" s="13"/>
      <c r="AF197" s="13"/>
      <c r="AG197" s="32"/>
      <c r="AH197" s="32"/>
      <c r="AI197" s="13"/>
      <c r="AJ197" s="13"/>
      <c r="AK197" s="13"/>
      <c r="AL197" s="13"/>
    </row>
    <row r="198" spans="1:38" ht="45" x14ac:dyDescent="0.25">
      <c r="A198" s="31">
        <v>192</v>
      </c>
      <c r="B198" s="31">
        <v>192</v>
      </c>
      <c r="C198" s="40" t="s">
        <v>1487</v>
      </c>
      <c r="D198" s="32"/>
      <c r="E198" s="32"/>
      <c r="F198" s="32"/>
      <c r="G198" s="13"/>
      <c r="H198" s="13"/>
      <c r="I198" s="13"/>
      <c r="J198" s="13"/>
      <c r="K198" s="13"/>
      <c r="L198" s="13"/>
      <c r="M198" s="32" t="s">
        <v>1573</v>
      </c>
      <c r="N198" s="40" t="s">
        <v>1574</v>
      </c>
      <c r="O198" s="39">
        <v>0.33</v>
      </c>
      <c r="P198" s="41">
        <v>1986</v>
      </c>
      <c r="Q198" s="40" t="s">
        <v>1284</v>
      </c>
      <c r="R198" s="32"/>
      <c r="S198" s="13"/>
      <c r="T198" s="13"/>
      <c r="U198" s="13"/>
      <c r="V198" s="13"/>
      <c r="W198" s="32"/>
      <c r="X198" s="13"/>
      <c r="Y198" s="13"/>
      <c r="Z198" s="13"/>
      <c r="AA198" s="13"/>
      <c r="AB198" s="13"/>
      <c r="AC198" s="13"/>
      <c r="AD198" s="13"/>
      <c r="AE198" s="13"/>
      <c r="AF198" s="13"/>
      <c r="AG198" s="32"/>
      <c r="AH198" s="32"/>
      <c r="AI198" s="13"/>
      <c r="AJ198" s="13"/>
      <c r="AK198" s="13"/>
      <c r="AL198" s="13"/>
    </row>
    <row r="199" spans="1:38" ht="45" x14ac:dyDescent="0.25">
      <c r="A199" s="31">
        <v>193</v>
      </c>
      <c r="B199" s="31">
        <v>193</v>
      </c>
      <c r="C199" s="40" t="s">
        <v>1161</v>
      </c>
      <c r="D199" s="32"/>
      <c r="E199" s="32"/>
      <c r="F199" s="32"/>
      <c r="G199" s="13"/>
      <c r="H199" s="13"/>
      <c r="I199" s="13"/>
      <c r="J199" s="13"/>
      <c r="K199" s="13"/>
      <c r="L199" s="13"/>
      <c r="M199" s="32" t="s">
        <v>1575</v>
      </c>
      <c r="N199" s="40" t="s">
        <v>1576</v>
      </c>
      <c r="O199" s="39">
        <v>0.754</v>
      </c>
      <c r="P199" s="41">
        <v>1988</v>
      </c>
      <c r="Q199" s="40" t="s">
        <v>1284</v>
      </c>
      <c r="R199" s="32"/>
      <c r="S199" s="13"/>
      <c r="T199" s="13"/>
      <c r="U199" s="13"/>
      <c r="V199" s="13"/>
      <c r="W199" s="32"/>
      <c r="X199" s="13"/>
      <c r="Y199" s="13"/>
      <c r="Z199" s="13"/>
      <c r="AA199" s="13"/>
      <c r="AB199" s="13"/>
      <c r="AC199" s="13"/>
      <c r="AD199" s="13"/>
      <c r="AE199" s="13"/>
      <c r="AF199" s="13"/>
      <c r="AG199" s="32"/>
      <c r="AH199" s="32"/>
      <c r="AI199" s="13"/>
      <c r="AJ199" s="13"/>
      <c r="AK199" s="13"/>
      <c r="AL199" s="13"/>
    </row>
    <row r="200" spans="1:38" ht="45" x14ac:dyDescent="0.25">
      <c r="A200" s="31">
        <v>194</v>
      </c>
      <c r="B200" s="31">
        <v>194</v>
      </c>
      <c r="C200" s="40" t="s">
        <v>1161</v>
      </c>
      <c r="D200" s="32"/>
      <c r="E200" s="32"/>
      <c r="F200" s="32"/>
      <c r="G200" s="13"/>
      <c r="H200" s="13"/>
      <c r="I200" s="13"/>
      <c r="J200" s="13"/>
      <c r="K200" s="13"/>
      <c r="L200" s="13"/>
      <c r="M200" s="32" t="s">
        <v>1577</v>
      </c>
      <c r="N200" s="40" t="s">
        <v>1578</v>
      </c>
      <c r="O200" s="39">
        <v>0.247</v>
      </c>
      <c r="P200" s="41">
        <v>1988</v>
      </c>
      <c r="Q200" s="40" t="s">
        <v>1284</v>
      </c>
      <c r="R200" s="32"/>
      <c r="S200" s="13"/>
      <c r="T200" s="13"/>
      <c r="U200" s="13"/>
      <c r="V200" s="13"/>
      <c r="W200" s="32"/>
      <c r="X200" s="13"/>
      <c r="Y200" s="13"/>
      <c r="Z200" s="13"/>
      <c r="AA200" s="13"/>
      <c r="AB200" s="13"/>
      <c r="AC200" s="13"/>
      <c r="AD200" s="13"/>
      <c r="AE200" s="13"/>
      <c r="AF200" s="13"/>
      <c r="AG200" s="32"/>
      <c r="AH200" s="32"/>
      <c r="AI200" s="13"/>
      <c r="AJ200" s="13"/>
      <c r="AK200" s="13"/>
      <c r="AL200" s="13"/>
    </row>
    <row r="201" spans="1:38" ht="45" x14ac:dyDescent="0.25">
      <c r="A201" s="31">
        <v>195</v>
      </c>
      <c r="B201" s="31">
        <v>195</v>
      </c>
      <c r="C201" s="40" t="s">
        <v>1161</v>
      </c>
      <c r="D201" s="32"/>
      <c r="E201" s="32"/>
      <c r="F201" s="32"/>
      <c r="G201" s="13"/>
      <c r="H201" s="13"/>
      <c r="I201" s="13"/>
      <c r="J201" s="13"/>
      <c r="K201" s="13"/>
      <c r="L201" s="13"/>
      <c r="M201" s="32" t="s">
        <v>1579</v>
      </c>
      <c r="N201" s="40" t="s">
        <v>1580</v>
      </c>
      <c r="O201" s="39">
        <v>0.28699999999999998</v>
      </c>
      <c r="P201" s="41">
        <v>1998</v>
      </c>
      <c r="Q201" s="40" t="s">
        <v>1333</v>
      </c>
      <c r="R201" s="32"/>
      <c r="S201" s="13"/>
      <c r="T201" s="13"/>
      <c r="U201" s="13"/>
      <c r="V201" s="13"/>
      <c r="W201" s="32"/>
      <c r="X201" s="13"/>
      <c r="Y201" s="13"/>
      <c r="Z201" s="13"/>
      <c r="AA201" s="13"/>
      <c r="AB201" s="13"/>
      <c r="AC201" s="13"/>
      <c r="AD201" s="13"/>
      <c r="AE201" s="13"/>
      <c r="AF201" s="13"/>
      <c r="AG201" s="32"/>
      <c r="AH201" s="32"/>
      <c r="AI201" s="13"/>
      <c r="AJ201" s="13"/>
      <c r="AK201" s="13"/>
      <c r="AL201" s="13"/>
    </row>
    <row r="202" spans="1:38" ht="45" x14ac:dyDescent="0.25">
      <c r="A202" s="31">
        <v>196</v>
      </c>
      <c r="B202" s="31">
        <v>196</v>
      </c>
      <c r="C202" s="40" t="s">
        <v>1487</v>
      </c>
      <c r="D202" s="32"/>
      <c r="E202" s="32"/>
      <c r="F202" s="32"/>
      <c r="G202" s="13"/>
      <c r="H202" s="13"/>
      <c r="I202" s="13"/>
      <c r="J202" s="13"/>
      <c r="K202" s="13"/>
      <c r="L202" s="13"/>
      <c r="M202" s="32" t="s">
        <v>1581</v>
      </c>
      <c r="N202" s="40" t="s">
        <v>1581</v>
      </c>
      <c r="O202" s="39">
        <v>0.03</v>
      </c>
      <c r="P202" s="41">
        <v>1990</v>
      </c>
      <c r="Q202" s="40" t="s">
        <v>1582</v>
      </c>
      <c r="R202" s="32"/>
      <c r="S202" s="13"/>
      <c r="T202" s="13"/>
      <c r="U202" s="13"/>
      <c r="V202" s="13"/>
      <c r="W202" s="32"/>
      <c r="X202" s="13"/>
      <c r="Y202" s="13"/>
      <c r="Z202" s="13"/>
      <c r="AA202" s="13"/>
      <c r="AB202" s="13"/>
      <c r="AC202" s="13"/>
      <c r="AD202" s="13"/>
      <c r="AE202" s="13"/>
      <c r="AF202" s="13"/>
      <c r="AG202" s="32"/>
      <c r="AH202" s="32"/>
      <c r="AI202" s="13"/>
      <c r="AJ202" s="13"/>
      <c r="AK202" s="13"/>
      <c r="AL202" s="13"/>
    </row>
    <row r="203" spans="1:38" ht="45" x14ac:dyDescent="0.25">
      <c r="A203" s="31">
        <v>197</v>
      </c>
      <c r="B203" s="31">
        <v>197</v>
      </c>
      <c r="C203" s="40" t="s">
        <v>1487</v>
      </c>
      <c r="D203" s="32"/>
      <c r="E203" s="32"/>
      <c r="F203" s="32"/>
      <c r="G203" s="13"/>
      <c r="H203" s="13"/>
      <c r="I203" s="13"/>
      <c r="J203" s="13"/>
      <c r="K203" s="13"/>
      <c r="L203" s="13"/>
      <c r="M203" s="32" t="s">
        <v>1583</v>
      </c>
      <c r="N203" s="40" t="s">
        <v>1584</v>
      </c>
      <c r="O203" s="39">
        <v>0.2</v>
      </c>
      <c r="P203" s="41">
        <v>1986</v>
      </c>
      <c r="Q203" s="40" t="s">
        <v>1284</v>
      </c>
      <c r="R203" s="32"/>
      <c r="S203" s="13"/>
      <c r="T203" s="13"/>
      <c r="U203" s="13"/>
      <c r="V203" s="13"/>
      <c r="W203" s="32"/>
      <c r="X203" s="13"/>
      <c r="Y203" s="13"/>
      <c r="Z203" s="13"/>
      <c r="AA203" s="13"/>
      <c r="AB203" s="13"/>
      <c r="AC203" s="13"/>
      <c r="AD203" s="13"/>
      <c r="AE203" s="13"/>
      <c r="AF203" s="13"/>
      <c r="AG203" s="32"/>
      <c r="AH203" s="32"/>
      <c r="AI203" s="13"/>
      <c r="AJ203" s="13"/>
      <c r="AK203" s="13"/>
      <c r="AL203" s="13"/>
    </row>
    <row r="204" spans="1:38" ht="45" x14ac:dyDescent="0.25">
      <c r="A204" s="31">
        <v>198</v>
      </c>
      <c r="B204" s="31">
        <v>198</v>
      </c>
      <c r="C204" s="40" t="s">
        <v>1585</v>
      </c>
      <c r="D204" s="32"/>
      <c r="E204" s="32"/>
      <c r="F204" s="32"/>
      <c r="G204" s="13"/>
      <c r="H204" s="13"/>
      <c r="I204" s="13"/>
      <c r="J204" s="13"/>
      <c r="K204" s="13"/>
      <c r="L204" s="13"/>
      <c r="M204" s="32" t="s">
        <v>1586</v>
      </c>
      <c r="N204" s="40" t="s">
        <v>1587</v>
      </c>
      <c r="O204" s="39">
        <v>1.25</v>
      </c>
      <c r="P204" s="41">
        <v>1987</v>
      </c>
      <c r="Q204" s="40" t="s">
        <v>1274</v>
      </c>
      <c r="R204" s="32"/>
      <c r="S204" s="13"/>
      <c r="T204" s="13"/>
      <c r="U204" s="13"/>
      <c r="V204" s="13"/>
      <c r="W204" s="32"/>
      <c r="X204" s="13"/>
      <c r="Y204" s="13"/>
      <c r="Z204" s="13"/>
      <c r="AA204" s="13"/>
      <c r="AB204" s="13"/>
      <c r="AC204" s="13"/>
      <c r="AD204" s="13"/>
      <c r="AE204" s="13"/>
      <c r="AF204" s="13"/>
      <c r="AG204" s="32"/>
      <c r="AH204" s="32"/>
      <c r="AI204" s="13"/>
      <c r="AJ204" s="13"/>
      <c r="AK204" s="13"/>
      <c r="AL204" s="13"/>
    </row>
    <row r="205" spans="1:38" ht="45" x14ac:dyDescent="0.25">
      <c r="A205" s="31">
        <v>199</v>
      </c>
      <c r="B205" s="31">
        <v>199</v>
      </c>
      <c r="C205" s="40" t="s">
        <v>1140</v>
      </c>
      <c r="D205" s="32"/>
      <c r="E205" s="32"/>
      <c r="F205" s="32"/>
      <c r="G205" s="13"/>
      <c r="H205" s="13"/>
      <c r="I205" s="13"/>
      <c r="J205" s="13"/>
      <c r="K205" s="13"/>
      <c r="L205" s="13"/>
      <c r="M205" s="32" t="s">
        <v>1588</v>
      </c>
      <c r="N205" s="40" t="s">
        <v>1589</v>
      </c>
      <c r="O205" s="39">
        <v>0.57899999999999996</v>
      </c>
      <c r="P205" s="41">
        <v>1976</v>
      </c>
      <c r="Q205" s="40" t="s">
        <v>1258</v>
      </c>
      <c r="R205" s="32"/>
      <c r="S205" s="13"/>
      <c r="T205" s="13"/>
      <c r="U205" s="13"/>
      <c r="V205" s="13"/>
      <c r="W205" s="32"/>
      <c r="X205" s="13"/>
      <c r="Y205" s="13"/>
      <c r="Z205" s="13"/>
      <c r="AA205" s="13"/>
      <c r="AB205" s="13"/>
      <c r="AC205" s="13"/>
      <c r="AD205" s="13"/>
      <c r="AE205" s="13"/>
      <c r="AF205" s="13"/>
      <c r="AG205" s="32"/>
      <c r="AH205" s="32"/>
      <c r="AI205" s="13"/>
      <c r="AJ205" s="13"/>
      <c r="AK205" s="13"/>
      <c r="AL205" s="13"/>
    </row>
    <row r="206" spans="1:38" s="37" customFormat="1" ht="45" x14ac:dyDescent="0.25">
      <c r="A206" s="31">
        <v>200</v>
      </c>
      <c r="B206" s="31">
        <v>200</v>
      </c>
      <c r="C206" s="40" t="s">
        <v>1140</v>
      </c>
      <c r="D206" s="35"/>
      <c r="E206" s="35"/>
      <c r="F206" s="35"/>
      <c r="G206" s="36"/>
      <c r="H206" s="36"/>
      <c r="I206" s="36"/>
      <c r="J206" s="36"/>
      <c r="K206" s="36"/>
      <c r="L206" s="36"/>
      <c r="M206" s="35" t="s">
        <v>1588</v>
      </c>
      <c r="N206" s="40" t="s">
        <v>1590</v>
      </c>
      <c r="O206" s="39">
        <v>0.60899999999999999</v>
      </c>
      <c r="P206" s="41">
        <v>1984</v>
      </c>
      <c r="Q206" s="40" t="s">
        <v>1258</v>
      </c>
      <c r="R206" s="35"/>
      <c r="S206" s="36"/>
      <c r="T206" s="36"/>
      <c r="U206" s="36"/>
      <c r="V206" s="36"/>
      <c r="W206" s="35"/>
      <c r="X206" s="36"/>
      <c r="Y206" s="36"/>
      <c r="Z206" s="36"/>
      <c r="AA206" s="36"/>
      <c r="AB206" s="36"/>
      <c r="AC206" s="36"/>
      <c r="AD206" s="36"/>
      <c r="AE206" s="36"/>
      <c r="AF206" s="36"/>
      <c r="AG206" s="35"/>
      <c r="AH206" s="35"/>
      <c r="AI206" s="36"/>
      <c r="AJ206" s="36"/>
      <c r="AK206" s="36"/>
      <c r="AL206" s="36"/>
    </row>
    <row r="207" spans="1:38" ht="45" x14ac:dyDescent="0.25">
      <c r="A207" s="31">
        <v>201</v>
      </c>
      <c r="B207" s="31">
        <v>201</v>
      </c>
      <c r="C207" s="40" t="s">
        <v>1140</v>
      </c>
      <c r="D207" s="32"/>
      <c r="E207" s="32"/>
      <c r="F207" s="32"/>
      <c r="G207" s="13"/>
      <c r="H207" s="13"/>
      <c r="I207" s="13"/>
      <c r="J207" s="13"/>
      <c r="K207" s="13"/>
      <c r="L207" s="13"/>
      <c r="M207" s="32" t="s">
        <v>1591</v>
      </c>
      <c r="N207" s="40" t="s">
        <v>1592</v>
      </c>
      <c r="O207" s="39">
        <v>1.3</v>
      </c>
      <c r="P207" s="41">
        <v>1994</v>
      </c>
      <c r="Q207" s="40" t="s">
        <v>1274</v>
      </c>
      <c r="R207" s="32"/>
      <c r="S207" s="13"/>
      <c r="T207" s="13"/>
      <c r="U207" s="13"/>
      <c r="V207" s="13"/>
      <c r="W207" s="32"/>
      <c r="X207" s="13"/>
      <c r="Y207" s="13"/>
      <c r="Z207" s="13"/>
      <c r="AA207" s="13"/>
      <c r="AB207" s="13"/>
      <c r="AC207" s="13"/>
      <c r="AD207" s="13"/>
      <c r="AE207" s="13"/>
      <c r="AF207" s="13"/>
      <c r="AG207" s="32"/>
      <c r="AH207" s="32"/>
      <c r="AI207" s="13"/>
      <c r="AJ207" s="13"/>
      <c r="AK207" s="13"/>
      <c r="AL207" s="13"/>
    </row>
    <row r="208" spans="1:38" ht="90" x14ac:dyDescent="0.25">
      <c r="A208" s="31">
        <v>202</v>
      </c>
      <c r="B208" s="31">
        <v>202</v>
      </c>
      <c r="C208" s="39" t="s">
        <v>1190</v>
      </c>
      <c r="D208" s="32"/>
      <c r="E208" s="32"/>
      <c r="F208" s="32"/>
      <c r="G208" s="13"/>
      <c r="H208" s="13"/>
      <c r="I208" s="13"/>
      <c r="J208" s="13"/>
      <c r="K208" s="13"/>
      <c r="L208" s="13"/>
      <c r="M208" s="32" t="s">
        <v>1593</v>
      </c>
      <c r="N208" s="40" t="s">
        <v>1594</v>
      </c>
      <c r="O208" s="39">
        <v>0.28599999999999998</v>
      </c>
      <c r="P208" s="41">
        <v>2014</v>
      </c>
      <c r="Q208" s="40" t="s">
        <v>1595</v>
      </c>
      <c r="R208" s="32"/>
      <c r="S208" s="13"/>
      <c r="T208" s="13"/>
      <c r="U208" s="13"/>
      <c r="V208" s="13"/>
      <c r="W208" s="32"/>
      <c r="X208" s="13"/>
      <c r="Y208" s="13"/>
      <c r="Z208" s="13"/>
      <c r="AA208" s="13"/>
      <c r="AB208" s="13"/>
      <c r="AC208" s="13"/>
      <c r="AD208" s="13"/>
      <c r="AE208" s="13"/>
      <c r="AF208" s="13"/>
      <c r="AG208" s="32"/>
      <c r="AH208" s="32"/>
      <c r="AI208" s="13"/>
      <c r="AJ208" s="13"/>
      <c r="AK208" s="13"/>
      <c r="AL208" s="13"/>
    </row>
    <row r="209" spans="1:38" ht="90" x14ac:dyDescent="0.25">
      <c r="A209" s="31">
        <v>203</v>
      </c>
      <c r="B209" s="31">
        <v>203</v>
      </c>
      <c r="C209" s="39" t="s">
        <v>1140</v>
      </c>
      <c r="D209" s="32"/>
      <c r="E209" s="32"/>
      <c r="F209" s="32"/>
      <c r="G209" s="13"/>
      <c r="H209" s="13"/>
      <c r="I209" s="13"/>
      <c r="J209" s="13"/>
      <c r="K209" s="13"/>
      <c r="L209" s="13"/>
      <c r="M209" s="32" t="s">
        <v>1596</v>
      </c>
      <c r="N209" s="40" t="s">
        <v>1597</v>
      </c>
      <c r="O209" s="39">
        <v>0.11899999999999999</v>
      </c>
      <c r="P209" s="41">
        <v>2014</v>
      </c>
      <c r="Q209" s="40" t="s">
        <v>1598</v>
      </c>
      <c r="R209" s="32"/>
      <c r="S209" s="13"/>
      <c r="T209" s="13"/>
      <c r="U209" s="13"/>
      <c r="V209" s="13"/>
      <c r="W209" s="32"/>
      <c r="X209" s="13"/>
      <c r="Y209" s="13"/>
      <c r="Z209" s="13"/>
      <c r="AA209" s="13"/>
      <c r="AB209" s="13"/>
      <c r="AC209" s="13"/>
      <c r="AD209" s="13"/>
      <c r="AE209" s="13"/>
      <c r="AF209" s="13"/>
      <c r="AG209" s="32"/>
      <c r="AH209" s="32"/>
      <c r="AI209" s="13"/>
      <c r="AJ209" s="13"/>
      <c r="AK209" s="13"/>
      <c r="AL209" s="13"/>
    </row>
    <row r="210" spans="1:38" ht="45" x14ac:dyDescent="0.25">
      <c r="A210" s="31">
        <v>204</v>
      </c>
      <c r="B210" s="31">
        <v>204</v>
      </c>
      <c r="C210" s="39" t="s">
        <v>1201</v>
      </c>
      <c r="D210" s="32"/>
      <c r="E210" s="32"/>
      <c r="F210" s="32"/>
      <c r="G210" s="13"/>
      <c r="H210" s="13"/>
      <c r="I210" s="13"/>
      <c r="J210" s="13"/>
      <c r="K210" s="13"/>
      <c r="L210" s="13"/>
      <c r="M210" s="32" t="s">
        <v>1599</v>
      </c>
      <c r="N210" s="40" t="s">
        <v>1600</v>
      </c>
      <c r="O210" s="39">
        <v>0.67900000000000005</v>
      </c>
      <c r="P210" s="41">
        <v>2017</v>
      </c>
      <c r="Q210" s="40" t="s">
        <v>1601</v>
      </c>
      <c r="R210" s="32"/>
      <c r="S210" s="13"/>
      <c r="T210" s="13"/>
      <c r="U210" s="13"/>
      <c r="V210" s="13"/>
      <c r="W210" s="32"/>
      <c r="X210" s="13"/>
      <c r="Y210" s="13"/>
      <c r="Z210" s="13"/>
      <c r="AA210" s="13"/>
      <c r="AB210" s="13"/>
      <c r="AC210" s="13"/>
      <c r="AD210" s="13"/>
      <c r="AE210" s="13"/>
      <c r="AF210" s="13"/>
      <c r="AG210" s="32"/>
      <c r="AH210" s="32"/>
      <c r="AI210" s="13"/>
      <c r="AJ210" s="13"/>
      <c r="AK210" s="13"/>
      <c r="AL210" s="13"/>
    </row>
    <row r="211" spans="1:38" ht="60" x14ac:dyDescent="0.25">
      <c r="A211" s="31">
        <v>205</v>
      </c>
      <c r="B211" s="31">
        <v>205</v>
      </c>
      <c r="C211" s="39" t="s">
        <v>1201</v>
      </c>
      <c r="D211" s="32"/>
      <c r="E211" s="32"/>
      <c r="F211" s="32"/>
      <c r="G211" s="13"/>
      <c r="H211" s="13"/>
      <c r="I211" s="13"/>
      <c r="J211" s="13"/>
      <c r="K211" s="13"/>
      <c r="L211" s="13"/>
      <c r="M211" s="32" t="s">
        <v>1602</v>
      </c>
      <c r="N211" s="40" t="s">
        <v>1602</v>
      </c>
      <c r="O211" s="39">
        <v>0.91900000000000004</v>
      </c>
      <c r="P211" s="41">
        <v>2017</v>
      </c>
      <c r="Q211" s="40" t="s">
        <v>1603</v>
      </c>
      <c r="R211" s="32"/>
      <c r="S211" s="13"/>
      <c r="T211" s="13"/>
      <c r="U211" s="13"/>
      <c r="V211" s="13"/>
      <c r="W211" s="32"/>
      <c r="X211" s="13"/>
      <c r="Y211" s="13"/>
      <c r="Z211" s="13"/>
      <c r="AA211" s="13"/>
      <c r="AB211" s="13"/>
      <c r="AC211" s="13"/>
      <c r="AD211" s="13"/>
      <c r="AE211" s="13"/>
      <c r="AF211" s="13"/>
      <c r="AG211" s="32"/>
      <c r="AH211" s="32"/>
      <c r="AI211" s="13"/>
      <c r="AJ211" s="13"/>
      <c r="AK211" s="13"/>
      <c r="AL211" s="13"/>
    </row>
    <row r="212" spans="1:38" ht="75" x14ac:dyDescent="0.25">
      <c r="A212" s="31">
        <v>206</v>
      </c>
      <c r="B212" s="31">
        <v>206</v>
      </c>
      <c r="C212" s="39" t="s">
        <v>1604</v>
      </c>
      <c r="D212" s="32"/>
      <c r="E212" s="32"/>
      <c r="F212" s="32"/>
      <c r="G212" s="13"/>
      <c r="H212" s="13"/>
      <c r="I212" s="13"/>
      <c r="J212" s="13"/>
      <c r="K212" s="13"/>
      <c r="L212" s="13"/>
      <c r="M212" s="32" t="s">
        <v>1605</v>
      </c>
      <c r="N212" s="40" t="s">
        <v>1606</v>
      </c>
      <c r="O212" s="39">
        <v>1</v>
      </c>
      <c r="P212" s="41">
        <v>2006</v>
      </c>
      <c r="Q212" s="40" t="s">
        <v>1260</v>
      </c>
      <c r="R212" s="32"/>
      <c r="S212" s="13"/>
      <c r="T212" s="13"/>
      <c r="U212" s="13"/>
      <c r="V212" s="13"/>
      <c r="W212" s="32"/>
      <c r="X212" s="13"/>
      <c r="Y212" s="13"/>
      <c r="Z212" s="13"/>
      <c r="AA212" s="13"/>
      <c r="AB212" s="13"/>
      <c r="AC212" s="13"/>
      <c r="AD212" s="13"/>
      <c r="AE212" s="13"/>
      <c r="AF212" s="13"/>
      <c r="AG212" s="32"/>
      <c r="AH212" s="32"/>
      <c r="AI212" s="13"/>
      <c r="AJ212" s="13"/>
      <c r="AK212" s="13"/>
      <c r="AL212" s="13"/>
    </row>
    <row r="213" spans="1:38" ht="45" x14ac:dyDescent="0.25">
      <c r="A213" s="31">
        <v>207</v>
      </c>
      <c r="B213" s="31">
        <v>207</v>
      </c>
      <c r="C213" s="39" t="s">
        <v>1109</v>
      </c>
      <c r="D213" s="32"/>
      <c r="E213" s="32"/>
      <c r="F213" s="32"/>
      <c r="G213" s="13"/>
      <c r="H213" s="13"/>
      <c r="I213" s="13"/>
      <c r="J213" s="13"/>
      <c r="K213" s="13"/>
      <c r="L213" s="13"/>
      <c r="M213" s="32" t="s">
        <v>1607</v>
      </c>
      <c r="N213" s="40" t="s">
        <v>1608</v>
      </c>
      <c r="O213" s="39">
        <v>0.39</v>
      </c>
      <c r="P213" s="41">
        <v>2007</v>
      </c>
      <c r="Q213" s="40" t="s">
        <v>1609</v>
      </c>
      <c r="R213" s="32"/>
      <c r="S213" s="13"/>
      <c r="T213" s="13"/>
      <c r="U213" s="13"/>
      <c r="V213" s="13"/>
      <c r="W213" s="32"/>
      <c r="X213" s="13"/>
      <c r="Y213" s="13"/>
      <c r="Z213" s="13"/>
      <c r="AA213" s="13"/>
      <c r="AB213" s="13"/>
      <c r="AC213" s="13"/>
      <c r="AD213" s="13"/>
      <c r="AE213" s="13"/>
      <c r="AF213" s="13"/>
      <c r="AG213" s="32"/>
      <c r="AH213" s="32"/>
      <c r="AI213" s="13"/>
      <c r="AJ213" s="13"/>
      <c r="AK213" s="13"/>
      <c r="AL213" s="13"/>
    </row>
    <row r="214" spans="1:38" ht="90" x14ac:dyDescent="0.25">
      <c r="A214" s="31">
        <v>208</v>
      </c>
      <c r="B214" s="31">
        <v>208</v>
      </c>
      <c r="C214" s="39" t="s">
        <v>1140</v>
      </c>
      <c r="D214" s="32"/>
      <c r="E214" s="32"/>
      <c r="F214" s="32"/>
      <c r="G214" s="13"/>
      <c r="H214" s="13"/>
      <c r="I214" s="13"/>
      <c r="J214" s="13"/>
      <c r="K214" s="13"/>
      <c r="L214" s="13"/>
      <c r="M214" s="32" t="s">
        <v>1610</v>
      </c>
      <c r="N214" s="40" t="s">
        <v>1611</v>
      </c>
      <c r="O214" s="39">
        <v>0.16500000000000001</v>
      </c>
      <c r="P214" s="41">
        <v>2015</v>
      </c>
      <c r="Q214" s="40" t="s">
        <v>1612</v>
      </c>
      <c r="R214" s="32"/>
      <c r="S214" s="13"/>
      <c r="T214" s="13"/>
      <c r="U214" s="13"/>
      <c r="V214" s="13"/>
      <c r="W214" s="32"/>
      <c r="X214" s="13"/>
      <c r="Y214" s="13"/>
      <c r="Z214" s="13"/>
      <c r="AA214" s="13"/>
      <c r="AB214" s="13"/>
      <c r="AC214" s="13"/>
      <c r="AD214" s="13"/>
      <c r="AE214" s="13"/>
      <c r="AF214" s="13"/>
      <c r="AG214" s="32"/>
      <c r="AH214" s="32"/>
      <c r="AI214" s="13"/>
      <c r="AJ214" s="13"/>
      <c r="AK214" s="13"/>
      <c r="AL214" s="13"/>
    </row>
    <row r="215" spans="1:38" ht="45" x14ac:dyDescent="0.25">
      <c r="A215" s="31">
        <v>209</v>
      </c>
      <c r="B215" s="31">
        <v>209</v>
      </c>
      <c r="C215" s="40" t="s">
        <v>1318</v>
      </c>
      <c r="D215" s="32"/>
      <c r="E215" s="32"/>
      <c r="F215" s="32"/>
      <c r="G215" s="13"/>
      <c r="H215" s="13"/>
      <c r="I215" s="13"/>
      <c r="J215" s="13"/>
      <c r="K215" s="13"/>
      <c r="L215" s="13"/>
      <c r="M215" s="32" t="s">
        <v>1361</v>
      </c>
      <c r="N215" s="40" t="s">
        <v>1613</v>
      </c>
      <c r="O215" s="39">
        <v>0.29399999999999998</v>
      </c>
      <c r="P215" s="41">
        <v>2020</v>
      </c>
      <c r="Q215" s="40" t="s">
        <v>1614</v>
      </c>
      <c r="R215" s="32"/>
      <c r="S215" s="13"/>
      <c r="T215" s="13"/>
      <c r="U215" s="13"/>
      <c r="V215" s="13"/>
      <c r="W215" s="32"/>
      <c r="X215" s="13"/>
      <c r="Y215" s="13"/>
      <c r="Z215" s="13"/>
      <c r="AA215" s="13"/>
      <c r="AB215" s="13"/>
      <c r="AC215" s="13"/>
      <c r="AD215" s="13"/>
      <c r="AE215" s="13"/>
      <c r="AF215" s="13"/>
      <c r="AG215" s="32"/>
      <c r="AH215" s="32"/>
      <c r="AI215" s="13"/>
      <c r="AJ215" s="13"/>
      <c r="AK215" s="13"/>
      <c r="AL215" s="13"/>
    </row>
    <row r="216" spans="1:38" ht="45" x14ac:dyDescent="0.25">
      <c r="A216" s="31">
        <v>210</v>
      </c>
      <c r="B216" s="31">
        <v>210</v>
      </c>
      <c r="C216" s="40" t="s">
        <v>1318</v>
      </c>
      <c r="D216" s="32"/>
      <c r="E216" s="32"/>
      <c r="F216" s="32"/>
      <c r="G216" s="13"/>
      <c r="H216" s="13"/>
      <c r="I216" s="13"/>
      <c r="J216" s="13"/>
      <c r="K216" s="13"/>
      <c r="L216" s="13"/>
      <c r="M216" s="32" t="s">
        <v>1361</v>
      </c>
      <c r="N216" s="40" t="s">
        <v>1615</v>
      </c>
      <c r="O216" s="39">
        <v>0.29399999999999998</v>
      </c>
      <c r="P216" s="41">
        <v>2020</v>
      </c>
      <c r="Q216" s="40" t="s">
        <v>1614</v>
      </c>
      <c r="R216" s="32"/>
      <c r="S216" s="13"/>
      <c r="T216" s="13"/>
      <c r="U216" s="13"/>
      <c r="V216" s="13"/>
      <c r="W216" s="32"/>
      <c r="X216" s="13"/>
      <c r="Y216" s="13"/>
      <c r="Z216" s="13"/>
      <c r="AA216" s="13"/>
      <c r="AB216" s="13"/>
      <c r="AC216" s="13"/>
      <c r="AD216" s="13"/>
      <c r="AE216" s="13"/>
      <c r="AF216" s="13"/>
      <c r="AG216" s="32"/>
      <c r="AH216" s="32"/>
      <c r="AI216" s="13"/>
      <c r="AJ216" s="13"/>
      <c r="AK216" s="13"/>
      <c r="AL216" s="13"/>
    </row>
    <row r="217" spans="1:38" ht="45" x14ac:dyDescent="0.25">
      <c r="A217" s="31">
        <v>211</v>
      </c>
      <c r="B217" s="31">
        <v>211</v>
      </c>
      <c r="C217" s="40" t="s">
        <v>1312</v>
      </c>
      <c r="D217" s="32"/>
      <c r="E217" s="32"/>
      <c r="F217" s="32"/>
      <c r="G217" s="13"/>
      <c r="H217" s="13"/>
      <c r="I217" s="13"/>
      <c r="J217" s="13"/>
      <c r="K217" s="13"/>
      <c r="L217" s="13"/>
      <c r="M217" s="32" t="s">
        <v>1616</v>
      </c>
      <c r="N217" s="40" t="s">
        <v>1616</v>
      </c>
      <c r="O217" s="39">
        <v>0.21</v>
      </c>
      <c r="P217" s="41">
        <v>2020</v>
      </c>
      <c r="Q217" s="40" t="s">
        <v>1617</v>
      </c>
      <c r="R217" s="32"/>
      <c r="S217" s="13"/>
      <c r="T217" s="13"/>
      <c r="U217" s="13"/>
      <c r="V217" s="13"/>
      <c r="W217" s="32"/>
      <c r="X217" s="13"/>
      <c r="Y217" s="13"/>
      <c r="Z217" s="13"/>
      <c r="AA217" s="13"/>
      <c r="AB217" s="13"/>
      <c r="AC217" s="13"/>
      <c r="AD217" s="13"/>
      <c r="AE217" s="13"/>
      <c r="AF217" s="13"/>
      <c r="AG217" s="32"/>
      <c r="AH217" s="32"/>
      <c r="AI217" s="13"/>
      <c r="AJ217" s="13"/>
      <c r="AK217" s="13"/>
      <c r="AL217" s="13"/>
    </row>
    <row r="218" spans="1:38" ht="45" x14ac:dyDescent="0.25">
      <c r="A218" s="31">
        <v>212</v>
      </c>
      <c r="B218" s="31">
        <v>212</v>
      </c>
      <c r="C218" s="40" t="s">
        <v>1312</v>
      </c>
      <c r="D218" s="32"/>
      <c r="E218" s="32"/>
      <c r="F218" s="32"/>
      <c r="G218" s="13"/>
      <c r="H218" s="13"/>
      <c r="I218" s="13"/>
      <c r="J218" s="13"/>
      <c r="K218" s="13"/>
      <c r="L218" s="13"/>
      <c r="M218" s="32" t="s">
        <v>1618</v>
      </c>
      <c r="N218" s="40" t="s">
        <v>1619</v>
      </c>
      <c r="O218" s="39">
        <v>0.27900000000000003</v>
      </c>
      <c r="P218" s="41">
        <v>2020</v>
      </c>
      <c r="Q218" s="40" t="s">
        <v>1617</v>
      </c>
      <c r="R218" s="32"/>
      <c r="S218" s="13"/>
      <c r="T218" s="13"/>
      <c r="U218" s="13"/>
      <c r="V218" s="13"/>
      <c r="W218" s="32"/>
      <c r="X218" s="13"/>
      <c r="Y218" s="13"/>
      <c r="Z218" s="13"/>
      <c r="AA218" s="13"/>
      <c r="AB218" s="13"/>
      <c r="AC218" s="13"/>
      <c r="AD218" s="13"/>
      <c r="AE218" s="13"/>
      <c r="AF218" s="13"/>
      <c r="AG218" s="32"/>
      <c r="AH218" s="32"/>
      <c r="AI218" s="13"/>
      <c r="AJ218" s="13"/>
      <c r="AK218" s="13"/>
      <c r="AL218" s="13"/>
    </row>
    <row r="219" spans="1:38" ht="45" x14ac:dyDescent="0.25">
      <c r="A219" s="31">
        <v>213</v>
      </c>
      <c r="B219" s="31">
        <v>213</v>
      </c>
      <c r="C219" s="40" t="s">
        <v>1318</v>
      </c>
      <c r="D219" s="32"/>
      <c r="E219" s="32"/>
      <c r="F219" s="32"/>
      <c r="G219" s="13"/>
      <c r="H219" s="13"/>
      <c r="I219" s="13"/>
      <c r="J219" s="13"/>
      <c r="K219" s="13"/>
      <c r="L219" s="13"/>
      <c r="M219" s="32" t="s">
        <v>1620</v>
      </c>
      <c r="N219" s="40" t="s">
        <v>1621</v>
      </c>
      <c r="O219" s="39">
        <v>0.55800000000000005</v>
      </c>
      <c r="P219" s="41">
        <v>2021</v>
      </c>
      <c r="Q219" s="40" t="s">
        <v>1622</v>
      </c>
      <c r="R219" s="32"/>
      <c r="S219" s="13"/>
      <c r="T219" s="13"/>
      <c r="U219" s="13"/>
      <c r="V219" s="13"/>
      <c r="W219" s="32"/>
      <c r="X219" s="13"/>
      <c r="Y219" s="13"/>
      <c r="Z219" s="13"/>
      <c r="AA219" s="13"/>
      <c r="AB219" s="13"/>
      <c r="AC219" s="13"/>
      <c r="AD219" s="13"/>
      <c r="AE219" s="13"/>
      <c r="AF219" s="13"/>
      <c r="AG219" s="32"/>
      <c r="AH219" s="32"/>
      <c r="AI219" s="13"/>
      <c r="AJ219" s="13"/>
      <c r="AK219" s="13"/>
      <c r="AL219" s="13"/>
    </row>
    <row r="220" spans="1:38" ht="90" x14ac:dyDescent="0.25">
      <c r="A220" s="31">
        <v>214</v>
      </c>
      <c r="B220" s="31">
        <v>214</v>
      </c>
      <c r="C220" s="40" t="s">
        <v>1623</v>
      </c>
      <c r="D220" s="32"/>
      <c r="E220" s="32"/>
      <c r="F220" s="32"/>
      <c r="G220" s="13"/>
      <c r="H220" s="13"/>
      <c r="I220" s="13"/>
      <c r="J220" s="13"/>
      <c r="K220" s="13"/>
      <c r="L220" s="13"/>
      <c r="M220" s="32" t="s">
        <v>1624</v>
      </c>
      <c r="N220" s="40" t="s">
        <v>1625</v>
      </c>
      <c r="O220" s="39">
        <v>8.1000000000000003E-2</v>
      </c>
      <c r="P220" s="41">
        <v>2021</v>
      </c>
      <c r="Q220" s="40" t="s">
        <v>1626</v>
      </c>
      <c r="R220" s="32"/>
      <c r="S220" s="13"/>
      <c r="T220" s="13"/>
      <c r="U220" s="13"/>
      <c r="V220" s="13"/>
      <c r="W220" s="32"/>
      <c r="X220" s="13"/>
      <c r="Y220" s="13"/>
      <c r="Z220" s="13"/>
      <c r="AA220" s="13"/>
      <c r="AB220" s="13"/>
      <c r="AC220" s="13"/>
      <c r="AD220" s="13"/>
      <c r="AE220" s="13"/>
      <c r="AF220" s="13"/>
      <c r="AG220" s="32"/>
      <c r="AH220" s="32"/>
      <c r="AI220" s="13"/>
      <c r="AJ220" s="13"/>
      <c r="AK220" s="13"/>
      <c r="AL220" s="13"/>
    </row>
    <row r="221" spans="1:38" ht="45" x14ac:dyDescent="0.25">
      <c r="A221" s="31">
        <v>215</v>
      </c>
      <c r="B221" s="31">
        <v>215</v>
      </c>
      <c r="C221" s="40" t="s">
        <v>1627</v>
      </c>
      <c r="D221" s="32"/>
      <c r="E221" s="32"/>
      <c r="F221" s="32"/>
      <c r="G221" s="13"/>
      <c r="H221" s="13"/>
      <c r="I221" s="13"/>
      <c r="J221" s="13"/>
      <c r="K221" s="13"/>
      <c r="L221" s="13"/>
      <c r="M221" s="32" t="s">
        <v>1628</v>
      </c>
      <c r="N221" s="40" t="s">
        <v>1629</v>
      </c>
      <c r="O221" s="39">
        <v>1.8680000000000001</v>
      </c>
      <c r="P221" s="41">
        <v>2021</v>
      </c>
      <c r="Q221" s="40" t="s">
        <v>1630</v>
      </c>
      <c r="R221" s="32"/>
      <c r="S221" s="13"/>
      <c r="T221" s="13"/>
      <c r="U221" s="13"/>
      <c r="V221" s="13"/>
      <c r="W221" s="32"/>
      <c r="X221" s="13"/>
      <c r="Y221" s="13"/>
      <c r="Z221" s="13"/>
      <c r="AA221" s="13"/>
      <c r="AB221" s="13"/>
      <c r="AC221" s="13"/>
      <c r="AD221" s="13"/>
      <c r="AE221" s="13"/>
      <c r="AF221" s="13"/>
      <c r="AG221" s="32"/>
      <c r="AH221" s="32"/>
      <c r="AI221" s="13"/>
      <c r="AJ221" s="13"/>
      <c r="AK221" s="13"/>
      <c r="AL221" s="13"/>
    </row>
    <row r="222" spans="1:38" ht="45" x14ac:dyDescent="0.25">
      <c r="A222" s="31">
        <v>216</v>
      </c>
      <c r="B222" s="31">
        <v>216</v>
      </c>
      <c r="C222" s="40" t="s">
        <v>1623</v>
      </c>
      <c r="D222" s="32"/>
      <c r="E222" s="32"/>
      <c r="F222" s="32"/>
      <c r="G222" s="13"/>
      <c r="H222" s="13"/>
      <c r="I222" s="13"/>
      <c r="J222" s="13"/>
      <c r="K222" s="13"/>
      <c r="L222" s="13"/>
      <c r="M222" s="32" t="s">
        <v>1631</v>
      </c>
      <c r="N222" s="40" t="s">
        <v>1632</v>
      </c>
      <c r="O222" s="39">
        <v>0.93400000000000005</v>
      </c>
      <c r="P222" s="41">
        <v>2021</v>
      </c>
      <c r="Q222" s="40" t="s">
        <v>524</v>
      </c>
      <c r="R222" s="32"/>
      <c r="S222" s="13"/>
      <c r="T222" s="13"/>
      <c r="U222" s="13"/>
      <c r="V222" s="13"/>
      <c r="W222" s="32"/>
      <c r="X222" s="13"/>
      <c r="Y222" s="13"/>
      <c r="Z222" s="13"/>
      <c r="AA222" s="13"/>
      <c r="AB222" s="13"/>
      <c r="AC222" s="13"/>
      <c r="AD222" s="13"/>
      <c r="AE222" s="13"/>
      <c r="AF222" s="13"/>
      <c r="AG222" s="32"/>
      <c r="AH222" s="32"/>
      <c r="AI222" s="13"/>
      <c r="AJ222" s="13"/>
      <c r="AK222" s="13"/>
      <c r="AL222" s="13"/>
    </row>
    <row r="223" spans="1:38" ht="90" x14ac:dyDescent="0.25">
      <c r="A223" s="31">
        <v>217</v>
      </c>
      <c r="B223" s="31">
        <v>217</v>
      </c>
      <c r="C223" s="40" t="s">
        <v>1201</v>
      </c>
      <c r="D223" s="32"/>
      <c r="E223" s="32"/>
      <c r="F223" s="32"/>
      <c r="G223" s="13"/>
      <c r="H223" s="13"/>
      <c r="I223" s="13"/>
      <c r="J223" s="13"/>
      <c r="K223" s="13"/>
      <c r="L223" s="13"/>
      <c r="M223" s="32" t="s">
        <v>1633</v>
      </c>
      <c r="N223" s="40" t="s">
        <v>1634</v>
      </c>
      <c r="O223" s="39">
        <v>0.502</v>
      </c>
      <c r="P223" s="41">
        <v>2021</v>
      </c>
      <c r="Q223" s="40" t="s">
        <v>1622</v>
      </c>
      <c r="R223" s="32"/>
      <c r="S223" s="13"/>
      <c r="T223" s="13"/>
      <c r="U223" s="13"/>
      <c r="V223" s="13"/>
      <c r="W223" s="32"/>
      <c r="X223" s="13"/>
      <c r="Y223" s="13"/>
      <c r="Z223" s="13"/>
      <c r="AA223" s="13"/>
      <c r="AB223" s="13"/>
      <c r="AC223" s="13"/>
      <c r="AD223" s="13"/>
      <c r="AE223" s="13"/>
      <c r="AF223" s="13"/>
      <c r="AG223" s="32"/>
      <c r="AH223" s="32"/>
      <c r="AI223" s="13"/>
      <c r="AJ223" s="13"/>
      <c r="AK223" s="13"/>
      <c r="AL223" s="13"/>
    </row>
    <row r="224" spans="1:38" ht="45" x14ac:dyDescent="0.25">
      <c r="A224" s="31">
        <v>218</v>
      </c>
      <c r="B224" s="31">
        <v>218</v>
      </c>
      <c r="C224" s="40" t="s">
        <v>1318</v>
      </c>
      <c r="D224" s="32"/>
      <c r="E224" s="32"/>
      <c r="F224" s="32"/>
      <c r="G224" s="13"/>
      <c r="H224" s="13"/>
      <c r="I224" s="13"/>
      <c r="J224" s="13"/>
      <c r="K224" s="13"/>
      <c r="L224" s="13"/>
      <c r="M224" s="32" t="s">
        <v>1635</v>
      </c>
      <c r="N224" s="40" t="s">
        <v>1636</v>
      </c>
      <c r="O224" s="39">
        <v>0.53200000000000003</v>
      </c>
      <c r="P224" s="41">
        <v>2022</v>
      </c>
      <c r="Q224" s="40" t="s">
        <v>1622</v>
      </c>
      <c r="R224" s="32"/>
      <c r="S224" s="13"/>
      <c r="T224" s="13"/>
      <c r="U224" s="13"/>
      <c r="V224" s="13"/>
      <c r="W224" s="32"/>
      <c r="X224" s="13"/>
      <c r="Y224" s="13"/>
      <c r="Z224" s="13"/>
      <c r="AA224" s="13"/>
      <c r="AB224" s="13"/>
      <c r="AC224" s="13"/>
      <c r="AD224" s="13"/>
      <c r="AE224" s="13"/>
      <c r="AF224" s="13"/>
      <c r="AG224" s="32"/>
      <c r="AH224" s="32"/>
      <c r="AI224" s="13"/>
      <c r="AJ224" s="13"/>
      <c r="AK224" s="13"/>
      <c r="AL224" s="13"/>
    </row>
    <row r="225" spans="1:38" x14ac:dyDescent="0.25">
      <c r="A225" s="31">
        <v>219</v>
      </c>
      <c r="B225" s="31">
        <v>219</v>
      </c>
      <c r="C225" s="40" t="s">
        <v>1093</v>
      </c>
      <c r="D225" s="32"/>
      <c r="E225" s="32"/>
      <c r="F225" s="32"/>
      <c r="G225" s="13"/>
      <c r="H225" s="13"/>
      <c r="I225" s="13"/>
      <c r="J225" s="13"/>
      <c r="K225" s="13"/>
      <c r="L225" s="13"/>
      <c r="M225" s="32"/>
      <c r="N225" s="13"/>
      <c r="O225" s="13"/>
      <c r="P225" s="13"/>
      <c r="Q225" s="13"/>
      <c r="R225" s="32" t="s">
        <v>530</v>
      </c>
      <c r="S225" s="43" t="s">
        <v>530</v>
      </c>
      <c r="T225" s="40" t="s">
        <v>1637</v>
      </c>
      <c r="U225" s="39" t="s">
        <v>1638</v>
      </c>
      <c r="V225" s="40" t="s">
        <v>56</v>
      </c>
      <c r="W225" s="32"/>
      <c r="X225" s="13"/>
      <c r="Y225" s="13"/>
      <c r="Z225" s="13"/>
      <c r="AA225" s="13"/>
      <c r="AB225" s="13"/>
      <c r="AC225" s="13"/>
      <c r="AD225" s="13"/>
      <c r="AE225" s="13"/>
      <c r="AF225" s="13"/>
      <c r="AG225" s="32"/>
      <c r="AH225" s="32"/>
      <c r="AI225" s="13"/>
      <c r="AJ225" s="13"/>
      <c r="AK225" s="13"/>
      <c r="AL225" s="13"/>
    </row>
    <row r="226" spans="1:38" ht="75" x14ac:dyDescent="0.25">
      <c r="A226" s="31">
        <v>220</v>
      </c>
      <c r="B226" s="31">
        <v>220</v>
      </c>
      <c r="C226" s="40" t="s">
        <v>1306</v>
      </c>
      <c r="D226" s="32"/>
      <c r="E226" s="32"/>
      <c r="F226" s="32"/>
      <c r="G226" s="13"/>
      <c r="H226" s="13"/>
      <c r="I226" s="13"/>
      <c r="J226" s="13"/>
      <c r="K226" s="13"/>
      <c r="L226" s="13"/>
      <c r="M226" s="32"/>
      <c r="N226" s="13"/>
      <c r="O226" s="13"/>
      <c r="P226" s="13"/>
      <c r="Q226" s="13"/>
      <c r="R226" s="32" t="s">
        <v>1639</v>
      </c>
      <c r="S226" s="43" t="s">
        <v>1640</v>
      </c>
      <c r="T226" s="40" t="s">
        <v>1641</v>
      </c>
      <c r="U226" s="39" t="s">
        <v>1642</v>
      </c>
      <c r="V226" s="40" t="s">
        <v>56</v>
      </c>
      <c r="W226" s="32"/>
      <c r="X226" s="13"/>
      <c r="Y226" s="13"/>
      <c r="Z226" s="13"/>
      <c r="AA226" s="13"/>
      <c r="AB226" s="13"/>
      <c r="AC226" s="13"/>
      <c r="AD226" s="13"/>
      <c r="AE226" s="13"/>
      <c r="AF226" s="13"/>
      <c r="AG226" s="32"/>
      <c r="AH226" s="32"/>
      <c r="AI226" s="13"/>
      <c r="AJ226" s="13"/>
      <c r="AK226" s="13"/>
      <c r="AL226" s="13"/>
    </row>
    <row r="227" spans="1:38" x14ac:dyDescent="0.25">
      <c r="A227" s="31">
        <v>221</v>
      </c>
      <c r="B227" s="31">
        <v>221</v>
      </c>
      <c r="C227" s="40" t="s">
        <v>1623</v>
      </c>
      <c r="D227" s="32"/>
      <c r="E227" s="32"/>
      <c r="F227" s="32"/>
      <c r="G227" s="13"/>
      <c r="H227" s="13"/>
      <c r="I227" s="13"/>
      <c r="J227" s="13"/>
      <c r="K227" s="13"/>
      <c r="L227" s="13"/>
      <c r="M227" s="32"/>
      <c r="N227" s="13"/>
      <c r="O227" s="13"/>
      <c r="P227" s="13"/>
      <c r="Q227" s="13"/>
      <c r="R227" s="32" t="s">
        <v>1643</v>
      </c>
      <c r="S227" s="43" t="s">
        <v>1644</v>
      </c>
      <c r="T227" s="40" t="s">
        <v>1645</v>
      </c>
      <c r="U227" s="43" t="s">
        <v>1020</v>
      </c>
      <c r="V227" s="40" t="s">
        <v>221</v>
      </c>
      <c r="W227" s="32"/>
      <c r="X227" s="13"/>
      <c r="Y227" s="13"/>
      <c r="Z227" s="13"/>
      <c r="AA227" s="13"/>
      <c r="AB227" s="13"/>
      <c r="AC227" s="13"/>
      <c r="AD227" s="13"/>
      <c r="AE227" s="13"/>
      <c r="AF227" s="13"/>
      <c r="AG227" s="32"/>
      <c r="AH227" s="32"/>
      <c r="AI227" s="13"/>
      <c r="AJ227" s="13"/>
      <c r="AK227" s="13"/>
      <c r="AL227" s="13"/>
    </row>
    <row r="228" spans="1:38" ht="75" x14ac:dyDescent="0.25">
      <c r="A228" s="31">
        <v>222</v>
      </c>
      <c r="B228" s="31">
        <v>222</v>
      </c>
      <c r="C228" s="40" t="s">
        <v>1140</v>
      </c>
      <c r="D228" s="32"/>
      <c r="E228" s="32"/>
      <c r="F228" s="32"/>
      <c r="G228" s="13"/>
      <c r="H228" s="13"/>
      <c r="I228" s="13"/>
      <c r="J228" s="13"/>
      <c r="K228" s="13"/>
      <c r="L228" s="13"/>
      <c r="M228" s="32"/>
      <c r="N228" s="13"/>
      <c r="O228" s="13"/>
      <c r="P228" s="13"/>
      <c r="Q228" s="13"/>
      <c r="R228" s="32" t="s">
        <v>1646</v>
      </c>
      <c r="S228" s="43" t="s">
        <v>1647</v>
      </c>
      <c r="T228" s="40" t="s">
        <v>1648</v>
      </c>
      <c r="U228" s="43" t="s">
        <v>1642</v>
      </c>
      <c r="V228" s="40" t="s">
        <v>357</v>
      </c>
      <c r="W228" s="32"/>
      <c r="X228" s="13"/>
      <c r="Y228" s="13"/>
      <c r="Z228" s="13"/>
      <c r="AA228" s="13"/>
      <c r="AB228" s="13"/>
      <c r="AC228" s="13"/>
      <c r="AD228" s="13"/>
      <c r="AE228" s="13"/>
      <c r="AF228" s="13"/>
      <c r="AG228" s="32"/>
      <c r="AH228" s="32"/>
      <c r="AI228" s="13"/>
      <c r="AJ228" s="13"/>
      <c r="AK228" s="13"/>
      <c r="AL228" s="13"/>
    </row>
    <row r="229" spans="1:38" ht="75" x14ac:dyDescent="0.25">
      <c r="A229" s="31">
        <v>223</v>
      </c>
      <c r="B229" s="31">
        <v>223</v>
      </c>
      <c r="C229" s="40" t="s">
        <v>1487</v>
      </c>
      <c r="D229" s="32"/>
      <c r="E229" s="32"/>
      <c r="F229" s="32"/>
      <c r="G229" s="13"/>
      <c r="H229" s="13"/>
      <c r="I229" s="13"/>
      <c r="J229" s="13"/>
      <c r="K229" s="13"/>
      <c r="L229" s="13"/>
      <c r="M229" s="32"/>
      <c r="N229" s="13"/>
      <c r="O229" s="13"/>
      <c r="P229" s="13"/>
      <c r="Q229" s="13"/>
      <c r="R229" s="32" t="s">
        <v>1649</v>
      </c>
      <c r="S229" s="43" t="s">
        <v>1650</v>
      </c>
      <c r="T229" s="40" t="s">
        <v>1651</v>
      </c>
      <c r="U229" s="43" t="s">
        <v>1642</v>
      </c>
      <c r="V229" s="40" t="s">
        <v>1652</v>
      </c>
      <c r="W229" s="32"/>
      <c r="X229" s="13"/>
      <c r="Y229" s="13"/>
      <c r="Z229" s="13"/>
      <c r="AA229" s="13"/>
      <c r="AB229" s="13"/>
      <c r="AC229" s="13"/>
      <c r="AD229" s="13"/>
      <c r="AE229" s="13"/>
      <c r="AF229" s="13"/>
      <c r="AG229" s="32"/>
      <c r="AH229" s="32"/>
      <c r="AI229" s="13"/>
      <c r="AJ229" s="13"/>
      <c r="AK229" s="13"/>
      <c r="AL229" s="13"/>
    </row>
    <row r="230" spans="1:38" ht="75" x14ac:dyDescent="0.25">
      <c r="A230" s="31">
        <v>224</v>
      </c>
      <c r="B230" s="31">
        <v>224</v>
      </c>
      <c r="C230" s="40" t="s">
        <v>1161</v>
      </c>
      <c r="D230" s="32"/>
      <c r="E230" s="32"/>
      <c r="F230" s="32"/>
      <c r="G230" s="13"/>
      <c r="H230" s="13"/>
      <c r="I230" s="13"/>
      <c r="J230" s="13"/>
      <c r="K230" s="13"/>
      <c r="L230" s="13"/>
      <c r="M230" s="32"/>
      <c r="N230" s="13"/>
      <c r="O230" s="13"/>
      <c r="P230" s="13"/>
      <c r="Q230" s="13"/>
      <c r="R230" s="32" t="s">
        <v>1653</v>
      </c>
      <c r="S230" s="43" t="s">
        <v>1654</v>
      </c>
      <c r="T230" s="40" t="s">
        <v>1655</v>
      </c>
      <c r="U230" s="43" t="s">
        <v>1642</v>
      </c>
      <c r="V230" s="43" t="s">
        <v>28</v>
      </c>
      <c r="W230" s="32"/>
      <c r="X230" s="13"/>
      <c r="Y230" s="13"/>
      <c r="Z230" s="13"/>
      <c r="AA230" s="13"/>
      <c r="AB230" s="13"/>
      <c r="AC230" s="13"/>
      <c r="AD230" s="13"/>
      <c r="AE230" s="13"/>
      <c r="AF230" s="13"/>
      <c r="AG230" s="32"/>
      <c r="AH230" s="32"/>
      <c r="AI230" s="13"/>
      <c r="AJ230" s="13"/>
      <c r="AK230" s="13"/>
      <c r="AL230" s="13"/>
    </row>
    <row r="231" spans="1:38" ht="75" x14ac:dyDescent="0.25">
      <c r="A231" s="31">
        <v>225</v>
      </c>
      <c r="B231" s="31">
        <v>225</v>
      </c>
      <c r="C231" s="40" t="s">
        <v>1623</v>
      </c>
      <c r="D231" s="32"/>
      <c r="E231" s="32"/>
      <c r="F231" s="32"/>
      <c r="G231" s="13"/>
      <c r="H231" s="13"/>
      <c r="I231" s="13"/>
      <c r="J231" s="13"/>
      <c r="K231" s="13"/>
      <c r="L231" s="13"/>
      <c r="M231" s="32"/>
      <c r="N231" s="13"/>
      <c r="O231" s="13"/>
      <c r="P231" s="13"/>
      <c r="Q231" s="13"/>
      <c r="R231" s="32" t="s">
        <v>1656</v>
      </c>
      <c r="S231" s="43" t="s">
        <v>1657</v>
      </c>
      <c r="T231" s="40" t="s">
        <v>1658</v>
      </c>
      <c r="U231" s="43" t="s">
        <v>1642</v>
      </c>
      <c r="V231" s="43" t="s">
        <v>28</v>
      </c>
      <c r="W231" s="32"/>
      <c r="X231" s="13"/>
      <c r="Y231" s="13"/>
      <c r="Z231" s="13"/>
      <c r="AA231" s="13"/>
      <c r="AB231" s="13"/>
      <c r="AC231" s="13"/>
      <c r="AD231" s="13"/>
      <c r="AE231" s="13"/>
      <c r="AF231" s="13"/>
      <c r="AG231" s="32"/>
      <c r="AH231" s="32"/>
      <c r="AI231" s="13"/>
      <c r="AJ231" s="13"/>
      <c r="AK231" s="13"/>
      <c r="AL231" s="13"/>
    </row>
    <row r="232" spans="1:38" ht="60" x14ac:dyDescent="0.25">
      <c r="A232" s="31">
        <v>226</v>
      </c>
      <c r="B232" s="31">
        <v>226</v>
      </c>
      <c r="C232" s="40" t="s">
        <v>1585</v>
      </c>
      <c r="D232" s="32"/>
      <c r="E232" s="32"/>
      <c r="F232" s="32"/>
      <c r="G232" s="13"/>
      <c r="H232" s="13"/>
      <c r="I232" s="13"/>
      <c r="J232" s="13"/>
      <c r="K232" s="13"/>
      <c r="L232" s="13"/>
      <c r="M232" s="32"/>
      <c r="N232" s="13"/>
      <c r="O232" s="13"/>
      <c r="P232" s="13"/>
      <c r="Q232" s="13"/>
      <c r="R232" s="32" t="s">
        <v>1659</v>
      </c>
      <c r="S232" s="43" t="s">
        <v>1660</v>
      </c>
      <c r="T232" s="40" t="s">
        <v>1655</v>
      </c>
      <c r="U232" s="43" t="s">
        <v>1642</v>
      </c>
      <c r="V232" s="43" t="s">
        <v>1661</v>
      </c>
      <c r="W232" s="32"/>
      <c r="X232" s="13"/>
      <c r="Y232" s="13"/>
      <c r="Z232" s="13"/>
      <c r="AA232" s="13"/>
      <c r="AB232" s="13"/>
      <c r="AC232" s="13"/>
      <c r="AD232" s="13"/>
      <c r="AE232" s="13"/>
      <c r="AF232" s="13"/>
      <c r="AG232" s="32"/>
      <c r="AH232" s="32"/>
      <c r="AI232" s="13"/>
      <c r="AJ232" s="13"/>
      <c r="AK232" s="13"/>
      <c r="AL232" s="13"/>
    </row>
    <row r="233" spans="1:38" x14ac:dyDescent="0.25">
      <c r="A233" s="31">
        <v>227</v>
      </c>
      <c r="B233" s="31">
        <v>227</v>
      </c>
      <c r="C233" s="40" t="s">
        <v>1140</v>
      </c>
      <c r="D233" s="32"/>
      <c r="E233" s="32"/>
      <c r="F233" s="32"/>
      <c r="G233" s="13"/>
      <c r="H233" s="13"/>
      <c r="I233" s="13"/>
      <c r="J233" s="13"/>
      <c r="K233" s="13"/>
      <c r="L233" s="13"/>
      <c r="M233" s="32"/>
      <c r="N233" s="13"/>
      <c r="O233" s="13"/>
      <c r="P233" s="13"/>
      <c r="Q233" s="13"/>
      <c r="R233" s="32" t="s">
        <v>1662</v>
      </c>
      <c r="S233" s="43" t="s">
        <v>1662</v>
      </c>
      <c r="T233" s="40" t="s">
        <v>1663</v>
      </c>
      <c r="U233" s="43" t="s">
        <v>1642</v>
      </c>
      <c r="V233" s="43" t="s">
        <v>357</v>
      </c>
      <c r="W233" s="32"/>
      <c r="X233" s="13"/>
      <c r="Y233" s="13"/>
      <c r="Z233" s="13"/>
      <c r="AA233" s="13"/>
      <c r="AB233" s="13"/>
      <c r="AC233" s="13"/>
      <c r="AD233" s="13"/>
      <c r="AE233" s="13"/>
      <c r="AF233" s="13"/>
      <c r="AG233" s="32"/>
      <c r="AH233" s="32"/>
      <c r="AI233" s="13"/>
      <c r="AJ233" s="13"/>
      <c r="AK233" s="13"/>
      <c r="AL233" s="13"/>
    </row>
    <row r="234" spans="1:38" ht="90" x14ac:dyDescent="0.25">
      <c r="A234" s="31">
        <v>228</v>
      </c>
      <c r="B234" s="31">
        <v>228</v>
      </c>
      <c r="C234" s="40" t="s">
        <v>1627</v>
      </c>
      <c r="D234" s="32"/>
      <c r="E234" s="32"/>
      <c r="F234" s="32"/>
      <c r="G234" s="13"/>
      <c r="H234" s="13"/>
      <c r="I234" s="13"/>
      <c r="J234" s="13"/>
      <c r="K234" s="13"/>
      <c r="L234" s="13"/>
      <c r="M234" s="32"/>
      <c r="N234" s="13"/>
      <c r="O234" s="13"/>
      <c r="P234" s="13"/>
      <c r="Q234" s="13"/>
      <c r="R234" s="32" t="s">
        <v>1664</v>
      </c>
      <c r="S234" s="43" t="s">
        <v>1665</v>
      </c>
      <c r="T234" s="40" t="s">
        <v>1666</v>
      </c>
      <c r="U234" s="43" t="s">
        <v>1642</v>
      </c>
      <c r="V234" s="43" t="s">
        <v>357</v>
      </c>
      <c r="W234" s="32"/>
      <c r="X234" s="13"/>
      <c r="Y234" s="13"/>
      <c r="Z234" s="13"/>
      <c r="AA234" s="13"/>
      <c r="AB234" s="13"/>
      <c r="AC234" s="13"/>
      <c r="AD234" s="13"/>
      <c r="AE234" s="13"/>
      <c r="AF234" s="13"/>
      <c r="AG234" s="32"/>
      <c r="AH234" s="32"/>
      <c r="AI234" s="13"/>
      <c r="AJ234" s="13"/>
      <c r="AK234" s="13"/>
      <c r="AL234" s="13"/>
    </row>
    <row r="235" spans="1:38" ht="60" x14ac:dyDescent="0.25">
      <c r="A235" s="31">
        <v>229</v>
      </c>
      <c r="B235" s="31">
        <v>229</v>
      </c>
      <c r="C235" s="40" t="s">
        <v>1623</v>
      </c>
      <c r="D235" s="32"/>
      <c r="E235" s="32"/>
      <c r="F235" s="32"/>
      <c r="G235" s="13"/>
      <c r="H235" s="13"/>
      <c r="I235" s="13"/>
      <c r="J235" s="13"/>
      <c r="K235" s="13"/>
      <c r="L235" s="13"/>
      <c r="M235" s="32"/>
      <c r="N235" s="13"/>
      <c r="O235" s="13"/>
      <c r="P235" s="13"/>
      <c r="Q235" s="13"/>
      <c r="R235" s="32" t="s">
        <v>1667</v>
      </c>
      <c r="S235" s="43" t="s">
        <v>1668</v>
      </c>
      <c r="T235" s="43" t="s">
        <v>1669</v>
      </c>
      <c r="U235" s="43" t="s">
        <v>1642</v>
      </c>
      <c r="V235" s="43" t="s">
        <v>357</v>
      </c>
      <c r="W235" s="32"/>
      <c r="X235" s="13"/>
      <c r="Y235" s="13"/>
      <c r="Z235" s="13"/>
      <c r="AA235" s="13"/>
      <c r="AB235" s="13"/>
      <c r="AC235" s="13"/>
      <c r="AD235" s="13"/>
      <c r="AE235" s="13"/>
      <c r="AF235" s="13"/>
      <c r="AG235" s="32"/>
      <c r="AH235" s="32"/>
      <c r="AI235" s="13"/>
      <c r="AJ235" s="13"/>
      <c r="AK235" s="13"/>
      <c r="AL235" s="13"/>
    </row>
    <row r="236" spans="1:38" x14ac:dyDescent="0.25">
      <c r="A236" s="31">
        <v>230</v>
      </c>
      <c r="B236" s="31">
        <v>230</v>
      </c>
      <c r="C236" s="40" t="s">
        <v>1670</v>
      </c>
      <c r="D236" s="32"/>
      <c r="E236" s="32"/>
      <c r="F236" s="32"/>
      <c r="G236" s="13"/>
      <c r="H236" s="13"/>
      <c r="I236" s="13"/>
      <c r="J236" s="13"/>
      <c r="K236" s="13"/>
      <c r="L236" s="13"/>
      <c r="M236" s="32"/>
      <c r="N236" s="13"/>
      <c r="O236" s="13"/>
      <c r="P236" s="13"/>
      <c r="Q236" s="13"/>
      <c r="R236" s="32" t="s">
        <v>1671</v>
      </c>
      <c r="S236" s="43" t="s">
        <v>1672</v>
      </c>
      <c r="T236" s="40" t="s">
        <v>1645</v>
      </c>
      <c r="U236" s="43" t="s">
        <v>975</v>
      </c>
      <c r="V236" s="43" t="s">
        <v>221</v>
      </c>
      <c r="W236" s="32"/>
      <c r="X236" s="13"/>
      <c r="Y236" s="13"/>
      <c r="Z236" s="13"/>
      <c r="AA236" s="13"/>
      <c r="AB236" s="13"/>
      <c r="AC236" s="13"/>
      <c r="AD236" s="13"/>
      <c r="AE236" s="13"/>
      <c r="AF236" s="13"/>
      <c r="AG236" s="32"/>
      <c r="AH236" s="32"/>
      <c r="AI236" s="13"/>
      <c r="AJ236" s="13"/>
      <c r="AK236" s="13"/>
      <c r="AL236" s="13"/>
    </row>
    <row r="237" spans="1:38" ht="90" x14ac:dyDescent="0.25">
      <c r="A237" s="31">
        <v>231</v>
      </c>
      <c r="B237" s="31">
        <v>231</v>
      </c>
      <c r="C237" s="40" t="s">
        <v>1161</v>
      </c>
      <c r="D237" s="32"/>
      <c r="E237" s="32"/>
      <c r="F237" s="32"/>
      <c r="G237" s="13"/>
      <c r="H237" s="13"/>
      <c r="I237" s="13"/>
      <c r="J237" s="13"/>
      <c r="K237" s="13"/>
      <c r="L237" s="13"/>
      <c r="M237" s="32"/>
      <c r="N237" s="13"/>
      <c r="O237" s="13"/>
      <c r="P237" s="13"/>
      <c r="Q237" s="13"/>
      <c r="R237" s="32" t="s">
        <v>1673</v>
      </c>
      <c r="S237" s="43" t="s">
        <v>1674</v>
      </c>
      <c r="T237" s="40" t="s">
        <v>1666</v>
      </c>
      <c r="U237" s="43" t="s">
        <v>1642</v>
      </c>
      <c r="V237" s="43" t="s">
        <v>357</v>
      </c>
      <c r="W237" s="32"/>
      <c r="X237" s="13"/>
      <c r="Y237" s="13"/>
      <c r="Z237" s="13"/>
      <c r="AA237" s="13"/>
      <c r="AB237" s="13"/>
      <c r="AC237" s="13"/>
      <c r="AD237" s="13"/>
      <c r="AE237" s="13"/>
      <c r="AF237" s="13"/>
      <c r="AG237" s="32"/>
      <c r="AH237" s="32"/>
      <c r="AI237" s="13"/>
      <c r="AJ237" s="13"/>
      <c r="AK237" s="13"/>
      <c r="AL237" s="13"/>
    </row>
    <row r="238" spans="1:38" ht="90" x14ac:dyDescent="0.25">
      <c r="A238" s="31">
        <v>232</v>
      </c>
      <c r="B238" s="31">
        <v>232</v>
      </c>
      <c r="C238" s="40" t="s">
        <v>1675</v>
      </c>
      <c r="D238" s="32"/>
      <c r="E238" s="32"/>
      <c r="F238" s="32"/>
      <c r="G238" s="13"/>
      <c r="H238" s="13"/>
      <c r="I238" s="13"/>
      <c r="J238" s="13"/>
      <c r="K238" s="13"/>
      <c r="L238" s="13"/>
      <c r="M238" s="32"/>
      <c r="N238" s="13"/>
      <c r="O238" s="13"/>
      <c r="P238" s="13"/>
      <c r="Q238" s="13"/>
      <c r="R238" s="32" t="s">
        <v>1676</v>
      </c>
      <c r="S238" s="43" t="s">
        <v>1677</v>
      </c>
      <c r="T238" s="40" t="s">
        <v>1678</v>
      </c>
      <c r="U238" s="43" t="s">
        <v>1642</v>
      </c>
      <c r="V238" s="43" t="s">
        <v>1679</v>
      </c>
      <c r="W238" s="32"/>
      <c r="X238" s="13"/>
      <c r="Y238" s="13"/>
      <c r="Z238" s="13"/>
      <c r="AA238" s="13"/>
      <c r="AB238" s="13"/>
      <c r="AC238" s="13"/>
      <c r="AD238" s="13"/>
      <c r="AE238" s="13"/>
      <c r="AF238" s="13"/>
      <c r="AG238" s="32"/>
      <c r="AH238" s="32"/>
      <c r="AI238" s="13"/>
      <c r="AJ238" s="13"/>
      <c r="AK238" s="13"/>
      <c r="AL238" s="13"/>
    </row>
    <row r="239" spans="1:38" ht="90" x14ac:dyDescent="0.25">
      <c r="A239" s="31">
        <v>233</v>
      </c>
      <c r="B239" s="31">
        <v>233</v>
      </c>
      <c r="C239" s="40" t="s">
        <v>1623</v>
      </c>
      <c r="D239" s="32"/>
      <c r="E239" s="32"/>
      <c r="F239" s="32"/>
      <c r="G239" s="13"/>
      <c r="H239" s="13"/>
      <c r="I239" s="13"/>
      <c r="J239" s="13"/>
      <c r="K239" s="13"/>
      <c r="L239" s="13"/>
      <c r="M239" s="32"/>
      <c r="N239" s="13"/>
      <c r="O239" s="13"/>
      <c r="P239" s="13"/>
      <c r="Q239" s="13"/>
      <c r="R239" s="32" t="s">
        <v>1680</v>
      </c>
      <c r="S239" s="43" t="s">
        <v>1681</v>
      </c>
      <c r="T239" s="40" t="s">
        <v>1682</v>
      </c>
      <c r="U239" s="43" t="s">
        <v>1642</v>
      </c>
      <c r="V239" s="43" t="s">
        <v>56</v>
      </c>
      <c r="W239" s="32"/>
      <c r="X239" s="13"/>
      <c r="Y239" s="13"/>
      <c r="Z239" s="13"/>
      <c r="AA239" s="13"/>
      <c r="AB239" s="13"/>
      <c r="AC239" s="13"/>
      <c r="AD239" s="13"/>
      <c r="AE239" s="13"/>
      <c r="AF239" s="13"/>
      <c r="AG239" s="32"/>
      <c r="AH239" s="32"/>
      <c r="AI239" s="13"/>
      <c r="AJ239" s="13"/>
      <c r="AK239" s="13"/>
      <c r="AL239" s="13"/>
    </row>
    <row r="240" spans="1:38" ht="90" x14ac:dyDescent="0.25">
      <c r="A240" s="31">
        <v>234</v>
      </c>
      <c r="B240" s="31">
        <v>234</v>
      </c>
      <c r="C240" s="40" t="s">
        <v>1623</v>
      </c>
      <c r="D240" s="32"/>
      <c r="E240" s="32"/>
      <c r="F240" s="32"/>
      <c r="G240" s="13"/>
      <c r="H240" s="13"/>
      <c r="I240" s="13"/>
      <c r="J240" s="13"/>
      <c r="K240" s="13"/>
      <c r="L240" s="13"/>
      <c r="M240" s="32"/>
      <c r="N240" s="13"/>
      <c r="O240" s="13"/>
      <c r="P240" s="13"/>
      <c r="Q240" s="13"/>
      <c r="R240" s="32" t="s">
        <v>1683</v>
      </c>
      <c r="S240" s="43" t="s">
        <v>1684</v>
      </c>
      <c r="T240" s="40" t="s">
        <v>1655</v>
      </c>
      <c r="U240" s="43" t="s">
        <v>1642</v>
      </c>
      <c r="V240" s="43" t="s">
        <v>56</v>
      </c>
      <c r="W240" s="32"/>
      <c r="X240" s="13"/>
      <c r="Y240" s="13"/>
      <c r="Z240" s="13"/>
      <c r="AA240" s="13"/>
      <c r="AB240" s="13"/>
      <c r="AC240" s="13"/>
      <c r="AD240" s="13"/>
      <c r="AE240" s="13"/>
      <c r="AF240" s="13"/>
      <c r="AG240" s="32"/>
      <c r="AH240" s="32"/>
      <c r="AI240" s="13"/>
      <c r="AJ240" s="13"/>
      <c r="AK240" s="13"/>
      <c r="AL240" s="13"/>
    </row>
    <row r="241" spans="1:38" ht="90" x14ac:dyDescent="0.25">
      <c r="A241" s="31">
        <v>235</v>
      </c>
      <c r="B241" s="31">
        <v>235</v>
      </c>
      <c r="C241" s="40" t="s">
        <v>1140</v>
      </c>
      <c r="D241" s="32"/>
      <c r="E241" s="32"/>
      <c r="F241" s="32"/>
      <c r="G241" s="13"/>
      <c r="H241" s="13"/>
      <c r="I241" s="13"/>
      <c r="J241" s="13"/>
      <c r="K241" s="13"/>
      <c r="L241" s="13"/>
      <c r="M241" s="32"/>
      <c r="N241" s="13"/>
      <c r="O241" s="13"/>
      <c r="P241" s="13"/>
      <c r="Q241" s="13"/>
      <c r="R241" s="32" t="s">
        <v>1685</v>
      </c>
      <c r="S241" s="43" t="s">
        <v>1686</v>
      </c>
      <c r="T241" s="40" t="s">
        <v>1687</v>
      </c>
      <c r="U241" s="43" t="s">
        <v>1642</v>
      </c>
      <c r="V241" s="43" t="s">
        <v>56</v>
      </c>
      <c r="W241" s="32"/>
      <c r="X241" s="13"/>
      <c r="Y241" s="13"/>
      <c r="Z241" s="13"/>
      <c r="AA241" s="13"/>
      <c r="AB241" s="13"/>
      <c r="AC241" s="13"/>
      <c r="AD241" s="13"/>
      <c r="AE241" s="13"/>
      <c r="AF241" s="13"/>
      <c r="AG241" s="32"/>
      <c r="AH241" s="32"/>
      <c r="AI241" s="13"/>
      <c r="AJ241" s="13"/>
      <c r="AK241" s="13"/>
      <c r="AL241" s="13"/>
    </row>
    <row r="242" spans="1:38" ht="90" x14ac:dyDescent="0.25">
      <c r="A242" s="31">
        <v>236</v>
      </c>
      <c r="B242" s="31">
        <v>236</v>
      </c>
      <c r="C242" s="40" t="s">
        <v>1140</v>
      </c>
      <c r="D242" s="32"/>
      <c r="E242" s="32"/>
      <c r="F242" s="32"/>
      <c r="G242" s="13"/>
      <c r="H242" s="13"/>
      <c r="I242" s="13"/>
      <c r="J242" s="13"/>
      <c r="K242" s="13"/>
      <c r="L242" s="13"/>
      <c r="M242" s="32"/>
      <c r="N242" s="13"/>
      <c r="O242" s="13"/>
      <c r="P242" s="13"/>
      <c r="Q242" s="13"/>
      <c r="R242" s="32" t="s">
        <v>1688</v>
      </c>
      <c r="S242" s="43" t="s">
        <v>1689</v>
      </c>
      <c r="T242" s="40" t="s">
        <v>1690</v>
      </c>
      <c r="U242" s="43" t="s">
        <v>1642</v>
      </c>
      <c r="V242" s="40" t="s">
        <v>1691</v>
      </c>
      <c r="W242" s="32"/>
      <c r="X242" s="13"/>
      <c r="Y242" s="13"/>
      <c r="Z242" s="13"/>
      <c r="AA242" s="13"/>
      <c r="AB242" s="13"/>
      <c r="AC242" s="13"/>
      <c r="AD242" s="13"/>
      <c r="AE242" s="13"/>
      <c r="AF242" s="13"/>
      <c r="AG242" s="32"/>
      <c r="AH242" s="32"/>
      <c r="AI242" s="13"/>
      <c r="AJ242" s="13"/>
      <c r="AK242" s="13"/>
      <c r="AL242" s="13"/>
    </row>
    <row r="243" spans="1:38" ht="90" x14ac:dyDescent="0.25">
      <c r="A243" s="31">
        <v>237</v>
      </c>
      <c r="B243" s="31">
        <v>237</v>
      </c>
      <c r="C243" s="40" t="s">
        <v>1140</v>
      </c>
      <c r="D243" s="32"/>
      <c r="E243" s="32"/>
      <c r="F243" s="32"/>
      <c r="G243" s="13"/>
      <c r="H243" s="13"/>
      <c r="I243" s="13"/>
      <c r="J243" s="13"/>
      <c r="K243" s="13"/>
      <c r="L243" s="13"/>
      <c r="M243" s="32"/>
      <c r="N243" s="13"/>
      <c r="O243" s="13"/>
      <c r="P243" s="13"/>
      <c r="Q243" s="13"/>
      <c r="R243" s="32" t="s">
        <v>1692</v>
      </c>
      <c r="S243" s="43" t="s">
        <v>1693</v>
      </c>
      <c r="T243" s="43" t="s">
        <v>1694</v>
      </c>
      <c r="U243" s="43" t="s">
        <v>1642</v>
      </c>
      <c r="V243" s="43" t="s">
        <v>221</v>
      </c>
      <c r="W243" s="32"/>
      <c r="X243" s="13"/>
      <c r="Y243" s="13"/>
      <c r="Z243" s="13"/>
      <c r="AA243" s="13"/>
      <c r="AB243" s="13"/>
      <c r="AC243" s="13"/>
      <c r="AD243" s="13"/>
      <c r="AE243" s="13"/>
      <c r="AF243" s="13"/>
      <c r="AG243" s="32"/>
      <c r="AH243" s="32"/>
      <c r="AI243" s="13"/>
      <c r="AJ243" s="13"/>
      <c r="AK243" s="13"/>
      <c r="AL243" s="13"/>
    </row>
    <row r="244" spans="1:38" ht="60" x14ac:dyDescent="0.25">
      <c r="A244" s="31">
        <v>238</v>
      </c>
      <c r="B244" s="31">
        <v>238</v>
      </c>
      <c r="C244" s="40" t="s">
        <v>1140</v>
      </c>
      <c r="D244" s="32"/>
      <c r="E244" s="32"/>
      <c r="F244" s="32"/>
      <c r="G244" s="13"/>
      <c r="H244" s="13"/>
      <c r="I244" s="13"/>
      <c r="J244" s="13"/>
      <c r="K244" s="13"/>
      <c r="L244" s="13"/>
      <c r="M244" s="32"/>
      <c r="N244" s="13"/>
      <c r="O244" s="13"/>
      <c r="P244" s="13"/>
      <c r="Q244" s="13"/>
      <c r="R244" s="32" t="s">
        <v>1695</v>
      </c>
      <c r="S244" s="43" t="s">
        <v>1696</v>
      </c>
      <c r="T244" s="43" t="s">
        <v>1648</v>
      </c>
      <c r="U244" s="43" t="s">
        <v>1642</v>
      </c>
      <c r="V244" s="43" t="s">
        <v>1697</v>
      </c>
      <c r="W244" s="32"/>
      <c r="X244" s="13"/>
      <c r="Y244" s="13"/>
      <c r="Z244" s="13"/>
      <c r="AA244" s="13"/>
      <c r="AB244" s="13"/>
      <c r="AC244" s="13"/>
      <c r="AD244" s="13"/>
      <c r="AE244" s="13"/>
      <c r="AF244" s="13"/>
      <c r="AG244" s="32"/>
      <c r="AH244" s="32"/>
      <c r="AI244" s="13"/>
      <c r="AJ244" s="13"/>
      <c r="AK244" s="13"/>
      <c r="AL244" s="13"/>
    </row>
    <row r="245" spans="1:38" ht="90" x14ac:dyDescent="0.25">
      <c r="A245" s="31">
        <v>239</v>
      </c>
      <c r="B245" s="31">
        <v>239</v>
      </c>
      <c r="C245" s="40" t="s">
        <v>1161</v>
      </c>
      <c r="D245" s="32"/>
      <c r="E245" s="32"/>
      <c r="F245" s="32"/>
      <c r="G245" s="13"/>
      <c r="H245" s="13"/>
      <c r="I245" s="13"/>
      <c r="J245" s="13"/>
      <c r="K245" s="13"/>
      <c r="L245" s="13"/>
      <c r="M245" s="32"/>
      <c r="N245" s="13"/>
      <c r="O245" s="13"/>
      <c r="P245" s="13"/>
      <c r="Q245" s="13"/>
      <c r="R245" s="32" t="s">
        <v>1698</v>
      </c>
      <c r="S245" s="43" t="s">
        <v>1699</v>
      </c>
      <c r="T245" s="40" t="s">
        <v>1682</v>
      </c>
      <c r="U245" s="43" t="s">
        <v>1642</v>
      </c>
      <c r="V245" s="43" t="s">
        <v>1661</v>
      </c>
      <c r="W245" s="32"/>
      <c r="X245" s="13"/>
      <c r="Y245" s="13"/>
      <c r="Z245" s="13"/>
      <c r="AA245" s="13"/>
      <c r="AB245" s="13"/>
      <c r="AC245" s="13"/>
      <c r="AD245" s="13"/>
      <c r="AE245" s="13"/>
      <c r="AF245" s="13"/>
      <c r="AG245" s="32"/>
      <c r="AH245" s="32"/>
      <c r="AI245" s="13"/>
      <c r="AJ245" s="13"/>
      <c r="AK245" s="13"/>
      <c r="AL245" s="13"/>
    </row>
    <row r="246" spans="1:38" ht="45" x14ac:dyDescent="0.25">
      <c r="A246" s="31">
        <v>240</v>
      </c>
      <c r="B246" s="31">
        <v>240</v>
      </c>
      <c r="C246" s="40" t="s">
        <v>1487</v>
      </c>
      <c r="D246" s="32"/>
      <c r="E246" s="32"/>
      <c r="F246" s="32"/>
      <c r="G246" s="13"/>
      <c r="H246" s="13"/>
      <c r="I246" s="13"/>
      <c r="J246" s="13"/>
      <c r="K246" s="13"/>
      <c r="L246" s="13"/>
      <c r="M246" s="32"/>
      <c r="N246" s="13"/>
      <c r="O246" s="13"/>
      <c r="P246" s="13"/>
      <c r="Q246" s="13"/>
      <c r="R246" s="32" t="s">
        <v>1700</v>
      </c>
      <c r="S246" s="43" t="s">
        <v>1701</v>
      </c>
      <c r="T246" s="43" t="s">
        <v>1702</v>
      </c>
      <c r="U246" s="43" t="s">
        <v>1022</v>
      </c>
      <c r="V246" s="43" t="s">
        <v>1661</v>
      </c>
      <c r="W246" s="32"/>
      <c r="X246" s="13"/>
      <c r="Y246" s="13"/>
      <c r="Z246" s="13"/>
      <c r="AA246" s="13"/>
      <c r="AB246" s="13"/>
      <c r="AC246" s="13"/>
      <c r="AD246" s="13"/>
      <c r="AE246" s="13"/>
      <c r="AF246" s="13"/>
      <c r="AG246" s="32"/>
      <c r="AH246" s="32"/>
      <c r="AI246" s="13"/>
      <c r="AJ246" s="13"/>
      <c r="AK246" s="13"/>
      <c r="AL246" s="13"/>
    </row>
    <row r="247" spans="1:38" ht="30" x14ac:dyDescent="0.25">
      <c r="A247" s="31">
        <v>241</v>
      </c>
      <c r="B247" s="31">
        <v>241</v>
      </c>
      <c r="C247" s="40" t="s">
        <v>1161</v>
      </c>
      <c r="D247" s="32"/>
      <c r="E247" s="32"/>
      <c r="F247" s="32"/>
      <c r="G247" s="13"/>
      <c r="H247" s="13"/>
      <c r="I247" s="13"/>
      <c r="J247" s="13"/>
      <c r="K247" s="13"/>
      <c r="L247" s="13"/>
      <c r="M247" s="32"/>
      <c r="N247" s="13"/>
      <c r="O247" s="13"/>
      <c r="P247" s="13"/>
      <c r="Q247" s="13"/>
      <c r="R247" s="32" t="s">
        <v>254</v>
      </c>
      <c r="S247" s="43" t="s">
        <v>1703</v>
      </c>
      <c r="T247" s="43" t="s">
        <v>1704</v>
      </c>
      <c r="U247" s="43" t="s">
        <v>1022</v>
      </c>
      <c r="V247" s="43" t="s">
        <v>28</v>
      </c>
      <c r="W247" s="32"/>
      <c r="X247" s="13"/>
      <c r="Y247" s="13"/>
      <c r="Z247" s="13"/>
      <c r="AA247" s="13"/>
      <c r="AB247" s="13"/>
      <c r="AC247" s="13"/>
      <c r="AD247" s="13"/>
      <c r="AE247" s="13"/>
      <c r="AF247" s="13"/>
      <c r="AG247" s="32"/>
      <c r="AH247" s="32"/>
      <c r="AI247" s="13"/>
      <c r="AJ247" s="13"/>
      <c r="AK247" s="13"/>
      <c r="AL247" s="13"/>
    </row>
    <row r="248" spans="1:38" ht="90" x14ac:dyDescent="0.25">
      <c r="A248" s="31">
        <v>242</v>
      </c>
      <c r="B248" s="31">
        <v>242</v>
      </c>
      <c r="C248" s="40" t="s">
        <v>1161</v>
      </c>
      <c r="D248" s="32"/>
      <c r="E248" s="32"/>
      <c r="F248" s="32"/>
      <c r="G248" s="13"/>
      <c r="H248" s="13"/>
      <c r="I248" s="13"/>
      <c r="J248" s="13"/>
      <c r="K248" s="13"/>
      <c r="L248" s="13"/>
      <c r="M248" s="32"/>
      <c r="N248" s="13"/>
      <c r="O248" s="13"/>
      <c r="P248" s="13"/>
      <c r="Q248" s="13"/>
      <c r="R248" s="32" t="s">
        <v>1705</v>
      </c>
      <c r="S248" s="43" t="s">
        <v>1706</v>
      </c>
      <c r="T248" s="40" t="s">
        <v>1682</v>
      </c>
      <c r="U248" s="43" t="s">
        <v>1642</v>
      </c>
      <c r="V248" s="40" t="s">
        <v>1691</v>
      </c>
      <c r="W248" s="32"/>
      <c r="X248" s="13"/>
      <c r="Y248" s="13"/>
      <c r="Z248" s="13"/>
      <c r="AA248" s="13"/>
      <c r="AB248" s="13"/>
      <c r="AC248" s="13"/>
      <c r="AD248" s="13"/>
      <c r="AE248" s="13"/>
      <c r="AF248" s="13"/>
      <c r="AG248" s="32"/>
      <c r="AH248" s="32"/>
      <c r="AI248" s="13"/>
      <c r="AJ248" s="13"/>
      <c r="AK248" s="13"/>
      <c r="AL248" s="13"/>
    </row>
    <row r="249" spans="1:38" ht="30" x14ac:dyDescent="0.25">
      <c r="A249" s="31">
        <v>243</v>
      </c>
      <c r="B249" s="31">
        <v>243</v>
      </c>
      <c r="C249" s="40" t="s">
        <v>1161</v>
      </c>
      <c r="D249" s="32"/>
      <c r="E249" s="32"/>
      <c r="F249" s="32"/>
      <c r="G249" s="13"/>
      <c r="H249" s="13"/>
      <c r="I249" s="13"/>
      <c r="J249" s="13"/>
      <c r="K249" s="13"/>
      <c r="L249" s="13"/>
      <c r="M249" s="32"/>
      <c r="N249" s="13"/>
      <c r="O249" s="13"/>
      <c r="P249" s="13"/>
      <c r="Q249" s="13"/>
      <c r="R249" s="32" t="s">
        <v>1707</v>
      </c>
      <c r="S249" s="43" t="s">
        <v>520</v>
      </c>
      <c r="T249" s="40" t="s">
        <v>1637</v>
      </c>
      <c r="U249" s="43" t="s">
        <v>1022</v>
      </c>
      <c r="V249" s="43" t="s">
        <v>28</v>
      </c>
      <c r="W249" s="32"/>
      <c r="X249" s="13"/>
      <c r="Y249" s="13"/>
      <c r="Z249" s="13"/>
      <c r="AA249" s="13"/>
      <c r="AB249" s="13"/>
      <c r="AC249" s="13"/>
      <c r="AD249" s="13"/>
      <c r="AE249" s="13"/>
      <c r="AF249" s="13"/>
      <c r="AG249" s="32"/>
      <c r="AH249" s="32"/>
      <c r="AI249" s="13"/>
      <c r="AJ249" s="13"/>
      <c r="AK249" s="13"/>
      <c r="AL249" s="13"/>
    </row>
    <row r="250" spans="1:38" ht="90" x14ac:dyDescent="0.25">
      <c r="A250" s="31">
        <v>244</v>
      </c>
      <c r="B250" s="31">
        <v>244</v>
      </c>
      <c r="C250" s="40" t="s">
        <v>1140</v>
      </c>
      <c r="D250" s="32"/>
      <c r="E250" s="32"/>
      <c r="F250" s="32"/>
      <c r="G250" s="13"/>
      <c r="H250" s="13"/>
      <c r="I250" s="13"/>
      <c r="J250" s="13"/>
      <c r="K250" s="13"/>
      <c r="L250" s="13"/>
      <c r="M250" s="32"/>
      <c r="N250" s="13"/>
      <c r="O250" s="13"/>
      <c r="P250" s="13"/>
      <c r="Q250" s="13"/>
      <c r="R250" s="32" t="s">
        <v>1708</v>
      </c>
      <c r="S250" s="43" t="s">
        <v>1709</v>
      </c>
      <c r="T250" s="40" t="s">
        <v>1648</v>
      </c>
      <c r="U250" s="43" t="s">
        <v>1642</v>
      </c>
      <c r="V250" s="43" t="s">
        <v>253</v>
      </c>
      <c r="W250" s="32"/>
      <c r="X250" s="13"/>
      <c r="Y250" s="13"/>
      <c r="Z250" s="13"/>
      <c r="AA250" s="13"/>
      <c r="AB250" s="13"/>
      <c r="AC250" s="13"/>
      <c r="AD250" s="13"/>
      <c r="AE250" s="13"/>
      <c r="AF250" s="13"/>
      <c r="AG250" s="32"/>
      <c r="AH250" s="32"/>
      <c r="AI250" s="13"/>
      <c r="AJ250" s="13"/>
      <c r="AK250" s="13"/>
      <c r="AL250" s="13"/>
    </row>
    <row r="251" spans="1:38" ht="90" x14ac:dyDescent="0.25">
      <c r="A251" s="31">
        <v>245</v>
      </c>
      <c r="B251" s="31">
        <v>245</v>
      </c>
      <c r="C251" s="40" t="s">
        <v>1140</v>
      </c>
      <c r="D251" s="32"/>
      <c r="E251" s="32"/>
      <c r="F251" s="32"/>
      <c r="G251" s="13"/>
      <c r="H251" s="13"/>
      <c r="I251" s="13"/>
      <c r="J251" s="13"/>
      <c r="K251" s="13"/>
      <c r="L251" s="13"/>
      <c r="M251" s="32"/>
      <c r="N251" s="13"/>
      <c r="O251" s="13"/>
      <c r="P251" s="13"/>
      <c r="Q251" s="13"/>
      <c r="R251" s="32" t="s">
        <v>1710</v>
      </c>
      <c r="S251" s="43" t="s">
        <v>1711</v>
      </c>
      <c r="T251" s="43" t="s">
        <v>1712</v>
      </c>
      <c r="U251" s="43" t="s">
        <v>975</v>
      </c>
      <c r="V251" s="43" t="s">
        <v>56</v>
      </c>
      <c r="W251" s="32"/>
      <c r="X251" s="13"/>
      <c r="Y251" s="13"/>
      <c r="Z251" s="13"/>
      <c r="AA251" s="13"/>
      <c r="AB251" s="13"/>
      <c r="AC251" s="13"/>
      <c r="AD251" s="13"/>
      <c r="AE251" s="13"/>
      <c r="AF251" s="13"/>
      <c r="AG251" s="32"/>
      <c r="AH251" s="32"/>
      <c r="AI251" s="13"/>
      <c r="AJ251" s="13"/>
      <c r="AK251" s="13"/>
      <c r="AL251" s="13"/>
    </row>
    <row r="252" spans="1:38" ht="90" x14ac:dyDescent="0.25">
      <c r="A252" s="31">
        <v>246</v>
      </c>
      <c r="B252" s="31">
        <v>246</v>
      </c>
      <c r="C252" s="40" t="s">
        <v>1161</v>
      </c>
      <c r="D252" s="32"/>
      <c r="E252" s="32"/>
      <c r="F252" s="32"/>
      <c r="G252" s="13"/>
      <c r="H252" s="13"/>
      <c r="I252" s="13"/>
      <c r="J252" s="13"/>
      <c r="K252" s="13"/>
      <c r="L252" s="13"/>
      <c r="M252" s="32"/>
      <c r="N252" s="13"/>
      <c r="O252" s="13"/>
      <c r="P252" s="13"/>
      <c r="Q252" s="13"/>
      <c r="R252" s="32" t="s">
        <v>1713</v>
      </c>
      <c r="S252" s="43" t="s">
        <v>1714</v>
      </c>
      <c r="T252" s="43" t="s">
        <v>1715</v>
      </c>
      <c r="U252" s="43" t="s">
        <v>975</v>
      </c>
      <c r="V252" s="43" t="s">
        <v>56</v>
      </c>
      <c r="W252" s="32"/>
      <c r="X252" s="13"/>
      <c r="Y252" s="13"/>
      <c r="Z252" s="13"/>
      <c r="AA252" s="13"/>
      <c r="AB252" s="13"/>
      <c r="AC252" s="13"/>
      <c r="AD252" s="13"/>
      <c r="AE252" s="13"/>
      <c r="AF252" s="13"/>
      <c r="AG252" s="32"/>
      <c r="AH252" s="32"/>
      <c r="AI252" s="13"/>
      <c r="AJ252" s="13"/>
      <c r="AK252" s="13"/>
      <c r="AL252" s="13"/>
    </row>
    <row r="253" spans="1:38" ht="90" x14ac:dyDescent="0.25">
      <c r="A253" s="31">
        <v>247</v>
      </c>
      <c r="B253" s="31">
        <v>247</v>
      </c>
      <c r="C253" s="40" t="s">
        <v>1161</v>
      </c>
      <c r="D253" s="32"/>
      <c r="E253" s="32"/>
      <c r="F253" s="32"/>
      <c r="G253" s="13"/>
      <c r="H253" s="13"/>
      <c r="I253" s="13"/>
      <c r="J253" s="13"/>
      <c r="K253" s="13"/>
      <c r="L253" s="13"/>
      <c r="M253" s="32"/>
      <c r="N253" s="13"/>
      <c r="O253" s="13"/>
      <c r="P253" s="13"/>
      <c r="Q253" s="13"/>
      <c r="R253" s="32" t="s">
        <v>1716</v>
      </c>
      <c r="S253" s="43" t="s">
        <v>1717</v>
      </c>
      <c r="T253" s="43" t="s">
        <v>1712</v>
      </c>
      <c r="U253" s="43" t="s">
        <v>975</v>
      </c>
      <c r="V253" s="43" t="s">
        <v>56</v>
      </c>
      <c r="W253" s="32"/>
      <c r="X253" s="13"/>
      <c r="Y253" s="13"/>
      <c r="Z253" s="13"/>
      <c r="AA253" s="13"/>
      <c r="AB253" s="13"/>
      <c r="AC253" s="13"/>
      <c r="AD253" s="13"/>
      <c r="AE253" s="13"/>
      <c r="AF253" s="13"/>
      <c r="AG253" s="32"/>
      <c r="AH253" s="32"/>
      <c r="AI253" s="13"/>
      <c r="AJ253" s="13"/>
      <c r="AK253" s="13"/>
      <c r="AL253" s="13"/>
    </row>
    <row r="254" spans="1:38" ht="30" x14ac:dyDescent="0.25">
      <c r="A254" s="31">
        <v>248</v>
      </c>
      <c r="B254" s="31">
        <v>248</v>
      </c>
      <c r="C254" s="40" t="s">
        <v>1161</v>
      </c>
      <c r="D254" s="32"/>
      <c r="E254" s="32"/>
      <c r="F254" s="32"/>
      <c r="G254" s="13"/>
      <c r="H254" s="13"/>
      <c r="I254" s="13"/>
      <c r="J254" s="13"/>
      <c r="K254" s="13"/>
      <c r="L254" s="13"/>
      <c r="M254" s="32"/>
      <c r="N254" s="13"/>
      <c r="O254" s="13"/>
      <c r="P254" s="13"/>
      <c r="Q254" s="13"/>
      <c r="R254" s="32" t="s">
        <v>1718</v>
      </c>
      <c r="S254" s="43" t="s">
        <v>1719</v>
      </c>
      <c r="T254" s="40" t="s">
        <v>1655</v>
      </c>
      <c r="U254" s="43" t="s">
        <v>975</v>
      </c>
      <c r="V254" s="43" t="s">
        <v>231</v>
      </c>
      <c r="W254" s="32"/>
      <c r="X254" s="13"/>
      <c r="Y254" s="13"/>
      <c r="Z254" s="13"/>
      <c r="AA254" s="13"/>
      <c r="AB254" s="13"/>
      <c r="AC254" s="13"/>
      <c r="AD254" s="13"/>
      <c r="AE254" s="13"/>
      <c r="AF254" s="13"/>
      <c r="AG254" s="32"/>
      <c r="AH254" s="32"/>
      <c r="AI254" s="13"/>
      <c r="AJ254" s="13"/>
      <c r="AK254" s="13"/>
      <c r="AL254" s="13"/>
    </row>
    <row r="255" spans="1:38" ht="90" x14ac:dyDescent="0.25">
      <c r="A255" s="31">
        <v>249</v>
      </c>
      <c r="B255" s="31">
        <v>249</v>
      </c>
      <c r="C255" s="40" t="s">
        <v>1670</v>
      </c>
      <c r="D255" s="32"/>
      <c r="E255" s="32"/>
      <c r="F255" s="32"/>
      <c r="G255" s="13"/>
      <c r="H255" s="13"/>
      <c r="I255" s="13"/>
      <c r="J255" s="13"/>
      <c r="K255" s="13"/>
      <c r="L255" s="13"/>
      <c r="M255" s="32"/>
      <c r="N255" s="13"/>
      <c r="O255" s="13"/>
      <c r="P255" s="13"/>
      <c r="Q255" s="13"/>
      <c r="R255" s="32" t="s">
        <v>1720</v>
      </c>
      <c r="S255" s="43" t="s">
        <v>1721</v>
      </c>
      <c r="T255" s="43" t="s">
        <v>1678</v>
      </c>
      <c r="U255" s="43" t="s">
        <v>1642</v>
      </c>
      <c r="V255" s="43" t="s">
        <v>357</v>
      </c>
      <c r="W255" s="32"/>
      <c r="X255" s="13"/>
      <c r="Y255" s="13"/>
      <c r="Z255" s="13"/>
      <c r="AA255" s="13"/>
      <c r="AB255" s="13"/>
      <c r="AC255" s="13"/>
      <c r="AD255" s="13"/>
      <c r="AE255" s="13"/>
      <c r="AF255" s="13"/>
      <c r="AG255" s="32"/>
      <c r="AH255" s="32"/>
      <c r="AI255" s="13"/>
      <c r="AJ255" s="13"/>
      <c r="AK255" s="13"/>
      <c r="AL255" s="13"/>
    </row>
    <row r="256" spans="1:38" ht="90" x14ac:dyDescent="0.25">
      <c r="A256" s="31">
        <v>250</v>
      </c>
      <c r="B256" s="31">
        <v>250</v>
      </c>
      <c r="C256" s="40" t="s">
        <v>1670</v>
      </c>
      <c r="D256" s="32"/>
      <c r="E256" s="32"/>
      <c r="F256" s="32"/>
      <c r="G256" s="13"/>
      <c r="H256" s="13"/>
      <c r="I256" s="13"/>
      <c r="J256" s="13"/>
      <c r="K256" s="13"/>
      <c r="L256" s="13"/>
      <c r="M256" s="32"/>
      <c r="N256" s="13"/>
      <c r="O256" s="13"/>
      <c r="P256" s="13"/>
      <c r="Q256" s="13"/>
      <c r="R256" s="32" t="s">
        <v>1722</v>
      </c>
      <c r="S256" s="43" t="s">
        <v>1723</v>
      </c>
      <c r="T256" s="43" t="s">
        <v>1678</v>
      </c>
      <c r="U256" s="43" t="s">
        <v>1642</v>
      </c>
      <c r="V256" s="43" t="s">
        <v>357</v>
      </c>
      <c r="W256" s="32"/>
      <c r="X256" s="13"/>
      <c r="Y256" s="13"/>
      <c r="Z256" s="13"/>
      <c r="AA256" s="13"/>
      <c r="AB256" s="13"/>
      <c r="AC256" s="13"/>
      <c r="AD256" s="13"/>
      <c r="AE256" s="13"/>
      <c r="AF256" s="13"/>
      <c r="AG256" s="32"/>
      <c r="AH256" s="32"/>
      <c r="AI256" s="13"/>
      <c r="AJ256" s="13"/>
      <c r="AK256" s="13"/>
      <c r="AL256" s="13"/>
    </row>
    <row r="257" spans="1:38" ht="75" x14ac:dyDescent="0.25">
      <c r="A257" s="31">
        <v>251</v>
      </c>
      <c r="B257" s="31">
        <v>251</v>
      </c>
      <c r="C257" s="40" t="s">
        <v>1190</v>
      </c>
      <c r="D257" s="32"/>
      <c r="E257" s="32"/>
      <c r="F257" s="32"/>
      <c r="G257" s="13"/>
      <c r="H257" s="13"/>
      <c r="I257" s="13"/>
      <c r="J257" s="13"/>
      <c r="K257" s="13"/>
      <c r="L257" s="13"/>
      <c r="M257" s="32"/>
      <c r="N257" s="13"/>
      <c r="O257" s="13"/>
      <c r="P257" s="13"/>
      <c r="Q257" s="13"/>
      <c r="R257" s="32" t="s">
        <v>1724</v>
      </c>
      <c r="S257" s="43" t="s">
        <v>1725</v>
      </c>
      <c r="T257" s="43" t="s">
        <v>1726</v>
      </c>
      <c r="U257" s="43" t="s">
        <v>975</v>
      </c>
      <c r="V257" s="43" t="s">
        <v>56</v>
      </c>
      <c r="W257" s="32"/>
      <c r="X257" s="13"/>
      <c r="Y257" s="13"/>
      <c r="Z257" s="13"/>
      <c r="AA257" s="13"/>
      <c r="AB257" s="13"/>
      <c r="AC257" s="13"/>
      <c r="AD257" s="13"/>
      <c r="AE257" s="13"/>
      <c r="AF257" s="13"/>
      <c r="AG257" s="32"/>
      <c r="AH257" s="32"/>
      <c r="AI257" s="13"/>
      <c r="AJ257" s="13"/>
      <c r="AK257" s="13"/>
      <c r="AL257" s="13"/>
    </row>
    <row r="258" spans="1:38" ht="90" x14ac:dyDescent="0.25">
      <c r="A258" s="31">
        <v>252</v>
      </c>
      <c r="B258" s="31">
        <v>252</v>
      </c>
      <c r="C258" s="40" t="s">
        <v>1161</v>
      </c>
      <c r="D258" s="32"/>
      <c r="E258" s="32"/>
      <c r="F258" s="32"/>
      <c r="G258" s="13"/>
      <c r="H258" s="13"/>
      <c r="I258" s="13"/>
      <c r="J258" s="13"/>
      <c r="K258" s="13"/>
      <c r="L258" s="13"/>
      <c r="M258" s="32"/>
      <c r="N258" s="13"/>
      <c r="O258" s="13"/>
      <c r="P258" s="13"/>
      <c r="Q258" s="13"/>
      <c r="R258" s="32" t="s">
        <v>1727</v>
      </c>
      <c r="S258" s="43" t="s">
        <v>1728</v>
      </c>
      <c r="T258" s="43" t="s">
        <v>1687</v>
      </c>
      <c r="U258" s="43" t="s">
        <v>1642</v>
      </c>
      <c r="V258" s="43" t="s">
        <v>56</v>
      </c>
      <c r="W258" s="32"/>
      <c r="X258" s="13"/>
      <c r="Y258" s="13"/>
      <c r="Z258" s="13"/>
      <c r="AA258" s="13"/>
      <c r="AB258" s="13"/>
      <c r="AC258" s="13"/>
      <c r="AD258" s="13"/>
      <c r="AE258" s="13"/>
      <c r="AF258" s="13"/>
      <c r="AG258" s="32"/>
      <c r="AH258" s="32"/>
      <c r="AI258" s="13"/>
      <c r="AJ258" s="13"/>
      <c r="AK258" s="13"/>
      <c r="AL258" s="13"/>
    </row>
    <row r="259" spans="1:38" ht="90" x14ac:dyDescent="0.25">
      <c r="A259" s="31">
        <v>253</v>
      </c>
      <c r="B259" s="31">
        <v>253</v>
      </c>
      <c r="C259" s="40" t="s">
        <v>1161</v>
      </c>
      <c r="D259" s="32"/>
      <c r="E259" s="32"/>
      <c r="F259" s="32"/>
      <c r="G259" s="13"/>
      <c r="H259" s="13"/>
      <c r="I259" s="13"/>
      <c r="J259" s="13"/>
      <c r="K259" s="13"/>
      <c r="L259" s="13"/>
      <c r="M259" s="32"/>
      <c r="N259" s="13"/>
      <c r="O259" s="13"/>
      <c r="P259" s="13"/>
      <c r="Q259" s="13"/>
      <c r="R259" s="32" t="s">
        <v>1729</v>
      </c>
      <c r="S259" s="43" t="s">
        <v>1730</v>
      </c>
      <c r="T259" s="40" t="s">
        <v>1655</v>
      </c>
      <c r="U259" s="43" t="s">
        <v>1642</v>
      </c>
      <c r="V259" s="40" t="s">
        <v>1691</v>
      </c>
      <c r="W259" s="32"/>
      <c r="X259" s="13"/>
      <c r="Y259" s="13"/>
      <c r="Z259" s="13"/>
      <c r="AA259" s="13"/>
      <c r="AB259" s="13"/>
      <c r="AC259" s="13"/>
      <c r="AD259" s="13"/>
      <c r="AE259" s="13"/>
      <c r="AF259" s="13"/>
      <c r="AG259" s="32"/>
      <c r="AH259" s="32"/>
      <c r="AI259" s="13"/>
      <c r="AJ259" s="13"/>
      <c r="AK259" s="13"/>
      <c r="AL259" s="13"/>
    </row>
    <row r="260" spans="1:38" ht="30" x14ac:dyDescent="0.25">
      <c r="A260" s="31">
        <v>254</v>
      </c>
      <c r="B260" s="31">
        <v>254</v>
      </c>
      <c r="C260" s="40" t="s">
        <v>1670</v>
      </c>
      <c r="D260" s="32"/>
      <c r="E260" s="32"/>
      <c r="F260" s="32"/>
      <c r="G260" s="13"/>
      <c r="H260" s="13"/>
      <c r="I260" s="13"/>
      <c r="J260" s="13"/>
      <c r="K260" s="13"/>
      <c r="L260" s="13"/>
      <c r="M260" s="32"/>
      <c r="N260" s="13"/>
      <c r="O260" s="13"/>
      <c r="P260" s="13"/>
      <c r="Q260" s="13"/>
      <c r="R260" s="32" t="s">
        <v>1731</v>
      </c>
      <c r="S260" s="43" t="s">
        <v>1732</v>
      </c>
      <c r="T260" s="43" t="s">
        <v>1733</v>
      </c>
      <c r="U260" s="43" t="s">
        <v>975</v>
      </c>
      <c r="V260" s="43" t="s">
        <v>1734</v>
      </c>
      <c r="W260" s="32"/>
      <c r="X260" s="13"/>
      <c r="Y260" s="13"/>
      <c r="Z260" s="13"/>
      <c r="AA260" s="13"/>
      <c r="AB260" s="13"/>
      <c r="AC260" s="13"/>
      <c r="AD260" s="13"/>
      <c r="AE260" s="13"/>
      <c r="AF260" s="13"/>
      <c r="AG260" s="32"/>
      <c r="AH260" s="32"/>
      <c r="AI260" s="13"/>
      <c r="AJ260" s="13"/>
      <c r="AK260" s="13"/>
      <c r="AL260" s="13"/>
    </row>
    <row r="261" spans="1:38" ht="60" x14ac:dyDescent="0.25">
      <c r="A261" s="31">
        <v>255</v>
      </c>
      <c r="B261" s="31">
        <v>255</v>
      </c>
      <c r="C261" s="40" t="s">
        <v>1268</v>
      </c>
      <c r="D261" s="32"/>
      <c r="E261" s="32"/>
      <c r="F261" s="32"/>
      <c r="G261" s="13"/>
      <c r="H261" s="13"/>
      <c r="I261" s="13"/>
      <c r="J261" s="13"/>
      <c r="K261" s="13"/>
      <c r="L261" s="13"/>
      <c r="M261" s="32"/>
      <c r="N261" s="13"/>
      <c r="O261" s="13"/>
      <c r="P261" s="13"/>
      <c r="Q261" s="13"/>
      <c r="R261" s="32" t="s">
        <v>1735</v>
      </c>
      <c r="S261" s="43" t="s">
        <v>1736</v>
      </c>
      <c r="T261" s="43" t="s">
        <v>1737</v>
      </c>
      <c r="U261" s="43" t="s">
        <v>1642</v>
      </c>
      <c r="V261" s="43" t="s">
        <v>1738</v>
      </c>
      <c r="W261" s="32"/>
      <c r="X261" s="13"/>
      <c r="Y261" s="13"/>
      <c r="Z261" s="13"/>
      <c r="AA261" s="13"/>
      <c r="AB261" s="13"/>
      <c r="AC261" s="13"/>
      <c r="AD261" s="13"/>
      <c r="AE261" s="13"/>
      <c r="AF261" s="13"/>
      <c r="AG261" s="32"/>
      <c r="AH261" s="32"/>
      <c r="AI261" s="13"/>
      <c r="AJ261" s="13"/>
      <c r="AK261" s="13"/>
      <c r="AL261" s="13"/>
    </row>
    <row r="262" spans="1:38" ht="90" x14ac:dyDescent="0.25">
      <c r="A262" s="31">
        <v>256</v>
      </c>
      <c r="B262" s="31">
        <v>256</v>
      </c>
      <c r="C262" s="40" t="s">
        <v>1176</v>
      </c>
      <c r="D262" s="32"/>
      <c r="E262" s="32"/>
      <c r="F262" s="32"/>
      <c r="G262" s="13"/>
      <c r="H262" s="13"/>
      <c r="I262" s="13"/>
      <c r="J262" s="13"/>
      <c r="K262" s="13"/>
      <c r="L262" s="13"/>
      <c r="M262" s="32"/>
      <c r="N262" s="13"/>
      <c r="O262" s="13"/>
      <c r="P262" s="13"/>
      <c r="Q262" s="13"/>
      <c r="R262" s="32" t="s">
        <v>1739</v>
      </c>
      <c r="S262" s="43" t="s">
        <v>1740</v>
      </c>
      <c r="T262" s="43" t="s">
        <v>1704</v>
      </c>
      <c r="U262" s="43" t="s">
        <v>975</v>
      </c>
      <c r="V262" s="43" t="s">
        <v>221</v>
      </c>
      <c r="W262" s="32"/>
      <c r="X262" s="13"/>
      <c r="Y262" s="13"/>
      <c r="Z262" s="13"/>
      <c r="AA262" s="13"/>
      <c r="AB262" s="13"/>
      <c r="AC262" s="13"/>
      <c r="AD262" s="13"/>
      <c r="AE262" s="13"/>
      <c r="AF262" s="13"/>
      <c r="AG262" s="32"/>
      <c r="AH262" s="32"/>
      <c r="AI262" s="13"/>
      <c r="AJ262" s="13"/>
      <c r="AK262" s="13"/>
      <c r="AL262" s="13"/>
    </row>
    <row r="263" spans="1:38" ht="90" x14ac:dyDescent="0.25">
      <c r="A263" s="31">
        <v>257</v>
      </c>
      <c r="B263" s="31">
        <v>257</v>
      </c>
      <c r="C263" s="40" t="s">
        <v>1487</v>
      </c>
      <c r="D263" s="32"/>
      <c r="E263" s="32"/>
      <c r="F263" s="32"/>
      <c r="G263" s="13"/>
      <c r="H263" s="13"/>
      <c r="I263" s="13"/>
      <c r="J263" s="13"/>
      <c r="K263" s="13"/>
      <c r="L263" s="13"/>
      <c r="M263" s="32"/>
      <c r="N263" s="13"/>
      <c r="O263" s="13"/>
      <c r="P263" s="13"/>
      <c r="Q263" s="13"/>
      <c r="R263" s="32" t="s">
        <v>1741</v>
      </c>
      <c r="S263" s="43" t="s">
        <v>1742</v>
      </c>
      <c r="T263" s="40" t="s">
        <v>1655</v>
      </c>
      <c r="U263" s="43" t="s">
        <v>1642</v>
      </c>
      <c r="V263" s="43" t="s">
        <v>1697</v>
      </c>
      <c r="W263" s="32"/>
      <c r="X263" s="13"/>
      <c r="Y263" s="13"/>
      <c r="Z263" s="13"/>
      <c r="AA263" s="13"/>
      <c r="AB263" s="13"/>
      <c r="AC263" s="13"/>
      <c r="AD263" s="13"/>
      <c r="AE263" s="13"/>
      <c r="AF263" s="13"/>
      <c r="AG263" s="32"/>
      <c r="AH263" s="32"/>
      <c r="AI263" s="13"/>
      <c r="AJ263" s="13"/>
      <c r="AK263" s="13"/>
      <c r="AL263" s="13"/>
    </row>
    <row r="264" spans="1:38" ht="90" x14ac:dyDescent="0.25">
      <c r="A264" s="31">
        <v>258</v>
      </c>
      <c r="B264" s="31">
        <v>258</v>
      </c>
      <c r="C264" s="40" t="s">
        <v>1487</v>
      </c>
      <c r="D264" s="32"/>
      <c r="E264" s="32"/>
      <c r="F264" s="32"/>
      <c r="G264" s="13"/>
      <c r="H264" s="13"/>
      <c r="I264" s="13"/>
      <c r="J264" s="13"/>
      <c r="K264" s="13"/>
      <c r="L264" s="13"/>
      <c r="M264" s="32"/>
      <c r="N264" s="13"/>
      <c r="O264" s="13"/>
      <c r="P264" s="13"/>
      <c r="Q264" s="13"/>
      <c r="R264" s="32" t="s">
        <v>1743</v>
      </c>
      <c r="S264" s="43" t="s">
        <v>1744</v>
      </c>
      <c r="T264" s="40" t="s">
        <v>1682</v>
      </c>
      <c r="U264" s="43" t="s">
        <v>1642</v>
      </c>
      <c r="V264" s="40" t="s">
        <v>1745</v>
      </c>
      <c r="W264" s="32"/>
      <c r="X264" s="13"/>
      <c r="Y264" s="13"/>
      <c r="Z264" s="13"/>
      <c r="AA264" s="13"/>
      <c r="AB264" s="13"/>
      <c r="AC264" s="13"/>
      <c r="AD264" s="13"/>
      <c r="AE264" s="13"/>
      <c r="AF264" s="13"/>
      <c r="AG264" s="32"/>
      <c r="AH264" s="32"/>
      <c r="AI264" s="13"/>
      <c r="AJ264" s="13"/>
      <c r="AK264" s="13"/>
      <c r="AL264" s="13"/>
    </row>
    <row r="265" spans="1:38" x14ac:dyDescent="0.25">
      <c r="A265" s="31">
        <v>259</v>
      </c>
      <c r="B265" s="31">
        <v>259</v>
      </c>
      <c r="C265" s="40" t="s">
        <v>1187</v>
      </c>
      <c r="D265" s="32"/>
      <c r="E265" s="32"/>
      <c r="F265" s="32"/>
      <c r="G265" s="13"/>
      <c r="H265" s="13"/>
      <c r="I265" s="13"/>
      <c r="J265" s="13"/>
      <c r="K265" s="13"/>
      <c r="L265" s="13"/>
      <c r="M265" s="32"/>
      <c r="N265" s="13"/>
      <c r="O265" s="13"/>
      <c r="P265" s="13"/>
      <c r="Q265" s="13"/>
      <c r="R265" s="32" t="s">
        <v>1746</v>
      </c>
      <c r="S265" s="43" t="s">
        <v>1747</v>
      </c>
      <c r="T265" s="43" t="s">
        <v>1645</v>
      </c>
      <c r="U265" s="43" t="s">
        <v>975</v>
      </c>
      <c r="V265" s="43" t="s">
        <v>56</v>
      </c>
      <c r="W265" s="32"/>
      <c r="X265" s="13"/>
      <c r="Y265" s="13"/>
      <c r="Z265" s="13"/>
      <c r="AA265" s="13"/>
      <c r="AB265" s="13"/>
      <c r="AC265" s="13"/>
      <c r="AD265" s="13"/>
      <c r="AE265" s="13"/>
      <c r="AF265" s="13"/>
      <c r="AG265" s="32"/>
      <c r="AH265" s="32"/>
      <c r="AI265" s="13"/>
      <c r="AJ265" s="13"/>
      <c r="AK265" s="13"/>
      <c r="AL265" s="13"/>
    </row>
    <row r="266" spans="1:38" ht="90" x14ac:dyDescent="0.25">
      <c r="A266" s="31">
        <v>260</v>
      </c>
      <c r="B266" s="31">
        <v>260</v>
      </c>
      <c r="C266" s="40" t="s">
        <v>1748</v>
      </c>
      <c r="D266" s="32"/>
      <c r="E266" s="32"/>
      <c r="F266" s="32"/>
      <c r="G266" s="13"/>
      <c r="H266" s="13"/>
      <c r="I266" s="13"/>
      <c r="J266" s="13"/>
      <c r="K266" s="13"/>
      <c r="L266" s="13"/>
      <c r="M266" s="32"/>
      <c r="N266" s="13"/>
      <c r="O266" s="13"/>
      <c r="P266" s="13"/>
      <c r="Q266" s="13"/>
      <c r="R266" s="32" t="s">
        <v>1749</v>
      </c>
      <c r="S266" s="43" t="s">
        <v>1750</v>
      </c>
      <c r="T266" s="43" t="s">
        <v>1751</v>
      </c>
      <c r="U266" s="43" t="s">
        <v>1642</v>
      </c>
      <c r="V266" s="43" t="s">
        <v>357</v>
      </c>
      <c r="W266" s="32"/>
      <c r="X266" s="13"/>
      <c r="Y266" s="13"/>
      <c r="Z266" s="13"/>
      <c r="AA266" s="13"/>
      <c r="AB266" s="13"/>
      <c r="AC266" s="13"/>
      <c r="AD266" s="13"/>
      <c r="AE266" s="13"/>
      <c r="AF266" s="13"/>
      <c r="AG266" s="32"/>
      <c r="AH266" s="32"/>
      <c r="AI266" s="13"/>
      <c r="AJ266" s="13"/>
      <c r="AK266" s="13"/>
      <c r="AL266" s="13"/>
    </row>
    <row r="267" spans="1:38" ht="90" x14ac:dyDescent="0.25">
      <c r="A267" s="31">
        <v>261</v>
      </c>
      <c r="B267" s="31">
        <v>261</v>
      </c>
      <c r="C267" s="40" t="s">
        <v>1487</v>
      </c>
      <c r="D267" s="32"/>
      <c r="E267" s="32"/>
      <c r="F267" s="32"/>
      <c r="G267" s="13"/>
      <c r="H267" s="13"/>
      <c r="I267" s="13"/>
      <c r="J267" s="13"/>
      <c r="K267" s="13"/>
      <c r="L267" s="13"/>
      <c r="M267" s="32"/>
      <c r="N267" s="13"/>
      <c r="O267" s="13"/>
      <c r="P267" s="13"/>
      <c r="Q267" s="13"/>
      <c r="R267" s="32" t="s">
        <v>1752</v>
      </c>
      <c r="S267" s="43" t="s">
        <v>1753</v>
      </c>
      <c r="T267" s="43" t="s">
        <v>1682</v>
      </c>
      <c r="U267" s="43" t="s">
        <v>1642</v>
      </c>
      <c r="V267" s="43" t="s">
        <v>357</v>
      </c>
      <c r="W267" s="32"/>
      <c r="X267" s="13"/>
      <c r="Y267" s="13"/>
      <c r="Z267" s="13"/>
      <c r="AA267" s="13"/>
      <c r="AB267" s="13"/>
      <c r="AC267" s="13"/>
      <c r="AD267" s="13"/>
      <c r="AE267" s="13"/>
      <c r="AF267" s="13"/>
      <c r="AG267" s="32"/>
      <c r="AH267" s="32"/>
      <c r="AI267" s="13"/>
      <c r="AJ267" s="13"/>
      <c r="AK267" s="13"/>
      <c r="AL267" s="13"/>
    </row>
    <row r="268" spans="1:38" ht="90" x14ac:dyDescent="0.25">
      <c r="A268" s="31">
        <v>262</v>
      </c>
      <c r="B268" s="31">
        <v>262</v>
      </c>
      <c r="C268" s="40" t="s">
        <v>1487</v>
      </c>
      <c r="D268" s="32"/>
      <c r="E268" s="32"/>
      <c r="F268" s="32"/>
      <c r="G268" s="13"/>
      <c r="H268" s="13"/>
      <c r="I268" s="13"/>
      <c r="J268" s="13"/>
      <c r="K268" s="13"/>
      <c r="L268" s="13"/>
      <c r="M268" s="32"/>
      <c r="N268" s="13"/>
      <c r="O268" s="13"/>
      <c r="P268" s="13"/>
      <c r="Q268" s="13"/>
      <c r="R268" s="32" t="s">
        <v>1754</v>
      </c>
      <c r="S268" s="43" t="s">
        <v>1755</v>
      </c>
      <c r="T268" s="40" t="s">
        <v>1663</v>
      </c>
      <c r="U268" s="43" t="s">
        <v>1642</v>
      </c>
      <c r="V268" s="40" t="s">
        <v>1691</v>
      </c>
      <c r="W268" s="32"/>
      <c r="X268" s="13"/>
      <c r="Y268" s="13"/>
      <c r="Z268" s="13"/>
      <c r="AA268" s="13"/>
      <c r="AB268" s="13"/>
      <c r="AC268" s="13"/>
      <c r="AD268" s="13"/>
      <c r="AE268" s="13"/>
      <c r="AF268" s="13"/>
      <c r="AG268" s="32"/>
      <c r="AH268" s="32"/>
      <c r="AI268" s="13"/>
      <c r="AJ268" s="13"/>
      <c r="AK268" s="13"/>
      <c r="AL268" s="13"/>
    </row>
    <row r="269" spans="1:38" ht="90" x14ac:dyDescent="0.25">
      <c r="A269" s="31">
        <v>263</v>
      </c>
      <c r="B269" s="31">
        <v>263</v>
      </c>
      <c r="C269" s="40" t="s">
        <v>1161</v>
      </c>
      <c r="D269" s="32"/>
      <c r="E269" s="32"/>
      <c r="F269" s="32"/>
      <c r="G269" s="13"/>
      <c r="H269" s="13"/>
      <c r="I269" s="13"/>
      <c r="J269" s="13"/>
      <c r="K269" s="13"/>
      <c r="L269" s="13"/>
      <c r="M269" s="32"/>
      <c r="N269" s="13"/>
      <c r="O269" s="13"/>
      <c r="P269" s="13"/>
      <c r="Q269" s="13"/>
      <c r="R269" s="32" t="s">
        <v>1756</v>
      </c>
      <c r="S269" s="43" t="s">
        <v>1757</v>
      </c>
      <c r="T269" s="43" t="s">
        <v>1648</v>
      </c>
      <c r="U269" s="43" t="s">
        <v>1642</v>
      </c>
      <c r="V269" s="43" t="s">
        <v>56</v>
      </c>
      <c r="W269" s="32"/>
      <c r="X269" s="13"/>
      <c r="Y269" s="13"/>
      <c r="Z269" s="13"/>
      <c r="AA269" s="13"/>
      <c r="AB269" s="13"/>
      <c r="AC269" s="13"/>
      <c r="AD269" s="13"/>
      <c r="AE269" s="13"/>
      <c r="AF269" s="13"/>
      <c r="AG269" s="32"/>
      <c r="AH269" s="32"/>
      <c r="AI269" s="13"/>
      <c r="AJ269" s="13"/>
      <c r="AK269" s="13"/>
      <c r="AL269" s="13"/>
    </row>
    <row r="270" spans="1:38" ht="90" x14ac:dyDescent="0.25">
      <c r="A270" s="31">
        <v>264</v>
      </c>
      <c r="B270" s="31">
        <v>264</v>
      </c>
      <c r="C270" s="40" t="s">
        <v>1627</v>
      </c>
      <c r="D270" s="32"/>
      <c r="E270" s="32"/>
      <c r="F270" s="32"/>
      <c r="G270" s="13"/>
      <c r="H270" s="13"/>
      <c r="I270" s="13"/>
      <c r="J270" s="13"/>
      <c r="K270" s="13"/>
      <c r="L270" s="13"/>
      <c r="M270" s="32"/>
      <c r="N270" s="13"/>
      <c r="O270" s="13"/>
      <c r="P270" s="13"/>
      <c r="Q270" s="13"/>
      <c r="R270" s="32" t="s">
        <v>1758</v>
      </c>
      <c r="S270" s="43" t="s">
        <v>1759</v>
      </c>
      <c r="T270" s="43" t="s">
        <v>1760</v>
      </c>
      <c r="U270" s="43" t="s">
        <v>1642</v>
      </c>
      <c r="V270" s="43" t="s">
        <v>28</v>
      </c>
      <c r="W270" s="32"/>
      <c r="X270" s="13"/>
      <c r="Y270" s="13"/>
      <c r="Z270" s="13"/>
      <c r="AA270" s="13"/>
      <c r="AB270" s="13"/>
      <c r="AC270" s="13"/>
      <c r="AD270" s="13"/>
      <c r="AE270" s="13"/>
      <c r="AF270" s="13"/>
      <c r="AG270" s="32"/>
      <c r="AH270" s="32"/>
      <c r="AI270" s="13"/>
      <c r="AJ270" s="13"/>
      <c r="AK270" s="13"/>
      <c r="AL270" s="13"/>
    </row>
    <row r="271" spans="1:38" ht="90" x14ac:dyDescent="0.25">
      <c r="A271" s="31">
        <v>265</v>
      </c>
      <c r="B271" s="31">
        <v>265</v>
      </c>
      <c r="C271" s="40" t="s">
        <v>1627</v>
      </c>
      <c r="D271" s="32"/>
      <c r="E271" s="32"/>
      <c r="F271" s="32"/>
      <c r="G271" s="13"/>
      <c r="H271" s="13"/>
      <c r="I271" s="13"/>
      <c r="J271" s="13"/>
      <c r="K271" s="13"/>
      <c r="L271" s="13"/>
      <c r="M271" s="32"/>
      <c r="N271" s="13"/>
      <c r="O271" s="13"/>
      <c r="P271" s="13"/>
      <c r="Q271" s="13"/>
      <c r="R271" s="32" t="s">
        <v>1761</v>
      </c>
      <c r="S271" s="43" t="s">
        <v>1762</v>
      </c>
      <c r="T271" s="40" t="s">
        <v>1666</v>
      </c>
      <c r="U271" s="43" t="s">
        <v>1642</v>
      </c>
      <c r="V271" s="40" t="s">
        <v>1763</v>
      </c>
      <c r="W271" s="32"/>
      <c r="X271" s="13"/>
      <c r="Y271" s="13"/>
      <c r="Z271" s="13"/>
      <c r="AA271" s="13"/>
      <c r="AB271" s="13"/>
      <c r="AC271" s="13"/>
      <c r="AD271" s="13"/>
      <c r="AE271" s="13"/>
      <c r="AF271" s="13"/>
      <c r="AG271" s="32"/>
      <c r="AH271" s="32"/>
      <c r="AI271" s="13"/>
      <c r="AJ271" s="13"/>
      <c r="AK271" s="13"/>
      <c r="AL271" s="13"/>
    </row>
    <row r="272" spans="1:38" ht="90" x14ac:dyDescent="0.25">
      <c r="A272" s="31">
        <v>266</v>
      </c>
      <c r="B272" s="31">
        <v>266</v>
      </c>
      <c r="C272" s="40" t="s">
        <v>1487</v>
      </c>
      <c r="D272" s="32"/>
      <c r="E272" s="32"/>
      <c r="F272" s="32"/>
      <c r="G272" s="13"/>
      <c r="H272" s="13"/>
      <c r="I272" s="13"/>
      <c r="J272" s="13"/>
      <c r="K272" s="13"/>
      <c r="L272" s="13"/>
      <c r="M272" s="32"/>
      <c r="N272" s="13"/>
      <c r="O272" s="13"/>
      <c r="P272" s="13"/>
      <c r="Q272" s="13"/>
      <c r="R272" s="32" t="s">
        <v>1764</v>
      </c>
      <c r="S272" s="43" t="s">
        <v>1765</v>
      </c>
      <c r="T272" s="43" t="s">
        <v>1766</v>
      </c>
      <c r="U272" s="43" t="s">
        <v>1642</v>
      </c>
      <c r="V272" s="43" t="s">
        <v>28</v>
      </c>
      <c r="W272" s="32"/>
      <c r="X272" s="13"/>
      <c r="Y272" s="13"/>
      <c r="Z272" s="13"/>
      <c r="AA272" s="13"/>
      <c r="AB272" s="13"/>
      <c r="AC272" s="13"/>
      <c r="AD272" s="13"/>
      <c r="AE272" s="13"/>
      <c r="AF272" s="13"/>
      <c r="AG272" s="32"/>
      <c r="AH272" s="32"/>
      <c r="AI272" s="13"/>
      <c r="AJ272" s="13"/>
      <c r="AK272" s="13"/>
      <c r="AL272" s="13"/>
    </row>
    <row r="273" spans="1:38" ht="90" x14ac:dyDescent="0.25">
      <c r="A273" s="31">
        <v>267</v>
      </c>
      <c r="B273" s="31">
        <v>267</v>
      </c>
      <c r="C273" s="40" t="s">
        <v>1140</v>
      </c>
      <c r="D273" s="32"/>
      <c r="E273" s="32"/>
      <c r="F273" s="32"/>
      <c r="G273" s="13"/>
      <c r="H273" s="13"/>
      <c r="I273" s="13"/>
      <c r="J273" s="13"/>
      <c r="K273" s="13"/>
      <c r="L273" s="13"/>
      <c r="M273" s="32"/>
      <c r="N273" s="13"/>
      <c r="O273" s="13"/>
      <c r="P273" s="13"/>
      <c r="Q273" s="13"/>
      <c r="R273" s="32" t="s">
        <v>1767</v>
      </c>
      <c r="S273" s="43" t="s">
        <v>762</v>
      </c>
      <c r="T273" s="43" t="s">
        <v>1655</v>
      </c>
      <c r="U273" s="43" t="s">
        <v>1642</v>
      </c>
      <c r="V273" s="43" t="s">
        <v>231</v>
      </c>
      <c r="W273" s="32"/>
      <c r="X273" s="13"/>
      <c r="Y273" s="13"/>
      <c r="Z273" s="13"/>
      <c r="AA273" s="13"/>
      <c r="AB273" s="13"/>
      <c r="AC273" s="13"/>
      <c r="AD273" s="13"/>
      <c r="AE273" s="13"/>
      <c r="AF273" s="13"/>
      <c r="AG273" s="32"/>
      <c r="AH273" s="32"/>
      <c r="AI273" s="13"/>
      <c r="AJ273" s="13"/>
      <c r="AK273" s="13"/>
      <c r="AL273" s="13"/>
    </row>
    <row r="274" spans="1:38" ht="90" x14ac:dyDescent="0.25">
      <c r="A274" s="31">
        <v>268</v>
      </c>
      <c r="B274" s="31">
        <v>268</v>
      </c>
      <c r="C274" s="40" t="s">
        <v>1161</v>
      </c>
      <c r="D274" s="32"/>
      <c r="E274" s="32"/>
      <c r="F274" s="32"/>
      <c r="G274" s="13"/>
      <c r="H274" s="13"/>
      <c r="I274" s="13"/>
      <c r="J274" s="13"/>
      <c r="K274" s="13"/>
      <c r="L274" s="13"/>
      <c r="M274" s="32"/>
      <c r="N274" s="13"/>
      <c r="O274" s="13"/>
      <c r="P274" s="13"/>
      <c r="Q274" s="13"/>
      <c r="R274" s="32" t="s">
        <v>1768</v>
      </c>
      <c r="S274" s="43" t="s">
        <v>1769</v>
      </c>
      <c r="T274" s="43" t="s">
        <v>1655</v>
      </c>
      <c r="U274" s="43" t="s">
        <v>1642</v>
      </c>
      <c r="V274" s="40" t="s">
        <v>1691</v>
      </c>
      <c r="W274" s="32"/>
      <c r="X274" s="13"/>
      <c r="Y274" s="13"/>
      <c r="Z274" s="13"/>
      <c r="AA274" s="13"/>
      <c r="AB274" s="13"/>
      <c r="AC274" s="13"/>
      <c r="AD274" s="13"/>
      <c r="AE274" s="13"/>
      <c r="AF274" s="13"/>
      <c r="AG274" s="32"/>
      <c r="AH274" s="32"/>
      <c r="AI274" s="13"/>
      <c r="AJ274" s="13"/>
      <c r="AK274" s="13"/>
      <c r="AL274" s="13"/>
    </row>
    <row r="275" spans="1:38" ht="90" x14ac:dyDescent="0.25">
      <c r="A275" s="31">
        <v>269</v>
      </c>
      <c r="B275" s="31">
        <v>269</v>
      </c>
      <c r="C275" s="40" t="s">
        <v>1623</v>
      </c>
      <c r="D275" s="32"/>
      <c r="E275" s="32"/>
      <c r="F275" s="32"/>
      <c r="G275" s="13"/>
      <c r="H275" s="13"/>
      <c r="I275" s="13"/>
      <c r="J275" s="13"/>
      <c r="K275" s="13"/>
      <c r="L275" s="13"/>
      <c r="M275" s="32"/>
      <c r="N275" s="13"/>
      <c r="O275" s="13"/>
      <c r="P275" s="13"/>
      <c r="Q275" s="13"/>
      <c r="R275" s="32" t="s">
        <v>1770</v>
      </c>
      <c r="S275" s="43" t="s">
        <v>1771</v>
      </c>
      <c r="T275" s="43" t="s">
        <v>1678</v>
      </c>
      <c r="U275" s="43" t="s">
        <v>975</v>
      </c>
      <c r="V275" s="43" t="s">
        <v>231</v>
      </c>
      <c r="W275" s="32"/>
      <c r="X275" s="13"/>
      <c r="Y275" s="13"/>
      <c r="Z275" s="13"/>
      <c r="AA275" s="13"/>
      <c r="AB275" s="13"/>
      <c r="AC275" s="13"/>
      <c r="AD275" s="13"/>
      <c r="AE275" s="13"/>
      <c r="AF275" s="13"/>
      <c r="AG275" s="32"/>
      <c r="AH275" s="32"/>
      <c r="AI275" s="13"/>
      <c r="AJ275" s="13"/>
      <c r="AK275" s="13"/>
      <c r="AL275" s="13"/>
    </row>
    <row r="276" spans="1:38" ht="90" x14ac:dyDescent="0.25">
      <c r="A276" s="31">
        <v>270</v>
      </c>
      <c r="B276" s="31">
        <v>270</v>
      </c>
      <c r="C276" s="40" t="s">
        <v>1487</v>
      </c>
      <c r="D276" s="32"/>
      <c r="E276" s="32"/>
      <c r="F276" s="32"/>
      <c r="G276" s="13"/>
      <c r="H276" s="13"/>
      <c r="I276" s="13"/>
      <c r="J276" s="13"/>
      <c r="K276" s="13"/>
      <c r="L276" s="13"/>
      <c r="M276" s="32"/>
      <c r="N276" s="13"/>
      <c r="O276" s="13"/>
      <c r="P276" s="13"/>
      <c r="Q276" s="13"/>
      <c r="R276" s="32" t="s">
        <v>1772</v>
      </c>
      <c r="S276" s="43" t="s">
        <v>1773</v>
      </c>
      <c r="T276" s="40" t="s">
        <v>1774</v>
      </c>
      <c r="U276" s="43" t="s">
        <v>1642</v>
      </c>
      <c r="V276" s="40" t="s">
        <v>1691</v>
      </c>
      <c r="W276" s="32"/>
      <c r="X276" s="13"/>
      <c r="Y276" s="13"/>
      <c r="Z276" s="13"/>
      <c r="AA276" s="13"/>
      <c r="AB276" s="13"/>
      <c r="AC276" s="13"/>
      <c r="AD276" s="13"/>
      <c r="AE276" s="13"/>
      <c r="AF276" s="13"/>
      <c r="AG276" s="32"/>
      <c r="AH276" s="32"/>
      <c r="AI276" s="13"/>
      <c r="AJ276" s="13"/>
      <c r="AK276" s="13"/>
      <c r="AL276" s="13"/>
    </row>
    <row r="277" spans="1:38" ht="90" x14ac:dyDescent="0.25">
      <c r="A277" s="31">
        <v>271</v>
      </c>
      <c r="B277" s="31">
        <v>271</v>
      </c>
      <c r="C277" s="40" t="s">
        <v>1161</v>
      </c>
      <c r="D277" s="32"/>
      <c r="E277" s="32"/>
      <c r="F277" s="32"/>
      <c r="G277" s="13"/>
      <c r="H277" s="13"/>
      <c r="I277" s="13"/>
      <c r="J277" s="13"/>
      <c r="K277" s="13"/>
      <c r="L277" s="13"/>
      <c r="M277" s="32"/>
      <c r="N277" s="13"/>
      <c r="O277" s="13"/>
      <c r="P277" s="13"/>
      <c r="Q277" s="13"/>
      <c r="R277" s="32" t="s">
        <v>1775</v>
      </c>
      <c r="S277" s="43" t="s">
        <v>1776</v>
      </c>
      <c r="T277" s="43" t="s">
        <v>1648</v>
      </c>
      <c r="U277" s="43" t="s">
        <v>1642</v>
      </c>
      <c r="V277" s="43" t="s">
        <v>56</v>
      </c>
      <c r="W277" s="32"/>
      <c r="X277" s="13"/>
      <c r="Y277" s="13"/>
      <c r="Z277" s="13"/>
      <c r="AA277" s="13"/>
      <c r="AB277" s="13"/>
      <c r="AC277" s="13"/>
      <c r="AD277" s="13"/>
      <c r="AE277" s="13"/>
      <c r="AF277" s="13"/>
      <c r="AG277" s="32"/>
      <c r="AH277" s="32"/>
      <c r="AI277" s="13"/>
      <c r="AJ277" s="13"/>
      <c r="AK277" s="13"/>
      <c r="AL277" s="13"/>
    </row>
    <row r="278" spans="1:38" ht="90" x14ac:dyDescent="0.25">
      <c r="A278" s="31">
        <v>272</v>
      </c>
      <c r="B278" s="31">
        <v>272</v>
      </c>
      <c r="C278" s="40" t="s">
        <v>1161</v>
      </c>
      <c r="D278" s="32"/>
      <c r="E278" s="32"/>
      <c r="F278" s="32"/>
      <c r="G278" s="13"/>
      <c r="H278" s="13"/>
      <c r="I278" s="13"/>
      <c r="J278" s="13"/>
      <c r="K278" s="13"/>
      <c r="L278" s="13"/>
      <c r="M278" s="32"/>
      <c r="N278" s="13"/>
      <c r="O278" s="13"/>
      <c r="P278" s="13"/>
      <c r="Q278" s="13"/>
      <c r="R278" s="32" t="s">
        <v>1777</v>
      </c>
      <c r="S278" s="43" t="s">
        <v>1778</v>
      </c>
      <c r="T278" s="43" t="s">
        <v>1682</v>
      </c>
      <c r="U278" s="43" t="s">
        <v>1642</v>
      </c>
      <c r="V278" s="43" t="s">
        <v>28</v>
      </c>
      <c r="W278" s="32"/>
      <c r="X278" s="13"/>
      <c r="Y278" s="13"/>
      <c r="Z278" s="13"/>
      <c r="AA278" s="13"/>
      <c r="AB278" s="13"/>
      <c r="AC278" s="13"/>
      <c r="AD278" s="13"/>
      <c r="AE278" s="13"/>
      <c r="AF278" s="13"/>
      <c r="AG278" s="32"/>
      <c r="AH278" s="32"/>
      <c r="AI278" s="13"/>
      <c r="AJ278" s="13"/>
      <c r="AK278" s="13"/>
      <c r="AL278" s="13"/>
    </row>
    <row r="279" spans="1:38" ht="90" x14ac:dyDescent="0.25">
      <c r="A279" s="31">
        <v>273</v>
      </c>
      <c r="B279" s="31">
        <v>273</v>
      </c>
      <c r="C279" s="40" t="s">
        <v>1161</v>
      </c>
      <c r="D279" s="32"/>
      <c r="E279" s="32"/>
      <c r="F279" s="32"/>
      <c r="G279" s="13"/>
      <c r="H279" s="13"/>
      <c r="I279" s="13"/>
      <c r="J279" s="13"/>
      <c r="K279" s="13"/>
      <c r="L279" s="13"/>
      <c r="M279" s="32"/>
      <c r="N279" s="13"/>
      <c r="O279" s="13"/>
      <c r="P279" s="13"/>
      <c r="Q279" s="13"/>
      <c r="R279" s="32" t="s">
        <v>1779</v>
      </c>
      <c r="S279" s="43" t="s">
        <v>1780</v>
      </c>
      <c r="T279" s="43" t="s">
        <v>1648</v>
      </c>
      <c r="U279" s="43" t="s">
        <v>1642</v>
      </c>
      <c r="V279" s="43" t="s">
        <v>28</v>
      </c>
      <c r="W279" s="32"/>
      <c r="X279" s="13"/>
      <c r="Y279" s="13"/>
      <c r="Z279" s="13"/>
      <c r="AA279" s="13"/>
      <c r="AB279" s="13"/>
      <c r="AC279" s="13"/>
      <c r="AD279" s="13"/>
      <c r="AE279" s="13"/>
      <c r="AF279" s="13"/>
      <c r="AG279" s="32"/>
      <c r="AH279" s="32"/>
      <c r="AI279" s="13"/>
      <c r="AJ279" s="13"/>
      <c r="AK279" s="13"/>
      <c r="AL279" s="13"/>
    </row>
    <row r="280" spans="1:38" ht="90" x14ac:dyDescent="0.25">
      <c r="A280" s="31">
        <v>274</v>
      </c>
      <c r="B280" s="31">
        <v>274</v>
      </c>
      <c r="C280" s="40" t="s">
        <v>1487</v>
      </c>
      <c r="D280" s="32"/>
      <c r="E280" s="32"/>
      <c r="F280" s="32"/>
      <c r="G280" s="13"/>
      <c r="H280" s="13"/>
      <c r="I280" s="13"/>
      <c r="J280" s="13"/>
      <c r="K280" s="13"/>
      <c r="L280" s="13"/>
      <c r="M280" s="32"/>
      <c r="N280" s="13"/>
      <c r="O280" s="13"/>
      <c r="P280" s="13"/>
      <c r="Q280" s="13"/>
      <c r="R280" s="32" t="s">
        <v>1781</v>
      </c>
      <c r="S280" s="43" t="s">
        <v>1782</v>
      </c>
      <c r="T280" s="40" t="s">
        <v>1737</v>
      </c>
      <c r="U280" s="43" t="s">
        <v>1642</v>
      </c>
      <c r="V280" s="40" t="s">
        <v>1783</v>
      </c>
      <c r="W280" s="32"/>
      <c r="X280" s="13"/>
      <c r="Y280" s="13"/>
      <c r="Z280" s="13"/>
      <c r="AA280" s="13"/>
      <c r="AB280" s="13"/>
      <c r="AC280" s="13"/>
      <c r="AD280" s="13"/>
      <c r="AE280" s="13"/>
      <c r="AF280" s="13"/>
      <c r="AG280" s="32"/>
      <c r="AH280" s="32"/>
      <c r="AI280" s="13"/>
      <c r="AJ280" s="13"/>
      <c r="AK280" s="13"/>
      <c r="AL280" s="13"/>
    </row>
    <row r="281" spans="1:38" ht="90" x14ac:dyDescent="0.25">
      <c r="A281" s="31">
        <v>275</v>
      </c>
      <c r="B281" s="31">
        <v>275</v>
      </c>
      <c r="C281" s="40" t="s">
        <v>1140</v>
      </c>
      <c r="D281" s="32"/>
      <c r="E281" s="32"/>
      <c r="F281" s="32"/>
      <c r="G281" s="13"/>
      <c r="H281" s="13"/>
      <c r="I281" s="13"/>
      <c r="J281" s="13"/>
      <c r="K281" s="13"/>
      <c r="L281" s="13"/>
      <c r="M281" s="32"/>
      <c r="N281" s="13"/>
      <c r="O281" s="13"/>
      <c r="P281" s="13"/>
      <c r="Q281" s="13"/>
      <c r="R281" s="32" t="s">
        <v>1784</v>
      </c>
      <c r="S281" s="43" t="s">
        <v>1785</v>
      </c>
      <c r="T281" s="43" t="s">
        <v>1786</v>
      </c>
      <c r="U281" s="43" t="s">
        <v>1642</v>
      </c>
      <c r="V281" s="43" t="s">
        <v>1661</v>
      </c>
      <c r="W281" s="32"/>
      <c r="X281" s="13"/>
      <c r="Y281" s="13"/>
      <c r="Z281" s="13"/>
      <c r="AA281" s="13"/>
      <c r="AB281" s="13"/>
      <c r="AC281" s="13"/>
      <c r="AD281" s="13"/>
      <c r="AE281" s="13"/>
      <c r="AF281" s="13"/>
      <c r="AG281" s="32"/>
      <c r="AH281" s="32"/>
      <c r="AI281" s="13"/>
      <c r="AJ281" s="13"/>
      <c r="AK281" s="13"/>
      <c r="AL281" s="13"/>
    </row>
    <row r="282" spans="1:38" x14ac:dyDescent="0.25">
      <c r="A282" s="31">
        <v>276</v>
      </c>
      <c r="B282" s="31">
        <v>276</v>
      </c>
      <c r="C282" s="40" t="s">
        <v>1623</v>
      </c>
      <c r="D282" s="32"/>
      <c r="E282" s="32"/>
      <c r="F282" s="32"/>
      <c r="G282" s="13"/>
      <c r="H282" s="13"/>
      <c r="I282" s="13"/>
      <c r="J282" s="13"/>
      <c r="K282" s="13"/>
      <c r="L282" s="13"/>
      <c r="M282" s="32"/>
      <c r="N282" s="13"/>
      <c r="O282" s="13"/>
      <c r="P282" s="13"/>
      <c r="Q282" s="13"/>
      <c r="R282" s="32" t="s">
        <v>1787</v>
      </c>
      <c r="S282" s="43" t="s">
        <v>1787</v>
      </c>
      <c r="T282" s="43" t="s">
        <v>1788</v>
      </c>
      <c r="U282" s="43" t="s">
        <v>975</v>
      </c>
      <c r="V282" s="43" t="s">
        <v>221</v>
      </c>
      <c r="W282" s="32"/>
      <c r="X282" s="13"/>
      <c r="Y282" s="13"/>
      <c r="Z282" s="13"/>
      <c r="AA282" s="13"/>
      <c r="AB282" s="13"/>
      <c r="AC282" s="13"/>
      <c r="AD282" s="13"/>
      <c r="AE282" s="13"/>
      <c r="AF282" s="13"/>
      <c r="AG282" s="32"/>
      <c r="AH282" s="32"/>
      <c r="AI282" s="13"/>
      <c r="AJ282" s="13"/>
      <c r="AK282" s="13"/>
      <c r="AL282" s="13"/>
    </row>
    <row r="283" spans="1:38" ht="30" x14ac:dyDescent="0.25">
      <c r="A283" s="31">
        <v>277</v>
      </c>
      <c r="B283" s="31">
        <v>277</v>
      </c>
      <c r="C283" s="40" t="s">
        <v>1140</v>
      </c>
      <c r="D283" s="32"/>
      <c r="E283" s="32"/>
      <c r="F283" s="32"/>
      <c r="G283" s="13"/>
      <c r="H283" s="13"/>
      <c r="I283" s="13"/>
      <c r="J283" s="13"/>
      <c r="K283" s="13"/>
      <c r="L283" s="13"/>
      <c r="M283" s="32"/>
      <c r="N283" s="13"/>
      <c r="O283" s="13"/>
      <c r="P283" s="13"/>
      <c r="Q283" s="13"/>
      <c r="R283" s="32" t="s">
        <v>1789</v>
      </c>
      <c r="S283" s="43" t="s">
        <v>1790</v>
      </c>
      <c r="T283" s="43" t="s">
        <v>1704</v>
      </c>
      <c r="U283" s="43" t="s">
        <v>1022</v>
      </c>
      <c r="V283" s="43" t="s">
        <v>253</v>
      </c>
      <c r="W283" s="32"/>
      <c r="X283" s="13"/>
      <c r="Y283" s="13"/>
      <c r="Z283" s="13"/>
      <c r="AA283" s="13"/>
      <c r="AB283" s="13"/>
      <c r="AC283" s="13"/>
      <c r="AD283" s="13"/>
      <c r="AE283" s="13"/>
      <c r="AF283" s="13"/>
      <c r="AG283" s="32"/>
      <c r="AH283" s="32"/>
      <c r="AI283" s="13"/>
      <c r="AJ283" s="13"/>
      <c r="AK283" s="13"/>
      <c r="AL283" s="13"/>
    </row>
    <row r="284" spans="1:38" ht="45" x14ac:dyDescent="0.25">
      <c r="A284" s="31">
        <v>278</v>
      </c>
      <c r="B284" s="31">
        <v>278</v>
      </c>
      <c r="C284" s="40" t="s">
        <v>1190</v>
      </c>
      <c r="D284" s="32"/>
      <c r="E284" s="32"/>
      <c r="F284" s="32"/>
      <c r="G284" s="13"/>
      <c r="H284" s="13"/>
      <c r="I284" s="13"/>
      <c r="J284" s="13"/>
      <c r="K284" s="13"/>
      <c r="L284" s="13"/>
      <c r="M284" s="32"/>
      <c r="N284" s="13"/>
      <c r="O284" s="13"/>
      <c r="P284" s="13"/>
      <c r="Q284" s="13"/>
      <c r="R284" s="32" t="s">
        <v>1791</v>
      </c>
      <c r="S284" s="43" t="s">
        <v>1792</v>
      </c>
      <c r="T284" s="43" t="s">
        <v>1704</v>
      </c>
      <c r="U284" s="43" t="s">
        <v>1073</v>
      </c>
      <c r="V284" s="43" t="s">
        <v>231</v>
      </c>
      <c r="W284" s="32"/>
      <c r="X284" s="13"/>
      <c r="Y284" s="13"/>
      <c r="Z284" s="13"/>
      <c r="AA284" s="13"/>
      <c r="AB284" s="13"/>
      <c r="AC284" s="13"/>
      <c r="AD284" s="13"/>
      <c r="AE284" s="13"/>
      <c r="AF284" s="13"/>
      <c r="AG284" s="32"/>
      <c r="AH284" s="32"/>
      <c r="AI284" s="13"/>
      <c r="AJ284" s="13"/>
      <c r="AK284" s="13"/>
      <c r="AL284" s="13"/>
    </row>
    <row r="285" spans="1:38" ht="30" x14ac:dyDescent="0.25">
      <c r="A285" s="31">
        <v>279</v>
      </c>
      <c r="B285" s="31">
        <v>279</v>
      </c>
      <c r="C285" s="40" t="s">
        <v>1487</v>
      </c>
      <c r="D285" s="32"/>
      <c r="E285" s="32"/>
      <c r="F285" s="32"/>
      <c r="G285" s="13"/>
      <c r="H285" s="13"/>
      <c r="I285" s="13"/>
      <c r="J285" s="13"/>
      <c r="K285" s="13"/>
      <c r="L285" s="13"/>
      <c r="M285" s="32"/>
      <c r="N285" s="13"/>
      <c r="O285" s="13"/>
      <c r="P285" s="13"/>
      <c r="Q285" s="13"/>
      <c r="R285" s="32" t="s">
        <v>1793</v>
      </c>
      <c r="S285" s="43" t="s">
        <v>1794</v>
      </c>
      <c r="T285" s="43" t="s">
        <v>1726</v>
      </c>
      <c r="U285" s="43" t="s">
        <v>1022</v>
      </c>
      <c r="V285" s="43" t="s">
        <v>1661</v>
      </c>
      <c r="W285" s="32"/>
      <c r="X285" s="13"/>
      <c r="Y285" s="13"/>
      <c r="Z285" s="13"/>
      <c r="AA285" s="13"/>
      <c r="AB285" s="13"/>
      <c r="AC285" s="13"/>
      <c r="AD285" s="13"/>
      <c r="AE285" s="13"/>
      <c r="AF285" s="13"/>
      <c r="AG285" s="32"/>
      <c r="AH285" s="32"/>
      <c r="AI285" s="13"/>
      <c r="AJ285" s="13"/>
      <c r="AK285" s="13"/>
      <c r="AL285" s="13"/>
    </row>
    <row r="286" spans="1:38" ht="30" x14ac:dyDescent="0.25">
      <c r="A286" s="31">
        <v>280</v>
      </c>
      <c r="B286" s="31">
        <v>280</v>
      </c>
      <c r="C286" s="40" t="s">
        <v>1140</v>
      </c>
      <c r="D286" s="32"/>
      <c r="E286" s="32"/>
      <c r="F286" s="32"/>
      <c r="G286" s="13"/>
      <c r="H286" s="13"/>
      <c r="I286" s="13"/>
      <c r="J286" s="13"/>
      <c r="K286" s="13"/>
      <c r="L286" s="13"/>
      <c r="M286" s="32"/>
      <c r="N286" s="13"/>
      <c r="O286" s="13"/>
      <c r="P286" s="13"/>
      <c r="Q286" s="13"/>
      <c r="R286" s="32" t="s">
        <v>1795</v>
      </c>
      <c r="S286" s="43" t="s">
        <v>1796</v>
      </c>
      <c r="T286" s="43" t="s">
        <v>1704</v>
      </c>
      <c r="U286" s="43" t="s">
        <v>975</v>
      </c>
      <c r="V286" s="43" t="s">
        <v>1679</v>
      </c>
      <c r="W286" s="32"/>
      <c r="X286" s="13"/>
      <c r="Y286" s="13"/>
      <c r="Z286" s="13"/>
      <c r="AA286" s="13"/>
      <c r="AB286" s="13"/>
      <c r="AC286" s="13"/>
      <c r="AD286" s="13"/>
      <c r="AE286" s="13"/>
      <c r="AF286" s="13"/>
      <c r="AG286" s="32"/>
      <c r="AH286" s="32"/>
      <c r="AI286" s="13"/>
      <c r="AJ286" s="13"/>
      <c r="AK286" s="13"/>
      <c r="AL286" s="13"/>
    </row>
    <row r="287" spans="1:38" x14ac:dyDescent="0.25">
      <c r="A287" s="31">
        <v>281</v>
      </c>
      <c r="B287" s="31">
        <v>281</v>
      </c>
      <c r="C287" s="40" t="s">
        <v>1140</v>
      </c>
      <c r="D287" s="32"/>
      <c r="E287" s="32"/>
      <c r="F287" s="32"/>
      <c r="G287" s="13"/>
      <c r="H287" s="13"/>
      <c r="I287" s="13"/>
      <c r="J287" s="13"/>
      <c r="K287" s="13"/>
      <c r="L287" s="13"/>
      <c r="M287" s="32"/>
      <c r="N287" s="13"/>
      <c r="O287" s="13"/>
      <c r="P287" s="13"/>
      <c r="Q287" s="13"/>
      <c r="R287" s="32" t="s">
        <v>1797</v>
      </c>
      <c r="S287" s="43" t="s">
        <v>1798</v>
      </c>
      <c r="T287" s="43" t="s">
        <v>1645</v>
      </c>
      <c r="U287" s="43" t="s">
        <v>1020</v>
      </c>
      <c r="V287" s="43" t="s">
        <v>221</v>
      </c>
      <c r="W287" s="32"/>
      <c r="X287" s="13"/>
      <c r="Y287" s="13"/>
      <c r="Z287" s="13"/>
      <c r="AA287" s="13"/>
      <c r="AB287" s="13"/>
      <c r="AC287" s="13"/>
      <c r="AD287" s="13"/>
      <c r="AE287" s="13"/>
      <c r="AF287" s="13"/>
      <c r="AG287" s="32"/>
      <c r="AH287" s="32"/>
      <c r="AI287" s="13"/>
      <c r="AJ287" s="13"/>
      <c r="AK287" s="13"/>
      <c r="AL287" s="13"/>
    </row>
    <row r="288" spans="1:38" ht="30" x14ac:dyDescent="0.25">
      <c r="A288" s="31">
        <v>282</v>
      </c>
      <c r="B288" s="31">
        <v>282</v>
      </c>
      <c r="C288" s="40" t="s">
        <v>1161</v>
      </c>
      <c r="D288" s="32"/>
      <c r="E288" s="32"/>
      <c r="F288" s="32"/>
      <c r="G288" s="13"/>
      <c r="H288" s="13"/>
      <c r="I288" s="13"/>
      <c r="J288" s="13"/>
      <c r="K288" s="13"/>
      <c r="L288" s="13"/>
      <c r="M288" s="32"/>
      <c r="N288" s="13"/>
      <c r="O288" s="13"/>
      <c r="P288" s="13"/>
      <c r="Q288" s="13"/>
      <c r="R288" s="32" t="s">
        <v>1799</v>
      </c>
      <c r="S288" s="43" t="s">
        <v>1800</v>
      </c>
      <c r="T288" s="43" t="s">
        <v>1645</v>
      </c>
      <c r="U288" s="43" t="s">
        <v>1642</v>
      </c>
      <c r="V288" s="43" t="s">
        <v>1801</v>
      </c>
      <c r="W288" s="32"/>
      <c r="X288" s="13"/>
      <c r="Y288" s="13"/>
      <c r="Z288" s="13"/>
      <c r="AA288" s="13"/>
      <c r="AB288" s="13"/>
      <c r="AC288" s="13"/>
      <c r="AD288" s="13"/>
      <c r="AE288" s="13"/>
      <c r="AF288" s="13"/>
      <c r="AG288" s="32"/>
      <c r="AH288" s="32"/>
      <c r="AI288" s="13"/>
      <c r="AJ288" s="13"/>
      <c r="AK288" s="13"/>
      <c r="AL288" s="13"/>
    </row>
    <row r="289" spans="1:38" ht="60" x14ac:dyDescent="0.25">
      <c r="A289" s="31">
        <v>283</v>
      </c>
      <c r="B289" s="31">
        <v>283</v>
      </c>
      <c r="C289" s="40" t="s">
        <v>1190</v>
      </c>
      <c r="D289" s="32"/>
      <c r="E289" s="32"/>
      <c r="F289" s="32"/>
      <c r="G289" s="13"/>
      <c r="H289" s="13"/>
      <c r="I289" s="13"/>
      <c r="J289" s="13"/>
      <c r="K289" s="13"/>
      <c r="L289" s="13"/>
      <c r="M289" s="32"/>
      <c r="N289" s="13"/>
      <c r="O289" s="13"/>
      <c r="P289" s="13"/>
      <c r="Q289" s="13"/>
      <c r="R289" s="32" t="s">
        <v>1802</v>
      </c>
      <c r="S289" s="43" t="s">
        <v>1803</v>
      </c>
      <c r="T289" s="43" t="s">
        <v>1645</v>
      </c>
      <c r="U289" s="43" t="s">
        <v>975</v>
      </c>
      <c r="V289" s="43" t="s">
        <v>56</v>
      </c>
      <c r="W289" s="32"/>
      <c r="X289" s="13"/>
      <c r="Y289" s="13"/>
      <c r="Z289" s="13"/>
      <c r="AA289" s="13"/>
      <c r="AB289" s="13"/>
      <c r="AC289" s="13"/>
      <c r="AD289" s="13"/>
      <c r="AE289" s="13"/>
      <c r="AF289" s="13"/>
      <c r="AG289" s="32"/>
      <c r="AH289" s="32"/>
      <c r="AI289" s="13"/>
      <c r="AJ289" s="13"/>
      <c r="AK289" s="13"/>
      <c r="AL289" s="13"/>
    </row>
    <row r="290" spans="1:38" ht="60" x14ac:dyDescent="0.25">
      <c r="A290" s="31">
        <v>284</v>
      </c>
      <c r="B290" s="31">
        <v>284</v>
      </c>
      <c r="C290" s="40" t="s">
        <v>1190</v>
      </c>
      <c r="D290" s="32"/>
      <c r="E290" s="32"/>
      <c r="F290" s="32"/>
      <c r="G290" s="13"/>
      <c r="H290" s="13"/>
      <c r="I290" s="13"/>
      <c r="J290" s="13"/>
      <c r="K290" s="13"/>
      <c r="L290" s="13"/>
      <c r="M290" s="32"/>
      <c r="N290" s="13"/>
      <c r="O290" s="13"/>
      <c r="P290" s="13"/>
      <c r="Q290" s="13"/>
      <c r="R290" s="32" t="s">
        <v>1804</v>
      </c>
      <c r="S290" s="43" t="s">
        <v>1805</v>
      </c>
      <c r="T290" s="43" t="s">
        <v>1645</v>
      </c>
      <c r="U290" s="43" t="s">
        <v>975</v>
      </c>
      <c r="V290" s="43" t="s">
        <v>357</v>
      </c>
      <c r="W290" s="32"/>
      <c r="X290" s="13"/>
      <c r="Y290" s="13"/>
      <c r="Z290" s="13"/>
      <c r="AA290" s="13"/>
      <c r="AB290" s="13"/>
      <c r="AC290" s="13"/>
      <c r="AD290" s="13"/>
      <c r="AE290" s="13"/>
      <c r="AF290" s="13"/>
      <c r="AG290" s="32"/>
      <c r="AH290" s="32"/>
      <c r="AI290" s="13"/>
      <c r="AJ290" s="13"/>
      <c r="AK290" s="13"/>
      <c r="AL290" s="13"/>
    </row>
    <row r="291" spans="1:38" x14ac:dyDescent="0.25">
      <c r="A291" s="31">
        <v>285</v>
      </c>
      <c r="B291" s="31">
        <v>285</v>
      </c>
      <c r="C291" s="40" t="s">
        <v>1670</v>
      </c>
      <c r="D291" s="32"/>
      <c r="E291" s="32"/>
      <c r="F291" s="32"/>
      <c r="G291" s="13"/>
      <c r="H291" s="13"/>
      <c r="I291" s="13"/>
      <c r="J291" s="13"/>
      <c r="K291" s="13"/>
      <c r="L291" s="13"/>
      <c r="M291" s="32"/>
      <c r="N291" s="13"/>
      <c r="O291" s="13"/>
      <c r="P291" s="13"/>
      <c r="Q291" s="13"/>
      <c r="R291" s="32" t="s">
        <v>1806</v>
      </c>
      <c r="S291" s="43" t="s">
        <v>1806</v>
      </c>
      <c r="T291" s="43" t="s">
        <v>1807</v>
      </c>
      <c r="U291" s="43" t="s">
        <v>975</v>
      </c>
      <c r="V291" s="43" t="s">
        <v>231</v>
      </c>
      <c r="W291" s="32"/>
      <c r="X291" s="13"/>
      <c r="Y291" s="13"/>
      <c r="Z291" s="13"/>
      <c r="AA291" s="13"/>
      <c r="AB291" s="13"/>
      <c r="AC291" s="13"/>
      <c r="AD291" s="13"/>
      <c r="AE291" s="13"/>
      <c r="AF291" s="13"/>
      <c r="AG291" s="32"/>
      <c r="AH291" s="32"/>
      <c r="AI291" s="13"/>
      <c r="AJ291" s="13"/>
      <c r="AK291" s="13"/>
      <c r="AL291" s="13"/>
    </row>
    <row r="292" spans="1:38" ht="30" x14ac:dyDescent="0.25">
      <c r="A292" s="31">
        <v>286</v>
      </c>
      <c r="B292" s="31">
        <v>286</v>
      </c>
      <c r="C292" s="40" t="s">
        <v>1222</v>
      </c>
      <c r="D292" s="32"/>
      <c r="E292" s="32"/>
      <c r="F292" s="32"/>
      <c r="G292" s="13"/>
      <c r="H292" s="13"/>
      <c r="I292" s="13"/>
      <c r="J292" s="13"/>
      <c r="K292" s="13"/>
      <c r="L292" s="13"/>
      <c r="M292" s="32"/>
      <c r="N292" s="13"/>
      <c r="O292" s="13"/>
      <c r="P292" s="13"/>
      <c r="Q292" s="13"/>
      <c r="R292" s="32" t="s">
        <v>1808</v>
      </c>
      <c r="S292" s="43" t="s">
        <v>1808</v>
      </c>
      <c r="T292" s="43" t="s">
        <v>1809</v>
      </c>
      <c r="U292" s="43" t="s">
        <v>1073</v>
      </c>
      <c r="V292" s="43" t="s">
        <v>1066</v>
      </c>
      <c r="W292" s="32"/>
      <c r="X292" s="13"/>
      <c r="Y292" s="13"/>
      <c r="Z292" s="13"/>
      <c r="AA292" s="13"/>
      <c r="AB292" s="13"/>
      <c r="AC292" s="13"/>
      <c r="AD292" s="13"/>
      <c r="AE292" s="13"/>
      <c r="AF292" s="13"/>
      <c r="AG292" s="32"/>
      <c r="AH292" s="32"/>
      <c r="AI292" s="13"/>
      <c r="AJ292" s="13"/>
      <c r="AK292" s="13"/>
      <c r="AL292" s="13"/>
    </row>
    <row r="293" spans="1:38" x14ac:dyDescent="0.25">
      <c r="A293" s="31">
        <v>287</v>
      </c>
      <c r="B293" s="31">
        <v>287</v>
      </c>
      <c r="C293" s="40" t="s">
        <v>1810</v>
      </c>
      <c r="D293" s="32"/>
      <c r="E293" s="32"/>
      <c r="F293" s="32"/>
      <c r="G293" s="13"/>
      <c r="H293" s="13"/>
      <c r="I293" s="13"/>
      <c r="J293" s="13"/>
      <c r="K293" s="13"/>
      <c r="L293" s="13"/>
      <c r="M293" s="32"/>
      <c r="N293" s="13"/>
      <c r="O293" s="13"/>
      <c r="P293" s="13"/>
      <c r="Q293" s="13"/>
      <c r="R293" s="43" t="s">
        <v>1811</v>
      </c>
      <c r="S293" s="43" t="s">
        <v>1811</v>
      </c>
      <c r="T293" s="43" t="s">
        <v>1809</v>
      </c>
      <c r="U293" s="43" t="s">
        <v>1022</v>
      </c>
      <c r="V293" s="40" t="s">
        <v>1661</v>
      </c>
      <c r="W293" s="32"/>
      <c r="X293" s="13"/>
      <c r="Y293" s="13"/>
      <c r="Z293" s="13"/>
      <c r="AA293" s="13"/>
      <c r="AB293" s="13"/>
      <c r="AC293" s="13"/>
      <c r="AD293" s="13"/>
      <c r="AE293" s="13"/>
      <c r="AF293" s="13"/>
      <c r="AG293" s="32"/>
      <c r="AH293" s="32"/>
      <c r="AI293" s="13"/>
      <c r="AJ293" s="13"/>
      <c r="AK293" s="13"/>
      <c r="AL293" s="13"/>
    </row>
    <row r="294" spans="1:38" x14ac:dyDescent="0.25">
      <c r="A294" s="31">
        <v>288</v>
      </c>
      <c r="B294" s="31">
        <v>288</v>
      </c>
      <c r="C294" s="40" t="s">
        <v>1318</v>
      </c>
      <c r="D294" s="32"/>
      <c r="E294" s="32"/>
      <c r="F294" s="32"/>
      <c r="G294" s="13"/>
      <c r="H294" s="13"/>
      <c r="I294" s="13"/>
      <c r="J294" s="13"/>
      <c r="K294" s="13"/>
      <c r="L294" s="13"/>
      <c r="M294" s="32"/>
      <c r="N294" s="13"/>
      <c r="O294" s="13"/>
      <c r="P294" s="13"/>
      <c r="Q294" s="13"/>
      <c r="R294" s="32" t="s">
        <v>1812</v>
      </c>
      <c r="S294" s="43" t="s">
        <v>1812</v>
      </c>
      <c r="T294" s="43" t="s">
        <v>1813</v>
      </c>
      <c r="U294" s="43" t="s">
        <v>975</v>
      </c>
      <c r="V294" s="43" t="s">
        <v>56</v>
      </c>
      <c r="W294" s="32"/>
      <c r="X294" s="13"/>
      <c r="Y294" s="13"/>
      <c r="Z294" s="13"/>
      <c r="AA294" s="13"/>
      <c r="AB294" s="13"/>
      <c r="AC294" s="13"/>
      <c r="AD294" s="13"/>
      <c r="AE294" s="13"/>
      <c r="AF294" s="13"/>
      <c r="AG294" s="32"/>
      <c r="AH294" s="32"/>
      <c r="AI294" s="13"/>
      <c r="AJ294" s="13"/>
      <c r="AK294" s="13"/>
      <c r="AL294" s="13"/>
    </row>
    <row r="295" spans="1:38" ht="45" x14ac:dyDescent="0.25">
      <c r="A295" s="31">
        <v>289</v>
      </c>
      <c r="B295" s="31">
        <v>289</v>
      </c>
      <c r="C295" s="40" t="s">
        <v>1814</v>
      </c>
      <c r="D295" s="32"/>
      <c r="E295" s="32"/>
      <c r="F295" s="32"/>
      <c r="G295" s="13"/>
      <c r="H295" s="13"/>
      <c r="I295" s="13"/>
      <c r="J295" s="13"/>
      <c r="K295" s="13"/>
      <c r="L295" s="13"/>
      <c r="M295" s="32"/>
      <c r="N295" s="13"/>
      <c r="O295" s="13"/>
      <c r="P295" s="13"/>
      <c r="Q295" s="13"/>
      <c r="R295" s="32" t="s">
        <v>1815</v>
      </c>
      <c r="S295" s="43" t="s">
        <v>1816</v>
      </c>
      <c r="T295" s="43" t="s">
        <v>1809</v>
      </c>
      <c r="U295" s="43" t="s">
        <v>1022</v>
      </c>
      <c r="V295" s="40" t="s">
        <v>1817</v>
      </c>
      <c r="W295" s="32"/>
      <c r="X295" s="13"/>
      <c r="Y295" s="13"/>
      <c r="Z295" s="13"/>
      <c r="AA295" s="13"/>
      <c r="AB295" s="13"/>
      <c r="AC295" s="13"/>
      <c r="AD295" s="13"/>
      <c r="AE295" s="13"/>
      <c r="AF295" s="13"/>
      <c r="AG295" s="32"/>
      <c r="AH295" s="32"/>
      <c r="AI295" s="13"/>
      <c r="AJ295" s="13"/>
      <c r="AK295" s="13"/>
      <c r="AL295" s="13"/>
    </row>
    <row r="296" spans="1:38" ht="30" x14ac:dyDescent="0.25">
      <c r="A296" s="31">
        <v>290</v>
      </c>
      <c r="B296" s="31">
        <v>290</v>
      </c>
      <c r="C296" s="40" t="s">
        <v>1194</v>
      </c>
      <c r="D296" s="32"/>
      <c r="E296" s="32"/>
      <c r="F296" s="32"/>
      <c r="G296" s="13"/>
      <c r="H296" s="13"/>
      <c r="I296" s="13"/>
      <c r="J296" s="13"/>
      <c r="K296" s="13"/>
      <c r="L296" s="13"/>
      <c r="M296" s="32"/>
      <c r="N296" s="13"/>
      <c r="O296" s="13"/>
      <c r="P296" s="13"/>
      <c r="Q296" s="13"/>
      <c r="R296" s="32" t="s">
        <v>1818</v>
      </c>
      <c r="S296" s="43" t="s">
        <v>1818</v>
      </c>
      <c r="T296" s="43" t="s">
        <v>1819</v>
      </c>
      <c r="U296" s="43" t="s">
        <v>975</v>
      </c>
      <c r="V296" s="43" t="s">
        <v>231</v>
      </c>
      <c r="W296" s="32"/>
      <c r="X296" s="13"/>
      <c r="Y296" s="13"/>
      <c r="Z296" s="13"/>
      <c r="AA296" s="13"/>
      <c r="AB296" s="13"/>
      <c r="AC296" s="13"/>
      <c r="AD296" s="13"/>
      <c r="AE296" s="13"/>
      <c r="AF296" s="13"/>
      <c r="AG296" s="32"/>
      <c r="AH296" s="32"/>
      <c r="AI296" s="13"/>
      <c r="AJ296" s="13"/>
      <c r="AK296" s="13"/>
      <c r="AL296" s="13"/>
    </row>
    <row r="297" spans="1:38" ht="30" x14ac:dyDescent="0.25">
      <c r="A297" s="31">
        <v>291</v>
      </c>
      <c r="B297" s="31">
        <v>291</v>
      </c>
      <c r="C297" s="40" t="s">
        <v>1194</v>
      </c>
      <c r="D297" s="32"/>
      <c r="E297" s="32"/>
      <c r="F297" s="32"/>
      <c r="G297" s="13"/>
      <c r="H297" s="13"/>
      <c r="I297" s="13"/>
      <c r="J297" s="13"/>
      <c r="K297" s="13"/>
      <c r="L297" s="13"/>
      <c r="M297" s="32"/>
      <c r="N297" s="13"/>
      <c r="O297" s="13"/>
      <c r="P297" s="13"/>
      <c r="Q297" s="13"/>
      <c r="R297" s="32" t="s">
        <v>1820</v>
      </c>
      <c r="S297" s="43" t="s">
        <v>1821</v>
      </c>
      <c r="T297" s="43" t="s">
        <v>1819</v>
      </c>
      <c r="U297" s="43" t="s">
        <v>1073</v>
      </c>
      <c r="V297" s="43" t="s">
        <v>1066</v>
      </c>
      <c r="W297" s="32"/>
      <c r="X297" s="13"/>
      <c r="Y297" s="13"/>
      <c r="Z297" s="13"/>
      <c r="AA297" s="13"/>
      <c r="AB297" s="13"/>
      <c r="AC297" s="13"/>
      <c r="AD297" s="13"/>
      <c r="AE297" s="13"/>
      <c r="AF297" s="13"/>
      <c r="AG297" s="32"/>
      <c r="AH297" s="32"/>
      <c r="AI297" s="13"/>
      <c r="AJ297" s="13"/>
      <c r="AK297" s="13"/>
      <c r="AL297" s="13"/>
    </row>
    <row r="298" spans="1:38" x14ac:dyDescent="0.25">
      <c r="A298" s="31">
        <v>292</v>
      </c>
      <c r="B298" s="31">
        <v>292</v>
      </c>
      <c r="C298" s="40" t="s">
        <v>1822</v>
      </c>
      <c r="D298" s="32"/>
      <c r="E298" s="32"/>
      <c r="F298" s="32"/>
      <c r="G298" s="13"/>
      <c r="H298" s="13"/>
      <c r="I298" s="13"/>
      <c r="J298" s="13"/>
      <c r="K298" s="13"/>
      <c r="L298" s="13"/>
      <c r="M298" s="32"/>
      <c r="N298" s="13"/>
      <c r="O298" s="13"/>
      <c r="P298" s="13"/>
      <c r="Q298" s="13"/>
      <c r="R298" s="32" t="s">
        <v>1823</v>
      </c>
      <c r="S298" s="43" t="s">
        <v>1823</v>
      </c>
      <c r="T298" s="43" t="s">
        <v>1809</v>
      </c>
      <c r="U298" s="43" t="s">
        <v>975</v>
      </c>
      <c r="V298" s="43" t="s">
        <v>221</v>
      </c>
      <c r="W298" s="32"/>
      <c r="X298" s="13"/>
      <c r="Y298" s="13"/>
      <c r="Z298" s="13"/>
      <c r="AA298" s="13"/>
      <c r="AB298" s="13"/>
      <c r="AC298" s="13"/>
      <c r="AD298" s="13"/>
      <c r="AE298" s="13"/>
      <c r="AF298" s="13"/>
      <c r="AG298" s="32"/>
      <c r="AH298" s="32"/>
      <c r="AI298" s="13"/>
      <c r="AJ298" s="13"/>
      <c r="AK298" s="13"/>
      <c r="AL298" s="13"/>
    </row>
    <row r="299" spans="1:38" x14ac:dyDescent="0.25">
      <c r="A299" s="31">
        <v>293</v>
      </c>
      <c r="B299" s="31">
        <v>293</v>
      </c>
      <c r="C299" s="40" t="s">
        <v>1822</v>
      </c>
      <c r="D299" s="32"/>
      <c r="E299" s="32"/>
      <c r="F299" s="32"/>
      <c r="G299" s="13"/>
      <c r="H299" s="13"/>
      <c r="I299" s="13"/>
      <c r="J299" s="13"/>
      <c r="K299" s="13"/>
      <c r="L299" s="13"/>
      <c r="M299" s="32"/>
      <c r="N299" s="13"/>
      <c r="O299" s="13"/>
      <c r="P299" s="13"/>
      <c r="Q299" s="13"/>
      <c r="R299" s="32" t="s">
        <v>1824</v>
      </c>
      <c r="S299" s="43" t="s">
        <v>1824</v>
      </c>
      <c r="T299" s="43" t="s">
        <v>1819</v>
      </c>
      <c r="U299" s="43" t="s">
        <v>975</v>
      </c>
      <c r="V299" s="43" t="s">
        <v>56</v>
      </c>
      <c r="W299" s="32"/>
      <c r="X299" s="13"/>
      <c r="Y299" s="13"/>
      <c r="Z299" s="13"/>
      <c r="AA299" s="13"/>
      <c r="AB299" s="13"/>
      <c r="AC299" s="13"/>
      <c r="AD299" s="13"/>
      <c r="AE299" s="13"/>
      <c r="AF299" s="13"/>
      <c r="AG299" s="32"/>
      <c r="AH299" s="32"/>
      <c r="AI299" s="13"/>
      <c r="AJ299" s="13"/>
      <c r="AK299" s="13"/>
      <c r="AL299" s="13"/>
    </row>
    <row r="300" spans="1:38" ht="30" x14ac:dyDescent="0.25">
      <c r="A300" s="31">
        <v>294</v>
      </c>
      <c r="B300" s="31">
        <v>294</v>
      </c>
      <c r="C300" s="40" t="s">
        <v>1201</v>
      </c>
      <c r="D300" s="32"/>
      <c r="E300" s="32"/>
      <c r="F300" s="32"/>
      <c r="G300" s="13"/>
      <c r="H300" s="13"/>
      <c r="I300" s="13"/>
      <c r="J300" s="13"/>
      <c r="K300" s="13"/>
      <c r="L300" s="13"/>
      <c r="M300" s="32"/>
      <c r="N300" s="13"/>
      <c r="O300" s="13"/>
      <c r="P300" s="13"/>
      <c r="Q300" s="13"/>
      <c r="R300" s="32" t="s">
        <v>1825</v>
      </c>
      <c r="S300" s="43" t="s">
        <v>1826</v>
      </c>
      <c r="T300" s="43" t="s">
        <v>1819</v>
      </c>
      <c r="U300" s="43" t="s">
        <v>975</v>
      </c>
      <c r="V300" s="43" t="s">
        <v>231</v>
      </c>
      <c r="W300" s="32"/>
      <c r="X300" s="13"/>
      <c r="Y300" s="13"/>
      <c r="Z300" s="13"/>
      <c r="AA300" s="13"/>
      <c r="AB300" s="13"/>
      <c r="AC300" s="13"/>
      <c r="AD300" s="13"/>
      <c r="AE300" s="13"/>
      <c r="AF300" s="13"/>
      <c r="AG300" s="32"/>
      <c r="AH300" s="32"/>
      <c r="AI300" s="13"/>
      <c r="AJ300" s="13"/>
      <c r="AK300" s="13"/>
      <c r="AL300" s="13"/>
    </row>
    <row r="301" spans="1:38" ht="30" x14ac:dyDescent="0.25">
      <c r="A301" s="31">
        <v>295</v>
      </c>
      <c r="B301" s="31">
        <v>295</v>
      </c>
      <c r="C301" s="40" t="s">
        <v>1194</v>
      </c>
      <c r="D301" s="32"/>
      <c r="E301" s="32"/>
      <c r="F301" s="32"/>
      <c r="G301" s="13"/>
      <c r="H301" s="13"/>
      <c r="I301" s="13"/>
      <c r="J301" s="13"/>
      <c r="K301" s="13"/>
      <c r="L301" s="13"/>
      <c r="M301" s="32"/>
      <c r="N301" s="13"/>
      <c r="O301" s="13"/>
      <c r="P301" s="13"/>
      <c r="Q301" s="13"/>
      <c r="R301" s="32" t="s">
        <v>1827</v>
      </c>
      <c r="S301" s="43" t="s">
        <v>1828</v>
      </c>
      <c r="T301" s="43" t="s">
        <v>1807</v>
      </c>
      <c r="U301" s="43" t="s">
        <v>975</v>
      </c>
      <c r="V301" s="43" t="s">
        <v>1734</v>
      </c>
      <c r="W301" s="32"/>
      <c r="X301" s="13"/>
      <c r="Y301" s="13"/>
      <c r="Z301" s="13"/>
      <c r="AA301" s="13"/>
      <c r="AB301" s="13"/>
      <c r="AC301" s="13"/>
      <c r="AD301" s="13"/>
      <c r="AE301" s="13"/>
      <c r="AF301" s="13"/>
      <c r="AG301" s="32"/>
      <c r="AH301" s="32"/>
      <c r="AI301" s="13"/>
      <c r="AJ301" s="13"/>
      <c r="AK301" s="13"/>
      <c r="AL301" s="13"/>
    </row>
    <row r="302" spans="1:38" ht="60" x14ac:dyDescent="0.25">
      <c r="A302" s="31">
        <v>296</v>
      </c>
      <c r="B302" s="31">
        <v>296</v>
      </c>
      <c r="C302" s="40" t="s">
        <v>1239</v>
      </c>
      <c r="D302" s="32"/>
      <c r="E302" s="32"/>
      <c r="F302" s="32"/>
      <c r="G302" s="13"/>
      <c r="H302" s="13"/>
      <c r="I302" s="13"/>
      <c r="J302" s="13"/>
      <c r="K302" s="13"/>
      <c r="L302" s="13"/>
      <c r="M302" s="32"/>
      <c r="N302" s="13"/>
      <c r="O302" s="13"/>
      <c r="P302" s="13"/>
      <c r="Q302" s="13"/>
      <c r="R302" s="32" t="s">
        <v>1829</v>
      </c>
      <c r="S302" s="43" t="s">
        <v>1830</v>
      </c>
      <c r="T302" s="43" t="s">
        <v>1807</v>
      </c>
      <c r="U302" s="43" t="s">
        <v>975</v>
      </c>
      <c r="V302" s="43" t="s">
        <v>56</v>
      </c>
      <c r="W302" s="32"/>
      <c r="X302" s="13"/>
      <c r="Y302" s="13"/>
      <c r="Z302" s="13"/>
      <c r="AA302" s="13"/>
      <c r="AB302" s="13"/>
      <c r="AC302" s="13"/>
      <c r="AD302" s="13"/>
      <c r="AE302" s="13"/>
      <c r="AF302" s="13"/>
      <c r="AG302" s="32"/>
      <c r="AH302" s="32"/>
      <c r="AI302" s="13"/>
      <c r="AJ302" s="13"/>
      <c r="AK302" s="13"/>
      <c r="AL302" s="13"/>
    </row>
    <row r="303" spans="1:38" ht="60" x14ac:dyDescent="0.25">
      <c r="A303" s="31">
        <v>297</v>
      </c>
      <c r="B303" s="31">
        <v>297</v>
      </c>
      <c r="C303" s="40" t="s">
        <v>1194</v>
      </c>
      <c r="D303" s="32"/>
      <c r="E303" s="32"/>
      <c r="F303" s="32"/>
      <c r="G303" s="13"/>
      <c r="H303" s="13"/>
      <c r="I303" s="13"/>
      <c r="J303" s="13"/>
      <c r="K303" s="13"/>
      <c r="L303" s="13"/>
      <c r="M303" s="32"/>
      <c r="N303" s="13"/>
      <c r="O303" s="13"/>
      <c r="P303" s="13"/>
      <c r="Q303" s="13"/>
      <c r="R303" s="32" t="s">
        <v>1831</v>
      </c>
      <c r="S303" s="43" t="s">
        <v>1832</v>
      </c>
      <c r="T303" s="43" t="s">
        <v>1807</v>
      </c>
      <c r="U303" s="43" t="s">
        <v>1073</v>
      </c>
      <c r="V303" s="43" t="s">
        <v>1066</v>
      </c>
      <c r="W303" s="32"/>
      <c r="X303" s="13"/>
      <c r="Y303" s="13"/>
      <c r="Z303" s="13"/>
      <c r="AA303" s="13"/>
      <c r="AB303" s="13"/>
      <c r="AC303" s="13"/>
      <c r="AD303" s="13"/>
      <c r="AE303" s="13"/>
      <c r="AF303" s="13"/>
      <c r="AG303" s="32"/>
      <c r="AH303" s="32"/>
      <c r="AI303" s="13"/>
      <c r="AJ303" s="13"/>
      <c r="AK303" s="13"/>
      <c r="AL303" s="13"/>
    </row>
    <row r="304" spans="1:38" ht="30" x14ac:dyDescent="0.25">
      <c r="A304" s="31">
        <v>298</v>
      </c>
      <c r="B304" s="31">
        <v>298</v>
      </c>
      <c r="C304" s="40" t="s">
        <v>1204</v>
      </c>
      <c r="D304" s="32"/>
      <c r="E304" s="32"/>
      <c r="F304" s="32"/>
      <c r="G304" s="13"/>
      <c r="H304" s="13"/>
      <c r="I304" s="13"/>
      <c r="J304" s="13"/>
      <c r="K304" s="13"/>
      <c r="L304" s="13"/>
      <c r="M304" s="32"/>
      <c r="N304" s="13"/>
      <c r="O304" s="13"/>
      <c r="P304" s="13"/>
      <c r="Q304" s="13"/>
      <c r="R304" s="32" t="s">
        <v>1833</v>
      </c>
      <c r="S304" s="43" t="s">
        <v>1834</v>
      </c>
      <c r="T304" s="43" t="s">
        <v>1807</v>
      </c>
      <c r="U304" s="43" t="s">
        <v>1022</v>
      </c>
      <c r="V304" s="43" t="s">
        <v>1661</v>
      </c>
      <c r="W304" s="32"/>
      <c r="X304" s="13"/>
      <c r="Y304" s="13"/>
      <c r="Z304" s="13"/>
      <c r="AA304" s="13"/>
      <c r="AB304" s="13"/>
      <c r="AC304" s="13"/>
      <c r="AD304" s="13"/>
      <c r="AE304" s="13"/>
      <c r="AF304" s="13"/>
      <c r="AG304" s="32"/>
      <c r="AH304" s="32"/>
      <c r="AI304" s="13"/>
      <c r="AJ304" s="13"/>
      <c r="AK304" s="13"/>
      <c r="AL304" s="13"/>
    </row>
    <row r="305" spans="1:38" ht="30" x14ac:dyDescent="0.25">
      <c r="A305" s="31">
        <v>299</v>
      </c>
      <c r="B305" s="31">
        <v>299</v>
      </c>
      <c r="C305" s="40" t="s">
        <v>1204</v>
      </c>
      <c r="D305" s="32"/>
      <c r="E305" s="32"/>
      <c r="F305" s="32"/>
      <c r="G305" s="13"/>
      <c r="H305" s="13"/>
      <c r="I305" s="13"/>
      <c r="J305" s="13"/>
      <c r="K305" s="13"/>
      <c r="L305" s="13"/>
      <c r="M305" s="32"/>
      <c r="N305" s="13"/>
      <c r="O305" s="13"/>
      <c r="P305" s="13"/>
      <c r="Q305" s="13"/>
      <c r="R305" s="32" t="s">
        <v>1835</v>
      </c>
      <c r="S305" s="43" t="s">
        <v>1836</v>
      </c>
      <c r="T305" s="43" t="s">
        <v>1637</v>
      </c>
      <c r="U305" s="43" t="s">
        <v>975</v>
      </c>
      <c r="V305" s="43" t="s">
        <v>231</v>
      </c>
      <c r="W305" s="32"/>
      <c r="X305" s="13"/>
      <c r="Y305" s="13"/>
      <c r="Z305" s="13"/>
      <c r="AA305" s="13"/>
      <c r="AB305" s="13"/>
      <c r="AC305" s="13"/>
      <c r="AD305" s="13"/>
      <c r="AE305" s="13"/>
      <c r="AF305" s="13"/>
      <c r="AG305" s="32"/>
      <c r="AH305" s="32"/>
      <c r="AI305" s="13"/>
      <c r="AJ305" s="13"/>
      <c r="AK305" s="13"/>
      <c r="AL305" s="13"/>
    </row>
    <row r="306" spans="1:38" ht="30" x14ac:dyDescent="0.25">
      <c r="A306" s="31">
        <v>300</v>
      </c>
      <c r="B306" s="31">
        <v>300</v>
      </c>
      <c r="C306" s="40" t="s">
        <v>1326</v>
      </c>
      <c r="D306" s="32"/>
      <c r="E306" s="32"/>
      <c r="F306" s="32"/>
      <c r="G306" s="13"/>
      <c r="H306" s="13"/>
      <c r="I306" s="13"/>
      <c r="J306" s="13"/>
      <c r="K306" s="13"/>
      <c r="L306" s="13"/>
      <c r="M306" s="32"/>
      <c r="N306" s="13"/>
      <c r="O306" s="13"/>
      <c r="P306" s="13"/>
      <c r="Q306" s="13"/>
      <c r="R306" s="32" t="s">
        <v>1837</v>
      </c>
      <c r="S306" s="43" t="s">
        <v>1838</v>
      </c>
      <c r="T306" s="43" t="s">
        <v>1637</v>
      </c>
      <c r="U306" s="43" t="s">
        <v>975</v>
      </c>
      <c r="V306" s="43" t="s">
        <v>56</v>
      </c>
      <c r="W306" s="32"/>
      <c r="X306" s="13"/>
      <c r="Y306" s="13"/>
      <c r="Z306" s="13"/>
      <c r="AA306" s="13"/>
      <c r="AB306" s="13"/>
      <c r="AC306" s="13"/>
      <c r="AD306" s="13"/>
      <c r="AE306" s="13"/>
      <c r="AF306" s="13"/>
      <c r="AG306" s="32"/>
      <c r="AH306" s="32"/>
      <c r="AI306" s="13"/>
      <c r="AJ306" s="13"/>
      <c r="AK306" s="13"/>
      <c r="AL306" s="13"/>
    </row>
    <row r="307" spans="1:38" ht="30" x14ac:dyDescent="0.25">
      <c r="A307" s="31">
        <v>301</v>
      </c>
      <c r="B307" s="31">
        <v>301</v>
      </c>
      <c r="C307" s="40" t="s">
        <v>1326</v>
      </c>
      <c r="D307" s="32"/>
      <c r="E307" s="32"/>
      <c r="F307" s="32"/>
      <c r="G307" s="13"/>
      <c r="H307" s="13"/>
      <c r="I307" s="13"/>
      <c r="J307" s="13"/>
      <c r="K307" s="13"/>
      <c r="L307" s="13"/>
      <c r="M307" s="32"/>
      <c r="N307" s="13"/>
      <c r="O307" s="13"/>
      <c r="P307" s="13"/>
      <c r="Q307" s="13"/>
      <c r="R307" s="32" t="s">
        <v>1839</v>
      </c>
      <c r="S307" s="43" t="s">
        <v>1840</v>
      </c>
      <c r="T307" s="43" t="s">
        <v>1637</v>
      </c>
      <c r="U307" s="43" t="s">
        <v>975</v>
      </c>
      <c r="V307" s="43" t="s">
        <v>56</v>
      </c>
      <c r="W307" s="32"/>
      <c r="X307" s="13"/>
      <c r="Y307" s="13"/>
      <c r="Z307" s="13"/>
      <c r="AA307" s="13"/>
      <c r="AB307" s="13"/>
      <c r="AC307" s="13"/>
      <c r="AD307" s="13"/>
      <c r="AE307" s="13"/>
      <c r="AF307" s="13"/>
      <c r="AG307" s="32"/>
      <c r="AH307" s="32"/>
      <c r="AI307" s="13"/>
      <c r="AJ307" s="13"/>
      <c r="AK307" s="13"/>
      <c r="AL307" s="13"/>
    </row>
    <row r="308" spans="1:38" ht="30" x14ac:dyDescent="0.25">
      <c r="A308" s="31">
        <v>302</v>
      </c>
      <c r="B308" s="31">
        <v>302</v>
      </c>
      <c r="C308" s="40" t="s">
        <v>1201</v>
      </c>
      <c r="D308" s="32"/>
      <c r="E308" s="32"/>
      <c r="F308" s="32"/>
      <c r="G308" s="13"/>
      <c r="H308" s="13"/>
      <c r="I308" s="13"/>
      <c r="J308" s="13"/>
      <c r="K308" s="13"/>
      <c r="L308" s="13"/>
      <c r="M308" s="32"/>
      <c r="N308" s="13"/>
      <c r="O308" s="13"/>
      <c r="P308" s="13"/>
      <c r="Q308" s="13"/>
      <c r="R308" s="32" t="s">
        <v>1841</v>
      </c>
      <c r="S308" s="43" t="s">
        <v>1842</v>
      </c>
      <c r="T308" s="43" t="s">
        <v>1637</v>
      </c>
      <c r="U308" s="43" t="s">
        <v>1073</v>
      </c>
      <c r="V308" s="43" t="s">
        <v>987</v>
      </c>
      <c r="W308" s="32"/>
      <c r="X308" s="13"/>
      <c r="Y308" s="13"/>
      <c r="Z308" s="13"/>
      <c r="AA308" s="13"/>
      <c r="AB308" s="13"/>
      <c r="AC308" s="13"/>
      <c r="AD308" s="13"/>
      <c r="AE308" s="13"/>
      <c r="AF308" s="13"/>
      <c r="AG308" s="32"/>
      <c r="AH308" s="32"/>
      <c r="AI308" s="13"/>
      <c r="AJ308" s="13"/>
      <c r="AK308" s="13"/>
      <c r="AL308" s="13"/>
    </row>
    <row r="309" spans="1:38" ht="30" x14ac:dyDescent="0.25">
      <c r="A309" s="31">
        <v>303</v>
      </c>
      <c r="B309" s="31">
        <v>303</v>
      </c>
      <c r="C309" s="40" t="s">
        <v>1201</v>
      </c>
      <c r="D309" s="32"/>
      <c r="E309" s="32"/>
      <c r="F309" s="32"/>
      <c r="G309" s="13"/>
      <c r="H309" s="13"/>
      <c r="I309" s="13"/>
      <c r="J309" s="13"/>
      <c r="K309" s="13"/>
      <c r="L309" s="13"/>
      <c r="M309" s="32"/>
      <c r="N309" s="13"/>
      <c r="O309" s="13"/>
      <c r="P309" s="13"/>
      <c r="Q309" s="13"/>
      <c r="R309" s="32" t="s">
        <v>1843</v>
      </c>
      <c r="S309" s="43" t="s">
        <v>1844</v>
      </c>
      <c r="T309" s="43" t="s">
        <v>1645</v>
      </c>
      <c r="U309" s="43" t="s">
        <v>1022</v>
      </c>
      <c r="V309" s="43" t="s">
        <v>253</v>
      </c>
      <c r="W309" s="32"/>
      <c r="X309" s="13"/>
      <c r="Y309" s="13"/>
      <c r="Z309" s="13"/>
      <c r="AA309" s="13"/>
      <c r="AB309" s="13"/>
      <c r="AC309" s="13"/>
      <c r="AD309" s="13"/>
      <c r="AE309" s="13"/>
      <c r="AF309" s="13"/>
      <c r="AG309" s="32"/>
      <c r="AH309" s="32"/>
      <c r="AI309" s="13"/>
      <c r="AJ309" s="13"/>
      <c r="AK309" s="13"/>
      <c r="AL309" s="13"/>
    </row>
    <row r="310" spans="1:38" ht="30" x14ac:dyDescent="0.25">
      <c r="A310" s="31">
        <v>304</v>
      </c>
      <c r="B310" s="31">
        <v>304</v>
      </c>
      <c r="C310" s="40" t="s">
        <v>1201</v>
      </c>
      <c r="D310" s="32"/>
      <c r="E310" s="32"/>
      <c r="F310" s="32"/>
      <c r="G310" s="13"/>
      <c r="H310" s="13"/>
      <c r="I310" s="13"/>
      <c r="J310" s="13"/>
      <c r="K310" s="13"/>
      <c r="L310" s="13"/>
      <c r="M310" s="32"/>
      <c r="N310" s="13"/>
      <c r="O310" s="13"/>
      <c r="P310" s="13"/>
      <c r="Q310" s="13"/>
      <c r="R310" s="32" t="s">
        <v>1845</v>
      </c>
      <c r="S310" s="43" t="s">
        <v>1846</v>
      </c>
      <c r="T310" s="43" t="s">
        <v>1726</v>
      </c>
      <c r="U310" s="43" t="s">
        <v>975</v>
      </c>
      <c r="V310" s="43" t="s">
        <v>231</v>
      </c>
      <c r="W310" s="32"/>
      <c r="X310" s="13"/>
      <c r="Y310" s="13"/>
      <c r="Z310" s="13"/>
      <c r="AA310" s="13"/>
      <c r="AB310" s="13"/>
      <c r="AC310" s="13"/>
      <c r="AD310" s="13"/>
      <c r="AE310" s="13"/>
      <c r="AF310" s="13"/>
      <c r="AG310" s="32"/>
      <c r="AH310" s="32"/>
      <c r="AI310" s="13"/>
      <c r="AJ310" s="13"/>
      <c r="AK310" s="13"/>
      <c r="AL310" s="13"/>
    </row>
    <row r="311" spans="1:38" ht="30" x14ac:dyDescent="0.25">
      <c r="A311" s="31">
        <v>305</v>
      </c>
      <c r="B311" s="31">
        <v>305</v>
      </c>
      <c r="C311" s="40" t="s">
        <v>1326</v>
      </c>
      <c r="D311" s="32"/>
      <c r="E311" s="32"/>
      <c r="F311" s="32"/>
      <c r="G311" s="13"/>
      <c r="H311" s="13"/>
      <c r="I311" s="13"/>
      <c r="J311" s="13"/>
      <c r="K311" s="13"/>
      <c r="L311" s="13"/>
      <c r="M311" s="32"/>
      <c r="N311" s="13"/>
      <c r="O311" s="13"/>
      <c r="P311" s="13"/>
      <c r="Q311" s="13"/>
      <c r="R311" s="32" t="s">
        <v>1847</v>
      </c>
      <c r="S311" s="43" t="s">
        <v>1848</v>
      </c>
      <c r="T311" s="43" t="s">
        <v>1733</v>
      </c>
      <c r="U311" s="43" t="s">
        <v>1073</v>
      </c>
      <c r="V311" s="43" t="s">
        <v>1066</v>
      </c>
      <c r="W311" s="32"/>
      <c r="X311" s="13"/>
      <c r="Y311" s="13"/>
      <c r="Z311" s="13"/>
      <c r="AA311" s="13"/>
      <c r="AB311" s="13"/>
      <c r="AC311" s="13"/>
      <c r="AD311" s="13"/>
      <c r="AE311" s="13"/>
      <c r="AF311" s="13"/>
      <c r="AG311" s="32"/>
      <c r="AH311" s="32"/>
      <c r="AI311" s="13"/>
      <c r="AJ311" s="13"/>
      <c r="AK311" s="13"/>
      <c r="AL311" s="13"/>
    </row>
    <row r="312" spans="1:38" ht="30" x14ac:dyDescent="0.25">
      <c r="A312" s="31">
        <v>306</v>
      </c>
      <c r="B312" s="31">
        <v>306</v>
      </c>
      <c r="C312" s="40" t="s">
        <v>1194</v>
      </c>
      <c r="D312" s="32"/>
      <c r="E312" s="32"/>
      <c r="F312" s="32"/>
      <c r="G312" s="13"/>
      <c r="H312" s="13"/>
      <c r="I312" s="13"/>
      <c r="J312" s="13"/>
      <c r="K312" s="13"/>
      <c r="L312" s="13"/>
      <c r="M312" s="32"/>
      <c r="N312" s="13"/>
      <c r="O312" s="13"/>
      <c r="P312" s="13"/>
      <c r="Q312" s="13"/>
      <c r="R312" s="32" t="s">
        <v>1849</v>
      </c>
      <c r="S312" s="43" t="s">
        <v>1850</v>
      </c>
      <c r="T312" s="43" t="s">
        <v>1726</v>
      </c>
      <c r="U312" s="43" t="s">
        <v>1020</v>
      </c>
      <c r="V312" s="43" t="s">
        <v>1066</v>
      </c>
      <c r="W312" s="32"/>
      <c r="X312" s="13"/>
      <c r="Y312" s="13"/>
      <c r="Z312" s="13"/>
      <c r="AA312" s="13"/>
      <c r="AB312" s="13"/>
      <c r="AC312" s="13"/>
      <c r="AD312" s="13"/>
      <c r="AE312" s="13"/>
      <c r="AF312" s="13"/>
      <c r="AG312" s="32"/>
      <c r="AH312" s="32"/>
      <c r="AI312" s="13"/>
      <c r="AJ312" s="13"/>
      <c r="AK312" s="13"/>
      <c r="AL312" s="13"/>
    </row>
    <row r="313" spans="1:38" ht="90" x14ac:dyDescent="0.25">
      <c r="A313" s="31">
        <v>307</v>
      </c>
      <c r="B313" s="31">
        <v>307</v>
      </c>
      <c r="C313" s="40" t="s">
        <v>1201</v>
      </c>
      <c r="D313" s="32"/>
      <c r="E313" s="32"/>
      <c r="F313" s="32"/>
      <c r="G313" s="13"/>
      <c r="H313" s="13"/>
      <c r="I313" s="13"/>
      <c r="J313" s="13"/>
      <c r="K313" s="13"/>
      <c r="L313" s="13"/>
      <c r="M313" s="32"/>
      <c r="N313" s="13"/>
      <c r="O313" s="13"/>
      <c r="P313" s="13"/>
      <c r="Q313" s="13"/>
      <c r="R313" s="32" t="s">
        <v>1851</v>
      </c>
      <c r="S313" s="43" t="s">
        <v>1852</v>
      </c>
      <c r="T313" s="40" t="s">
        <v>1853</v>
      </c>
      <c r="U313" s="43" t="s">
        <v>1642</v>
      </c>
      <c r="V313" s="40" t="s">
        <v>1691</v>
      </c>
      <c r="W313" s="32"/>
      <c r="X313" s="13"/>
      <c r="Y313" s="13"/>
      <c r="Z313" s="13"/>
      <c r="AA313" s="13"/>
      <c r="AB313" s="13"/>
      <c r="AC313" s="13"/>
      <c r="AD313" s="13"/>
      <c r="AE313" s="13"/>
      <c r="AF313" s="13"/>
      <c r="AG313" s="32"/>
      <c r="AH313" s="32"/>
      <c r="AI313" s="13"/>
      <c r="AJ313" s="13"/>
      <c r="AK313" s="13"/>
      <c r="AL313" s="13"/>
    </row>
    <row r="314" spans="1:38" ht="90" x14ac:dyDescent="0.25">
      <c r="A314" s="31">
        <v>308</v>
      </c>
      <c r="B314" s="31">
        <v>308</v>
      </c>
      <c r="C314" s="40" t="s">
        <v>1312</v>
      </c>
      <c r="D314" s="32"/>
      <c r="E314" s="32"/>
      <c r="F314" s="32"/>
      <c r="G314" s="13"/>
      <c r="H314" s="13"/>
      <c r="I314" s="13"/>
      <c r="J314" s="13"/>
      <c r="K314" s="13"/>
      <c r="L314" s="13"/>
      <c r="M314" s="32"/>
      <c r="N314" s="13"/>
      <c r="O314" s="13"/>
      <c r="P314" s="13"/>
      <c r="Q314" s="13"/>
      <c r="R314" s="32" t="s">
        <v>1854</v>
      </c>
      <c r="S314" s="43" t="s">
        <v>1855</v>
      </c>
      <c r="T314" s="43" t="s">
        <v>1856</v>
      </c>
      <c r="U314" s="43" t="s">
        <v>975</v>
      </c>
      <c r="V314" s="43" t="s">
        <v>357</v>
      </c>
      <c r="W314" s="32"/>
      <c r="X314" s="13"/>
      <c r="Y314" s="13"/>
      <c r="Z314" s="13"/>
      <c r="AA314" s="13"/>
      <c r="AB314" s="13"/>
      <c r="AC314" s="13"/>
      <c r="AD314" s="13"/>
      <c r="AE314" s="13"/>
      <c r="AF314" s="13"/>
      <c r="AG314" s="32"/>
      <c r="AH314" s="32"/>
      <c r="AI314" s="13"/>
      <c r="AJ314" s="13"/>
      <c r="AK314" s="13"/>
      <c r="AL314" s="13"/>
    </row>
    <row r="315" spans="1:38" ht="90" x14ac:dyDescent="0.25">
      <c r="A315" s="31">
        <v>309</v>
      </c>
      <c r="B315" s="31">
        <v>309</v>
      </c>
      <c r="C315" s="40" t="s">
        <v>1101</v>
      </c>
      <c r="D315" s="32"/>
      <c r="E315" s="32"/>
      <c r="F315" s="32"/>
      <c r="G315" s="13"/>
      <c r="H315" s="13"/>
      <c r="I315" s="13"/>
      <c r="J315" s="13"/>
      <c r="K315" s="13"/>
      <c r="L315" s="13"/>
      <c r="M315" s="32"/>
      <c r="N315" s="13"/>
      <c r="O315" s="13"/>
      <c r="P315" s="13"/>
      <c r="Q315" s="13"/>
      <c r="R315" s="32" t="s">
        <v>1857</v>
      </c>
      <c r="S315" s="43" t="s">
        <v>1858</v>
      </c>
      <c r="T315" s="43" t="s">
        <v>1690</v>
      </c>
      <c r="U315" s="43" t="s">
        <v>1642</v>
      </c>
      <c r="V315" s="43" t="s">
        <v>231</v>
      </c>
      <c r="W315" s="32"/>
      <c r="X315" s="13"/>
      <c r="Y315" s="13"/>
      <c r="Z315" s="13"/>
      <c r="AA315" s="13"/>
      <c r="AB315" s="13"/>
      <c r="AC315" s="13"/>
      <c r="AD315" s="13"/>
      <c r="AE315" s="13"/>
      <c r="AF315" s="13"/>
      <c r="AG315" s="32"/>
      <c r="AH315" s="32"/>
      <c r="AI315" s="13"/>
      <c r="AJ315" s="13"/>
      <c r="AK315" s="13"/>
      <c r="AL315" s="13"/>
    </row>
    <row r="316" spans="1:38" ht="60" x14ac:dyDescent="0.25">
      <c r="A316" s="31">
        <v>310</v>
      </c>
      <c r="B316" s="31">
        <v>310</v>
      </c>
      <c r="C316" s="40" t="s">
        <v>1201</v>
      </c>
      <c r="D316" s="32"/>
      <c r="E316" s="32"/>
      <c r="F316" s="32"/>
      <c r="G316" s="13"/>
      <c r="H316" s="13"/>
      <c r="I316" s="13"/>
      <c r="J316" s="13"/>
      <c r="K316" s="13"/>
      <c r="L316" s="13"/>
      <c r="M316" s="32"/>
      <c r="N316" s="13"/>
      <c r="O316" s="13"/>
      <c r="P316" s="13"/>
      <c r="Q316" s="13"/>
      <c r="R316" s="32" t="s">
        <v>1859</v>
      </c>
      <c r="S316" s="43" t="s">
        <v>1860</v>
      </c>
      <c r="T316" s="43" t="s">
        <v>1658</v>
      </c>
      <c r="U316" s="43" t="s">
        <v>1642</v>
      </c>
      <c r="V316" s="43" t="s">
        <v>357</v>
      </c>
      <c r="W316" s="32"/>
      <c r="X316" s="13"/>
      <c r="Y316" s="13"/>
      <c r="Z316" s="13"/>
      <c r="AA316" s="13"/>
      <c r="AB316" s="13"/>
      <c r="AC316" s="13"/>
      <c r="AD316" s="13"/>
      <c r="AE316" s="13"/>
      <c r="AF316" s="13"/>
      <c r="AG316" s="32"/>
      <c r="AH316" s="32"/>
      <c r="AI316" s="13"/>
      <c r="AJ316" s="13"/>
      <c r="AK316" s="13"/>
      <c r="AL316" s="13"/>
    </row>
    <row r="317" spans="1:38" ht="30" x14ac:dyDescent="0.25">
      <c r="A317" s="31">
        <v>311</v>
      </c>
      <c r="B317" s="31">
        <v>311</v>
      </c>
      <c r="C317" s="40" t="s">
        <v>1194</v>
      </c>
      <c r="D317" s="32"/>
      <c r="E317" s="32"/>
      <c r="F317" s="32"/>
      <c r="G317" s="13"/>
      <c r="H317" s="13"/>
      <c r="I317" s="13"/>
      <c r="J317" s="13"/>
      <c r="K317" s="13"/>
      <c r="L317" s="13"/>
      <c r="M317" s="32"/>
      <c r="N317" s="13"/>
      <c r="O317" s="13"/>
      <c r="P317" s="13"/>
      <c r="Q317" s="13"/>
      <c r="R317" s="32" t="s">
        <v>1861</v>
      </c>
      <c r="S317" s="43" t="s">
        <v>1861</v>
      </c>
      <c r="T317" s="43" t="s">
        <v>1809</v>
      </c>
      <c r="U317" s="43" t="s">
        <v>975</v>
      </c>
      <c r="V317" s="43" t="s">
        <v>56</v>
      </c>
      <c r="W317" s="32"/>
      <c r="X317" s="13"/>
      <c r="Y317" s="13"/>
      <c r="Z317" s="13"/>
      <c r="AA317" s="13"/>
      <c r="AB317" s="13"/>
      <c r="AC317" s="13"/>
      <c r="AD317" s="13"/>
      <c r="AE317" s="13"/>
      <c r="AF317" s="13"/>
      <c r="AG317" s="32"/>
      <c r="AH317" s="32"/>
      <c r="AI317" s="13"/>
      <c r="AJ317" s="13"/>
      <c r="AK317" s="13"/>
      <c r="AL317" s="13"/>
    </row>
    <row r="318" spans="1:38" ht="90" x14ac:dyDescent="0.25">
      <c r="A318" s="31">
        <v>312</v>
      </c>
      <c r="B318" s="31">
        <v>312</v>
      </c>
      <c r="C318" s="40" t="s">
        <v>1312</v>
      </c>
      <c r="D318" s="32"/>
      <c r="E318" s="32"/>
      <c r="F318" s="32"/>
      <c r="G318" s="13"/>
      <c r="H318" s="13"/>
      <c r="I318" s="13"/>
      <c r="J318" s="13"/>
      <c r="K318" s="13"/>
      <c r="L318" s="13"/>
      <c r="M318" s="32"/>
      <c r="N318" s="13"/>
      <c r="O318" s="13"/>
      <c r="P318" s="13"/>
      <c r="Q318" s="13"/>
      <c r="R318" s="32" t="s">
        <v>1862</v>
      </c>
      <c r="S318" s="43" t="s">
        <v>1863</v>
      </c>
      <c r="T318" s="43" t="s">
        <v>1864</v>
      </c>
      <c r="U318" s="43" t="s">
        <v>1642</v>
      </c>
      <c r="V318" s="43" t="s">
        <v>1661</v>
      </c>
      <c r="W318" s="32"/>
      <c r="X318" s="13"/>
      <c r="Y318" s="13"/>
      <c r="Z318" s="13"/>
      <c r="AA318" s="13"/>
      <c r="AB318" s="13"/>
      <c r="AC318" s="13"/>
      <c r="AD318" s="13"/>
      <c r="AE318" s="13"/>
      <c r="AF318" s="13"/>
      <c r="AG318" s="32"/>
      <c r="AH318" s="32"/>
      <c r="AI318" s="13"/>
      <c r="AJ318" s="13"/>
      <c r="AK318" s="13"/>
      <c r="AL318" s="13"/>
    </row>
    <row r="319" spans="1:38" ht="90" x14ac:dyDescent="0.25">
      <c r="A319" s="31">
        <v>313</v>
      </c>
      <c r="B319" s="31">
        <v>313</v>
      </c>
      <c r="C319" s="40" t="s">
        <v>1318</v>
      </c>
      <c r="D319" s="32"/>
      <c r="E319" s="32"/>
      <c r="F319" s="32"/>
      <c r="G319" s="13"/>
      <c r="H319" s="13"/>
      <c r="I319" s="13"/>
      <c r="J319" s="13"/>
      <c r="K319" s="13"/>
      <c r="L319" s="13"/>
      <c r="M319" s="32"/>
      <c r="N319" s="13"/>
      <c r="O319" s="13"/>
      <c r="P319" s="13"/>
      <c r="Q319" s="13"/>
      <c r="R319" s="32" t="s">
        <v>1865</v>
      </c>
      <c r="S319" s="43" t="s">
        <v>1866</v>
      </c>
      <c r="T319" s="43" t="s">
        <v>1867</v>
      </c>
      <c r="U319" s="43" t="s">
        <v>1642</v>
      </c>
      <c r="V319" s="43" t="s">
        <v>56</v>
      </c>
      <c r="W319" s="32"/>
      <c r="X319" s="13"/>
      <c r="Y319" s="13"/>
      <c r="Z319" s="13"/>
      <c r="AA319" s="13"/>
      <c r="AB319" s="13"/>
      <c r="AC319" s="13"/>
      <c r="AD319" s="13"/>
      <c r="AE319" s="13"/>
      <c r="AF319" s="13"/>
      <c r="AG319" s="32"/>
      <c r="AH319" s="32"/>
      <c r="AI319" s="13"/>
      <c r="AJ319" s="13"/>
      <c r="AK319" s="13"/>
      <c r="AL319" s="13"/>
    </row>
    <row r="320" spans="1:38" ht="90" x14ac:dyDescent="0.25">
      <c r="A320" s="31">
        <v>314</v>
      </c>
      <c r="B320" s="31">
        <v>314</v>
      </c>
      <c r="C320" s="40" t="s">
        <v>1204</v>
      </c>
      <c r="D320" s="32"/>
      <c r="E320" s="32"/>
      <c r="F320" s="32"/>
      <c r="G320" s="13"/>
      <c r="H320" s="13"/>
      <c r="I320" s="13"/>
      <c r="J320" s="13"/>
      <c r="K320" s="13"/>
      <c r="L320" s="13"/>
      <c r="M320" s="32"/>
      <c r="N320" s="13"/>
      <c r="O320" s="13"/>
      <c r="P320" s="13"/>
      <c r="Q320" s="13"/>
      <c r="R320" s="32" t="s">
        <v>1868</v>
      </c>
      <c r="S320" s="43" t="s">
        <v>1869</v>
      </c>
      <c r="T320" s="43" t="s">
        <v>1870</v>
      </c>
      <c r="U320" s="43" t="s">
        <v>1642</v>
      </c>
      <c r="V320" s="43" t="s">
        <v>28</v>
      </c>
      <c r="W320" s="32"/>
      <c r="X320" s="13"/>
      <c r="Y320" s="13"/>
      <c r="Z320" s="13"/>
      <c r="AA320" s="13"/>
      <c r="AB320" s="13"/>
      <c r="AC320" s="13"/>
      <c r="AD320" s="13"/>
      <c r="AE320" s="13"/>
      <c r="AF320" s="13"/>
      <c r="AG320" s="32"/>
      <c r="AH320" s="32"/>
      <c r="AI320" s="13"/>
      <c r="AJ320" s="13"/>
      <c r="AK320" s="13"/>
      <c r="AL320" s="13"/>
    </row>
    <row r="321" spans="1:38" ht="90" x14ac:dyDescent="0.25">
      <c r="A321" s="31">
        <v>315</v>
      </c>
      <c r="B321" s="31">
        <v>315</v>
      </c>
      <c r="C321" s="40" t="s">
        <v>1262</v>
      </c>
      <c r="D321" s="32"/>
      <c r="E321" s="32"/>
      <c r="F321" s="32"/>
      <c r="G321" s="13"/>
      <c r="H321" s="13"/>
      <c r="I321" s="13"/>
      <c r="J321" s="13"/>
      <c r="K321" s="13"/>
      <c r="L321" s="13"/>
      <c r="M321" s="32"/>
      <c r="N321" s="13"/>
      <c r="O321" s="13"/>
      <c r="P321" s="13"/>
      <c r="Q321" s="13"/>
      <c r="R321" s="32" t="s">
        <v>1871</v>
      </c>
      <c r="S321" s="43" t="s">
        <v>1872</v>
      </c>
      <c r="T321" s="43" t="s">
        <v>1873</v>
      </c>
      <c r="U321" s="43" t="s">
        <v>1642</v>
      </c>
      <c r="V321" s="43" t="s">
        <v>28</v>
      </c>
      <c r="W321" s="32"/>
      <c r="X321" s="13"/>
      <c r="Y321" s="13"/>
      <c r="Z321" s="13"/>
      <c r="AA321" s="13"/>
      <c r="AB321" s="13"/>
      <c r="AC321" s="13"/>
      <c r="AD321" s="13"/>
      <c r="AE321" s="13"/>
      <c r="AF321" s="13"/>
      <c r="AG321" s="32"/>
      <c r="AH321" s="32"/>
      <c r="AI321" s="13"/>
      <c r="AJ321" s="13"/>
      <c r="AK321" s="13"/>
      <c r="AL321" s="13"/>
    </row>
    <row r="322" spans="1:38" ht="90" x14ac:dyDescent="0.25">
      <c r="A322" s="31">
        <v>316</v>
      </c>
      <c r="B322" s="31">
        <v>316</v>
      </c>
      <c r="C322" s="40" t="s">
        <v>1312</v>
      </c>
      <c r="D322" s="32"/>
      <c r="E322" s="32"/>
      <c r="F322" s="32"/>
      <c r="G322" s="13"/>
      <c r="H322" s="13"/>
      <c r="I322" s="13"/>
      <c r="J322" s="13"/>
      <c r="K322" s="13"/>
      <c r="L322" s="13"/>
      <c r="M322" s="32"/>
      <c r="N322" s="13"/>
      <c r="O322" s="13"/>
      <c r="P322" s="13"/>
      <c r="Q322" s="13"/>
      <c r="R322" s="32" t="s">
        <v>1874</v>
      </c>
      <c r="S322" s="43" t="s">
        <v>1875</v>
      </c>
      <c r="T322" s="43" t="s">
        <v>1760</v>
      </c>
      <c r="U322" s="43" t="s">
        <v>1642</v>
      </c>
      <c r="V322" s="43" t="s">
        <v>28</v>
      </c>
      <c r="W322" s="32"/>
      <c r="X322" s="13"/>
      <c r="Y322" s="13"/>
      <c r="Z322" s="13"/>
      <c r="AA322" s="13"/>
      <c r="AB322" s="13"/>
      <c r="AC322" s="13"/>
      <c r="AD322" s="13"/>
      <c r="AE322" s="13"/>
      <c r="AF322" s="13"/>
      <c r="AG322" s="32"/>
      <c r="AH322" s="32"/>
      <c r="AI322" s="13"/>
      <c r="AJ322" s="13"/>
      <c r="AK322" s="13"/>
      <c r="AL322" s="13"/>
    </row>
    <row r="323" spans="1:38" ht="90" x14ac:dyDescent="0.25">
      <c r="A323" s="31">
        <v>317</v>
      </c>
      <c r="B323" s="31">
        <v>317</v>
      </c>
      <c r="C323" s="40" t="s">
        <v>1262</v>
      </c>
      <c r="D323" s="32"/>
      <c r="E323" s="32"/>
      <c r="F323" s="32"/>
      <c r="G323" s="13"/>
      <c r="H323" s="13"/>
      <c r="I323" s="13"/>
      <c r="J323" s="13"/>
      <c r="K323" s="13"/>
      <c r="L323" s="13"/>
      <c r="M323" s="32"/>
      <c r="N323" s="13"/>
      <c r="O323" s="13"/>
      <c r="P323" s="13"/>
      <c r="Q323" s="13"/>
      <c r="R323" s="32" t="s">
        <v>1876</v>
      </c>
      <c r="S323" s="43" t="s">
        <v>1877</v>
      </c>
      <c r="T323" s="43" t="s">
        <v>1694</v>
      </c>
      <c r="U323" s="43" t="s">
        <v>1642</v>
      </c>
      <c r="V323" s="43" t="s">
        <v>253</v>
      </c>
      <c r="W323" s="32"/>
      <c r="X323" s="13"/>
      <c r="Y323" s="13"/>
      <c r="Z323" s="13"/>
      <c r="AA323" s="13"/>
      <c r="AB323" s="13"/>
      <c r="AC323" s="13"/>
      <c r="AD323" s="13"/>
      <c r="AE323" s="13"/>
      <c r="AF323" s="13"/>
      <c r="AG323" s="32"/>
      <c r="AH323" s="32"/>
      <c r="AI323" s="13"/>
      <c r="AJ323" s="13"/>
      <c r="AK323" s="13"/>
      <c r="AL323" s="13"/>
    </row>
    <row r="324" spans="1:38" ht="90" x14ac:dyDescent="0.25">
      <c r="A324" s="31">
        <v>318</v>
      </c>
      <c r="B324" s="31">
        <v>318</v>
      </c>
      <c r="C324" s="40" t="s">
        <v>1201</v>
      </c>
      <c r="D324" s="32"/>
      <c r="E324" s="32"/>
      <c r="F324" s="32"/>
      <c r="G324" s="13"/>
      <c r="H324" s="13"/>
      <c r="I324" s="13"/>
      <c r="J324" s="13"/>
      <c r="K324" s="13"/>
      <c r="L324" s="13"/>
      <c r="M324" s="32"/>
      <c r="N324" s="13"/>
      <c r="O324" s="13"/>
      <c r="P324" s="13"/>
      <c r="Q324" s="13"/>
      <c r="R324" s="32" t="s">
        <v>1878</v>
      </c>
      <c r="S324" s="43" t="s">
        <v>1879</v>
      </c>
      <c r="T324" s="43" t="s">
        <v>1651</v>
      </c>
      <c r="U324" s="43" t="s">
        <v>1642</v>
      </c>
      <c r="V324" s="43" t="s">
        <v>28</v>
      </c>
      <c r="W324" s="32"/>
      <c r="X324" s="13"/>
      <c r="Y324" s="13"/>
      <c r="Z324" s="13"/>
      <c r="AA324" s="13"/>
      <c r="AB324" s="13"/>
      <c r="AC324" s="13"/>
      <c r="AD324" s="13"/>
      <c r="AE324" s="13"/>
      <c r="AF324" s="13"/>
      <c r="AG324" s="32"/>
      <c r="AH324" s="32"/>
      <c r="AI324" s="13"/>
      <c r="AJ324" s="13"/>
      <c r="AK324" s="13"/>
      <c r="AL324" s="13"/>
    </row>
    <row r="325" spans="1:38" ht="90" x14ac:dyDescent="0.25">
      <c r="A325" s="31">
        <v>319</v>
      </c>
      <c r="B325" s="31">
        <v>319</v>
      </c>
      <c r="C325" s="40" t="s">
        <v>1371</v>
      </c>
      <c r="D325" s="32"/>
      <c r="E325" s="32"/>
      <c r="F325" s="32"/>
      <c r="G325" s="13"/>
      <c r="H325" s="13"/>
      <c r="I325" s="13"/>
      <c r="J325" s="13"/>
      <c r="K325" s="13"/>
      <c r="L325" s="13"/>
      <c r="M325" s="32"/>
      <c r="N325" s="13"/>
      <c r="O325" s="13"/>
      <c r="P325" s="13"/>
      <c r="Q325" s="13"/>
      <c r="R325" s="32" t="s">
        <v>1880</v>
      </c>
      <c r="S325" s="43" t="s">
        <v>1881</v>
      </c>
      <c r="T325" s="43" t="s">
        <v>1651</v>
      </c>
      <c r="U325" s="43" t="s">
        <v>1642</v>
      </c>
      <c r="V325" s="43" t="s">
        <v>56</v>
      </c>
      <c r="W325" s="32"/>
      <c r="X325" s="13"/>
      <c r="Y325" s="13"/>
      <c r="Z325" s="13"/>
      <c r="AA325" s="13"/>
      <c r="AB325" s="13"/>
      <c r="AC325" s="13"/>
      <c r="AD325" s="13"/>
      <c r="AE325" s="13"/>
      <c r="AF325" s="13"/>
      <c r="AG325" s="32"/>
      <c r="AH325" s="32"/>
      <c r="AI325" s="13"/>
      <c r="AJ325" s="13"/>
      <c r="AK325" s="13"/>
      <c r="AL325" s="13"/>
    </row>
    <row r="326" spans="1:38" ht="90" x14ac:dyDescent="0.25">
      <c r="A326" s="31">
        <v>320</v>
      </c>
      <c r="B326" s="31">
        <v>320</v>
      </c>
      <c r="C326" s="40" t="s">
        <v>1201</v>
      </c>
      <c r="D326" s="32"/>
      <c r="E326" s="32"/>
      <c r="F326" s="32"/>
      <c r="G326" s="13"/>
      <c r="H326" s="13"/>
      <c r="I326" s="13"/>
      <c r="J326" s="13"/>
      <c r="K326" s="13"/>
      <c r="L326" s="13"/>
      <c r="M326" s="32"/>
      <c r="N326" s="13"/>
      <c r="O326" s="13"/>
      <c r="P326" s="13"/>
      <c r="Q326" s="13"/>
      <c r="R326" s="32" t="s">
        <v>1882</v>
      </c>
      <c r="S326" s="43" t="s">
        <v>1883</v>
      </c>
      <c r="T326" s="43" t="s">
        <v>1682</v>
      </c>
      <c r="U326" s="43" t="s">
        <v>1642</v>
      </c>
      <c r="V326" s="43" t="s">
        <v>357</v>
      </c>
      <c r="W326" s="32"/>
      <c r="X326" s="13"/>
      <c r="Y326" s="13"/>
      <c r="Z326" s="13"/>
      <c r="AA326" s="13"/>
      <c r="AB326" s="13"/>
      <c r="AC326" s="13"/>
      <c r="AD326" s="13"/>
      <c r="AE326" s="13"/>
      <c r="AF326" s="13"/>
      <c r="AG326" s="32"/>
      <c r="AH326" s="32"/>
      <c r="AI326" s="13"/>
      <c r="AJ326" s="13"/>
      <c r="AK326" s="13"/>
      <c r="AL326" s="13"/>
    </row>
    <row r="327" spans="1:38" ht="90" x14ac:dyDescent="0.25">
      <c r="A327" s="31">
        <v>321</v>
      </c>
      <c r="B327" s="31">
        <v>321</v>
      </c>
      <c r="C327" s="40" t="s">
        <v>1204</v>
      </c>
      <c r="D327" s="32"/>
      <c r="E327" s="32"/>
      <c r="F327" s="32"/>
      <c r="G327" s="13"/>
      <c r="H327" s="13"/>
      <c r="I327" s="13"/>
      <c r="J327" s="13"/>
      <c r="K327" s="13"/>
      <c r="L327" s="13"/>
      <c r="M327" s="32"/>
      <c r="N327" s="13"/>
      <c r="O327" s="13"/>
      <c r="P327" s="13"/>
      <c r="Q327" s="13"/>
      <c r="R327" s="32" t="s">
        <v>1884</v>
      </c>
      <c r="S327" s="43" t="s">
        <v>1885</v>
      </c>
      <c r="T327" s="43" t="s">
        <v>1687</v>
      </c>
      <c r="U327" s="43" t="s">
        <v>975</v>
      </c>
      <c r="V327" s="43" t="s">
        <v>357</v>
      </c>
      <c r="W327" s="32"/>
      <c r="X327" s="13"/>
      <c r="Y327" s="13"/>
      <c r="Z327" s="13"/>
      <c r="AA327" s="13"/>
      <c r="AB327" s="13"/>
      <c r="AC327" s="13"/>
      <c r="AD327" s="13"/>
      <c r="AE327" s="13"/>
      <c r="AF327" s="13"/>
      <c r="AG327" s="32"/>
      <c r="AH327" s="32"/>
      <c r="AI327" s="13"/>
      <c r="AJ327" s="13"/>
      <c r="AK327" s="13"/>
      <c r="AL327" s="13"/>
    </row>
    <row r="328" spans="1:38" ht="90" x14ac:dyDescent="0.25">
      <c r="A328" s="31">
        <v>322</v>
      </c>
      <c r="B328" s="31">
        <v>322</v>
      </c>
      <c r="C328" s="40" t="s">
        <v>1204</v>
      </c>
      <c r="D328" s="32"/>
      <c r="E328" s="32"/>
      <c r="F328" s="32"/>
      <c r="G328" s="13"/>
      <c r="H328" s="13"/>
      <c r="I328" s="13"/>
      <c r="J328" s="13"/>
      <c r="K328" s="13"/>
      <c r="L328" s="13"/>
      <c r="M328" s="32"/>
      <c r="N328" s="13"/>
      <c r="O328" s="13"/>
      <c r="P328" s="13"/>
      <c r="Q328" s="13"/>
      <c r="R328" s="32" t="s">
        <v>1886</v>
      </c>
      <c r="S328" s="43" t="s">
        <v>1887</v>
      </c>
      <c r="T328" s="43" t="s">
        <v>1648</v>
      </c>
      <c r="U328" s="43" t="s">
        <v>975</v>
      </c>
      <c r="V328" s="43" t="s">
        <v>56</v>
      </c>
      <c r="W328" s="32"/>
      <c r="X328" s="13"/>
      <c r="Y328" s="13"/>
      <c r="Z328" s="13"/>
      <c r="AA328" s="13"/>
      <c r="AB328" s="13"/>
      <c r="AC328" s="13"/>
      <c r="AD328" s="13"/>
      <c r="AE328" s="13"/>
      <c r="AF328" s="13"/>
      <c r="AG328" s="32"/>
      <c r="AH328" s="32"/>
      <c r="AI328" s="13"/>
      <c r="AJ328" s="13"/>
      <c r="AK328" s="13"/>
      <c r="AL328" s="13"/>
    </row>
    <row r="329" spans="1:38" ht="90" x14ac:dyDescent="0.25">
      <c r="A329" s="31">
        <v>323</v>
      </c>
      <c r="B329" s="31">
        <v>323</v>
      </c>
      <c r="C329" s="40" t="s">
        <v>1371</v>
      </c>
      <c r="D329" s="32"/>
      <c r="E329" s="32"/>
      <c r="F329" s="32"/>
      <c r="G329" s="13"/>
      <c r="H329" s="13"/>
      <c r="I329" s="13"/>
      <c r="J329" s="13"/>
      <c r="K329" s="13"/>
      <c r="L329" s="13"/>
      <c r="M329" s="32"/>
      <c r="N329" s="13"/>
      <c r="O329" s="13"/>
      <c r="P329" s="13"/>
      <c r="Q329" s="13"/>
      <c r="R329" s="32" t="s">
        <v>1888</v>
      </c>
      <c r="S329" s="43" t="s">
        <v>1889</v>
      </c>
      <c r="T329" s="43" t="s">
        <v>1655</v>
      </c>
      <c r="U329" s="43" t="s">
        <v>1642</v>
      </c>
      <c r="V329" s="43" t="s">
        <v>1661</v>
      </c>
      <c r="W329" s="32"/>
      <c r="X329" s="13"/>
      <c r="Y329" s="13"/>
      <c r="Z329" s="13"/>
      <c r="AA329" s="13"/>
      <c r="AB329" s="13"/>
      <c r="AC329" s="13"/>
      <c r="AD329" s="13"/>
      <c r="AE329" s="13"/>
      <c r="AF329" s="13"/>
      <c r="AG329" s="32"/>
      <c r="AH329" s="32"/>
      <c r="AI329" s="13"/>
      <c r="AJ329" s="13"/>
      <c r="AK329" s="13"/>
      <c r="AL329" s="13"/>
    </row>
    <row r="330" spans="1:38" ht="90" x14ac:dyDescent="0.25">
      <c r="A330" s="31">
        <v>324</v>
      </c>
      <c r="B330" s="31">
        <v>324</v>
      </c>
      <c r="C330" s="40" t="s">
        <v>1371</v>
      </c>
      <c r="D330" s="32"/>
      <c r="E330" s="32"/>
      <c r="F330" s="32"/>
      <c r="G330" s="13"/>
      <c r="H330" s="13"/>
      <c r="I330" s="13"/>
      <c r="J330" s="13"/>
      <c r="K330" s="13"/>
      <c r="L330" s="13"/>
      <c r="M330" s="32"/>
      <c r="N330" s="13"/>
      <c r="O330" s="13"/>
      <c r="P330" s="13"/>
      <c r="Q330" s="13"/>
      <c r="R330" s="32" t="s">
        <v>1890</v>
      </c>
      <c r="S330" s="43" t="s">
        <v>1891</v>
      </c>
      <c r="T330" s="43" t="s">
        <v>1892</v>
      </c>
      <c r="U330" s="43" t="s">
        <v>1642</v>
      </c>
      <c r="V330" s="43" t="s">
        <v>56</v>
      </c>
      <c r="W330" s="32"/>
      <c r="X330" s="13"/>
      <c r="Y330" s="13"/>
      <c r="Z330" s="13"/>
      <c r="AA330" s="13"/>
      <c r="AB330" s="13"/>
      <c r="AC330" s="13"/>
      <c r="AD330" s="13"/>
      <c r="AE330" s="13"/>
      <c r="AF330" s="13"/>
      <c r="AG330" s="32"/>
      <c r="AH330" s="32"/>
      <c r="AI330" s="13"/>
      <c r="AJ330" s="13"/>
      <c r="AK330" s="13"/>
      <c r="AL330" s="13"/>
    </row>
    <row r="331" spans="1:38" ht="90" x14ac:dyDescent="0.25">
      <c r="A331" s="31">
        <v>325</v>
      </c>
      <c r="B331" s="31">
        <v>325</v>
      </c>
      <c r="C331" s="40" t="s">
        <v>1371</v>
      </c>
      <c r="D331" s="32"/>
      <c r="E331" s="32"/>
      <c r="F331" s="32"/>
      <c r="G331" s="13"/>
      <c r="H331" s="13"/>
      <c r="I331" s="13"/>
      <c r="J331" s="13"/>
      <c r="K331" s="13"/>
      <c r="L331" s="13"/>
      <c r="M331" s="32"/>
      <c r="N331" s="13"/>
      <c r="O331" s="13"/>
      <c r="P331" s="13"/>
      <c r="Q331" s="13"/>
      <c r="R331" s="32" t="s">
        <v>1893</v>
      </c>
      <c r="S331" s="43" t="s">
        <v>1894</v>
      </c>
      <c r="T331" s="43" t="s">
        <v>1892</v>
      </c>
      <c r="U331" s="43" t="s">
        <v>1642</v>
      </c>
      <c r="V331" s="43" t="s">
        <v>56</v>
      </c>
      <c r="W331" s="32"/>
      <c r="X331" s="13"/>
      <c r="Y331" s="13"/>
      <c r="Z331" s="13"/>
      <c r="AA331" s="13"/>
      <c r="AB331" s="13"/>
      <c r="AC331" s="13"/>
      <c r="AD331" s="13"/>
      <c r="AE331" s="13"/>
      <c r="AF331" s="13"/>
      <c r="AG331" s="32"/>
      <c r="AH331" s="32"/>
      <c r="AI331" s="13"/>
      <c r="AJ331" s="13"/>
      <c r="AK331" s="13"/>
      <c r="AL331" s="13"/>
    </row>
    <row r="332" spans="1:38" ht="90" x14ac:dyDescent="0.25">
      <c r="A332" s="31">
        <v>326</v>
      </c>
      <c r="B332" s="31">
        <v>326</v>
      </c>
      <c r="C332" s="40" t="s">
        <v>1371</v>
      </c>
      <c r="D332" s="32"/>
      <c r="E332" s="32"/>
      <c r="F332" s="32"/>
      <c r="G332" s="13"/>
      <c r="H332" s="13"/>
      <c r="I332" s="13"/>
      <c r="J332" s="13"/>
      <c r="K332" s="13"/>
      <c r="L332" s="13"/>
      <c r="M332" s="32"/>
      <c r="N332" s="13"/>
      <c r="O332" s="13"/>
      <c r="P332" s="13"/>
      <c r="Q332" s="13"/>
      <c r="R332" s="32" t="s">
        <v>1895</v>
      </c>
      <c r="S332" s="43" t="s">
        <v>1896</v>
      </c>
      <c r="T332" s="43" t="s">
        <v>1892</v>
      </c>
      <c r="U332" s="43" t="s">
        <v>1642</v>
      </c>
      <c r="V332" s="43" t="s">
        <v>357</v>
      </c>
      <c r="W332" s="32"/>
      <c r="X332" s="13"/>
      <c r="Y332" s="13"/>
      <c r="Z332" s="13"/>
      <c r="AA332" s="13"/>
      <c r="AB332" s="13"/>
      <c r="AC332" s="13"/>
      <c r="AD332" s="13"/>
      <c r="AE332" s="13"/>
      <c r="AF332" s="13"/>
      <c r="AG332" s="32"/>
      <c r="AH332" s="32"/>
      <c r="AI332" s="13"/>
      <c r="AJ332" s="13"/>
      <c r="AK332" s="13"/>
      <c r="AL332" s="13"/>
    </row>
    <row r="333" spans="1:38" ht="90" x14ac:dyDescent="0.25">
      <c r="A333" s="31">
        <v>327</v>
      </c>
      <c r="B333" s="31">
        <v>327</v>
      </c>
      <c r="C333" s="40" t="s">
        <v>1371</v>
      </c>
      <c r="D333" s="32"/>
      <c r="E333" s="32"/>
      <c r="F333" s="32"/>
      <c r="G333" s="13"/>
      <c r="H333" s="13"/>
      <c r="I333" s="13"/>
      <c r="J333" s="13"/>
      <c r="K333" s="13"/>
      <c r="L333" s="13"/>
      <c r="M333" s="32"/>
      <c r="N333" s="13"/>
      <c r="O333" s="13"/>
      <c r="P333" s="13"/>
      <c r="Q333" s="13"/>
      <c r="R333" s="32" t="s">
        <v>1897</v>
      </c>
      <c r="S333" s="43" t="s">
        <v>1898</v>
      </c>
      <c r="T333" s="43" t="s">
        <v>1892</v>
      </c>
      <c r="U333" s="43" t="s">
        <v>1642</v>
      </c>
      <c r="V333" s="43" t="s">
        <v>357</v>
      </c>
      <c r="W333" s="32"/>
      <c r="X333" s="13"/>
      <c r="Y333" s="13"/>
      <c r="Z333" s="13"/>
      <c r="AA333" s="13"/>
      <c r="AB333" s="13"/>
      <c r="AC333" s="13"/>
      <c r="AD333" s="13"/>
      <c r="AE333" s="13"/>
      <c r="AF333" s="13"/>
      <c r="AG333" s="32"/>
      <c r="AH333" s="32"/>
      <c r="AI333" s="13"/>
      <c r="AJ333" s="13"/>
      <c r="AK333" s="13"/>
      <c r="AL333" s="13"/>
    </row>
    <row r="334" spans="1:38" ht="90" x14ac:dyDescent="0.25">
      <c r="A334" s="31">
        <v>328</v>
      </c>
      <c r="B334" s="31">
        <v>328</v>
      </c>
      <c r="C334" s="40" t="s">
        <v>1371</v>
      </c>
      <c r="D334" s="32"/>
      <c r="E334" s="32"/>
      <c r="F334" s="32"/>
      <c r="G334" s="13"/>
      <c r="H334" s="13"/>
      <c r="I334" s="13"/>
      <c r="J334" s="13"/>
      <c r="K334" s="13"/>
      <c r="L334" s="13"/>
      <c r="M334" s="32"/>
      <c r="N334" s="13"/>
      <c r="O334" s="13"/>
      <c r="P334" s="13"/>
      <c r="Q334" s="13"/>
      <c r="R334" s="32" t="s">
        <v>1899</v>
      </c>
      <c r="S334" s="43" t="s">
        <v>1900</v>
      </c>
      <c r="T334" s="43" t="s">
        <v>1901</v>
      </c>
      <c r="U334" s="43" t="s">
        <v>975</v>
      </c>
      <c r="V334" s="43" t="s">
        <v>357</v>
      </c>
      <c r="W334" s="32"/>
      <c r="X334" s="13"/>
      <c r="Y334" s="13"/>
      <c r="Z334" s="13"/>
      <c r="AA334" s="13"/>
      <c r="AB334" s="13"/>
      <c r="AC334" s="13"/>
      <c r="AD334" s="13"/>
      <c r="AE334" s="13"/>
      <c r="AF334" s="13"/>
      <c r="AG334" s="32"/>
      <c r="AH334" s="32"/>
      <c r="AI334" s="13"/>
      <c r="AJ334" s="13"/>
      <c r="AK334" s="13"/>
      <c r="AL334" s="13"/>
    </row>
    <row r="335" spans="1:38" ht="30" x14ac:dyDescent="0.25">
      <c r="A335" s="31">
        <v>329</v>
      </c>
      <c r="B335" s="31">
        <v>329</v>
      </c>
      <c r="C335" s="40" t="s">
        <v>1312</v>
      </c>
      <c r="D335" s="32"/>
      <c r="E335" s="32"/>
      <c r="F335" s="32"/>
      <c r="G335" s="13"/>
      <c r="H335" s="13"/>
      <c r="I335" s="13"/>
      <c r="J335" s="13"/>
      <c r="K335" s="13"/>
      <c r="L335" s="13"/>
      <c r="M335" s="32"/>
      <c r="N335" s="13"/>
      <c r="O335" s="13"/>
      <c r="P335" s="13"/>
      <c r="Q335" s="13"/>
      <c r="R335" s="32" t="s">
        <v>1902</v>
      </c>
      <c r="S335" s="43" t="s">
        <v>1903</v>
      </c>
      <c r="T335" s="43" t="s">
        <v>1819</v>
      </c>
      <c r="U335" s="43" t="s">
        <v>1022</v>
      </c>
      <c r="V335" s="43" t="s">
        <v>1661</v>
      </c>
      <c r="W335" s="32"/>
      <c r="X335" s="13"/>
      <c r="Y335" s="13"/>
      <c r="Z335" s="13"/>
      <c r="AA335" s="13"/>
      <c r="AB335" s="13"/>
      <c r="AC335" s="13"/>
      <c r="AD335" s="13"/>
      <c r="AE335" s="13"/>
      <c r="AF335" s="13"/>
      <c r="AG335" s="32"/>
      <c r="AH335" s="32"/>
      <c r="AI335" s="13"/>
      <c r="AJ335" s="13"/>
      <c r="AK335" s="13"/>
      <c r="AL335" s="13"/>
    </row>
    <row r="336" spans="1:38" ht="90" x14ac:dyDescent="0.25">
      <c r="A336" s="31">
        <v>330</v>
      </c>
      <c r="B336" s="31">
        <v>330</v>
      </c>
      <c r="C336" s="40" t="s">
        <v>1312</v>
      </c>
      <c r="D336" s="32"/>
      <c r="E336" s="32"/>
      <c r="F336" s="32"/>
      <c r="G336" s="13"/>
      <c r="H336" s="13"/>
      <c r="I336" s="13"/>
      <c r="J336" s="13"/>
      <c r="K336" s="13"/>
      <c r="L336" s="13"/>
      <c r="M336" s="32"/>
      <c r="N336" s="13"/>
      <c r="O336" s="13"/>
      <c r="P336" s="13"/>
      <c r="Q336" s="13"/>
      <c r="R336" s="32" t="s">
        <v>1904</v>
      </c>
      <c r="S336" s="44" t="s">
        <v>1905</v>
      </c>
      <c r="T336" s="43" t="s">
        <v>1663</v>
      </c>
      <c r="U336" s="43" t="s">
        <v>1642</v>
      </c>
      <c r="V336" s="43" t="s">
        <v>357</v>
      </c>
      <c r="W336" s="32"/>
      <c r="X336" s="13"/>
      <c r="Y336" s="13"/>
      <c r="Z336" s="13"/>
      <c r="AA336" s="13"/>
      <c r="AB336" s="13"/>
      <c r="AC336" s="13"/>
      <c r="AD336" s="13"/>
      <c r="AE336" s="13"/>
      <c r="AF336" s="13"/>
      <c r="AG336" s="32"/>
      <c r="AH336" s="32"/>
      <c r="AI336" s="13"/>
      <c r="AJ336" s="13"/>
      <c r="AK336" s="13"/>
      <c r="AL336" s="13"/>
    </row>
    <row r="337" spans="1:38" ht="90" x14ac:dyDescent="0.25">
      <c r="A337" s="31">
        <v>331</v>
      </c>
      <c r="B337" s="31">
        <v>331</v>
      </c>
      <c r="C337" s="40" t="s">
        <v>1312</v>
      </c>
      <c r="D337" s="32"/>
      <c r="E337" s="32"/>
      <c r="F337" s="32"/>
      <c r="G337" s="13"/>
      <c r="H337" s="13"/>
      <c r="I337" s="13"/>
      <c r="J337" s="13"/>
      <c r="K337" s="13"/>
      <c r="L337" s="13"/>
      <c r="M337" s="32"/>
      <c r="N337" s="13"/>
      <c r="O337" s="13"/>
      <c r="P337" s="13"/>
      <c r="Q337" s="13"/>
      <c r="R337" s="32" t="s">
        <v>1906</v>
      </c>
      <c r="S337" s="43" t="s">
        <v>1907</v>
      </c>
      <c r="T337" s="43" t="s">
        <v>1774</v>
      </c>
      <c r="U337" s="43" t="s">
        <v>1642</v>
      </c>
      <c r="V337" s="43" t="s">
        <v>357</v>
      </c>
      <c r="W337" s="32"/>
      <c r="X337" s="13"/>
      <c r="Y337" s="13"/>
      <c r="Z337" s="13"/>
      <c r="AA337" s="13"/>
      <c r="AB337" s="13"/>
      <c r="AC337" s="13"/>
      <c r="AD337" s="13"/>
      <c r="AE337" s="13"/>
      <c r="AF337" s="13"/>
      <c r="AG337" s="32"/>
      <c r="AH337" s="32"/>
      <c r="AI337" s="13"/>
      <c r="AJ337" s="13"/>
      <c r="AK337" s="13"/>
      <c r="AL337" s="13"/>
    </row>
    <row r="338" spans="1:38" ht="90" x14ac:dyDescent="0.25">
      <c r="A338" s="31">
        <v>332</v>
      </c>
      <c r="B338" s="31">
        <v>332</v>
      </c>
      <c r="C338" s="40" t="s">
        <v>1312</v>
      </c>
      <c r="D338" s="32"/>
      <c r="E338" s="32"/>
      <c r="F338" s="32"/>
      <c r="G338" s="13"/>
      <c r="H338" s="13"/>
      <c r="I338" s="13"/>
      <c r="J338" s="13"/>
      <c r="K338" s="13"/>
      <c r="L338" s="13"/>
      <c r="M338" s="32"/>
      <c r="N338" s="13"/>
      <c r="O338" s="13"/>
      <c r="P338" s="13"/>
      <c r="Q338" s="13"/>
      <c r="R338" s="32" t="s">
        <v>1908</v>
      </c>
      <c r="S338" s="43" t="s">
        <v>1909</v>
      </c>
      <c r="T338" s="40" t="s">
        <v>1678</v>
      </c>
      <c r="U338" s="43" t="s">
        <v>1642</v>
      </c>
      <c r="V338" s="40" t="s">
        <v>1691</v>
      </c>
      <c r="W338" s="32"/>
      <c r="X338" s="13"/>
      <c r="Y338" s="13"/>
      <c r="Z338" s="13"/>
      <c r="AA338" s="13"/>
      <c r="AB338" s="13"/>
      <c r="AC338" s="13"/>
      <c r="AD338" s="13"/>
      <c r="AE338" s="13"/>
      <c r="AF338" s="13"/>
      <c r="AG338" s="32"/>
      <c r="AH338" s="32"/>
      <c r="AI338" s="13"/>
      <c r="AJ338" s="13"/>
      <c r="AK338" s="13"/>
      <c r="AL338" s="13"/>
    </row>
    <row r="339" spans="1:38" ht="90" x14ac:dyDescent="0.25">
      <c r="A339" s="31">
        <v>333</v>
      </c>
      <c r="B339" s="31">
        <v>333</v>
      </c>
      <c r="C339" s="40" t="s">
        <v>1301</v>
      </c>
      <c r="D339" s="32"/>
      <c r="E339" s="32"/>
      <c r="F339" s="32"/>
      <c r="G339" s="13"/>
      <c r="H339" s="13"/>
      <c r="I339" s="13"/>
      <c r="J339" s="13"/>
      <c r="K339" s="13"/>
      <c r="L339" s="13"/>
      <c r="M339" s="32"/>
      <c r="N339" s="13"/>
      <c r="O339" s="13"/>
      <c r="P339" s="13"/>
      <c r="Q339" s="13"/>
      <c r="R339" s="32" t="s">
        <v>1910</v>
      </c>
      <c r="S339" s="43" t="s">
        <v>1911</v>
      </c>
      <c r="T339" s="43" t="s">
        <v>1694</v>
      </c>
      <c r="U339" s="43" t="s">
        <v>1642</v>
      </c>
      <c r="V339" s="43" t="s">
        <v>56</v>
      </c>
      <c r="W339" s="32"/>
      <c r="X339" s="13"/>
      <c r="Y339" s="13"/>
      <c r="Z339" s="13"/>
      <c r="AA339" s="13"/>
      <c r="AB339" s="13"/>
      <c r="AC339" s="13"/>
      <c r="AD339" s="13"/>
      <c r="AE339" s="13"/>
      <c r="AF339" s="13"/>
      <c r="AG339" s="32"/>
      <c r="AH339" s="32"/>
      <c r="AI339" s="13"/>
      <c r="AJ339" s="13"/>
      <c r="AK339" s="13"/>
      <c r="AL339" s="13"/>
    </row>
    <row r="340" spans="1:38" ht="90" x14ac:dyDescent="0.25">
      <c r="A340" s="31">
        <v>334</v>
      </c>
      <c r="B340" s="31">
        <v>334</v>
      </c>
      <c r="C340" s="40" t="s">
        <v>1301</v>
      </c>
      <c r="D340" s="32"/>
      <c r="E340" s="32"/>
      <c r="F340" s="32"/>
      <c r="G340" s="13"/>
      <c r="H340" s="13"/>
      <c r="I340" s="13"/>
      <c r="J340" s="13"/>
      <c r="K340" s="13"/>
      <c r="L340" s="13"/>
      <c r="M340" s="32"/>
      <c r="N340" s="13"/>
      <c r="O340" s="13"/>
      <c r="P340" s="13"/>
      <c r="Q340" s="13"/>
      <c r="R340" s="32" t="s">
        <v>1912</v>
      </c>
      <c r="S340" s="43" t="s">
        <v>1913</v>
      </c>
      <c r="T340" s="43" t="s">
        <v>1774</v>
      </c>
      <c r="U340" s="43" t="s">
        <v>1642</v>
      </c>
      <c r="V340" s="43" t="s">
        <v>56</v>
      </c>
      <c r="W340" s="32"/>
      <c r="X340" s="13"/>
      <c r="Y340" s="13"/>
      <c r="Z340" s="13"/>
      <c r="AA340" s="13"/>
      <c r="AB340" s="13"/>
      <c r="AC340" s="13"/>
      <c r="AD340" s="13"/>
      <c r="AE340" s="13"/>
      <c r="AF340" s="13"/>
      <c r="AG340" s="32"/>
      <c r="AH340" s="32"/>
      <c r="AI340" s="13"/>
      <c r="AJ340" s="13"/>
      <c r="AK340" s="13"/>
      <c r="AL340" s="13"/>
    </row>
    <row r="341" spans="1:38" ht="90" x14ac:dyDescent="0.25">
      <c r="A341" s="31">
        <v>335</v>
      </c>
      <c r="B341" s="31">
        <v>335</v>
      </c>
      <c r="C341" s="40" t="s">
        <v>1301</v>
      </c>
      <c r="D341" s="32"/>
      <c r="E341" s="32"/>
      <c r="F341" s="32"/>
      <c r="G341" s="13"/>
      <c r="H341" s="13"/>
      <c r="I341" s="13"/>
      <c r="J341" s="13"/>
      <c r="K341" s="13"/>
      <c r="L341" s="13"/>
      <c r="M341" s="32"/>
      <c r="N341" s="13"/>
      <c r="O341" s="13"/>
      <c r="P341" s="13"/>
      <c r="Q341" s="13"/>
      <c r="R341" s="32" t="s">
        <v>1914</v>
      </c>
      <c r="S341" s="43" t="s">
        <v>1915</v>
      </c>
      <c r="T341" s="43" t="s">
        <v>1648</v>
      </c>
      <c r="U341" s="43" t="s">
        <v>1642</v>
      </c>
      <c r="V341" s="43" t="s">
        <v>56</v>
      </c>
      <c r="W341" s="32"/>
      <c r="X341" s="13"/>
      <c r="Y341" s="13"/>
      <c r="Z341" s="13"/>
      <c r="AA341" s="13"/>
      <c r="AB341" s="13"/>
      <c r="AC341" s="13"/>
      <c r="AD341" s="13"/>
      <c r="AE341" s="13"/>
      <c r="AF341" s="13"/>
      <c r="AG341" s="32"/>
      <c r="AH341" s="32"/>
      <c r="AI341" s="13"/>
      <c r="AJ341" s="13"/>
      <c r="AK341" s="13"/>
      <c r="AL341" s="13"/>
    </row>
    <row r="342" spans="1:38" ht="90" x14ac:dyDescent="0.25">
      <c r="A342" s="31">
        <v>336</v>
      </c>
      <c r="B342" s="31">
        <v>336</v>
      </c>
      <c r="C342" s="40" t="s">
        <v>1262</v>
      </c>
      <c r="D342" s="32"/>
      <c r="E342" s="32"/>
      <c r="F342" s="32"/>
      <c r="G342" s="13"/>
      <c r="H342" s="13"/>
      <c r="I342" s="13"/>
      <c r="J342" s="13"/>
      <c r="K342" s="13"/>
      <c r="L342" s="13"/>
      <c r="M342" s="32"/>
      <c r="N342" s="13"/>
      <c r="O342" s="13"/>
      <c r="P342" s="13"/>
      <c r="Q342" s="13"/>
      <c r="R342" s="32" t="s">
        <v>1916</v>
      </c>
      <c r="S342" s="43" t="s">
        <v>1917</v>
      </c>
      <c r="T342" s="40" t="s">
        <v>1694</v>
      </c>
      <c r="U342" s="43" t="s">
        <v>1642</v>
      </c>
      <c r="V342" s="40" t="s">
        <v>1691</v>
      </c>
      <c r="W342" s="32"/>
      <c r="X342" s="13"/>
      <c r="Y342" s="13"/>
      <c r="Z342" s="13"/>
      <c r="AA342" s="13"/>
      <c r="AB342" s="13"/>
      <c r="AC342" s="13"/>
      <c r="AD342" s="13"/>
      <c r="AE342" s="13"/>
      <c r="AF342" s="13"/>
      <c r="AG342" s="32"/>
      <c r="AH342" s="32"/>
      <c r="AI342" s="13"/>
      <c r="AJ342" s="13"/>
      <c r="AK342" s="13"/>
      <c r="AL342" s="13"/>
    </row>
    <row r="343" spans="1:38" ht="90" x14ac:dyDescent="0.25">
      <c r="A343" s="31">
        <v>337</v>
      </c>
      <c r="B343" s="31">
        <v>337</v>
      </c>
      <c r="C343" s="40" t="s">
        <v>1301</v>
      </c>
      <c r="D343" s="32"/>
      <c r="E343" s="32"/>
      <c r="F343" s="32"/>
      <c r="G343" s="13"/>
      <c r="H343" s="13"/>
      <c r="I343" s="13"/>
      <c r="J343" s="13"/>
      <c r="K343" s="13"/>
      <c r="L343" s="13"/>
      <c r="M343" s="32"/>
      <c r="N343" s="13"/>
      <c r="O343" s="13"/>
      <c r="P343" s="13"/>
      <c r="Q343" s="13"/>
      <c r="R343" s="32" t="s">
        <v>1918</v>
      </c>
      <c r="S343" s="44" t="s">
        <v>1919</v>
      </c>
      <c r="T343" s="43" t="s">
        <v>1655</v>
      </c>
      <c r="U343" s="43" t="s">
        <v>1642</v>
      </c>
      <c r="V343" s="43" t="s">
        <v>357</v>
      </c>
      <c r="W343" s="32"/>
      <c r="X343" s="13"/>
      <c r="Y343" s="13"/>
      <c r="Z343" s="13"/>
      <c r="AA343" s="13"/>
      <c r="AB343" s="13"/>
      <c r="AC343" s="13"/>
      <c r="AD343" s="13"/>
      <c r="AE343" s="13"/>
      <c r="AF343" s="13"/>
      <c r="AG343" s="32"/>
      <c r="AH343" s="32"/>
      <c r="AI343" s="13"/>
      <c r="AJ343" s="13"/>
      <c r="AK343" s="13"/>
      <c r="AL343" s="13"/>
    </row>
    <row r="344" spans="1:38" ht="90" x14ac:dyDescent="0.25">
      <c r="A344" s="31">
        <v>338</v>
      </c>
      <c r="B344" s="31">
        <v>338</v>
      </c>
      <c r="C344" s="40" t="s">
        <v>1301</v>
      </c>
      <c r="D344" s="32"/>
      <c r="E344" s="32"/>
      <c r="F344" s="32"/>
      <c r="G344" s="13"/>
      <c r="H344" s="13"/>
      <c r="I344" s="13"/>
      <c r="J344" s="13"/>
      <c r="K344" s="13"/>
      <c r="L344" s="13"/>
      <c r="M344" s="32"/>
      <c r="N344" s="13"/>
      <c r="O344" s="13"/>
      <c r="P344" s="13"/>
      <c r="Q344" s="13"/>
      <c r="R344" s="32" t="s">
        <v>1920</v>
      </c>
      <c r="S344" s="44" t="s">
        <v>1921</v>
      </c>
      <c r="T344" s="43" t="s">
        <v>1658</v>
      </c>
      <c r="U344" s="43" t="s">
        <v>1642</v>
      </c>
      <c r="V344" s="43" t="s">
        <v>357</v>
      </c>
      <c r="W344" s="32"/>
      <c r="X344" s="13"/>
      <c r="Y344" s="13"/>
      <c r="Z344" s="13"/>
      <c r="AA344" s="13"/>
      <c r="AB344" s="13"/>
      <c r="AC344" s="13"/>
      <c r="AD344" s="13"/>
      <c r="AE344" s="13"/>
      <c r="AF344" s="13"/>
      <c r="AG344" s="32"/>
      <c r="AH344" s="32"/>
      <c r="AI344" s="13"/>
      <c r="AJ344" s="13"/>
      <c r="AK344" s="13"/>
      <c r="AL344" s="13"/>
    </row>
    <row r="345" spans="1:38" ht="90" x14ac:dyDescent="0.25">
      <c r="A345" s="31">
        <v>339</v>
      </c>
      <c r="B345" s="31">
        <v>339</v>
      </c>
      <c r="C345" s="40" t="s">
        <v>1201</v>
      </c>
      <c r="D345" s="32"/>
      <c r="E345" s="32"/>
      <c r="F345" s="32"/>
      <c r="G345" s="13"/>
      <c r="H345" s="13"/>
      <c r="I345" s="13"/>
      <c r="J345" s="13"/>
      <c r="K345" s="13"/>
      <c r="L345" s="13"/>
      <c r="M345" s="32"/>
      <c r="N345" s="13"/>
      <c r="O345" s="13"/>
      <c r="P345" s="13"/>
      <c r="Q345" s="13"/>
      <c r="R345" s="32" t="s">
        <v>1922</v>
      </c>
      <c r="S345" s="43" t="s">
        <v>1923</v>
      </c>
      <c r="T345" s="43" t="s">
        <v>1655</v>
      </c>
      <c r="U345" s="43" t="s">
        <v>975</v>
      </c>
      <c r="V345" s="43" t="s">
        <v>1924</v>
      </c>
      <c r="W345" s="32"/>
      <c r="X345" s="13"/>
      <c r="Y345" s="13"/>
      <c r="Z345" s="13"/>
      <c r="AA345" s="13"/>
      <c r="AB345" s="13"/>
      <c r="AC345" s="13"/>
      <c r="AD345" s="13"/>
      <c r="AE345" s="13"/>
      <c r="AF345" s="13"/>
      <c r="AG345" s="32"/>
      <c r="AH345" s="32"/>
      <c r="AI345" s="13"/>
      <c r="AJ345" s="13"/>
      <c r="AK345" s="13"/>
      <c r="AL345" s="13"/>
    </row>
    <row r="346" spans="1:38" ht="90" x14ac:dyDescent="0.25">
      <c r="A346" s="31">
        <v>340</v>
      </c>
      <c r="B346" s="31">
        <v>340</v>
      </c>
      <c r="C346" s="40" t="s">
        <v>1228</v>
      </c>
      <c r="D346" s="32"/>
      <c r="E346" s="32"/>
      <c r="F346" s="32"/>
      <c r="G346" s="13"/>
      <c r="H346" s="13"/>
      <c r="I346" s="13"/>
      <c r="J346" s="13"/>
      <c r="K346" s="13"/>
      <c r="L346" s="13"/>
      <c r="M346" s="32"/>
      <c r="N346" s="13"/>
      <c r="O346" s="13"/>
      <c r="P346" s="13"/>
      <c r="Q346" s="13"/>
      <c r="R346" s="32" t="s">
        <v>1925</v>
      </c>
      <c r="S346" s="43" t="s">
        <v>1926</v>
      </c>
      <c r="T346" s="43" t="s">
        <v>1682</v>
      </c>
      <c r="U346" s="43" t="s">
        <v>975</v>
      </c>
      <c r="V346" s="43" t="s">
        <v>231</v>
      </c>
      <c r="W346" s="32"/>
      <c r="X346" s="13"/>
      <c r="Y346" s="13"/>
      <c r="Z346" s="13"/>
      <c r="AA346" s="13"/>
      <c r="AB346" s="13"/>
      <c r="AC346" s="13"/>
      <c r="AD346" s="13"/>
      <c r="AE346" s="13"/>
      <c r="AF346" s="13"/>
      <c r="AG346" s="32"/>
      <c r="AH346" s="32"/>
      <c r="AI346" s="13"/>
      <c r="AJ346" s="13"/>
      <c r="AK346" s="13"/>
      <c r="AL346" s="13"/>
    </row>
    <row r="347" spans="1:38" ht="90" x14ac:dyDescent="0.25">
      <c r="A347" s="31">
        <v>341</v>
      </c>
      <c r="B347" s="31">
        <v>341</v>
      </c>
      <c r="C347" s="40" t="s">
        <v>1228</v>
      </c>
      <c r="D347" s="32"/>
      <c r="E347" s="32"/>
      <c r="F347" s="32"/>
      <c r="G347" s="13"/>
      <c r="H347" s="13"/>
      <c r="I347" s="13"/>
      <c r="J347" s="13"/>
      <c r="K347" s="13"/>
      <c r="L347" s="13"/>
      <c r="M347" s="32"/>
      <c r="N347" s="13"/>
      <c r="O347" s="13"/>
      <c r="P347" s="13"/>
      <c r="Q347" s="13"/>
      <c r="R347" s="32" t="s">
        <v>1927</v>
      </c>
      <c r="S347" s="43" t="s">
        <v>1928</v>
      </c>
      <c r="T347" s="43" t="s">
        <v>1694</v>
      </c>
      <c r="U347" s="43" t="s">
        <v>1642</v>
      </c>
      <c r="V347" s="43" t="s">
        <v>28</v>
      </c>
      <c r="W347" s="32"/>
      <c r="X347" s="13"/>
      <c r="Y347" s="13"/>
      <c r="Z347" s="13"/>
      <c r="AA347" s="13"/>
      <c r="AB347" s="13"/>
      <c r="AC347" s="13"/>
      <c r="AD347" s="13"/>
      <c r="AE347" s="13"/>
      <c r="AF347" s="13"/>
      <c r="AG347" s="32"/>
      <c r="AH347" s="32"/>
      <c r="AI347" s="13"/>
      <c r="AJ347" s="13"/>
      <c r="AK347" s="13"/>
      <c r="AL347" s="13"/>
    </row>
    <row r="348" spans="1:38" ht="90" x14ac:dyDescent="0.25">
      <c r="A348" s="31">
        <v>342</v>
      </c>
      <c r="B348" s="31">
        <v>342</v>
      </c>
      <c r="C348" s="40" t="s">
        <v>1109</v>
      </c>
      <c r="D348" s="32"/>
      <c r="E348" s="32"/>
      <c r="F348" s="32"/>
      <c r="G348" s="13"/>
      <c r="H348" s="13"/>
      <c r="I348" s="13"/>
      <c r="J348" s="13"/>
      <c r="K348" s="13"/>
      <c r="L348" s="13"/>
      <c r="M348" s="32"/>
      <c r="N348" s="13"/>
      <c r="O348" s="13"/>
      <c r="P348" s="13"/>
      <c r="Q348" s="13"/>
      <c r="R348" s="32" t="s">
        <v>1929</v>
      </c>
      <c r="S348" s="43" t="s">
        <v>1930</v>
      </c>
      <c r="T348" s="43" t="s">
        <v>1687</v>
      </c>
      <c r="U348" s="43" t="s">
        <v>1642</v>
      </c>
      <c r="V348" s="43" t="s">
        <v>221</v>
      </c>
      <c r="W348" s="32"/>
      <c r="X348" s="13"/>
      <c r="Y348" s="13"/>
      <c r="Z348" s="13"/>
      <c r="AA348" s="13"/>
      <c r="AB348" s="13"/>
      <c r="AC348" s="13"/>
      <c r="AD348" s="13"/>
      <c r="AE348" s="13"/>
      <c r="AF348" s="13"/>
      <c r="AG348" s="32"/>
      <c r="AH348" s="32"/>
      <c r="AI348" s="13"/>
      <c r="AJ348" s="13"/>
      <c r="AK348" s="13"/>
      <c r="AL348" s="13"/>
    </row>
    <row r="349" spans="1:38" ht="90" x14ac:dyDescent="0.25">
      <c r="A349" s="31">
        <v>343</v>
      </c>
      <c r="B349" s="31">
        <v>343</v>
      </c>
      <c r="C349" s="40" t="s">
        <v>1109</v>
      </c>
      <c r="D349" s="32"/>
      <c r="E349" s="32"/>
      <c r="F349" s="32"/>
      <c r="G349" s="13"/>
      <c r="H349" s="13"/>
      <c r="I349" s="13"/>
      <c r="J349" s="13"/>
      <c r="K349" s="13"/>
      <c r="L349" s="13"/>
      <c r="M349" s="32"/>
      <c r="N349" s="13"/>
      <c r="O349" s="13"/>
      <c r="P349" s="13"/>
      <c r="Q349" s="13"/>
      <c r="R349" s="32" t="s">
        <v>1931</v>
      </c>
      <c r="S349" s="43" t="s">
        <v>1932</v>
      </c>
      <c r="T349" s="43" t="s">
        <v>1655</v>
      </c>
      <c r="U349" s="43" t="s">
        <v>1642</v>
      </c>
      <c r="V349" s="43" t="s">
        <v>28</v>
      </c>
      <c r="W349" s="32"/>
      <c r="X349" s="13"/>
      <c r="Y349" s="13"/>
      <c r="Z349" s="13"/>
      <c r="AA349" s="13"/>
      <c r="AB349" s="13"/>
      <c r="AC349" s="13"/>
      <c r="AD349" s="13"/>
      <c r="AE349" s="13"/>
      <c r="AF349" s="13"/>
      <c r="AG349" s="32"/>
      <c r="AH349" s="32"/>
      <c r="AI349" s="13"/>
      <c r="AJ349" s="13"/>
      <c r="AK349" s="13"/>
      <c r="AL349" s="13"/>
    </row>
    <row r="350" spans="1:38" ht="90" x14ac:dyDescent="0.25">
      <c r="A350" s="31">
        <v>344</v>
      </c>
      <c r="B350" s="31">
        <v>344</v>
      </c>
      <c r="C350" s="40" t="s">
        <v>1101</v>
      </c>
      <c r="D350" s="32"/>
      <c r="E350" s="32"/>
      <c r="F350" s="32"/>
      <c r="G350" s="13"/>
      <c r="H350" s="13"/>
      <c r="I350" s="13"/>
      <c r="J350" s="13"/>
      <c r="K350" s="13"/>
      <c r="L350" s="13"/>
      <c r="M350" s="32"/>
      <c r="N350" s="13"/>
      <c r="O350" s="13"/>
      <c r="P350" s="13"/>
      <c r="Q350" s="13"/>
      <c r="R350" s="32" t="s">
        <v>1933</v>
      </c>
      <c r="S350" s="43" t="s">
        <v>1934</v>
      </c>
      <c r="T350" s="43" t="s">
        <v>1935</v>
      </c>
      <c r="U350" s="43" t="s">
        <v>1642</v>
      </c>
      <c r="V350" s="43" t="s">
        <v>357</v>
      </c>
      <c r="W350" s="32"/>
      <c r="X350" s="13"/>
      <c r="Y350" s="13"/>
      <c r="Z350" s="13"/>
      <c r="AA350" s="13"/>
      <c r="AB350" s="13"/>
      <c r="AC350" s="13"/>
      <c r="AD350" s="13"/>
      <c r="AE350" s="13"/>
      <c r="AF350" s="13"/>
      <c r="AG350" s="32"/>
      <c r="AH350" s="32"/>
      <c r="AI350" s="13"/>
      <c r="AJ350" s="13"/>
      <c r="AK350" s="13"/>
      <c r="AL350" s="13"/>
    </row>
    <row r="351" spans="1:38" ht="90" x14ac:dyDescent="0.25">
      <c r="A351" s="31">
        <v>345</v>
      </c>
      <c r="B351" s="31">
        <v>345</v>
      </c>
      <c r="C351" s="40" t="s">
        <v>1127</v>
      </c>
      <c r="D351" s="32"/>
      <c r="E351" s="32"/>
      <c r="F351" s="32"/>
      <c r="G351" s="13"/>
      <c r="H351" s="13"/>
      <c r="I351" s="13"/>
      <c r="J351" s="13"/>
      <c r="K351" s="13"/>
      <c r="L351" s="13"/>
      <c r="M351" s="32"/>
      <c r="N351" s="13"/>
      <c r="O351" s="13"/>
      <c r="P351" s="13"/>
      <c r="Q351" s="13"/>
      <c r="R351" s="32" t="s">
        <v>1936</v>
      </c>
      <c r="S351" s="43" t="s">
        <v>1937</v>
      </c>
      <c r="T351" s="43" t="s">
        <v>1694</v>
      </c>
      <c r="U351" s="43" t="s">
        <v>1642</v>
      </c>
      <c r="V351" s="43" t="s">
        <v>56</v>
      </c>
      <c r="W351" s="32"/>
      <c r="X351" s="13"/>
      <c r="Y351" s="13"/>
      <c r="Z351" s="13"/>
      <c r="AA351" s="13"/>
      <c r="AB351" s="13"/>
      <c r="AC351" s="13"/>
      <c r="AD351" s="13"/>
      <c r="AE351" s="13"/>
      <c r="AF351" s="13"/>
      <c r="AG351" s="32"/>
      <c r="AH351" s="32"/>
      <c r="AI351" s="13"/>
      <c r="AJ351" s="13"/>
      <c r="AK351" s="13"/>
      <c r="AL351" s="13"/>
    </row>
    <row r="352" spans="1:38" ht="90" x14ac:dyDescent="0.25">
      <c r="A352" s="31">
        <v>346</v>
      </c>
      <c r="B352" s="31">
        <v>346</v>
      </c>
      <c r="C352" s="40" t="s">
        <v>1127</v>
      </c>
      <c r="D352" s="32"/>
      <c r="E352" s="32"/>
      <c r="F352" s="32"/>
      <c r="G352" s="13"/>
      <c r="H352" s="13"/>
      <c r="I352" s="13"/>
      <c r="J352" s="13"/>
      <c r="K352" s="13"/>
      <c r="L352" s="13"/>
      <c r="M352" s="32"/>
      <c r="N352" s="13"/>
      <c r="O352" s="13"/>
      <c r="P352" s="13"/>
      <c r="Q352" s="13"/>
      <c r="R352" s="32" t="s">
        <v>1938</v>
      </c>
      <c r="S352" s="43" t="s">
        <v>1939</v>
      </c>
      <c r="T352" s="43" t="s">
        <v>1901</v>
      </c>
      <c r="U352" s="43" t="s">
        <v>975</v>
      </c>
      <c r="V352" s="43" t="s">
        <v>221</v>
      </c>
      <c r="W352" s="32"/>
      <c r="X352" s="13"/>
      <c r="Y352" s="13"/>
      <c r="Z352" s="13"/>
      <c r="AA352" s="13"/>
      <c r="AB352" s="13"/>
      <c r="AC352" s="13"/>
      <c r="AD352" s="13"/>
      <c r="AE352" s="13"/>
      <c r="AF352" s="13"/>
      <c r="AG352" s="32"/>
      <c r="AH352" s="32"/>
      <c r="AI352" s="13"/>
      <c r="AJ352" s="13"/>
      <c r="AK352" s="13"/>
      <c r="AL352" s="13"/>
    </row>
    <row r="353" spans="1:38" ht="90" x14ac:dyDescent="0.25">
      <c r="A353" s="31">
        <v>347</v>
      </c>
      <c r="B353" s="31">
        <v>347</v>
      </c>
      <c r="C353" s="40" t="s">
        <v>1127</v>
      </c>
      <c r="D353" s="32"/>
      <c r="E353" s="32"/>
      <c r="F353" s="32"/>
      <c r="G353" s="13"/>
      <c r="H353" s="13"/>
      <c r="I353" s="13"/>
      <c r="J353" s="13"/>
      <c r="K353" s="13"/>
      <c r="L353" s="13"/>
      <c r="M353" s="32"/>
      <c r="N353" s="13"/>
      <c r="O353" s="13"/>
      <c r="P353" s="13"/>
      <c r="Q353" s="13"/>
      <c r="R353" s="32" t="s">
        <v>1940</v>
      </c>
      <c r="S353" s="43" t="s">
        <v>1941</v>
      </c>
      <c r="T353" s="43" t="s">
        <v>1901</v>
      </c>
      <c r="U353" s="43" t="s">
        <v>975</v>
      </c>
      <c r="V353" s="43" t="s">
        <v>221</v>
      </c>
      <c r="W353" s="32"/>
      <c r="X353" s="13"/>
      <c r="Y353" s="13"/>
      <c r="Z353" s="13"/>
      <c r="AA353" s="13"/>
      <c r="AB353" s="13"/>
      <c r="AC353" s="13"/>
      <c r="AD353" s="13"/>
      <c r="AE353" s="13"/>
      <c r="AF353" s="13"/>
      <c r="AG353" s="32"/>
      <c r="AH353" s="32"/>
      <c r="AI353" s="13"/>
      <c r="AJ353" s="13"/>
      <c r="AK353" s="13"/>
      <c r="AL353" s="13"/>
    </row>
    <row r="354" spans="1:38" ht="90" x14ac:dyDescent="0.25">
      <c r="A354" s="31">
        <v>348</v>
      </c>
      <c r="B354" s="31">
        <v>348</v>
      </c>
      <c r="C354" s="40" t="s">
        <v>1127</v>
      </c>
      <c r="D354" s="32"/>
      <c r="E354" s="32"/>
      <c r="F354" s="32"/>
      <c r="G354" s="13"/>
      <c r="H354" s="13"/>
      <c r="I354" s="13"/>
      <c r="J354" s="13"/>
      <c r="K354" s="13"/>
      <c r="L354" s="13"/>
      <c r="M354" s="32"/>
      <c r="N354" s="13"/>
      <c r="O354" s="13"/>
      <c r="P354" s="13"/>
      <c r="Q354" s="13"/>
      <c r="R354" s="32" t="s">
        <v>1942</v>
      </c>
      <c r="S354" s="43" t="s">
        <v>1943</v>
      </c>
      <c r="T354" s="43" t="s">
        <v>1694</v>
      </c>
      <c r="U354" s="43" t="s">
        <v>1642</v>
      </c>
      <c r="V354" s="43" t="s">
        <v>357</v>
      </c>
      <c r="W354" s="32"/>
      <c r="X354" s="13"/>
      <c r="Y354" s="13"/>
      <c r="Z354" s="13"/>
      <c r="AA354" s="13"/>
      <c r="AB354" s="13"/>
      <c r="AC354" s="13"/>
      <c r="AD354" s="13"/>
      <c r="AE354" s="13"/>
      <c r="AF354" s="13"/>
      <c r="AG354" s="32"/>
      <c r="AH354" s="32"/>
      <c r="AI354" s="13"/>
      <c r="AJ354" s="13"/>
      <c r="AK354" s="13"/>
      <c r="AL354" s="13"/>
    </row>
    <row r="355" spans="1:38" ht="90" x14ac:dyDescent="0.25">
      <c r="A355" s="31">
        <v>349</v>
      </c>
      <c r="B355" s="31">
        <v>349</v>
      </c>
      <c r="C355" s="40" t="s">
        <v>1318</v>
      </c>
      <c r="D355" s="32"/>
      <c r="E355" s="32"/>
      <c r="F355" s="32"/>
      <c r="G355" s="13"/>
      <c r="H355" s="13"/>
      <c r="I355" s="13"/>
      <c r="J355" s="13"/>
      <c r="K355" s="13"/>
      <c r="L355" s="13"/>
      <c r="M355" s="32"/>
      <c r="N355" s="13"/>
      <c r="O355" s="13"/>
      <c r="P355" s="13"/>
      <c r="Q355" s="13"/>
      <c r="R355" s="32" t="s">
        <v>1944</v>
      </c>
      <c r="S355" s="43" t="s">
        <v>1945</v>
      </c>
      <c r="T355" s="43" t="s">
        <v>1946</v>
      </c>
      <c r="U355" s="43" t="s">
        <v>1642</v>
      </c>
      <c r="V355" s="43" t="s">
        <v>1661</v>
      </c>
      <c r="W355" s="32"/>
      <c r="X355" s="13"/>
      <c r="Y355" s="13"/>
      <c r="Z355" s="13"/>
      <c r="AA355" s="13"/>
      <c r="AB355" s="13"/>
      <c r="AC355" s="13"/>
      <c r="AD355" s="13"/>
      <c r="AE355" s="13"/>
      <c r="AF355" s="13"/>
      <c r="AG355" s="32"/>
      <c r="AH355" s="32"/>
      <c r="AI355" s="13"/>
      <c r="AJ355" s="13"/>
      <c r="AK355" s="13"/>
      <c r="AL355" s="13"/>
    </row>
    <row r="356" spans="1:38" ht="90" x14ac:dyDescent="0.25">
      <c r="A356" s="31">
        <v>350</v>
      </c>
      <c r="B356" s="31">
        <v>350</v>
      </c>
      <c r="C356" s="40" t="s">
        <v>1318</v>
      </c>
      <c r="D356" s="32"/>
      <c r="E356" s="32"/>
      <c r="F356" s="32"/>
      <c r="G356" s="13"/>
      <c r="H356" s="13"/>
      <c r="I356" s="13"/>
      <c r="J356" s="13"/>
      <c r="K356" s="13"/>
      <c r="L356" s="13"/>
      <c r="M356" s="32"/>
      <c r="N356" s="13"/>
      <c r="O356" s="13"/>
      <c r="P356" s="13"/>
      <c r="Q356" s="13"/>
      <c r="R356" s="32" t="s">
        <v>1947</v>
      </c>
      <c r="S356" s="43" t="s">
        <v>1948</v>
      </c>
      <c r="T356" s="43" t="s">
        <v>1658</v>
      </c>
      <c r="U356" s="43" t="s">
        <v>1642</v>
      </c>
      <c r="V356" s="43" t="s">
        <v>28</v>
      </c>
      <c r="W356" s="32"/>
      <c r="X356" s="13"/>
      <c r="Y356" s="13"/>
      <c r="Z356" s="13"/>
      <c r="AA356" s="13"/>
      <c r="AB356" s="13"/>
      <c r="AC356" s="13"/>
      <c r="AD356" s="13"/>
      <c r="AE356" s="13"/>
      <c r="AF356" s="13"/>
      <c r="AG356" s="32"/>
      <c r="AH356" s="32"/>
      <c r="AI356" s="13"/>
      <c r="AJ356" s="13"/>
      <c r="AK356" s="13"/>
      <c r="AL356" s="13"/>
    </row>
    <row r="357" spans="1:38" ht="30" x14ac:dyDescent="0.25">
      <c r="A357" s="31">
        <v>351</v>
      </c>
      <c r="B357" s="31">
        <v>351</v>
      </c>
      <c r="C357" s="40" t="s">
        <v>1318</v>
      </c>
      <c r="D357" s="32"/>
      <c r="E357" s="32"/>
      <c r="F357" s="32"/>
      <c r="G357" s="13"/>
      <c r="H357" s="13"/>
      <c r="I357" s="13"/>
      <c r="J357" s="13"/>
      <c r="K357" s="13"/>
      <c r="L357" s="13"/>
      <c r="M357" s="32"/>
      <c r="N357" s="13"/>
      <c r="O357" s="13"/>
      <c r="P357" s="13"/>
      <c r="Q357" s="13"/>
      <c r="R357" s="32" t="s">
        <v>1949</v>
      </c>
      <c r="S357" s="43" t="s">
        <v>1950</v>
      </c>
      <c r="T357" s="43" t="s">
        <v>1733</v>
      </c>
      <c r="U357" s="43" t="s">
        <v>1022</v>
      </c>
      <c r="V357" s="43" t="s">
        <v>1661</v>
      </c>
      <c r="W357" s="32"/>
      <c r="X357" s="13"/>
      <c r="Y357" s="13"/>
      <c r="Z357" s="13"/>
      <c r="AA357" s="13"/>
      <c r="AB357" s="13"/>
      <c r="AC357" s="13"/>
      <c r="AD357" s="13"/>
      <c r="AE357" s="13"/>
      <c r="AF357" s="13"/>
      <c r="AG357" s="32"/>
      <c r="AH357" s="32"/>
      <c r="AI357" s="13"/>
      <c r="AJ357" s="13"/>
      <c r="AK357" s="13"/>
      <c r="AL357" s="13"/>
    </row>
    <row r="358" spans="1:38" ht="90" x14ac:dyDescent="0.25">
      <c r="A358" s="31">
        <v>352</v>
      </c>
      <c r="B358" s="31">
        <v>352</v>
      </c>
      <c r="C358" s="40" t="s">
        <v>1318</v>
      </c>
      <c r="D358" s="32"/>
      <c r="E358" s="32"/>
      <c r="F358" s="32"/>
      <c r="G358" s="13"/>
      <c r="H358" s="13"/>
      <c r="I358" s="13"/>
      <c r="J358" s="13"/>
      <c r="K358" s="13"/>
      <c r="L358" s="13"/>
      <c r="M358" s="32"/>
      <c r="N358" s="13"/>
      <c r="O358" s="13"/>
      <c r="P358" s="13"/>
      <c r="Q358" s="13"/>
      <c r="R358" s="32" t="s">
        <v>1951</v>
      </c>
      <c r="S358" s="43" t="s">
        <v>1952</v>
      </c>
      <c r="T358" s="43" t="s">
        <v>1774</v>
      </c>
      <c r="U358" s="43" t="s">
        <v>1642</v>
      </c>
      <c r="V358" s="43" t="s">
        <v>28</v>
      </c>
      <c r="W358" s="32"/>
      <c r="X358" s="13"/>
      <c r="Y358" s="13"/>
      <c r="Z358" s="13"/>
      <c r="AA358" s="13"/>
      <c r="AB358" s="13"/>
      <c r="AC358" s="13"/>
      <c r="AD358" s="13"/>
      <c r="AE358" s="13"/>
      <c r="AF358" s="13"/>
      <c r="AG358" s="32"/>
      <c r="AH358" s="32"/>
      <c r="AI358" s="13"/>
      <c r="AJ358" s="13"/>
      <c r="AK358" s="13"/>
      <c r="AL358" s="13"/>
    </row>
    <row r="359" spans="1:38" ht="90" x14ac:dyDescent="0.25">
      <c r="A359" s="31">
        <v>353</v>
      </c>
      <c r="B359" s="31">
        <v>353</v>
      </c>
      <c r="C359" s="40" t="s">
        <v>1262</v>
      </c>
      <c r="D359" s="32"/>
      <c r="E359" s="32"/>
      <c r="F359" s="32"/>
      <c r="G359" s="13"/>
      <c r="H359" s="13"/>
      <c r="I359" s="13"/>
      <c r="J359" s="13"/>
      <c r="K359" s="13"/>
      <c r="L359" s="13"/>
      <c r="M359" s="32"/>
      <c r="N359" s="13"/>
      <c r="O359" s="13"/>
      <c r="P359" s="13"/>
      <c r="Q359" s="13"/>
      <c r="R359" s="32" t="s">
        <v>1953</v>
      </c>
      <c r="S359" s="43" t="s">
        <v>1954</v>
      </c>
      <c r="T359" s="43" t="s">
        <v>1682</v>
      </c>
      <c r="U359" s="43" t="s">
        <v>1642</v>
      </c>
      <c r="V359" s="43" t="s">
        <v>28</v>
      </c>
      <c r="W359" s="32"/>
      <c r="X359" s="13"/>
      <c r="Y359" s="13"/>
      <c r="Z359" s="13"/>
      <c r="AA359" s="13"/>
      <c r="AB359" s="13"/>
      <c r="AC359" s="13"/>
      <c r="AD359" s="13"/>
      <c r="AE359" s="13"/>
      <c r="AF359" s="13"/>
      <c r="AG359" s="32"/>
      <c r="AH359" s="32"/>
      <c r="AI359" s="13"/>
      <c r="AJ359" s="13"/>
      <c r="AK359" s="13"/>
      <c r="AL359" s="13"/>
    </row>
    <row r="360" spans="1:38" ht="90" x14ac:dyDescent="0.25">
      <c r="A360" s="31">
        <v>354</v>
      </c>
      <c r="B360" s="31">
        <v>354</v>
      </c>
      <c r="C360" s="40" t="s">
        <v>1201</v>
      </c>
      <c r="D360" s="32"/>
      <c r="E360" s="32"/>
      <c r="F360" s="32"/>
      <c r="G360" s="13"/>
      <c r="H360" s="13"/>
      <c r="I360" s="13"/>
      <c r="J360" s="13"/>
      <c r="K360" s="13"/>
      <c r="L360" s="13"/>
      <c r="M360" s="32"/>
      <c r="N360" s="13"/>
      <c r="O360" s="13"/>
      <c r="P360" s="13"/>
      <c r="Q360" s="13"/>
      <c r="R360" s="32" t="s">
        <v>1955</v>
      </c>
      <c r="S360" s="43" t="s">
        <v>1956</v>
      </c>
      <c r="T360" s="40" t="s">
        <v>1655</v>
      </c>
      <c r="U360" s="43" t="s">
        <v>1642</v>
      </c>
      <c r="V360" s="40" t="s">
        <v>1691</v>
      </c>
      <c r="W360" s="32"/>
      <c r="X360" s="13"/>
      <c r="Y360" s="13"/>
      <c r="Z360" s="13"/>
      <c r="AA360" s="13"/>
      <c r="AB360" s="13"/>
      <c r="AC360" s="13"/>
      <c r="AD360" s="13"/>
      <c r="AE360" s="13"/>
      <c r="AF360" s="13"/>
      <c r="AG360" s="32"/>
      <c r="AH360" s="32"/>
      <c r="AI360" s="13"/>
      <c r="AJ360" s="13"/>
      <c r="AK360" s="13"/>
      <c r="AL360" s="13"/>
    </row>
    <row r="361" spans="1:38" ht="90" x14ac:dyDescent="0.25">
      <c r="A361" s="31">
        <v>355</v>
      </c>
      <c r="B361" s="31">
        <v>355</v>
      </c>
      <c r="C361" s="40" t="s">
        <v>1204</v>
      </c>
      <c r="D361" s="32"/>
      <c r="E361" s="32"/>
      <c r="F361" s="32"/>
      <c r="G361" s="13"/>
      <c r="H361" s="13"/>
      <c r="I361" s="13"/>
      <c r="J361" s="13"/>
      <c r="K361" s="13"/>
      <c r="L361" s="13"/>
      <c r="M361" s="32"/>
      <c r="N361" s="13"/>
      <c r="O361" s="13"/>
      <c r="P361" s="13"/>
      <c r="Q361" s="13"/>
      <c r="R361" s="32" t="s">
        <v>1957</v>
      </c>
      <c r="S361" s="43" t="s">
        <v>1958</v>
      </c>
      <c r="T361" s="43" t="s">
        <v>1702</v>
      </c>
      <c r="U361" s="43" t="s">
        <v>975</v>
      </c>
      <c r="V361" s="43" t="s">
        <v>28</v>
      </c>
      <c r="W361" s="32"/>
      <c r="X361" s="13"/>
      <c r="Y361" s="13"/>
      <c r="Z361" s="13"/>
      <c r="AA361" s="13"/>
      <c r="AB361" s="13"/>
      <c r="AC361" s="13"/>
      <c r="AD361" s="13"/>
      <c r="AE361" s="13"/>
      <c r="AF361" s="13"/>
      <c r="AG361" s="32"/>
      <c r="AH361" s="32"/>
      <c r="AI361" s="13"/>
      <c r="AJ361" s="13"/>
      <c r="AK361" s="13"/>
      <c r="AL361" s="13"/>
    </row>
    <row r="362" spans="1:38" ht="90" x14ac:dyDescent="0.25">
      <c r="A362" s="31">
        <v>356</v>
      </c>
      <c r="B362" s="31">
        <v>356</v>
      </c>
      <c r="C362" s="40" t="s">
        <v>1371</v>
      </c>
      <c r="D362" s="32"/>
      <c r="E362" s="32"/>
      <c r="F362" s="32"/>
      <c r="G362" s="13"/>
      <c r="H362" s="13"/>
      <c r="I362" s="13"/>
      <c r="J362" s="13"/>
      <c r="K362" s="13"/>
      <c r="L362" s="13"/>
      <c r="M362" s="32"/>
      <c r="N362" s="13"/>
      <c r="O362" s="13"/>
      <c r="P362" s="13"/>
      <c r="Q362" s="13"/>
      <c r="R362" s="32" t="s">
        <v>1959</v>
      </c>
      <c r="S362" s="43" t="s">
        <v>1960</v>
      </c>
      <c r="T362" s="43" t="s">
        <v>1655</v>
      </c>
      <c r="U362" s="43" t="s">
        <v>1642</v>
      </c>
      <c r="V362" s="43" t="s">
        <v>56</v>
      </c>
      <c r="W362" s="32"/>
      <c r="X362" s="13"/>
      <c r="Y362" s="13"/>
      <c r="Z362" s="13"/>
      <c r="AA362" s="13"/>
      <c r="AB362" s="13"/>
      <c r="AC362" s="13"/>
      <c r="AD362" s="13"/>
      <c r="AE362" s="13"/>
      <c r="AF362" s="13"/>
      <c r="AG362" s="32"/>
      <c r="AH362" s="32"/>
      <c r="AI362" s="13"/>
      <c r="AJ362" s="13"/>
      <c r="AK362" s="13"/>
      <c r="AL362" s="13"/>
    </row>
    <row r="363" spans="1:38" ht="90" x14ac:dyDescent="0.25">
      <c r="A363" s="31">
        <v>357</v>
      </c>
      <c r="B363" s="31">
        <v>357</v>
      </c>
      <c r="C363" s="40" t="s">
        <v>1262</v>
      </c>
      <c r="D363" s="32"/>
      <c r="E363" s="32"/>
      <c r="F363" s="32"/>
      <c r="G363" s="13"/>
      <c r="H363" s="13"/>
      <c r="I363" s="13"/>
      <c r="J363" s="13"/>
      <c r="K363" s="13"/>
      <c r="L363" s="13"/>
      <c r="M363" s="32"/>
      <c r="N363" s="13"/>
      <c r="O363" s="13"/>
      <c r="P363" s="13"/>
      <c r="Q363" s="13"/>
      <c r="R363" s="32" t="s">
        <v>1961</v>
      </c>
      <c r="S363" s="43" t="s">
        <v>1962</v>
      </c>
      <c r="T363" s="43" t="s">
        <v>1766</v>
      </c>
      <c r="U363" s="43" t="s">
        <v>1642</v>
      </c>
      <c r="V363" s="43" t="s">
        <v>56</v>
      </c>
      <c r="W363" s="32"/>
      <c r="X363" s="13"/>
      <c r="Y363" s="13"/>
      <c r="Z363" s="13"/>
      <c r="AA363" s="13"/>
      <c r="AB363" s="13"/>
      <c r="AC363" s="13"/>
      <c r="AD363" s="13"/>
      <c r="AE363" s="13"/>
      <c r="AF363" s="13"/>
      <c r="AG363" s="32"/>
      <c r="AH363" s="32"/>
      <c r="AI363" s="13"/>
      <c r="AJ363" s="13"/>
      <c r="AK363" s="13"/>
      <c r="AL363" s="13"/>
    </row>
    <row r="364" spans="1:38" ht="90" x14ac:dyDescent="0.25">
      <c r="A364" s="31">
        <v>358</v>
      </c>
      <c r="B364" s="31">
        <v>358</v>
      </c>
      <c r="C364" s="40" t="s">
        <v>1262</v>
      </c>
      <c r="D364" s="32"/>
      <c r="E364" s="32"/>
      <c r="F364" s="32"/>
      <c r="G364" s="13"/>
      <c r="H364" s="13"/>
      <c r="I364" s="13"/>
      <c r="J364" s="13"/>
      <c r="K364" s="13"/>
      <c r="L364" s="13"/>
      <c r="M364" s="32"/>
      <c r="N364" s="13"/>
      <c r="O364" s="13"/>
      <c r="P364" s="13"/>
      <c r="Q364" s="13"/>
      <c r="R364" s="32" t="s">
        <v>1963</v>
      </c>
      <c r="S364" s="43" t="s">
        <v>1964</v>
      </c>
      <c r="T364" s="40" t="s">
        <v>1774</v>
      </c>
      <c r="U364" s="43" t="s">
        <v>1642</v>
      </c>
      <c r="V364" s="40" t="s">
        <v>1763</v>
      </c>
      <c r="W364" s="32"/>
      <c r="X364" s="13"/>
      <c r="Y364" s="13"/>
      <c r="Z364" s="13"/>
      <c r="AA364" s="13"/>
      <c r="AB364" s="13"/>
      <c r="AC364" s="13"/>
      <c r="AD364" s="13"/>
      <c r="AE364" s="13"/>
      <c r="AF364" s="13"/>
      <c r="AG364" s="32"/>
      <c r="AH364" s="32"/>
      <c r="AI364" s="13"/>
      <c r="AJ364" s="13"/>
      <c r="AK364" s="13"/>
      <c r="AL364" s="13"/>
    </row>
    <row r="365" spans="1:38" ht="30" x14ac:dyDescent="0.25">
      <c r="A365" s="31">
        <v>359</v>
      </c>
      <c r="B365" s="31">
        <v>359</v>
      </c>
      <c r="C365" s="40" t="s">
        <v>1262</v>
      </c>
      <c r="D365" s="32"/>
      <c r="E365" s="32"/>
      <c r="F365" s="32"/>
      <c r="G365" s="13"/>
      <c r="H365" s="13"/>
      <c r="I365" s="13"/>
      <c r="J365" s="13"/>
      <c r="K365" s="13"/>
      <c r="L365" s="13"/>
      <c r="M365" s="32"/>
      <c r="N365" s="13"/>
      <c r="O365" s="13"/>
      <c r="P365" s="13"/>
      <c r="Q365" s="13"/>
      <c r="R365" s="32" t="s">
        <v>1965</v>
      </c>
      <c r="S365" s="43" t="s">
        <v>1966</v>
      </c>
      <c r="T365" s="43" t="s">
        <v>1645</v>
      </c>
      <c r="U365" s="43" t="s">
        <v>975</v>
      </c>
      <c r="V365" s="43" t="s">
        <v>1697</v>
      </c>
      <c r="W365" s="32"/>
      <c r="X365" s="13"/>
      <c r="Y365" s="13"/>
      <c r="Z365" s="13"/>
      <c r="AA365" s="13"/>
      <c r="AB365" s="13"/>
      <c r="AC365" s="13"/>
      <c r="AD365" s="13"/>
      <c r="AE365" s="13"/>
      <c r="AF365" s="13"/>
      <c r="AG365" s="32"/>
      <c r="AH365" s="32"/>
      <c r="AI365" s="13"/>
      <c r="AJ365" s="13"/>
      <c r="AK365" s="13"/>
      <c r="AL365" s="13"/>
    </row>
    <row r="366" spans="1:38" ht="60" x14ac:dyDescent="0.25">
      <c r="A366" s="31">
        <v>360</v>
      </c>
      <c r="B366" s="31">
        <v>360</v>
      </c>
      <c r="C366" s="40" t="s">
        <v>1201</v>
      </c>
      <c r="D366" s="32"/>
      <c r="E366" s="32"/>
      <c r="F366" s="32"/>
      <c r="G366" s="13"/>
      <c r="H366" s="13"/>
      <c r="I366" s="13"/>
      <c r="J366" s="13"/>
      <c r="K366" s="13"/>
      <c r="L366" s="13"/>
      <c r="M366" s="32"/>
      <c r="N366" s="13"/>
      <c r="O366" s="13"/>
      <c r="P366" s="13"/>
      <c r="Q366" s="13"/>
      <c r="R366" s="32" t="s">
        <v>1967</v>
      </c>
      <c r="S366" s="43" t="s">
        <v>1968</v>
      </c>
      <c r="T366" s="43" t="s">
        <v>1663</v>
      </c>
      <c r="U366" s="43" t="s">
        <v>1642</v>
      </c>
      <c r="V366" s="43" t="s">
        <v>28</v>
      </c>
      <c r="W366" s="32"/>
      <c r="X366" s="13"/>
      <c r="Y366" s="13"/>
      <c r="Z366" s="13"/>
      <c r="AA366" s="13"/>
      <c r="AB366" s="13"/>
      <c r="AC366" s="13"/>
      <c r="AD366" s="13"/>
      <c r="AE366" s="13"/>
      <c r="AF366" s="13"/>
      <c r="AG366" s="32"/>
      <c r="AH366" s="32"/>
      <c r="AI366" s="13"/>
      <c r="AJ366" s="13"/>
      <c r="AK366" s="13"/>
      <c r="AL366" s="13"/>
    </row>
    <row r="367" spans="1:38" ht="90" x14ac:dyDescent="0.25">
      <c r="A367" s="31">
        <v>361</v>
      </c>
      <c r="B367" s="31">
        <v>361</v>
      </c>
      <c r="C367" s="40" t="s">
        <v>1318</v>
      </c>
      <c r="D367" s="32"/>
      <c r="E367" s="32"/>
      <c r="F367" s="32"/>
      <c r="G367" s="13"/>
      <c r="H367" s="13"/>
      <c r="I367" s="13"/>
      <c r="J367" s="13"/>
      <c r="K367" s="13"/>
      <c r="L367" s="13"/>
      <c r="M367" s="32"/>
      <c r="N367" s="13"/>
      <c r="O367" s="13"/>
      <c r="P367" s="13"/>
      <c r="Q367" s="13"/>
      <c r="R367" s="32" t="s">
        <v>1969</v>
      </c>
      <c r="S367" s="43" t="s">
        <v>1970</v>
      </c>
      <c r="T367" s="43" t="s">
        <v>1774</v>
      </c>
      <c r="U367" s="43" t="s">
        <v>1642</v>
      </c>
      <c r="V367" s="43" t="s">
        <v>1697</v>
      </c>
      <c r="W367" s="32"/>
      <c r="X367" s="13"/>
      <c r="Y367" s="13"/>
      <c r="Z367" s="13"/>
      <c r="AA367" s="13"/>
      <c r="AB367" s="13"/>
      <c r="AC367" s="13"/>
      <c r="AD367" s="13"/>
      <c r="AE367" s="13"/>
      <c r="AF367" s="13"/>
      <c r="AG367" s="32"/>
      <c r="AH367" s="32"/>
      <c r="AI367" s="13"/>
      <c r="AJ367" s="13"/>
      <c r="AK367" s="13"/>
      <c r="AL367" s="13"/>
    </row>
    <row r="368" spans="1:38" ht="90" x14ac:dyDescent="0.25">
      <c r="A368" s="31">
        <v>362</v>
      </c>
      <c r="B368" s="31">
        <v>362</v>
      </c>
      <c r="C368" s="40" t="s">
        <v>1301</v>
      </c>
      <c r="D368" s="32"/>
      <c r="E368" s="32"/>
      <c r="F368" s="32"/>
      <c r="G368" s="13"/>
      <c r="H368" s="13"/>
      <c r="I368" s="13"/>
      <c r="J368" s="13"/>
      <c r="K368" s="13"/>
      <c r="L368" s="13"/>
      <c r="M368" s="32"/>
      <c r="N368" s="13"/>
      <c r="O368" s="13"/>
      <c r="P368" s="13"/>
      <c r="Q368" s="13"/>
      <c r="R368" s="32" t="s">
        <v>1971</v>
      </c>
      <c r="S368" s="43" t="s">
        <v>1972</v>
      </c>
      <c r="T368" s="43" t="s">
        <v>1648</v>
      </c>
      <c r="U368" s="43" t="s">
        <v>1642</v>
      </c>
      <c r="V368" s="43" t="s">
        <v>1661</v>
      </c>
      <c r="W368" s="32"/>
      <c r="X368" s="13"/>
      <c r="Y368" s="13"/>
      <c r="Z368" s="13"/>
      <c r="AA368" s="13"/>
      <c r="AB368" s="13"/>
      <c r="AC368" s="13"/>
      <c r="AD368" s="13"/>
      <c r="AE368" s="13"/>
      <c r="AF368" s="13"/>
      <c r="AG368" s="32"/>
      <c r="AH368" s="32"/>
      <c r="AI368" s="13"/>
      <c r="AJ368" s="13"/>
      <c r="AK368" s="13"/>
      <c r="AL368" s="13"/>
    </row>
    <row r="369" spans="1:38" ht="90" x14ac:dyDescent="0.25">
      <c r="A369" s="31">
        <v>363</v>
      </c>
      <c r="B369" s="31">
        <v>363</v>
      </c>
      <c r="C369" s="40" t="s">
        <v>1201</v>
      </c>
      <c r="D369" s="32"/>
      <c r="E369" s="32"/>
      <c r="F369" s="32"/>
      <c r="G369" s="13"/>
      <c r="H369" s="13"/>
      <c r="I369" s="13"/>
      <c r="J369" s="13"/>
      <c r="K369" s="13"/>
      <c r="L369" s="13"/>
      <c r="M369" s="32"/>
      <c r="N369" s="13"/>
      <c r="O369" s="13"/>
      <c r="P369" s="13"/>
      <c r="Q369" s="13"/>
      <c r="R369" s="32" t="s">
        <v>1973</v>
      </c>
      <c r="S369" s="43" t="s">
        <v>1974</v>
      </c>
      <c r="T369" s="43" t="s">
        <v>1658</v>
      </c>
      <c r="U369" s="43" t="s">
        <v>1642</v>
      </c>
      <c r="V369" s="43" t="s">
        <v>1661</v>
      </c>
      <c r="W369" s="32"/>
      <c r="X369" s="13"/>
      <c r="Y369" s="13"/>
      <c r="Z369" s="13"/>
      <c r="AA369" s="13"/>
      <c r="AB369" s="13"/>
      <c r="AC369" s="13"/>
      <c r="AD369" s="13"/>
      <c r="AE369" s="13"/>
      <c r="AF369" s="13"/>
      <c r="AG369" s="32"/>
      <c r="AH369" s="32"/>
      <c r="AI369" s="13"/>
      <c r="AJ369" s="13"/>
      <c r="AK369" s="13"/>
      <c r="AL369" s="13"/>
    </row>
    <row r="370" spans="1:38" ht="90" x14ac:dyDescent="0.25">
      <c r="A370" s="31">
        <v>364</v>
      </c>
      <c r="B370" s="31">
        <v>364</v>
      </c>
      <c r="C370" s="40" t="s">
        <v>1204</v>
      </c>
      <c r="D370" s="32"/>
      <c r="E370" s="32"/>
      <c r="F370" s="32"/>
      <c r="G370" s="13"/>
      <c r="H370" s="13"/>
      <c r="I370" s="13"/>
      <c r="J370" s="13"/>
      <c r="K370" s="13"/>
      <c r="L370" s="13"/>
      <c r="M370" s="32"/>
      <c r="N370" s="13"/>
      <c r="O370" s="13"/>
      <c r="P370" s="13"/>
      <c r="Q370" s="13"/>
      <c r="R370" s="32" t="s">
        <v>1975</v>
      </c>
      <c r="S370" s="43" t="s">
        <v>1976</v>
      </c>
      <c r="T370" s="43" t="s">
        <v>1658</v>
      </c>
      <c r="U370" s="43" t="s">
        <v>1642</v>
      </c>
      <c r="V370" s="43" t="s">
        <v>28</v>
      </c>
      <c r="W370" s="32"/>
      <c r="X370" s="13"/>
      <c r="Y370" s="13"/>
      <c r="Z370" s="13"/>
      <c r="AA370" s="13"/>
      <c r="AB370" s="13"/>
      <c r="AC370" s="13"/>
      <c r="AD370" s="13"/>
      <c r="AE370" s="13"/>
      <c r="AF370" s="13"/>
      <c r="AG370" s="32"/>
      <c r="AH370" s="32"/>
      <c r="AI370" s="13"/>
      <c r="AJ370" s="13"/>
      <c r="AK370" s="13"/>
      <c r="AL370" s="13"/>
    </row>
    <row r="371" spans="1:38" ht="90" x14ac:dyDescent="0.25">
      <c r="A371" s="31">
        <v>365</v>
      </c>
      <c r="B371" s="31">
        <v>365</v>
      </c>
      <c r="C371" s="40" t="s">
        <v>1101</v>
      </c>
      <c r="D371" s="32"/>
      <c r="E371" s="32"/>
      <c r="F371" s="32"/>
      <c r="G371" s="13"/>
      <c r="H371" s="13"/>
      <c r="I371" s="13"/>
      <c r="J371" s="13"/>
      <c r="K371" s="13"/>
      <c r="L371" s="13"/>
      <c r="M371" s="32"/>
      <c r="N371" s="13"/>
      <c r="O371" s="13"/>
      <c r="P371" s="13"/>
      <c r="Q371" s="13"/>
      <c r="R371" s="32" t="s">
        <v>1977</v>
      </c>
      <c r="S371" s="43" t="s">
        <v>1978</v>
      </c>
      <c r="T371" s="43" t="s">
        <v>1694</v>
      </c>
      <c r="U371" s="43" t="s">
        <v>1642</v>
      </c>
      <c r="V371" s="43" t="s">
        <v>253</v>
      </c>
      <c r="W371" s="32"/>
      <c r="X371" s="13"/>
      <c r="Y371" s="13"/>
      <c r="Z371" s="13"/>
      <c r="AA371" s="13"/>
      <c r="AB371" s="13"/>
      <c r="AC371" s="13"/>
      <c r="AD371" s="13"/>
      <c r="AE371" s="13"/>
      <c r="AF371" s="13"/>
      <c r="AG371" s="32"/>
      <c r="AH371" s="32"/>
      <c r="AI371" s="13"/>
      <c r="AJ371" s="13"/>
      <c r="AK371" s="13"/>
      <c r="AL371" s="13"/>
    </row>
    <row r="372" spans="1:38" ht="45" x14ac:dyDescent="0.25">
      <c r="A372" s="31">
        <v>366</v>
      </c>
      <c r="B372" s="31">
        <v>366</v>
      </c>
      <c r="C372" s="40" t="s">
        <v>1109</v>
      </c>
      <c r="D372" s="32"/>
      <c r="E372" s="32"/>
      <c r="F372" s="32"/>
      <c r="G372" s="13"/>
      <c r="H372" s="13"/>
      <c r="I372" s="13"/>
      <c r="J372" s="13"/>
      <c r="K372" s="13"/>
      <c r="L372" s="13"/>
      <c r="M372" s="32"/>
      <c r="N372" s="13"/>
      <c r="O372" s="13"/>
      <c r="P372" s="13"/>
      <c r="Q372" s="13"/>
      <c r="R372" s="32" t="s">
        <v>1979</v>
      </c>
      <c r="S372" s="43" t="s">
        <v>1980</v>
      </c>
      <c r="T372" s="43" t="s">
        <v>1645</v>
      </c>
      <c r="U372" s="43" t="s">
        <v>975</v>
      </c>
      <c r="V372" s="43" t="s">
        <v>231</v>
      </c>
      <c r="W372" s="32"/>
      <c r="X372" s="13"/>
      <c r="Y372" s="13"/>
      <c r="Z372" s="13"/>
      <c r="AA372" s="13"/>
      <c r="AB372" s="13"/>
      <c r="AC372" s="13"/>
      <c r="AD372" s="13"/>
      <c r="AE372" s="13"/>
      <c r="AF372" s="13"/>
      <c r="AG372" s="32"/>
      <c r="AH372" s="32"/>
      <c r="AI372" s="13"/>
      <c r="AJ372" s="13"/>
      <c r="AK372" s="13"/>
      <c r="AL372" s="13"/>
    </row>
    <row r="373" spans="1:38" ht="90" x14ac:dyDescent="0.25">
      <c r="A373" s="31">
        <v>367</v>
      </c>
      <c r="B373" s="31">
        <v>367</v>
      </c>
      <c r="C373" s="40" t="s">
        <v>1127</v>
      </c>
      <c r="D373" s="32"/>
      <c r="E373" s="32"/>
      <c r="F373" s="32"/>
      <c r="G373" s="13"/>
      <c r="H373" s="13"/>
      <c r="I373" s="13"/>
      <c r="J373" s="13"/>
      <c r="K373" s="13"/>
      <c r="L373" s="13"/>
      <c r="M373" s="32"/>
      <c r="N373" s="13"/>
      <c r="O373" s="13"/>
      <c r="P373" s="13"/>
      <c r="Q373" s="13"/>
      <c r="R373" s="32" t="s">
        <v>1981</v>
      </c>
      <c r="S373" s="43" t="s">
        <v>1982</v>
      </c>
      <c r="T373" s="43" t="s">
        <v>1678</v>
      </c>
      <c r="U373" s="43" t="s">
        <v>975</v>
      </c>
      <c r="V373" s="43" t="s">
        <v>231</v>
      </c>
      <c r="W373" s="32"/>
      <c r="X373" s="13"/>
      <c r="Y373" s="13"/>
      <c r="Z373" s="13"/>
      <c r="AA373" s="13"/>
      <c r="AB373" s="13"/>
      <c r="AC373" s="13"/>
      <c r="AD373" s="13"/>
      <c r="AE373" s="13"/>
      <c r="AF373" s="13"/>
      <c r="AG373" s="32"/>
      <c r="AH373" s="32"/>
      <c r="AI373" s="13"/>
      <c r="AJ373" s="13"/>
      <c r="AK373" s="13"/>
      <c r="AL373" s="13"/>
    </row>
    <row r="374" spans="1:38" ht="90" x14ac:dyDescent="0.25">
      <c r="A374" s="31">
        <v>368</v>
      </c>
      <c r="B374" s="31">
        <v>368</v>
      </c>
      <c r="C374" s="40" t="s">
        <v>1109</v>
      </c>
      <c r="D374" s="32"/>
      <c r="E374" s="32"/>
      <c r="F374" s="32"/>
      <c r="G374" s="13"/>
      <c r="H374" s="13"/>
      <c r="I374" s="13"/>
      <c r="J374" s="13"/>
      <c r="K374" s="13"/>
      <c r="L374" s="13"/>
      <c r="M374" s="32"/>
      <c r="N374" s="13"/>
      <c r="O374" s="13"/>
      <c r="P374" s="13"/>
      <c r="Q374" s="13"/>
      <c r="R374" s="32" t="s">
        <v>1983</v>
      </c>
      <c r="S374" s="43" t="s">
        <v>1984</v>
      </c>
      <c r="T374" s="43" t="s">
        <v>1985</v>
      </c>
      <c r="U374" s="43" t="s">
        <v>1642</v>
      </c>
      <c r="V374" s="43" t="s">
        <v>28</v>
      </c>
      <c r="W374" s="32"/>
      <c r="X374" s="13"/>
      <c r="Y374" s="13"/>
      <c r="Z374" s="13"/>
      <c r="AA374" s="13"/>
      <c r="AB374" s="13"/>
      <c r="AC374" s="13"/>
      <c r="AD374" s="13"/>
      <c r="AE374" s="13"/>
      <c r="AF374" s="13"/>
      <c r="AG374" s="32"/>
      <c r="AH374" s="32"/>
      <c r="AI374" s="13"/>
      <c r="AJ374" s="13"/>
      <c r="AK374" s="13"/>
      <c r="AL374" s="13"/>
    </row>
    <row r="375" spans="1:38" ht="60" x14ac:dyDescent="0.25">
      <c r="A375" s="31">
        <v>369</v>
      </c>
      <c r="B375" s="31">
        <v>369</v>
      </c>
      <c r="C375" s="40" t="s">
        <v>1109</v>
      </c>
      <c r="D375" s="32"/>
      <c r="E375" s="32"/>
      <c r="F375" s="32"/>
      <c r="G375" s="13"/>
      <c r="H375" s="13"/>
      <c r="I375" s="13"/>
      <c r="J375" s="13"/>
      <c r="K375" s="13"/>
      <c r="L375" s="13"/>
      <c r="M375" s="32"/>
      <c r="N375" s="13"/>
      <c r="O375" s="13"/>
      <c r="P375" s="13"/>
      <c r="Q375" s="13"/>
      <c r="R375" s="32" t="s">
        <v>1986</v>
      </c>
      <c r="S375" s="43" t="s">
        <v>1987</v>
      </c>
      <c r="T375" s="40" t="s">
        <v>1694</v>
      </c>
      <c r="U375" s="43" t="s">
        <v>1642</v>
      </c>
      <c r="V375" s="40" t="s">
        <v>1763</v>
      </c>
      <c r="W375" s="32"/>
      <c r="X375" s="13"/>
      <c r="Y375" s="13"/>
      <c r="Z375" s="13"/>
      <c r="AA375" s="13"/>
      <c r="AB375" s="13"/>
      <c r="AC375" s="13"/>
      <c r="AD375" s="13"/>
      <c r="AE375" s="13"/>
      <c r="AF375" s="13"/>
      <c r="AG375" s="32"/>
      <c r="AH375" s="32"/>
      <c r="AI375" s="13"/>
      <c r="AJ375" s="13"/>
      <c r="AK375" s="13"/>
      <c r="AL375" s="13"/>
    </row>
    <row r="376" spans="1:38" ht="90" x14ac:dyDescent="0.25">
      <c r="A376" s="31">
        <v>370</v>
      </c>
      <c r="B376" s="31">
        <v>370</v>
      </c>
      <c r="C376" s="40" t="s">
        <v>1101</v>
      </c>
      <c r="D376" s="32"/>
      <c r="E376" s="32"/>
      <c r="F376" s="32"/>
      <c r="G376" s="13"/>
      <c r="H376" s="13"/>
      <c r="I376" s="13"/>
      <c r="J376" s="13"/>
      <c r="K376" s="13"/>
      <c r="L376" s="13"/>
      <c r="M376" s="32"/>
      <c r="N376" s="13"/>
      <c r="O376" s="13"/>
      <c r="P376" s="13"/>
      <c r="Q376" s="13"/>
      <c r="R376" s="32" t="s">
        <v>1988</v>
      </c>
      <c r="S376" s="43" t="s">
        <v>1989</v>
      </c>
      <c r="T376" s="43" t="s">
        <v>1648</v>
      </c>
      <c r="U376" s="43" t="s">
        <v>1642</v>
      </c>
      <c r="V376" s="43" t="s">
        <v>253</v>
      </c>
      <c r="W376" s="32"/>
      <c r="X376" s="13"/>
      <c r="Y376" s="13"/>
      <c r="Z376" s="13"/>
      <c r="AA376" s="13"/>
      <c r="AB376" s="13"/>
      <c r="AC376" s="13"/>
      <c r="AD376" s="13"/>
      <c r="AE376" s="13"/>
      <c r="AF376" s="13"/>
      <c r="AG376" s="32"/>
      <c r="AH376" s="32"/>
      <c r="AI376" s="13"/>
      <c r="AJ376" s="13"/>
      <c r="AK376" s="13"/>
      <c r="AL376" s="13"/>
    </row>
    <row r="377" spans="1:38" ht="45" x14ac:dyDescent="0.25">
      <c r="A377" s="31">
        <v>371</v>
      </c>
      <c r="B377" s="31">
        <v>371</v>
      </c>
      <c r="C377" s="40" t="s">
        <v>1127</v>
      </c>
      <c r="D377" s="32"/>
      <c r="E377" s="32"/>
      <c r="F377" s="32"/>
      <c r="G377" s="13"/>
      <c r="H377" s="13"/>
      <c r="I377" s="13"/>
      <c r="J377" s="13"/>
      <c r="K377" s="13"/>
      <c r="L377" s="13"/>
      <c r="M377" s="32"/>
      <c r="N377" s="13"/>
      <c r="O377" s="13"/>
      <c r="P377" s="13"/>
      <c r="Q377" s="13"/>
      <c r="R377" s="32" t="s">
        <v>1990</v>
      </c>
      <c r="S377" s="43" t="s">
        <v>1991</v>
      </c>
      <c r="T377" s="43" t="s">
        <v>1992</v>
      </c>
      <c r="U377" s="43" t="s">
        <v>1073</v>
      </c>
      <c r="V377" s="43" t="s">
        <v>1066</v>
      </c>
      <c r="W377" s="32"/>
      <c r="X377" s="13"/>
      <c r="Y377" s="13"/>
      <c r="Z377" s="13"/>
      <c r="AA377" s="13"/>
      <c r="AB377" s="13"/>
      <c r="AC377" s="13"/>
      <c r="AD377" s="13"/>
      <c r="AE377" s="13"/>
      <c r="AF377" s="13"/>
      <c r="AG377" s="32"/>
      <c r="AH377" s="32"/>
      <c r="AI377" s="13"/>
      <c r="AJ377" s="13"/>
      <c r="AK377" s="13"/>
      <c r="AL377" s="13"/>
    </row>
    <row r="378" spans="1:38" ht="90" x14ac:dyDescent="0.25">
      <c r="A378" s="31">
        <v>372</v>
      </c>
      <c r="B378" s="31">
        <v>372</v>
      </c>
      <c r="C378" s="40" t="s">
        <v>1109</v>
      </c>
      <c r="D378" s="32"/>
      <c r="E378" s="32"/>
      <c r="F378" s="32"/>
      <c r="G378" s="13"/>
      <c r="H378" s="13"/>
      <c r="I378" s="13"/>
      <c r="J378" s="13"/>
      <c r="K378" s="13"/>
      <c r="L378" s="13"/>
      <c r="M378" s="32"/>
      <c r="N378" s="13"/>
      <c r="O378" s="13"/>
      <c r="P378" s="13"/>
      <c r="Q378" s="13"/>
      <c r="R378" s="32" t="s">
        <v>1993</v>
      </c>
      <c r="S378" s="43" t="s">
        <v>1994</v>
      </c>
      <c r="T378" s="43" t="s">
        <v>1715</v>
      </c>
      <c r="U378" s="43" t="s">
        <v>1073</v>
      </c>
      <c r="V378" s="43" t="s">
        <v>231</v>
      </c>
      <c r="W378" s="32"/>
      <c r="X378" s="13"/>
      <c r="Y378" s="13"/>
      <c r="Z378" s="13"/>
      <c r="AA378" s="13"/>
      <c r="AB378" s="13"/>
      <c r="AC378" s="13"/>
      <c r="AD378" s="13"/>
      <c r="AE378" s="13"/>
      <c r="AF378" s="13"/>
      <c r="AG378" s="32"/>
      <c r="AH378" s="32"/>
      <c r="AI378" s="13"/>
      <c r="AJ378" s="13"/>
      <c r="AK378" s="13"/>
      <c r="AL378" s="13"/>
    </row>
    <row r="379" spans="1:38" ht="30" x14ac:dyDescent="0.25">
      <c r="A379" s="31">
        <v>373</v>
      </c>
      <c r="B379" s="31">
        <v>373</v>
      </c>
      <c r="C379" s="40" t="s">
        <v>1225</v>
      </c>
      <c r="D379" s="32"/>
      <c r="E379" s="32"/>
      <c r="F379" s="32"/>
      <c r="G379" s="13"/>
      <c r="H379" s="13"/>
      <c r="I379" s="13"/>
      <c r="J379" s="13"/>
      <c r="K379" s="13"/>
      <c r="L379" s="13"/>
      <c r="M379" s="32"/>
      <c r="N379" s="13"/>
      <c r="O379" s="13"/>
      <c r="P379" s="13"/>
      <c r="Q379" s="13"/>
      <c r="R379" s="32" t="s">
        <v>1995</v>
      </c>
      <c r="S379" s="43" t="s">
        <v>1995</v>
      </c>
      <c r="T379" s="43" t="s">
        <v>1809</v>
      </c>
      <c r="U379" s="43" t="s">
        <v>1073</v>
      </c>
      <c r="V379" s="43" t="s">
        <v>231</v>
      </c>
      <c r="W379" s="32"/>
      <c r="X379" s="13"/>
      <c r="Y379" s="13"/>
      <c r="Z379" s="13"/>
      <c r="AA379" s="13"/>
      <c r="AB379" s="13"/>
      <c r="AC379" s="13"/>
      <c r="AD379" s="13"/>
      <c r="AE379" s="13"/>
      <c r="AF379" s="13"/>
      <c r="AG379" s="32"/>
      <c r="AH379" s="32"/>
      <c r="AI379" s="13"/>
      <c r="AJ379" s="13"/>
      <c r="AK379" s="13"/>
      <c r="AL379" s="13"/>
    </row>
    <row r="380" spans="1:38" ht="30" x14ac:dyDescent="0.25">
      <c r="A380" s="31">
        <v>374</v>
      </c>
      <c r="B380" s="31">
        <v>374</v>
      </c>
      <c r="C380" s="40" t="s">
        <v>1101</v>
      </c>
      <c r="D380" s="32"/>
      <c r="E380" s="32"/>
      <c r="F380" s="32"/>
      <c r="G380" s="13"/>
      <c r="H380" s="13"/>
      <c r="I380" s="13"/>
      <c r="J380" s="13"/>
      <c r="K380" s="13"/>
      <c r="L380" s="13"/>
      <c r="M380" s="32"/>
      <c r="N380" s="13"/>
      <c r="O380" s="13"/>
      <c r="P380" s="13"/>
      <c r="Q380" s="13"/>
      <c r="R380" s="32" t="s">
        <v>1996</v>
      </c>
      <c r="S380" s="43" t="s">
        <v>1996</v>
      </c>
      <c r="T380" s="43" t="s">
        <v>1809</v>
      </c>
      <c r="U380" s="43" t="s">
        <v>1073</v>
      </c>
      <c r="V380" s="43" t="s">
        <v>987</v>
      </c>
      <c r="W380" s="32"/>
      <c r="X380" s="13"/>
      <c r="Y380" s="13"/>
      <c r="Z380" s="13"/>
      <c r="AA380" s="13"/>
      <c r="AB380" s="13"/>
      <c r="AC380" s="13"/>
      <c r="AD380" s="13"/>
      <c r="AE380" s="13"/>
      <c r="AF380" s="13"/>
      <c r="AG380" s="32"/>
      <c r="AH380" s="32"/>
      <c r="AI380" s="13"/>
      <c r="AJ380" s="13"/>
      <c r="AK380" s="13"/>
      <c r="AL380" s="13"/>
    </row>
    <row r="381" spans="1:38" ht="30" x14ac:dyDescent="0.25">
      <c r="A381" s="31">
        <v>375</v>
      </c>
      <c r="B381" s="31">
        <v>375</v>
      </c>
      <c r="C381" s="40" t="s">
        <v>1127</v>
      </c>
      <c r="D381" s="32"/>
      <c r="E381" s="32"/>
      <c r="F381" s="32"/>
      <c r="G381" s="13"/>
      <c r="H381" s="13"/>
      <c r="I381" s="13"/>
      <c r="J381" s="13"/>
      <c r="K381" s="13"/>
      <c r="L381" s="13"/>
      <c r="M381" s="32"/>
      <c r="N381" s="13"/>
      <c r="O381" s="13"/>
      <c r="P381" s="13"/>
      <c r="Q381" s="13"/>
      <c r="R381" s="32" t="s">
        <v>1997</v>
      </c>
      <c r="S381" s="43" t="s">
        <v>1998</v>
      </c>
      <c r="T381" s="43" t="s">
        <v>1813</v>
      </c>
      <c r="U381" s="43" t="s">
        <v>975</v>
      </c>
      <c r="V381" s="43" t="s">
        <v>357</v>
      </c>
      <c r="W381" s="32"/>
      <c r="X381" s="13"/>
      <c r="Y381" s="13"/>
      <c r="Z381" s="13"/>
      <c r="AA381" s="13"/>
      <c r="AB381" s="13"/>
      <c r="AC381" s="13"/>
      <c r="AD381" s="13"/>
      <c r="AE381" s="13"/>
      <c r="AF381" s="13"/>
      <c r="AG381" s="32"/>
      <c r="AH381" s="32"/>
      <c r="AI381" s="13"/>
      <c r="AJ381" s="13"/>
      <c r="AK381" s="13"/>
      <c r="AL381" s="13"/>
    </row>
    <row r="382" spans="1:38" ht="30" x14ac:dyDescent="0.25">
      <c r="A382" s="31">
        <v>376</v>
      </c>
      <c r="B382" s="31">
        <v>376</v>
      </c>
      <c r="C382" s="42" t="s">
        <v>1201</v>
      </c>
      <c r="D382" s="32"/>
      <c r="E382" s="32"/>
      <c r="F382" s="32"/>
      <c r="G382" s="13"/>
      <c r="H382" s="13"/>
      <c r="I382" s="13"/>
      <c r="J382" s="13"/>
      <c r="K382" s="13"/>
      <c r="L382" s="13"/>
      <c r="M382" s="32"/>
      <c r="N382" s="13"/>
      <c r="O382" s="13"/>
      <c r="P382" s="13"/>
      <c r="Q382" s="13"/>
      <c r="R382" s="32" t="s">
        <v>1999</v>
      </c>
      <c r="S382" s="43" t="s">
        <v>2000</v>
      </c>
      <c r="T382" s="43" t="s">
        <v>1809</v>
      </c>
      <c r="U382" s="43" t="s">
        <v>975</v>
      </c>
      <c r="V382" s="43" t="s">
        <v>56</v>
      </c>
      <c r="W382" s="32"/>
      <c r="X382" s="13"/>
      <c r="Y382" s="13"/>
      <c r="Z382" s="13"/>
      <c r="AA382" s="13"/>
      <c r="AB382" s="13"/>
      <c r="AC382" s="13"/>
      <c r="AD382" s="13"/>
      <c r="AE382" s="13"/>
      <c r="AF382" s="13"/>
      <c r="AG382" s="32"/>
      <c r="AH382" s="32"/>
      <c r="AI382" s="13"/>
      <c r="AJ382" s="13"/>
      <c r="AK382" s="13"/>
      <c r="AL382" s="13"/>
    </row>
    <row r="383" spans="1:38" x14ac:dyDescent="0.25">
      <c r="A383" s="31">
        <v>377</v>
      </c>
      <c r="B383" s="31">
        <v>377</v>
      </c>
      <c r="C383" s="40" t="s">
        <v>1109</v>
      </c>
      <c r="D383" s="32"/>
      <c r="E383" s="32"/>
      <c r="F383" s="32"/>
      <c r="G383" s="13"/>
      <c r="H383" s="13"/>
      <c r="I383" s="13"/>
      <c r="J383" s="13"/>
      <c r="K383" s="13"/>
      <c r="L383" s="13"/>
      <c r="M383" s="32"/>
      <c r="N383" s="13"/>
      <c r="O383" s="13"/>
      <c r="P383" s="13"/>
      <c r="Q383" s="13"/>
      <c r="R383" s="32" t="s">
        <v>2001</v>
      </c>
      <c r="S383" s="43" t="s">
        <v>2001</v>
      </c>
      <c r="T383" s="43" t="s">
        <v>1809</v>
      </c>
      <c r="U383" s="43" t="s">
        <v>975</v>
      </c>
      <c r="V383" s="43" t="s">
        <v>357</v>
      </c>
      <c r="W383" s="32"/>
      <c r="X383" s="13"/>
      <c r="Y383" s="13"/>
      <c r="Z383" s="13"/>
      <c r="AA383" s="13"/>
      <c r="AB383" s="13"/>
      <c r="AC383" s="13"/>
      <c r="AD383" s="13"/>
      <c r="AE383" s="13"/>
      <c r="AF383" s="13"/>
      <c r="AG383" s="32"/>
      <c r="AH383" s="32"/>
      <c r="AI383" s="13"/>
      <c r="AJ383" s="13"/>
      <c r="AK383" s="13"/>
      <c r="AL383" s="13"/>
    </row>
    <row r="384" spans="1:38" ht="60" x14ac:dyDescent="0.25">
      <c r="A384" s="31">
        <v>378</v>
      </c>
      <c r="B384" s="31">
        <v>378</v>
      </c>
      <c r="C384" s="40" t="s">
        <v>1184</v>
      </c>
      <c r="D384" s="32"/>
      <c r="E384" s="32"/>
      <c r="F384" s="32"/>
      <c r="G384" s="13"/>
      <c r="H384" s="13"/>
      <c r="I384" s="13"/>
      <c r="J384" s="13"/>
      <c r="K384" s="13"/>
      <c r="L384" s="13"/>
      <c r="M384" s="32"/>
      <c r="N384" s="13"/>
      <c r="O384" s="13"/>
      <c r="P384" s="13"/>
      <c r="Q384" s="13"/>
      <c r="R384" s="32" t="s">
        <v>2002</v>
      </c>
      <c r="S384" s="43" t="s">
        <v>2003</v>
      </c>
      <c r="T384" s="43" t="s">
        <v>1807</v>
      </c>
      <c r="U384" s="43" t="s">
        <v>1073</v>
      </c>
      <c r="V384" s="43" t="s">
        <v>1066</v>
      </c>
      <c r="W384" s="32"/>
      <c r="X384" s="13"/>
      <c r="Y384" s="13"/>
      <c r="Z384" s="13"/>
      <c r="AA384" s="13"/>
      <c r="AB384" s="13"/>
      <c r="AC384" s="13"/>
      <c r="AD384" s="13"/>
      <c r="AE384" s="13"/>
      <c r="AF384" s="13"/>
      <c r="AG384" s="32"/>
      <c r="AH384" s="32"/>
      <c r="AI384" s="13"/>
      <c r="AJ384" s="13"/>
      <c r="AK384" s="13"/>
      <c r="AL384" s="13"/>
    </row>
    <row r="385" spans="1:38" ht="90" x14ac:dyDescent="0.25">
      <c r="A385" s="31">
        <v>379</v>
      </c>
      <c r="B385" s="31">
        <v>379</v>
      </c>
      <c r="C385" s="40" t="s">
        <v>1184</v>
      </c>
      <c r="D385" s="32"/>
      <c r="E385" s="32"/>
      <c r="F385" s="32"/>
      <c r="G385" s="13"/>
      <c r="H385" s="13"/>
      <c r="I385" s="13"/>
      <c r="J385" s="13"/>
      <c r="K385" s="13"/>
      <c r="L385" s="13"/>
      <c r="M385" s="32"/>
      <c r="N385" s="13"/>
      <c r="O385" s="13"/>
      <c r="P385" s="13"/>
      <c r="Q385" s="13"/>
      <c r="R385" s="32" t="s">
        <v>2004</v>
      </c>
      <c r="S385" s="43" t="s">
        <v>2005</v>
      </c>
      <c r="T385" s="43" t="s">
        <v>2006</v>
      </c>
      <c r="U385" s="43" t="s">
        <v>975</v>
      </c>
      <c r="V385" s="43" t="s">
        <v>357</v>
      </c>
      <c r="W385" s="32"/>
      <c r="X385" s="13"/>
      <c r="Y385" s="13"/>
      <c r="Z385" s="13"/>
      <c r="AA385" s="13"/>
      <c r="AB385" s="13"/>
      <c r="AC385" s="13"/>
      <c r="AD385" s="13"/>
      <c r="AE385" s="13"/>
      <c r="AF385" s="13"/>
      <c r="AG385" s="32"/>
      <c r="AH385" s="32"/>
      <c r="AI385" s="13"/>
      <c r="AJ385" s="13"/>
      <c r="AK385" s="13"/>
      <c r="AL385" s="13"/>
    </row>
    <row r="386" spans="1:38" ht="30" x14ac:dyDescent="0.25">
      <c r="A386" s="31">
        <v>380</v>
      </c>
      <c r="B386" s="31">
        <v>380</v>
      </c>
      <c r="C386" s="40" t="s">
        <v>1190</v>
      </c>
      <c r="D386" s="32"/>
      <c r="E386" s="32"/>
      <c r="F386" s="32"/>
      <c r="G386" s="13"/>
      <c r="H386" s="13"/>
      <c r="I386" s="13"/>
      <c r="J386" s="13"/>
      <c r="K386" s="13"/>
      <c r="L386" s="13"/>
      <c r="M386" s="32"/>
      <c r="N386" s="13"/>
      <c r="O386" s="13"/>
      <c r="P386" s="13"/>
      <c r="Q386" s="13"/>
      <c r="R386" s="32" t="s">
        <v>2007</v>
      </c>
      <c r="S386" s="43" t="s">
        <v>2008</v>
      </c>
      <c r="T386" s="43" t="s">
        <v>1733</v>
      </c>
      <c r="U386" s="43" t="s">
        <v>1022</v>
      </c>
      <c r="V386" s="43" t="s">
        <v>357</v>
      </c>
      <c r="W386" s="32"/>
      <c r="X386" s="13"/>
      <c r="Y386" s="13"/>
      <c r="Z386" s="13"/>
      <c r="AA386" s="13"/>
      <c r="AB386" s="13"/>
      <c r="AC386" s="13"/>
      <c r="AD386" s="13"/>
      <c r="AE386" s="13"/>
      <c r="AF386" s="13"/>
      <c r="AG386" s="32"/>
      <c r="AH386" s="32"/>
      <c r="AI386" s="13"/>
      <c r="AJ386" s="13"/>
      <c r="AK386" s="13"/>
      <c r="AL386" s="13"/>
    </row>
    <row r="387" spans="1:38" ht="90" x14ac:dyDescent="0.25">
      <c r="A387" s="31">
        <v>381</v>
      </c>
      <c r="B387" s="31">
        <v>381</v>
      </c>
      <c r="C387" s="40" t="s">
        <v>1190</v>
      </c>
      <c r="D387" s="32"/>
      <c r="E387" s="32"/>
      <c r="F387" s="32"/>
      <c r="G387" s="13"/>
      <c r="H387" s="13"/>
      <c r="I387" s="13"/>
      <c r="J387" s="13"/>
      <c r="K387" s="13"/>
      <c r="L387" s="13"/>
      <c r="M387" s="32"/>
      <c r="N387" s="13"/>
      <c r="O387" s="13"/>
      <c r="P387" s="13"/>
      <c r="Q387" s="13"/>
      <c r="R387" s="32" t="s">
        <v>2009</v>
      </c>
      <c r="S387" s="43" t="s">
        <v>2010</v>
      </c>
      <c r="T387" s="43" t="s">
        <v>1870</v>
      </c>
      <c r="U387" s="43" t="s">
        <v>1642</v>
      </c>
      <c r="V387" s="43" t="s">
        <v>357</v>
      </c>
      <c r="W387" s="32"/>
      <c r="X387" s="13"/>
      <c r="Y387" s="13"/>
      <c r="Z387" s="13"/>
      <c r="AA387" s="13"/>
      <c r="AB387" s="13"/>
      <c r="AC387" s="13"/>
      <c r="AD387" s="13"/>
      <c r="AE387" s="13"/>
      <c r="AF387" s="13"/>
      <c r="AG387" s="32"/>
      <c r="AH387" s="32"/>
      <c r="AI387" s="13"/>
      <c r="AJ387" s="13"/>
      <c r="AK387" s="13"/>
      <c r="AL387" s="13"/>
    </row>
    <row r="388" spans="1:38" ht="120" x14ac:dyDescent="0.25">
      <c r="A388" s="31">
        <v>382</v>
      </c>
      <c r="B388" s="31">
        <v>382</v>
      </c>
      <c r="C388" s="40" t="s">
        <v>1190</v>
      </c>
      <c r="D388" s="32"/>
      <c r="E388" s="32"/>
      <c r="F388" s="32"/>
      <c r="G388" s="13"/>
      <c r="H388" s="13"/>
      <c r="I388" s="13"/>
      <c r="J388" s="13"/>
      <c r="K388" s="13"/>
      <c r="L388" s="13"/>
      <c r="M388" s="32"/>
      <c r="N388" s="13"/>
      <c r="O388" s="13"/>
      <c r="P388" s="13"/>
      <c r="Q388" s="13"/>
      <c r="R388" s="32" t="s">
        <v>2011</v>
      </c>
      <c r="S388" s="43" t="s">
        <v>2012</v>
      </c>
      <c r="T388" s="43" t="s">
        <v>1704</v>
      </c>
      <c r="U388" s="43" t="s">
        <v>1020</v>
      </c>
      <c r="V388" s="43" t="s">
        <v>231</v>
      </c>
      <c r="W388" s="32"/>
      <c r="X388" s="13"/>
      <c r="Y388" s="13"/>
      <c r="Z388" s="13"/>
      <c r="AA388" s="13"/>
      <c r="AB388" s="13"/>
      <c r="AC388" s="13"/>
      <c r="AD388" s="13"/>
      <c r="AE388" s="13"/>
      <c r="AF388" s="13"/>
      <c r="AG388" s="32"/>
      <c r="AH388" s="32"/>
      <c r="AI388" s="13"/>
      <c r="AJ388" s="13"/>
      <c r="AK388" s="13"/>
      <c r="AL388" s="13"/>
    </row>
    <row r="389" spans="1:38" ht="45" x14ac:dyDescent="0.25">
      <c r="A389" s="31">
        <v>383</v>
      </c>
      <c r="B389" s="31">
        <v>383</v>
      </c>
      <c r="C389" s="40" t="s">
        <v>2013</v>
      </c>
      <c r="D389" s="32"/>
      <c r="E389" s="32"/>
      <c r="F389" s="32"/>
      <c r="G389" s="13"/>
      <c r="H389" s="13"/>
      <c r="I389" s="13"/>
      <c r="J389" s="13"/>
      <c r="K389" s="13"/>
      <c r="L389" s="13"/>
      <c r="M389" s="32"/>
      <c r="N389" s="13"/>
      <c r="O389" s="13"/>
      <c r="P389" s="13"/>
      <c r="Q389" s="13"/>
      <c r="R389" s="32" t="s">
        <v>2014</v>
      </c>
      <c r="S389" s="43" t="s">
        <v>2015</v>
      </c>
      <c r="T389" s="43" t="s">
        <v>2016</v>
      </c>
      <c r="U389" s="43" t="s">
        <v>1073</v>
      </c>
      <c r="V389" s="43" t="s">
        <v>1066</v>
      </c>
      <c r="W389" s="32"/>
      <c r="X389" s="13"/>
      <c r="Y389" s="13"/>
      <c r="Z389" s="13"/>
      <c r="AA389" s="13"/>
      <c r="AB389" s="13"/>
      <c r="AC389" s="13"/>
      <c r="AD389" s="13"/>
      <c r="AE389" s="13"/>
      <c r="AF389" s="13"/>
      <c r="AG389" s="32"/>
      <c r="AH389" s="32"/>
      <c r="AI389" s="13"/>
      <c r="AJ389" s="13"/>
      <c r="AK389" s="13"/>
      <c r="AL389" s="32" t="s">
        <v>2017</v>
      </c>
    </row>
    <row r="390" spans="1:38" ht="60" x14ac:dyDescent="0.25">
      <c r="A390" s="31">
        <v>384</v>
      </c>
      <c r="B390" s="31">
        <v>384</v>
      </c>
      <c r="C390" s="40" t="s">
        <v>2013</v>
      </c>
      <c r="D390" s="32"/>
      <c r="E390" s="32"/>
      <c r="F390" s="32"/>
      <c r="G390" s="13"/>
      <c r="H390" s="13"/>
      <c r="I390" s="13"/>
      <c r="J390" s="13"/>
      <c r="K390" s="13"/>
      <c r="L390" s="13"/>
      <c r="M390" s="32"/>
      <c r="N390" s="13"/>
      <c r="O390" s="13"/>
      <c r="P390" s="13"/>
      <c r="Q390" s="13"/>
      <c r="R390" s="32" t="s">
        <v>2018</v>
      </c>
      <c r="S390" s="43" t="s">
        <v>2019</v>
      </c>
      <c r="T390" s="43" t="s">
        <v>2020</v>
      </c>
      <c r="U390" s="43" t="s">
        <v>975</v>
      </c>
      <c r="V390" s="43" t="s">
        <v>1066</v>
      </c>
      <c r="W390" s="32"/>
      <c r="X390" s="13"/>
      <c r="Y390" s="13"/>
      <c r="Z390" s="13"/>
      <c r="AA390" s="13"/>
      <c r="AB390" s="13"/>
      <c r="AC390" s="13"/>
      <c r="AD390" s="13"/>
      <c r="AE390" s="13"/>
      <c r="AF390" s="13"/>
      <c r="AG390" s="32"/>
      <c r="AH390" s="32"/>
      <c r="AI390" s="13"/>
      <c r="AJ390" s="13"/>
      <c r="AK390" s="13"/>
      <c r="AL390" s="32" t="s">
        <v>2017</v>
      </c>
    </row>
    <row r="391" spans="1:38" ht="45" x14ac:dyDescent="0.25">
      <c r="A391" s="31">
        <v>385</v>
      </c>
      <c r="B391" s="31">
        <v>385</v>
      </c>
      <c r="C391" s="40" t="s">
        <v>2013</v>
      </c>
      <c r="D391" s="32"/>
      <c r="E391" s="32"/>
      <c r="F391" s="32"/>
      <c r="G391" s="13"/>
      <c r="H391" s="13"/>
      <c r="I391" s="13"/>
      <c r="J391" s="13"/>
      <c r="K391" s="13"/>
      <c r="L391" s="13"/>
      <c r="M391" s="32"/>
      <c r="N391" s="13"/>
      <c r="O391" s="13"/>
      <c r="P391" s="13"/>
      <c r="Q391" s="13"/>
      <c r="R391" s="32" t="s">
        <v>2021</v>
      </c>
      <c r="S391" s="43" t="s">
        <v>2022</v>
      </c>
      <c r="T391" s="43" t="s">
        <v>2016</v>
      </c>
      <c r="U391" s="43" t="s">
        <v>1073</v>
      </c>
      <c r="V391" s="43" t="s">
        <v>1066</v>
      </c>
      <c r="W391" s="32"/>
      <c r="X391" s="13"/>
      <c r="Y391" s="13"/>
      <c r="Z391" s="13"/>
      <c r="AA391" s="13"/>
      <c r="AB391" s="13"/>
      <c r="AC391" s="13"/>
      <c r="AD391" s="13"/>
      <c r="AE391" s="13"/>
      <c r="AF391" s="13"/>
      <c r="AG391" s="32"/>
      <c r="AH391" s="32"/>
      <c r="AI391" s="13"/>
      <c r="AJ391" s="13"/>
      <c r="AK391" s="13"/>
      <c r="AL391" s="32" t="s">
        <v>2017</v>
      </c>
    </row>
    <row r="392" spans="1:38" ht="60" x14ac:dyDescent="0.25">
      <c r="A392" s="31">
        <v>386</v>
      </c>
      <c r="B392" s="31">
        <v>386</v>
      </c>
      <c r="C392" s="40" t="s">
        <v>2013</v>
      </c>
      <c r="D392" s="32"/>
      <c r="E392" s="32"/>
      <c r="F392" s="32"/>
      <c r="G392" s="13"/>
      <c r="H392" s="13"/>
      <c r="I392" s="13"/>
      <c r="J392" s="13"/>
      <c r="K392" s="13"/>
      <c r="L392" s="13"/>
      <c r="M392" s="32"/>
      <c r="N392" s="13"/>
      <c r="O392" s="13"/>
      <c r="P392" s="13"/>
      <c r="Q392" s="13"/>
      <c r="R392" s="32" t="s">
        <v>2023</v>
      </c>
      <c r="S392" s="43" t="s">
        <v>2024</v>
      </c>
      <c r="T392" s="43" t="s">
        <v>2016</v>
      </c>
      <c r="U392" s="43" t="s">
        <v>1073</v>
      </c>
      <c r="V392" s="43" t="s">
        <v>1066</v>
      </c>
      <c r="W392" s="32"/>
      <c r="X392" s="13"/>
      <c r="Y392" s="13"/>
      <c r="Z392" s="13"/>
      <c r="AA392" s="13"/>
      <c r="AB392" s="13"/>
      <c r="AC392" s="13"/>
      <c r="AD392" s="13"/>
      <c r="AE392" s="13"/>
      <c r="AF392" s="13"/>
      <c r="AG392" s="32"/>
      <c r="AH392" s="32"/>
      <c r="AI392" s="13"/>
      <c r="AJ392" s="13"/>
      <c r="AK392" s="13"/>
      <c r="AL392" s="32" t="s">
        <v>2017</v>
      </c>
    </row>
    <row r="393" spans="1:38" ht="60" x14ac:dyDescent="0.25">
      <c r="A393" s="31">
        <v>387</v>
      </c>
      <c r="B393" s="31">
        <v>387</v>
      </c>
      <c r="C393" s="31"/>
      <c r="D393" s="32"/>
      <c r="E393" s="32"/>
      <c r="F393" s="32"/>
      <c r="G393" s="13"/>
      <c r="H393" s="13"/>
      <c r="I393" s="13"/>
      <c r="J393" s="13"/>
      <c r="K393" s="13"/>
      <c r="L393" s="13"/>
      <c r="M393" s="32"/>
      <c r="N393" s="13"/>
      <c r="O393" s="13"/>
      <c r="P393" s="13"/>
      <c r="Q393" s="13"/>
      <c r="R393" s="32" t="s">
        <v>2025</v>
      </c>
      <c r="S393" s="43" t="s">
        <v>2026</v>
      </c>
      <c r="T393" s="39">
        <v>2011</v>
      </c>
      <c r="U393" s="39" t="s">
        <v>1642</v>
      </c>
      <c r="V393" s="39" t="s">
        <v>2027</v>
      </c>
      <c r="W393" s="32"/>
      <c r="X393" s="13"/>
      <c r="Y393" s="13"/>
      <c r="Z393" s="13"/>
      <c r="AA393" s="13"/>
      <c r="AB393" s="13"/>
      <c r="AC393" s="13"/>
      <c r="AD393" s="13"/>
      <c r="AE393" s="13"/>
      <c r="AF393" s="13"/>
      <c r="AG393" s="32"/>
      <c r="AH393" s="32"/>
      <c r="AI393" s="13"/>
      <c r="AJ393" s="13"/>
      <c r="AK393" s="13"/>
      <c r="AL393" s="13"/>
    </row>
    <row r="394" spans="1:38" ht="90" x14ac:dyDescent="0.25">
      <c r="A394" s="31">
        <v>388</v>
      </c>
      <c r="B394" s="31">
        <v>388</v>
      </c>
      <c r="C394" s="42" t="s">
        <v>1487</v>
      </c>
      <c r="D394" s="32"/>
      <c r="E394" s="32"/>
      <c r="F394" s="32"/>
      <c r="G394" s="13"/>
      <c r="H394" s="13"/>
      <c r="I394" s="13"/>
      <c r="J394" s="13"/>
      <c r="K394" s="13"/>
      <c r="L394" s="13"/>
      <c r="M394" s="32"/>
      <c r="N394" s="13"/>
      <c r="O394" s="13"/>
      <c r="P394" s="13"/>
      <c r="Q394" s="13"/>
      <c r="R394" s="32"/>
      <c r="S394" s="13"/>
      <c r="T394" s="13"/>
      <c r="U394" s="13"/>
      <c r="V394" s="13"/>
      <c r="W394" s="32" t="s">
        <v>2028</v>
      </c>
      <c r="X394" s="38">
        <v>0.55000000000000004</v>
      </c>
      <c r="Y394" s="45" t="s">
        <v>2029</v>
      </c>
      <c r="Z394" s="38">
        <v>0.55000000000000004</v>
      </c>
      <c r="AA394" s="42">
        <v>2014</v>
      </c>
      <c r="AB394" s="42" t="s">
        <v>2030</v>
      </c>
      <c r="AC394" s="42" t="s">
        <v>1139</v>
      </c>
      <c r="AD394" s="13"/>
      <c r="AE394" s="42"/>
      <c r="AF394" s="42" t="s">
        <v>1139</v>
      </c>
      <c r="AG394" s="32"/>
      <c r="AH394" s="32"/>
      <c r="AI394" s="13"/>
      <c r="AJ394" s="13"/>
      <c r="AK394" s="13"/>
      <c r="AL394" s="13"/>
    </row>
    <row r="395" spans="1:38" ht="120" x14ac:dyDescent="0.25">
      <c r="A395" s="31">
        <v>389</v>
      </c>
      <c r="B395" s="31">
        <v>389</v>
      </c>
      <c r="C395" s="42" t="s">
        <v>1140</v>
      </c>
      <c r="D395" s="32"/>
      <c r="E395" s="32"/>
      <c r="F395" s="32"/>
      <c r="G395" s="13"/>
      <c r="H395" s="13"/>
      <c r="I395" s="13"/>
      <c r="J395" s="13"/>
      <c r="K395" s="13"/>
      <c r="L395" s="13"/>
      <c r="M395" s="32"/>
      <c r="N395" s="13"/>
      <c r="O395" s="13"/>
      <c r="P395" s="13"/>
      <c r="Q395" s="13"/>
      <c r="R395" s="32"/>
      <c r="S395" s="13"/>
      <c r="T395" s="13"/>
      <c r="U395" s="13"/>
      <c r="V395" s="13"/>
      <c r="W395" s="32" t="s">
        <v>2031</v>
      </c>
      <c r="X395" s="38">
        <v>0.215</v>
      </c>
      <c r="Y395" s="45" t="s">
        <v>2032</v>
      </c>
      <c r="Z395" s="38">
        <v>0.215</v>
      </c>
      <c r="AA395" s="42">
        <v>2014</v>
      </c>
      <c r="AB395" s="42" t="s">
        <v>2033</v>
      </c>
      <c r="AC395" s="42" t="s">
        <v>1147</v>
      </c>
      <c r="AD395" s="13"/>
      <c r="AE395" s="42"/>
      <c r="AF395" s="42" t="s">
        <v>1147</v>
      </c>
      <c r="AG395" s="32"/>
      <c r="AH395" s="32"/>
      <c r="AI395" s="13"/>
      <c r="AJ395" s="13"/>
      <c r="AK395" s="13"/>
      <c r="AL395" s="13"/>
    </row>
    <row r="396" spans="1:38" ht="75" x14ac:dyDescent="0.25">
      <c r="A396" s="31">
        <v>390</v>
      </c>
      <c r="B396" s="31">
        <v>390</v>
      </c>
      <c r="C396" s="42" t="s">
        <v>1190</v>
      </c>
      <c r="D396" s="32"/>
      <c r="E396" s="32"/>
      <c r="F396" s="32"/>
      <c r="G396" s="13"/>
      <c r="H396" s="13"/>
      <c r="I396" s="13"/>
      <c r="J396" s="13"/>
      <c r="K396" s="13"/>
      <c r="L396" s="13"/>
      <c r="M396" s="32"/>
      <c r="N396" s="13"/>
      <c r="O396" s="13"/>
      <c r="P396" s="13"/>
      <c r="Q396" s="13"/>
      <c r="R396" s="32"/>
      <c r="S396" s="13"/>
      <c r="T396" s="13"/>
      <c r="U396" s="13"/>
      <c r="V396" s="13"/>
      <c r="W396" s="32" t="s">
        <v>2034</v>
      </c>
      <c r="X396" s="38">
        <v>0.4</v>
      </c>
      <c r="Y396" s="45" t="s">
        <v>2035</v>
      </c>
      <c r="Z396" s="38">
        <v>0.4</v>
      </c>
      <c r="AA396" s="42">
        <v>1985</v>
      </c>
      <c r="AB396" s="42" t="s">
        <v>2036</v>
      </c>
      <c r="AC396" s="46">
        <v>8</v>
      </c>
      <c r="AD396" s="13"/>
      <c r="AE396" s="42"/>
      <c r="AF396" s="46">
        <v>8</v>
      </c>
      <c r="AG396" s="32"/>
      <c r="AH396" s="32"/>
      <c r="AI396" s="13"/>
      <c r="AJ396" s="13"/>
      <c r="AK396" s="13"/>
      <c r="AL396" s="13"/>
    </row>
    <row r="397" spans="1:38" ht="45" x14ac:dyDescent="0.25">
      <c r="A397" s="31">
        <v>391</v>
      </c>
      <c r="B397" s="31">
        <v>391</v>
      </c>
      <c r="C397" s="42" t="s">
        <v>1093</v>
      </c>
      <c r="D397" s="32"/>
      <c r="E397" s="32"/>
      <c r="F397" s="32"/>
      <c r="G397" s="13"/>
      <c r="H397" s="13"/>
      <c r="I397" s="13"/>
      <c r="J397" s="13"/>
      <c r="K397" s="13"/>
      <c r="L397" s="13"/>
      <c r="M397" s="32"/>
      <c r="N397" s="13"/>
      <c r="O397" s="13"/>
      <c r="P397" s="13"/>
      <c r="Q397" s="13"/>
      <c r="R397" s="32"/>
      <c r="S397" s="13"/>
      <c r="T397" s="13"/>
      <c r="U397" s="13"/>
      <c r="V397" s="13"/>
      <c r="W397" s="32" t="s">
        <v>2037</v>
      </c>
      <c r="X397" s="38">
        <v>2.86</v>
      </c>
      <c r="Y397" s="45" t="s">
        <v>2038</v>
      </c>
      <c r="Z397" s="38">
        <v>2.86</v>
      </c>
      <c r="AA397" s="42">
        <v>1987</v>
      </c>
      <c r="AB397" s="42" t="s">
        <v>1116</v>
      </c>
      <c r="AC397" s="42"/>
      <c r="AD397" s="13"/>
      <c r="AE397" s="42" t="s">
        <v>2039</v>
      </c>
      <c r="AF397" s="42" t="s">
        <v>2039</v>
      </c>
      <c r="AG397" s="32"/>
      <c r="AH397" s="32"/>
      <c r="AI397" s="13"/>
      <c r="AJ397" s="13"/>
      <c r="AK397" s="13"/>
      <c r="AL397" s="13"/>
    </row>
    <row r="398" spans="1:38" ht="75" x14ac:dyDescent="0.25">
      <c r="A398" s="31">
        <v>392</v>
      </c>
      <c r="B398" s="31">
        <v>392</v>
      </c>
      <c r="C398" s="42" t="s">
        <v>1093</v>
      </c>
      <c r="D398" s="32"/>
      <c r="E398" s="32"/>
      <c r="F398" s="32"/>
      <c r="G398" s="13"/>
      <c r="H398" s="13"/>
      <c r="I398" s="13"/>
      <c r="J398" s="13"/>
      <c r="K398" s="13"/>
      <c r="L398" s="13"/>
      <c r="M398" s="32"/>
      <c r="N398" s="13"/>
      <c r="O398" s="13"/>
      <c r="P398" s="13"/>
      <c r="Q398" s="13"/>
      <c r="R398" s="32"/>
      <c r="S398" s="13"/>
      <c r="T398" s="13"/>
      <c r="U398" s="13"/>
      <c r="V398" s="13"/>
      <c r="W398" s="32" t="s">
        <v>2040</v>
      </c>
      <c r="X398" s="38">
        <v>0.33</v>
      </c>
      <c r="Y398" s="47" t="s">
        <v>2041</v>
      </c>
      <c r="Z398" s="38">
        <v>0.33</v>
      </c>
      <c r="AA398" s="42">
        <v>1986</v>
      </c>
      <c r="AB398" s="42" t="s">
        <v>1116</v>
      </c>
      <c r="AC398" s="42"/>
      <c r="AD398" s="13"/>
      <c r="AE398" s="42" t="s">
        <v>1139</v>
      </c>
      <c r="AF398" s="42" t="s">
        <v>1139</v>
      </c>
      <c r="AG398" s="32"/>
      <c r="AH398" s="32"/>
      <c r="AI398" s="13"/>
      <c r="AJ398" s="13"/>
      <c r="AK398" s="13"/>
      <c r="AL398" s="13"/>
    </row>
    <row r="399" spans="1:38" ht="75" x14ac:dyDescent="0.25">
      <c r="A399" s="31">
        <v>393</v>
      </c>
      <c r="B399" s="31">
        <v>393</v>
      </c>
      <c r="C399" s="42" t="s">
        <v>1093</v>
      </c>
      <c r="D399" s="32"/>
      <c r="E399" s="32"/>
      <c r="F399" s="32"/>
      <c r="G399" s="13"/>
      <c r="H399" s="13"/>
      <c r="I399" s="13"/>
      <c r="J399" s="13"/>
      <c r="K399" s="13"/>
      <c r="L399" s="13"/>
      <c r="M399" s="32"/>
      <c r="N399" s="13"/>
      <c r="O399" s="13"/>
      <c r="P399" s="13"/>
      <c r="Q399" s="13"/>
      <c r="R399" s="32"/>
      <c r="S399" s="13"/>
      <c r="T399" s="13"/>
      <c r="U399" s="13"/>
      <c r="V399" s="13"/>
      <c r="W399" s="32" t="s">
        <v>2040</v>
      </c>
      <c r="X399" s="38">
        <v>3.38</v>
      </c>
      <c r="Y399" s="45" t="s">
        <v>2042</v>
      </c>
      <c r="Z399" s="38">
        <v>3.38</v>
      </c>
      <c r="AA399" s="42">
        <v>1987</v>
      </c>
      <c r="AB399" s="42" t="s">
        <v>1116</v>
      </c>
      <c r="AC399" s="42" t="s">
        <v>1175</v>
      </c>
      <c r="AD399" s="13"/>
      <c r="AE399" s="42" t="s">
        <v>2043</v>
      </c>
      <c r="AF399" s="48">
        <v>57</v>
      </c>
      <c r="AG399" s="32"/>
      <c r="AH399" s="32"/>
      <c r="AI399" s="13"/>
      <c r="AJ399" s="13"/>
      <c r="AK399" s="13"/>
      <c r="AL399" s="13"/>
    </row>
    <row r="400" spans="1:38" ht="105" x14ac:dyDescent="0.25">
      <c r="A400" s="31">
        <v>394</v>
      </c>
      <c r="B400" s="31">
        <v>394</v>
      </c>
      <c r="C400" s="42" t="s">
        <v>1093</v>
      </c>
      <c r="D400" s="32"/>
      <c r="E400" s="32"/>
      <c r="F400" s="32"/>
      <c r="G400" s="13"/>
      <c r="H400" s="13"/>
      <c r="I400" s="13"/>
      <c r="J400" s="13"/>
      <c r="K400" s="13"/>
      <c r="L400" s="13"/>
      <c r="M400" s="32"/>
      <c r="N400" s="13"/>
      <c r="O400" s="13"/>
      <c r="P400" s="13"/>
      <c r="Q400" s="13"/>
      <c r="R400" s="32"/>
      <c r="S400" s="13"/>
      <c r="T400" s="13"/>
      <c r="U400" s="13"/>
      <c r="V400" s="13"/>
      <c r="W400" s="32" t="s">
        <v>2044</v>
      </c>
      <c r="X400" s="38">
        <v>0.78</v>
      </c>
      <c r="Y400" s="45" t="s">
        <v>2045</v>
      </c>
      <c r="Z400" s="38">
        <v>0.78</v>
      </c>
      <c r="AA400" s="42">
        <v>1968</v>
      </c>
      <c r="AB400" s="42" t="s">
        <v>2046</v>
      </c>
      <c r="AC400" s="42" t="s">
        <v>1135</v>
      </c>
      <c r="AD400" s="13"/>
      <c r="AE400" s="42"/>
      <c r="AF400" s="42" t="s">
        <v>1135</v>
      </c>
      <c r="AG400" s="32"/>
      <c r="AH400" s="32"/>
      <c r="AI400" s="13"/>
      <c r="AJ400" s="13"/>
      <c r="AK400" s="13"/>
      <c r="AL400" s="13"/>
    </row>
    <row r="401" spans="1:38" ht="60" x14ac:dyDescent="0.25">
      <c r="A401" s="31">
        <v>395</v>
      </c>
      <c r="B401" s="31">
        <v>395</v>
      </c>
      <c r="C401" s="42" t="s">
        <v>1306</v>
      </c>
      <c r="D401" s="32"/>
      <c r="E401" s="32"/>
      <c r="F401" s="32"/>
      <c r="G401" s="13"/>
      <c r="H401" s="13"/>
      <c r="I401" s="13"/>
      <c r="J401" s="13"/>
      <c r="K401" s="13"/>
      <c r="L401" s="13"/>
      <c r="M401" s="32"/>
      <c r="N401" s="13"/>
      <c r="O401" s="13"/>
      <c r="P401" s="13"/>
      <c r="Q401" s="13"/>
      <c r="R401" s="32"/>
      <c r="S401" s="13"/>
      <c r="T401" s="13"/>
      <c r="U401" s="13"/>
      <c r="V401" s="13"/>
      <c r="W401" s="32" t="s">
        <v>2047</v>
      </c>
      <c r="X401" s="38">
        <v>0.27</v>
      </c>
      <c r="Y401" s="45" t="s">
        <v>2048</v>
      </c>
      <c r="Z401" s="38">
        <v>0.27</v>
      </c>
      <c r="AA401" s="42">
        <v>1989</v>
      </c>
      <c r="AB401" s="42" t="s">
        <v>2049</v>
      </c>
      <c r="AC401" s="42"/>
      <c r="AD401" s="13"/>
      <c r="AE401" s="42" t="s">
        <v>1175</v>
      </c>
      <c r="AF401" s="42" t="s">
        <v>1175</v>
      </c>
      <c r="AG401" s="32"/>
      <c r="AH401" s="32"/>
      <c r="AI401" s="13"/>
      <c r="AJ401" s="13"/>
      <c r="AK401" s="13"/>
      <c r="AL401" s="13"/>
    </row>
    <row r="402" spans="1:38" ht="90" x14ac:dyDescent="0.25">
      <c r="A402" s="31">
        <v>396</v>
      </c>
      <c r="B402" s="31">
        <v>396</v>
      </c>
      <c r="C402" s="42" t="s">
        <v>1306</v>
      </c>
      <c r="D402" s="32"/>
      <c r="E402" s="32"/>
      <c r="F402" s="32"/>
      <c r="G402" s="13"/>
      <c r="H402" s="13"/>
      <c r="I402" s="13"/>
      <c r="J402" s="13"/>
      <c r="K402" s="13"/>
      <c r="L402" s="13"/>
      <c r="M402" s="32"/>
      <c r="N402" s="13"/>
      <c r="O402" s="13"/>
      <c r="P402" s="13"/>
      <c r="Q402" s="13"/>
      <c r="R402" s="32"/>
      <c r="S402" s="13"/>
      <c r="T402" s="13"/>
      <c r="U402" s="13"/>
      <c r="V402" s="13"/>
      <c r="W402" s="32" t="s">
        <v>2050</v>
      </c>
      <c r="X402" s="38">
        <v>1.78</v>
      </c>
      <c r="Y402" s="45" t="s">
        <v>2051</v>
      </c>
      <c r="Z402" s="38">
        <v>1.78</v>
      </c>
      <c r="AA402" s="42">
        <v>1987</v>
      </c>
      <c r="AB402" s="42" t="s">
        <v>1119</v>
      </c>
      <c r="AC402" s="42"/>
      <c r="AD402" s="13"/>
      <c r="AE402" s="42" t="s">
        <v>2052</v>
      </c>
      <c r="AF402" s="42" t="s">
        <v>2052</v>
      </c>
      <c r="AG402" s="32"/>
      <c r="AH402" s="32"/>
      <c r="AI402" s="13"/>
      <c r="AJ402" s="13"/>
      <c r="AK402" s="13"/>
      <c r="AL402" s="13"/>
    </row>
    <row r="403" spans="1:38" ht="75" x14ac:dyDescent="0.25">
      <c r="A403" s="31">
        <v>397</v>
      </c>
      <c r="B403" s="31">
        <v>397</v>
      </c>
      <c r="C403" s="42" t="s">
        <v>1306</v>
      </c>
      <c r="D403" s="32"/>
      <c r="E403" s="32"/>
      <c r="F403" s="32"/>
      <c r="G403" s="13"/>
      <c r="H403" s="13"/>
      <c r="I403" s="13"/>
      <c r="J403" s="13"/>
      <c r="K403" s="13"/>
      <c r="L403" s="13"/>
      <c r="M403" s="32"/>
      <c r="N403" s="13"/>
      <c r="O403" s="13"/>
      <c r="P403" s="13"/>
      <c r="Q403" s="13"/>
      <c r="R403" s="32"/>
      <c r="S403" s="13"/>
      <c r="T403" s="13"/>
      <c r="U403" s="13"/>
      <c r="V403" s="13"/>
      <c r="W403" s="45" t="s">
        <v>2053</v>
      </c>
      <c r="X403" s="38">
        <v>0.24</v>
      </c>
      <c r="Y403" s="45" t="s">
        <v>2054</v>
      </c>
      <c r="Z403" s="38">
        <v>0.24</v>
      </c>
      <c r="AA403" s="42">
        <v>2010</v>
      </c>
      <c r="AB403" s="42" t="s">
        <v>2055</v>
      </c>
      <c r="AC403" s="42" t="s">
        <v>1147</v>
      </c>
      <c r="AD403" s="13"/>
      <c r="AE403" s="42"/>
      <c r="AF403" s="42" t="s">
        <v>1147</v>
      </c>
      <c r="AG403" s="32"/>
      <c r="AH403" s="32"/>
      <c r="AI403" s="13"/>
      <c r="AJ403" s="13"/>
      <c r="AK403" s="13"/>
      <c r="AL403" s="13"/>
    </row>
    <row r="404" spans="1:38" ht="165" x14ac:dyDescent="0.25">
      <c r="A404" s="31">
        <v>398</v>
      </c>
      <c r="B404" s="31">
        <v>398</v>
      </c>
      <c r="C404" s="42" t="s">
        <v>1306</v>
      </c>
      <c r="D404" s="32"/>
      <c r="E404" s="32"/>
      <c r="F404" s="32"/>
      <c r="G404" s="13"/>
      <c r="H404" s="13"/>
      <c r="I404" s="13"/>
      <c r="J404" s="13"/>
      <c r="K404" s="13"/>
      <c r="L404" s="13"/>
      <c r="M404" s="32"/>
      <c r="N404" s="13"/>
      <c r="O404" s="13"/>
      <c r="P404" s="13"/>
      <c r="Q404" s="13"/>
      <c r="R404" s="32"/>
      <c r="S404" s="13"/>
      <c r="T404" s="13"/>
      <c r="U404" s="13"/>
      <c r="V404" s="13"/>
      <c r="W404" s="45" t="s">
        <v>2056</v>
      </c>
      <c r="X404" s="38" t="s">
        <v>2057</v>
      </c>
      <c r="Y404" s="45" t="s">
        <v>2058</v>
      </c>
      <c r="Z404" s="38" t="s">
        <v>2057</v>
      </c>
      <c r="AA404" s="42" t="s">
        <v>1813</v>
      </c>
      <c r="AB404" s="42" t="s">
        <v>2059</v>
      </c>
      <c r="AC404" s="42" t="s">
        <v>1144</v>
      </c>
      <c r="AD404" s="13"/>
      <c r="AE404" s="42"/>
      <c r="AF404" s="42" t="s">
        <v>1144</v>
      </c>
      <c r="AG404" s="32"/>
      <c r="AH404" s="32"/>
      <c r="AI404" s="13"/>
      <c r="AJ404" s="13"/>
      <c r="AK404" s="13"/>
      <c r="AL404" s="13"/>
    </row>
    <row r="405" spans="1:38" ht="90" x14ac:dyDescent="0.25">
      <c r="A405" s="31">
        <v>399</v>
      </c>
      <c r="B405" s="31">
        <v>399</v>
      </c>
      <c r="C405" s="42" t="s">
        <v>1105</v>
      </c>
      <c r="D405" s="32"/>
      <c r="E405" s="32"/>
      <c r="F405" s="32"/>
      <c r="G405" s="13"/>
      <c r="H405" s="13"/>
      <c r="I405" s="13"/>
      <c r="J405" s="13"/>
      <c r="K405" s="13"/>
      <c r="L405" s="13"/>
      <c r="M405" s="32"/>
      <c r="N405" s="13"/>
      <c r="O405" s="13"/>
      <c r="P405" s="13"/>
      <c r="Q405" s="13"/>
      <c r="R405" s="32"/>
      <c r="S405" s="13"/>
      <c r="T405" s="13"/>
      <c r="U405" s="13"/>
      <c r="V405" s="13"/>
      <c r="W405" s="32" t="s">
        <v>2060</v>
      </c>
      <c r="X405" s="38">
        <v>2.92</v>
      </c>
      <c r="Y405" s="45" t="s">
        <v>2061</v>
      </c>
      <c r="Z405" s="38">
        <v>2.92</v>
      </c>
      <c r="AA405" s="42">
        <v>2010</v>
      </c>
      <c r="AB405" s="42" t="s">
        <v>2062</v>
      </c>
      <c r="AC405" s="42" t="s">
        <v>2063</v>
      </c>
      <c r="AD405" s="13"/>
      <c r="AE405" s="42"/>
      <c r="AF405" s="42" t="s">
        <v>2063</v>
      </c>
      <c r="AG405" s="32"/>
      <c r="AH405" s="32"/>
      <c r="AI405" s="13"/>
      <c r="AJ405" s="13"/>
      <c r="AK405" s="13"/>
      <c r="AL405" s="13"/>
    </row>
    <row r="406" spans="1:38" ht="75" x14ac:dyDescent="0.25">
      <c r="A406" s="31">
        <v>400</v>
      </c>
      <c r="B406" s="31">
        <v>400</v>
      </c>
      <c r="C406" s="42" t="s">
        <v>1326</v>
      </c>
      <c r="D406" s="32"/>
      <c r="E406" s="32"/>
      <c r="F406" s="32"/>
      <c r="G406" s="13"/>
      <c r="H406" s="13"/>
      <c r="I406" s="13"/>
      <c r="J406" s="13"/>
      <c r="K406" s="13"/>
      <c r="L406" s="13"/>
      <c r="M406" s="32"/>
      <c r="N406" s="13"/>
      <c r="O406" s="13"/>
      <c r="P406" s="13"/>
      <c r="Q406" s="13"/>
      <c r="R406" s="32"/>
      <c r="S406" s="13"/>
      <c r="T406" s="13"/>
      <c r="U406" s="13"/>
      <c r="V406" s="13"/>
      <c r="W406" s="32" t="s">
        <v>2064</v>
      </c>
      <c r="X406" s="38" t="s">
        <v>2065</v>
      </c>
      <c r="Y406" s="45" t="s">
        <v>2066</v>
      </c>
      <c r="Z406" s="38" t="s">
        <v>2065</v>
      </c>
      <c r="AA406" s="42" t="s">
        <v>1637</v>
      </c>
      <c r="AB406" s="42" t="s">
        <v>999</v>
      </c>
      <c r="AC406" s="42" t="s">
        <v>1151</v>
      </c>
      <c r="AD406" s="13"/>
      <c r="AE406" s="42"/>
      <c r="AF406" s="42" t="s">
        <v>1151</v>
      </c>
      <c r="AG406" s="32"/>
      <c r="AH406" s="32"/>
      <c r="AI406" s="13"/>
      <c r="AJ406" s="13"/>
      <c r="AK406" s="13"/>
      <c r="AL406" s="13"/>
    </row>
    <row r="407" spans="1:38" ht="135" x14ac:dyDescent="0.25">
      <c r="A407" s="31">
        <v>401</v>
      </c>
      <c r="B407" s="31">
        <v>401</v>
      </c>
      <c r="C407" s="42" t="s">
        <v>1201</v>
      </c>
      <c r="D407" s="32"/>
      <c r="E407" s="32"/>
      <c r="F407" s="32"/>
      <c r="G407" s="13"/>
      <c r="H407" s="13"/>
      <c r="I407" s="13"/>
      <c r="J407" s="13"/>
      <c r="K407" s="13"/>
      <c r="L407" s="13"/>
      <c r="M407" s="32"/>
      <c r="N407" s="13"/>
      <c r="O407" s="13"/>
      <c r="P407" s="13"/>
      <c r="Q407" s="13"/>
      <c r="R407" s="32"/>
      <c r="S407" s="13"/>
      <c r="T407" s="13"/>
      <c r="U407" s="13"/>
      <c r="V407" s="13"/>
      <c r="W407" s="32" t="s">
        <v>2067</v>
      </c>
      <c r="X407" s="38" t="s">
        <v>2065</v>
      </c>
      <c r="Y407" s="45" t="s">
        <v>2068</v>
      </c>
      <c r="Z407" s="38" t="s">
        <v>2065</v>
      </c>
      <c r="AA407" s="42" t="s">
        <v>1637</v>
      </c>
      <c r="AB407" s="42" t="s">
        <v>2069</v>
      </c>
      <c r="AC407" s="42" t="s">
        <v>1151</v>
      </c>
      <c r="AD407" s="13"/>
      <c r="AE407" s="42"/>
      <c r="AF407" s="42" t="s">
        <v>1151</v>
      </c>
      <c r="AG407" s="32"/>
      <c r="AH407" s="32"/>
      <c r="AI407" s="13"/>
      <c r="AJ407" s="13"/>
      <c r="AK407" s="13"/>
      <c r="AL407" s="13"/>
    </row>
    <row r="408" spans="1:38" ht="105" x14ac:dyDescent="0.25">
      <c r="A408" s="31">
        <v>402</v>
      </c>
      <c r="B408" s="31">
        <v>402</v>
      </c>
      <c r="C408" s="42" t="s">
        <v>1194</v>
      </c>
      <c r="D408" s="32"/>
      <c r="E408" s="32"/>
      <c r="F408" s="32"/>
      <c r="G408" s="13"/>
      <c r="H408" s="13"/>
      <c r="I408" s="13"/>
      <c r="J408" s="13"/>
      <c r="K408" s="13"/>
      <c r="L408" s="13"/>
      <c r="M408" s="32"/>
      <c r="N408" s="13"/>
      <c r="O408" s="13"/>
      <c r="P408" s="13"/>
      <c r="Q408" s="13"/>
      <c r="R408" s="32"/>
      <c r="S408" s="13"/>
      <c r="T408" s="13"/>
      <c r="U408" s="13"/>
      <c r="V408" s="13"/>
      <c r="W408" s="32" t="s">
        <v>2070</v>
      </c>
      <c r="X408" s="38" t="s">
        <v>2071</v>
      </c>
      <c r="Y408" s="45" t="s">
        <v>2072</v>
      </c>
      <c r="Z408" s="38" t="s">
        <v>2071</v>
      </c>
      <c r="AA408" s="42" t="s">
        <v>1645</v>
      </c>
      <c r="AB408" s="42" t="s">
        <v>500</v>
      </c>
      <c r="AC408" s="42" t="s">
        <v>1147</v>
      </c>
      <c r="AD408" s="13"/>
      <c r="AE408" s="42"/>
      <c r="AF408" s="42" t="s">
        <v>1147</v>
      </c>
      <c r="AG408" s="32"/>
      <c r="AH408" s="32"/>
      <c r="AI408" s="13"/>
      <c r="AJ408" s="13"/>
      <c r="AK408" s="13"/>
      <c r="AL408" s="13"/>
    </row>
    <row r="409" spans="1:38" ht="135" x14ac:dyDescent="0.25">
      <c r="A409" s="31">
        <v>403</v>
      </c>
      <c r="B409" s="31">
        <v>403</v>
      </c>
      <c r="C409" s="42" t="s">
        <v>1204</v>
      </c>
      <c r="D409" s="32"/>
      <c r="E409" s="32"/>
      <c r="F409" s="32"/>
      <c r="G409" s="13"/>
      <c r="H409" s="13"/>
      <c r="I409" s="13"/>
      <c r="J409" s="13"/>
      <c r="K409" s="13"/>
      <c r="L409" s="13"/>
      <c r="M409" s="32"/>
      <c r="N409" s="13"/>
      <c r="O409" s="13"/>
      <c r="P409" s="13"/>
      <c r="Q409" s="13"/>
      <c r="R409" s="32"/>
      <c r="S409" s="13"/>
      <c r="T409" s="13"/>
      <c r="U409" s="13"/>
      <c r="V409" s="13"/>
      <c r="W409" s="32" t="s">
        <v>2073</v>
      </c>
      <c r="X409" s="38">
        <v>0.6</v>
      </c>
      <c r="Y409" s="45" t="s">
        <v>2074</v>
      </c>
      <c r="Z409" s="38">
        <v>0.6</v>
      </c>
      <c r="AA409" s="42">
        <v>1989</v>
      </c>
      <c r="AB409" s="42" t="s">
        <v>2075</v>
      </c>
      <c r="AC409" s="42" t="s">
        <v>1144</v>
      </c>
      <c r="AD409" s="13"/>
      <c r="AE409" s="42"/>
      <c r="AF409" s="42" t="s">
        <v>1144</v>
      </c>
      <c r="AG409" s="32"/>
      <c r="AH409" s="32"/>
      <c r="AI409" s="13"/>
      <c r="AJ409" s="13"/>
      <c r="AK409" s="13"/>
      <c r="AL409" s="13"/>
    </row>
    <row r="410" spans="1:38" ht="75" x14ac:dyDescent="0.25">
      <c r="A410" s="31">
        <v>404</v>
      </c>
      <c r="B410" s="31">
        <v>404</v>
      </c>
      <c r="C410" s="42" t="s">
        <v>1204</v>
      </c>
      <c r="D410" s="32"/>
      <c r="E410" s="32"/>
      <c r="F410" s="32"/>
      <c r="G410" s="13"/>
      <c r="H410" s="13"/>
      <c r="I410" s="13"/>
      <c r="J410" s="13"/>
      <c r="K410" s="13"/>
      <c r="L410" s="13"/>
      <c r="M410" s="32"/>
      <c r="N410" s="13"/>
      <c r="O410" s="13"/>
      <c r="P410" s="13"/>
      <c r="Q410" s="13"/>
      <c r="R410" s="32"/>
      <c r="S410" s="13"/>
      <c r="T410" s="13"/>
      <c r="U410" s="13"/>
      <c r="V410" s="13"/>
      <c r="W410" s="32" t="s">
        <v>2076</v>
      </c>
      <c r="X410" s="38">
        <v>0.18</v>
      </c>
      <c r="Y410" s="45" t="s">
        <v>2077</v>
      </c>
      <c r="Z410" s="38">
        <v>0.18</v>
      </c>
      <c r="AA410" s="42">
        <v>1989</v>
      </c>
      <c r="AB410" s="42" t="s">
        <v>2078</v>
      </c>
      <c r="AC410" s="42" t="s">
        <v>1147</v>
      </c>
      <c r="AD410" s="13"/>
      <c r="AE410" s="42"/>
      <c r="AF410" s="42" t="s">
        <v>1147</v>
      </c>
      <c r="AG410" s="32"/>
      <c r="AH410" s="32"/>
      <c r="AI410" s="13"/>
      <c r="AJ410" s="13"/>
      <c r="AK410" s="13"/>
      <c r="AL410" s="13"/>
    </row>
    <row r="411" spans="1:38" ht="135" x14ac:dyDescent="0.25">
      <c r="A411" s="31">
        <v>405</v>
      </c>
      <c r="B411" s="31">
        <v>405</v>
      </c>
      <c r="C411" s="42" t="s">
        <v>1204</v>
      </c>
      <c r="D411" s="32"/>
      <c r="E411" s="32"/>
      <c r="F411" s="32"/>
      <c r="G411" s="13"/>
      <c r="H411" s="13"/>
      <c r="I411" s="13"/>
      <c r="J411" s="13"/>
      <c r="K411" s="13"/>
      <c r="L411" s="13"/>
      <c r="M411" s="32"/>
      <c r="N411" s="13"/>
      <c r="O411" s="13"/>
      <c r="P411" s="13"/>
      <c r="Q411" s="13"/>
      <c r="R411" s="32"/>
      <c r="S411" s="13"/>
      <c r="T411" s="13"/>
      <c r="U411" s="13"/>
      <c r="V411" s="13"/>
      <c r="W411" s="32" t="s">
        <v>2079</v>
      </c>
      <c r="X411" s="38">
        <v>1.08</v>
      </c>
      <c r="Y411" s="45" t="s">
        <v>2080</v>
      </c>
      <c r="Z411" s="38">
        <v>1.08</v>
      </c>
      <c r="AA411" s="42">
        <v>2010</v>
      </c>
      <c r="AB411" s="42" t="s">
        <v>2075</v>
      </c>
      <c r="AC411" s="42" t="s">
        <v>2081</v>
      </c>
      <c r="AD411" s="13"/>
      <c r="AE411" s="42"/>
      <c r="AF411" s="42" t="s">
        <v>2081</v>
      </c>
      <c r="AG411" s="32"/>
      <c r="AH411" s="32"/>
      <c r="AI411" s="13"/>
      <c r="AJ411" s="13"/>
      <c r="AK411" s="13"/>
      <c r="AL411" s="13"/>
    </row>
    <row r="412" spans="1:38" ht="165" x14ac:dyDescent="0.25">
      <c r="A412" s="31">
        <v>406</v>
      </c>
      <c r="B412" s="31">
        <v>406</v>
      </c>
      <c r="C412" s="42" t="s">
        <v>1204</v>
      </c>
      <c r="D412" s="32"/>
      <c r="E412" s="32"/>
      <c r="F412" s="32"/>
      <c r="G412" s="13"/>
      <c r="H412" s="13"/>
      <c r="I412" s="13"/>
      <c r="J412" s="13"/>
      <c r="K412" s="13"/>
      <c r="L412" s="13"/>
      <c r="M412" s="32"/>
      <c r="N412" s="13"/>
      <c r="O412" s="13"/>
      <c r="P412" s="13"/>
      <c r="Q412" s="13"/>
      <c r="R412" s="32"/>
      <c r="S412" s="13"/>
      <c r="T412" s="13"/>
      <c r="U412" s="13"/>
      <c r="V412" s="13"/>
      <c r="W412" s="32" t="s">
        <v>2082</v>
      </c>
      <c r="X412" s="38" t="s">
        <v>2083</v>
      </c>
      <c r="Y412" s="45" t="s">
        <v>2084</v>
      </c>
      <c r="Z412" s="38" t="s">
        <v>2083</v>
      </c>
      <c r="AA412" s="42" t="s">
        <v>1813</v>
      </c>
      <c r="AB412" s="42" t="s">
        <v>267</v>
      </c>
      <c r="AC412" s="42" t="s">
        <v>1175</v>
      </c>
      <c r="AD412" s="13"/>
      <c r="AE412" s="42"/>
      <c r="AF412" s="42" t="s">
        <v>1175</v>
      </c>
      <c r="AG412" s="32"/>
      <c r="AH412" s="32"/>
      <c r="AI412" s="13"/>
      <c r="AJ412" s="13"/>
      <c r="AK412" s="13"/>
      <c r="AL412" s="13"/>
    </row>
    <row r="413" spans="1:38" ht="90" x14ac:dyDescent="0.25">
      <c r="A413" s="31">
        <v>407</v>
      </c>
      <c r="B413" s="31">
        <v>407</v>
      </c>
      <c r="C413" s="42" t="s">
        <v>1371</v>
      </c>
      <c r="D413" s="32"/>
      <c r="E413" s="32"/>
      <c r="F413" s="32"/>
      <c r="G413" s="13"/>
      <c r="H413" s="13"/>
      <c r="I413" s="13"/>
      <c r="J413" s="13"/>
      <c r="K413" s="13"/>
      <c r="L413" s="13"/>
      <c r="M413" s="32"/>
      <c r="N413" s="13"/>
      <c r="O413" s="13"/>
      <c r="P413" s="13"/>
      <c r="Q413" s="13"/>
      <c r="R413" s="32"/>
      <c r="S413" s="13"/>
      <c r="T413" s="13"/>
      <c r="U413" s="13"/>
      <c r="V413" s="13"/>
      <c r="W413" s="32" t="s">
        <v>2085</v>
      </c>
      <c r="X413" s="38">
        <v>0.7</v>
      </c>
      <c r="Y413" s="45" t="s">
        <v>2086</v>
      </c>
      <c r="Z413" s="38">
        <v>0.7</v>
      </c>
      <c r="AA413" s="42">
        <v>1989</v>
      </c>
      <c r="AB413" s="42" t="s">
        <v>2075</v>
      </c>
      <c r="AC413" s="42"/>
      <c r="AD413" s="13"/>
      <c r="AE413" s="42" t="s">
        <v>1147</v>
      </c>
      <c r="AF413" s="42" t="s">
        <v>1147</v>
      </c>
      <c r="AG413" s="32"/>
      <c r="AH413" s="32"/>
      <c r="AI413" s="13"/>
      <c r="AJ413" s="13"/>
      <c r="AK413" s="13"/>
      <c r="AL413" s="13"/>
    </row>
    <row r="414" spans="1:38" ht="90" x14ac:dyDescent="0.25">
      <c r="A414" s="31">
        <v>408</v>
      </c>
      <c r="B414" s="31">
        <v>408</v>
      </c>
      <c r="C414" s="42" t="s">
        <v>1371</v>
      </c>
      <c r="D414" s="32"/>
      <c r="E414" s="32"/>
      <c r="F414" s="32"/>
      <c r="G414" s="13"/>
      <c r="H414" s="13"/>
      <c r="I414" s="13"/>
      <c r="J414" s="13"/>
      <c r="K414" s="13"/>
      <c r="L414" s="13"/>
      <c r="M414" s="32"/>
      <c r="N414" s="13"/>
      <c r="O414" s="13"/>
      <c r="P414" s="13"/>
      <c r="Q414" s="13"/>
      <c r="R414" s="32"/>
      <c r="S414" s="13"/>
      <c r="T414" s="13"/>
      <c r="U414" s="13"/>
      <c r="V414" s="13"/>
      <c r="W414" s="45" t="s">
        <v>2085</v>
      </c>
      <c r="X414" s="38">
        <v>0.48</v>
      </c>
      <c r="Y414" s="45" t="s">
        <v>2087</v>
      </c>
      <c r="Z414" s="38">
        <v>0.48</v>
      </c>
      <c r="AA414" s="42">
        <v>1981</v>
      </c>
      <c r="AB414" s="42" t="s">
        <v>2075</v>
      </c>
      <c r="AC414" s="42" t="s">
        <v>1126</v>
      </c>
      <c r="AD414" s="13"/>
      <c r="AE414" s="42"/>
      <c r="AF414" s="42" t="s">
        <v>1126</v>
      </c>
      <c r="AG414" s="32"/>
      <c r="AH414" s="32"/>
      <c r="AI414" s="13"/>
      <c r="AJ414" s="13"/>
      <c r="AK414" s="13"/>
      <c r="AL414" s="13"/>
    </row>
    <row r="415" spans="1:38" ht="90" x14ac:dyDescent="0.25">
      <c r="A415" s="31">
        <v>409</v>
      </c>
      <c r="B415" s="31">
        <v>409</v>
      </c>
      <c r="C415" s="42" t="s">
        <v>1371</v>
      </c>
      <c r="D415" s="32"/>
      <c r="E415" s="32"/>
      <c r="F415" s="32"/>
      <c r="G415" s="13"/>
      <c r="H415" s="13"/>
      <c r="I415" s="13"/>
      <c r="J415" s="13"/>
      <c r="K415" s="13"/>
      <c r="L415" s="13"/>
      <c r="M415" s="32"/>
      <c r="N415" s="13"/>
      <c r="O415" s="13"/>
      <c r="P415" s="13"/>
      <c r="Q415" s="13"/>
      <c r="R415" s="32"/>
      <c r="S415" s="13"/>
      <c r="T415" s="13"/>
      <c r="U415" s="13"/>
      <c r="V415" s="13"/>
      <c r="W415" s="45" t="s">
        <v>2088</v>
      </c>
      <c r="X415" s="38" t="s">
        <v>2089</v>
      </c>
      <c r="Y415" s="45" t="s">
        <v>2087</v>
      </c>
      <c r="Z415" s="38" t="s">
        <v>2089</v>
      </c>
      <c r="AA415" s="42" t="s">
        <v>1637</v>
      </c>
      <c r="AB415" s="42" t="s">
        <v>205</v>
      </c>
      <c r="AC415" s="42" t="s">
        <v>1175</v>
      </c>
      <c r="AD415" s="13"/>
      <c r="AE415" s="42"/>
      <c r="AF415" s="42" t="s">
        <v>1175</v>
      </c>
      <c r="AG415" s="32"/>
      <c r="AH415" s="32"/>
      <c r="AI415" s="13"/>
      <c r="AJ415" s="13"/>
      <c r="AK415" s="13"/>
      <c r="AL415" s="13"/>
    </row>
    <row r="416" spans="1:38" ht="90" x14ac:dyDescent="0.25">
      <c r="A416" s="31">
        <v>410</v>
      </c>
      <c r="B416" s="31">
        <v>410</v>
      </c>
      <c r="C416" s="42" t="s">
        <v>1371</v>
      </c>
      <c r="D416" s="32"/>
      <c r="E416" s="32"/>
      <c r="F416" s="32"/>
      <c r="G416" s="13"/>
      <c r="H416" s="13"/>
      <c r="I416" s="13"/>
      <c r="J416" s="13"/>
      <c r="K416" s="13"/>
      <c r="L416" s="13"/>
      <c r="M416" s="32"/>
      <c r="N416" s="13"/>
      <c r="O416" s="13"/>
      <c r="P416" s="13"/>
      <c r="Q416" s="13"/>
      <c r="R416" s="32"/>
      <c r="S416" s="13"/>
      <c r="T416" s="13"/>
      <c r="U416" s="13"/>
      <c r="V416" s="13"/>
      <c r="W416" s="45" t="s">
        <v>2090</v>
      </c>
      <c r="X416" s="38">
        <v>0.3</v>
      </c>
      <c r="Y416" s="45" t="s">
        <v>2091</v>
      </c>
      <c r="Z416" s="38">
        <v>0.3</v>
      </c>
      <c r="AA416" s="42">
        <v>1988</v>
      </c>
      <c r="AB416" s="42" t="s">
        <v>2075</v>
      </c>
      <c r="AC416" s="42"/>
      <c r="AD416" s="13"/>
      <c r="AE416" s="42" t="s">
        <v>1147</v>
      </c>
      <c r="AF416" s="42" t="s">
        <v>1147</v>
      </c>
      <c r="AG416" s="32"/>
      <c r="AH416" s="32"/>
      <c r="AI416" s="13"/>
      <c r="AJ416" s="13"/>
      <c r="AK416" s="13"/>
      <c r="AL416" s="13"/>
    </row>
    <row r="417" spans="1:38" ht="90" x14ac:dyDescent="0.25">
      <c r="A417" s="31">
        <v>411</v>
      </c>
      <c r="B417" s="31">
        <v>411</v>
      </c>
      <c r="C417" s="42" t="s">
        <v>1312</v>
      </c>
      <c r="D417" s="32"/>
      <c r="E417" s="32"/>
      <c r="F417" s="32"/>
      <c r="G417" s="13"/>
      <c r="H417" s="13"/>
      <c r="I417" s="13"/>
      <c r="J417" s="13"/>
      <c r="K417" s="13"/>
      <c r="L417" s="13"/>
      <c r="M417" s="32"/>
      <c r="N417" s="13"/>
      <c r="O417" s="13"/>
      <c r="P417" s="13"/>
      <c r="Q417" s="13"/>
      <c r="R417" s="32"/>
      <c r="S417" s="13"/>
      <c r="T417" s="13"/>
      <c r="U417" s="13"/>
      <c r="V417" s="13"/>
      <c r="W417" s="32" t="s">
        <v>2092</v>
      </c>
      <c r="X417" s="38">
        <v>0.45</v>
      </c>
      <c r="Y417" s="45" t="s">
        <v>2093</v>
      </c>
      <c r="Z417" s="38">
        <v>0.45</v>
      </c>
      <c r="AA417" s="42">
        <v>1989</v>
      </c>
      <c r="AB417" s="42" t="s">
        <v>2094</v>
      </c>
      <c r="AC417" s="42" t="s">
        <v>1126</v>
      </c>
      <c r="AD417" s="13"/>
      <c r="AE417" s="42"/>
      <c r="AF417" s="42" t="s">
        <v>1126</v>
      </c>
      <c r="AG417" s="32"/>
      <c r="AH417" s="32"/>
      <c r="AI417" s="13"/>
      <c r="AJ417" s="13"/>
      <c r="AK417" s="13"/>
      <c r="AL417" s="13"/>
    </row>
    <row r="418" spans="1:38" ht="60" x14ac:dyDescent="0.25">
      <c r="A418" s="31">
        <v>412</v>
      </c>
      <c r="B418" s="31">
        <v>412</v>
      </c>
      <c r="C418" s="42" t="s">
        <v>1105</v>
      </c>
      <c r="D418" s="32"/>
      <c r="E418" s="32"/>
      <c r="F418" s="32"/>
      <c r="G418" s="13"/>
      <c r="H418" s="13"/>
      <c r="I418" s="13"/>
      <c r="J418" s="13"/>
      <c r="K418" s="13"/>
      <c r="L418" s="13"/>
      <c r="M418" s="32"/>
      <c r="N418" s="13"/>
      <c r="O418" s="13"/>
      <c r="P418" s="13"/>
      <c r="Q418" s="13"/>
      <c r="R418" s="32"/>
      <c r="S418" s="13"/>
      <c r="T418" s="13"/>
      <c r="U418" s="13"/>
      <c r="V418" s="13"/>
      <c r="W418" s="45" t="s">
        <v>2095</v>
      </c>
      <c r="X418" s="38">
        <v>0.94</v>
      </c>
      <c r="Y418" s="45" t="s">
        <v>2096</v>
      </c>
      <c r="Z418" s="38">
        <v>0.94</v>
      </c>
      <c r="AA418" s="42">
        <v>1988</v>
      </c>
      <c r="AB418" s="42" t="s">
        <v>2075</v>
      </c>
      <c r="AC418" s="42" t="s">
        <v>1154</v>
      </c>
      <c r="AD418" s="13"/>
      <c r="AE418" s="42" t="s">
        <v>2097</v>
      </c>
      <c r="AF418" s="48">
        <v>40</v>
      </c>
      <c r="AG418" s="32"/>
      <c r="AH418" s="32"/>
      <c r="AI418" s="13"/>
      <c r="AJ418" s="13"/>
      <c r="AK418" s="13"/>
      <c r="AL418" s="13"/>
    </row>
    <row r="419" spans="1:38" ht="105" x14ac:dyDescent="0.25">
      <c r="A419" s="31">
        <v>413</v>
      </c>
      <c r="B419" s="31">
        <v>413</v>
      </c>
      <c r="C419" s="42" t="s">
        <v>1105</v>
      </c>
      <c r="D419" s="32"/>
      <c r="E419" s="32"/>
      <c r="F419" s="32"/>
      <c r="G419" s="13"/>
      <c r="H419" s="13"/>
      <c r="I419" s="13"/>
      <c r="J419" s="13"/>
      <c r="K419" s="13"/>
      <c r="L419" s="13"/>
      <c r="M419" s="32"/>
      <c r="N419" s="13"/>
      <c r="O419" s="13"/>
      <c r="P419" s="13"/>
      <c r="Q419" s="13"/>
      <c r="R419" s="32"/>
      <c r="S419" s="13"/>
      <c r="T419" s="13"/>
      <c r="U419" s="13"/>
      <c r="V419" s="13"/>
      <c r="W419" s="45" t="s">
        <v>2098</v>
      </c>
      <c r="X419" s="38">
        <v>1.88</v>
      </c>
      <c r="Y419" s="45" t="s">
        <v>2099</v>
      </c>
      <c r="Z419" s="38">
        <v>1.88</v>
      </c>
      <c r="AA419" s="42">
        <v>2002</v>
      </c>
      <c r="AB419" s="42" t="s">
        <v>2100</v>
      </c>
      <c r="AC419" s="42" t="s">
        <v>2101</v>
      </c>
      <c r="AD419" s="13"/>
      <c r="AE419" s="42" t="s">
        <v>2102</v>
      </c>
      <c r="AF419" s="48">
        <v>22</v>
      </c>
      <c r="AG419" s="32"/>
      <c r="AH419" s="32"/>
      <c r="AI419" s="13"/>
      <c r="AJ419" s="13"/>
      <c r="AK419" s="13"/>
      <c r="AL419" s="13"/>
    </row>
    <row r="420" spans="1:38" ht="135" x14ac:dyDescent="0.25">
      <c r="A420" s="31">
        <v>414</v>
      </c>
      <c r="B420" s="31">
        <v>414</v>
      </c>
      <c r="C420" s="42" t="s">
        <v>1105</v>
      </c>
      <c r="D420" s="32"/>
      <c r="E420" s="32"/>
      <c r="F420" s="32"/>
      <c r="G420" s="13"/>
      <c r="H420" s="13"/>
      <c r="I420" s="13"/>
      <c r="J420" s="13"/>
      <c r="K420" s="13"/>
      <c r="L420" s="13"/>
      <c r="M420" s="32"/>
      <c r="N420" s="13"/>
      <c r="O420" s="13"/>
      <c r="P420" s="13"/>
      <c r="Q420" s="13"/>
      <c r="R420" s="32"/>
      <c r="S420" s="13"/>
      <c r="T420" s="13"/>
      <c r="U420" s="13"/>
      <c r="V420" s="13"/>
      <c r="W420" s="45" t="s">
        <v>2103</v>
      </c>
      <c r="X420" s="38" t="s">
        <v>2104</v>
      </c>
      <c r="Y420" s="45" t="s">
        <v>2105</v>
      </c>
      <c r="Z420" s="38" t="s">
        <v>2104</v>
      </c>
      <c r="AA420" s="42" t="s">
        <v>1637</v>
      </c>
      <c r="AB420" s="42" t="s">
        <v>205</v>
      </c>
      <c r="AC420" s="42"/>
      <c r="AD420" s="13"/>
      <c r="AE420" s="42" t="s">
        <v>1167</v>
      </c>
      <c r="AF420" s="48">
        <v>10</v>
      </c>
      <c r="AG420" s="32"/>
      <c r="AH420" s="32"/>
      <c r="AI420" s="13"/>
      <c r="AJ420" s="13"/>
      <c r="AK420" s="13"/>
      <c r="AL420" s="13"/>
    </row>
    <row r="421" spans="1:38" ht="105" x14ac:dyDescent="0.25">
      <c r="A421" s="31">
        <v>415</v>
      </c>
      <c r="B421" s="31">
        <v>415</v>
      </c>
      <c r="C421" s="42" t="s">
        <v>1105</v>
      </c>
      <c r="D421" s="32"/>
      <c r="E421" s="32"/>
      <c r="F421" s="32"/>
      <c r="G421" s="13"/>
      <c r="H421" s="13"/>
      <c r="I421" s="13"/>
      <c r="J421" s="13"/>
      <c r="K421" s="13"/>
      <c r="L421" s="13"/>
      <c r="M421" s="32"/>
      <c r="N421" s="13"/>
      <c r="O421" s="13"/>
      <c r="P421" s="13"/>
      <c r="Q421" s="13"/>
      <c r="R421" s="32"/>
      <c r="S421" s="13"/>
      <c r="T421" s="13"/>
      <c r="U421" s="13"/>
      <c r="V421" s="13"/>
      <c r="W421" s="45" t="s">
        <v>2106</v>
      </c>
      <c r="X421" s="38" t="s">
        <v>2107</v>
      </c>
      <c r="Y421" s="45" t="s">
        <v>2108</v>
      </c>
      <c r="Z421" s="38" t="s">
        <v>2107</v>
      </c>
      <c r="AA421" s="42" t="s">
        <v>1819</v>
      </c>
      <c r="AB421" s="42" t="s">
        <v>205</v>
      </c>
      <c r="AC421" s="42"/>
      <c r="AD421" s="13"/>
      <c r="AE421" s="42" t="s">
        <v>1147</v>
      </c>
      <c r="AF421" s="48">
        <v>6</v>
      </c>
      <c r="AG421" s="32"/>
      <c r="AH421" s="32"/>
      <c r="AI421" s="13"/>
      <c r="AJ421" s="13"/>
      <c r="AK421" s="13"/>
      <c r="AL421" s="13"/>
    </row>
    <row r="422" spans="1:38" ht="90" x14ac:dyDescent="0.25">
      <c r="A422" s="31">
        <v>416</v>
      </c>
      <c r="B422" s="31">
        <v>416</v>
      </c>
      <c r="C422" s="42" t="s">
        <v>1301</v>
      </c>
      <c r="D422" s="32"/>
      <c r="E422" s="32"/>
      <c r="F422" s="32"/>
      <c r="G422" s="13"/>
      <c r="H422" s="13"/>
      <c r="I422" s="13"/>
      <c r="J422" s="13"/>
      <c r="K422" s="13"/>
      <c r="L422" s="13"/>
      <c r="M422" s="32"/>
      <c r="N422" s="13"/>
      <c r="O422" s="13"/>
      <c r="P422" s="13"/>
      <c r="Q422" s="13"/>
      <c r="R422" s="32"/>
      <c r="S422" s="13"/>
      <c r="T422" s="13"/>
      <c r="U422" s="13"/>
      <c r="V422" s="13"/>
      <c r="W422" s="45" t="s">
        <v>2109</v>
      </c>
      <c r="X422" s="38">
        <v>0.48</v>
      </c>
      <c r="Y422" s="45" t="s">
        <v>2110</v>
      </c>
      <c r="Z422" s="38">
        <v>0.48</v>
      </c>
      <c r="AA422" s="42">
        <v>1982</v>
      </c>
      <c r="AB422" s="42" t="s">
        <v>2055</v>
      </c>
      <c r="AC422" s="42" t="s">
        <v>1097</v>
      </c>
      <c r="AD422" s="13"/>
      <c r="AE422" s="42" t="s">
        <v>2111</v>
      </c>
      <c r="AF422" s="48">
        <v>8</v>
      </c>
      <c r="AG422" s="32"/>
      <c r="AH422" s="32"/>
      <c r="AI422" s="13"/>
      <c r="AJ422" s="13"/>
      <c r="AK422" s="13"/>
      <c r="AL422" s="13"/>
    </row>
    <row r="423" spans="1:38" ht="75" x14ac:dyDescent="0.25">
      <c r="A423" s="31">
        <v>417</v>
      </c>
      <c r="B423" s="31">
        <v>417</v>
      </c>
      <c r="C423" s="42" t="s">
        <v>1109</v>
      </c>
      <c r="D423" s="32"/>
      <c r="E423" s="32"/>
      <c r="F423" s="32"/>
      <c r="G423" s="13"/>
      <c r="H423" s="13"/>
      <c r="I423" s="13"/>
      <c r="J423" s="13"/>
      <c r="K423" s="13"/>
      <c r="L423" s="13"/>
      <c r="M423" s="32"/>
      <c r="N423" s="13"/>
      <c r="O423" s="13"/>
      <c r="P423" s="13"/>
      <c r="Q423" s="13"/>
      <c r="R423" s="32"/>
      <c r="S423" s="13"/>
      <c r="T423" s="13"/>
      <c r="U423" s="13"/>
      <c r="V423" s="13"/>
      <c r="W423" s="45" t="s">
        <v>2112</v>
      </c>
      <c r="X423" s="38">
        <v>0.8</v>
      </c>
      <c r="Y423" s="45" t="s">
        <v>2113</v>
      </c>
      <c r="Z423" s="38">
        <v>0.8</v>
      </c>
      <c r="AA423" s="42">
        <v>1988</v>
      </c>
      <c r="AB423" s="42" t="s">
        <v>2114</v>
      </c>
      <c r="AC423" s="42"/>
      <c r="AD423" s="13"/>
      <c r="AE423" s="42" t="s">
        <v>1154</v>
      </c>
      <c r="AF423" s="42" t="s">
        <v>1154</v>
      </c>
      <c r="AG423" s="32"/>
      <c r="AH423" s="32"/>
      <c r="AI423" s="13"/>
      <c r="AJ423" s="13"/>
      <c r="AK423" s="13"/>
      <c r="AL423" s="13"/>
    </row>
    <row r="424" spans="1:38" ht="105" x14ac:dyDescent="0.25">
      <c r="A424" s="31">
        <v>418</v>
      </c>
      <c r="B424" s="31">
        <v>418</v>
      </c>
      <c r="C424" s="42" t="s">
        <v>1109</v>
      </c>
      <c r="D424" s="32"/>
      <c r="E424" s="32"/>
      <c r="F424" s="32"/>
      <c r="G424" s="13"/>
      <c r="H424" s="13"/>
      <c r="I424" s="13"/>
      <c r="J424" s="13"/>
      <c r="K424" s="13"/>
      <c r="L424" s="13"/>
      <c r="M424" s="32"/>
      <c r="N424" s="13"/>
      <c r="O424" s="13"/>
      <c r="P424" s="13"/>
      <c r="Q424" s="13"/>
      <c r="R424" s="32"/>
      <c r="S424" s="13"/>
      <c r="T424" s="13"/>
      <c r="U424" s="13"/>
      <c r="V424" s="13"/>
      <c r="W424" s="45" t="s">
        <v>2115</v>
      </c>
      <c r="X424" s="38" t="s">
        <v>2116</v>
      </c>
      <c r="Y424" s="45" t="s">
        <v>2117</v>
      </c>
      <c r="Z424" s="38" t="s">
        <v>2116</v>
      </c>
      <c r="AA424" s="42" t="s">
        <v>1807</v>
      </c>
      <c r="AB424" s="42" t="s">
        <v>269</v>
      </c>
      <c r="AC424" s="42"/>
      <c r="AD424" s="13"/>
      <c r="AE424" s="42" t="s">
        <v>2118</v>
      </c>
      <c r="AF424" s="42" t="s">
        <v>2118</v>
      </c>
      <c r="AG424" s="32"/>
      <c r="AH424" s="32"/>
      <c r="AI424" s="13"/>
      <c r="AJ424" s="13"/>
      <c r="AK424" s="13"/>
      <c r="AL424" s="13"/>
    </row>
    <row r="425" spans="1:38" ht="120" x14ac:dyDescent="0.25">
      <c r="A425" s="31">
        <v>419</v>
      </c>
      <c r="B425" s="31">
        <v>419</v>
      </c>
      <c r="C425" s="42" t="s">
        <v>1109</v>
      </c>
      <c r="D425" s="32"/>
      <c r="E425" s="32"/>
      <c r="F425" s="32"/>
      <c r="G425" s="13"/>
      <c r="H425" s="13"/>
      <c r="I425" s="13"/>
      <c r="J425" s="13"/>
      <c r="K425" s="13"/>
      <c r="L425" s="13"/>
      <c r="M425" s="32"/>
      <c r="N425" s="13"/>
      <c r="O425" s="13"/>
      <c r="P425" s="13"/>
      <c r="Q425" s="13"/>
      <c r="R425" s="32"/>
      <c r="S425" s="13"/>
      <c r="T425" s="13"/>
      <c r="U425" s="13"/>
      <c r="V425" s="13"/>
      <c r="W425" s="45" t="s">
        <v>2119</v>
      </c>
      <c r="X425" s="38" t="s">
        <v>2120</v>
      </c>
      <c r="Y425" s="45" t="s">
        <v>2121</v>
      </c>
      <c r="Z425" s="38" t="s">
        <v>2120</v>
      </c>
      <c r="AA425" s="42" t="s">
        <v>1807</v>
      </c>
      <c r="AB425" s="42" t="s">
        <v>2122</v>
      </c>
      <c r="AC425" s="42"/>
      <c r="AD425" s="13"/>
      <c r="AE425" s="42" t="s">
        <v>2102</v>
      </c>
      <c r="AF425" s="42" t="s">
        <v>2102</v>
      </c>
      <c r="AG425" s="32"/>
      <c r="AH425" s="32"/>
      <c r="AI425" s="13"/>
      <c r="AJ425" s="13"/>
      <c r="AK425" s="13"/>
      <c r="AL425" s="13"/>
    </row>
    <row r="426" spans="1:38" ht="150" x14ac:dyDescent="0.25">
      <c r="A426" s="31">
        <v>420</v>
      </c>
      <c r="B426" s="31">
        <v>420</v>
      </c>
      <c r="C426" s="42" t="s">
        <v>1101</v>
      </c>
      <c r="D426" s="32"/>
      <c r="E426" s="32"/>
      <c r="F426" s="32"/>
      <c r="G426" s="13"/>
      <c r="H426" s="13"/>
      <c r="I426" s="13"/>
      <c r="J426" s="13"/>
      <c r="K426" s="13"/>
      <c r="L426" s="13"/>
      <c r="M426" s="32"/>
      <c r="N426" s="13"/>
      <c r="O426" s="13"/>
      <c r="P426" s="13"/>
      <c r="Q426" s="13"/>
      <c r="R426" s="32"/>
      <c r="S426" s="13"/>
      <c r="T426" s="13"/>
      <c r="U426" s="13"/>
      <c r="V426" s="13"/>
      <c r="W426" s="45" t="s">
        <v>2123</v>
      </c>
      <c r="X426" s="38">
        <v>0.96</v>
      </c>
      <c r="Y426" s="45" t="s">
        <v>2124</v>
      </c>
      <c r="Z426" s="38">
        <v>0.96</v>
      </c>
      <c r="AA426" s="42">
        <v>2001</v>
      </c>
      <c r="AB426" s="42" t="s">
        <v>2125</v>
      </c>
      <c r="AC426" s="42" t="s">
        <v>1126</v>
      </c>
      <c r="AD426" s="13"/>
      <c r="AE426" s="42"/>
      <c r="AF426" s="42" t="s">
        <v>1126</v>
      </c>
      <c r="AG426" s="32"/>
      <c r="AH426" s="32"/>
      <c r="AI426" s="13"/>
      <c r="AJ426" s="13"/>
      <c r="AK426" s="13"/>
      <c r="AL426" s="13"/>
    </row>
    <row r="427" spans="1:38" ht="75" x14ac:dyDescent="0.25">
      <c r="A427" s="31">
        <v>421</v>
      </c>
      <c r="B427" s="31">
        <v>421</v>
      </c>
      <c r="C427" s="42" t="s">
        <v>1101</v>
      </c>
      <c r="D427" s="32"/>
      <c r="E427" s="32"/>
      <c r="F427" s="32"/>
      <c r="G427" s="13"/>
      <c r="H427" s="13"/>
      <c r="I427" s="13"/>
      <c r="J427" s="13"/>
      <c r="K427" s="13"/>
      <c r="L427" s="13"/>
      <c r="M427" s="32"/>
      <c r="N427" s="13"/>
      <c r="O427" s="13"/>
      <c r="P427" s="13"/>
      <c r="Q427" s="13"/>
      <c r="R427" s="32"/>
      <c r="S427" s="13"/>
      <c r="T427" s="13"/>
      <c r="U427" s="13"/>
      <c r="V427" s="13"/>
      <c r="W427" s="45" t="s">
        <v>2126</v>
      </c>
      <c r="X427" s="38">
        <v>1.05</v>
      </c>
      <c r="Y427" s="45" t="s">
        <v>2126</v>
      </c>
      <c r="Z427" s="38">
        <v>1.05</v>
      </c>
      <c r="AA427" s="42">
        <v>2001</v>
      </c>
      <c r="AB427" s="42" t="s">
        <v>2075</v>
      </c>
      <c r="AC427" s="42"/>
      <c r="AD427" s="13"/>
      <c r="AE427" s="42" t="s">
        <v>2052</v>
      </c>
      <c r="AF427" s="42" t="s">
        <v>2052</v>
      </c>
      <c r="AG427" s="32"/>
      <c r="AH427" s="32"/>
      <c r="AI427" s="13"/>
      <c r="AJ427" s="13"/>
      <c r="AK427" s="13"/>
      <c r="AL427" s="13"/>
    </row>
    <row r="428" spans="1:38" ht="105" x14ac:dyDescent="0.25">
      <c r="A428" s="31">
        <v>422</v>
      </c>
      <c r="B428" s="31">
        <v>422</v>
      </c>
      <c r="C428" s="42" t="s">
        <v>1101</v>
      </c>
      <c r="D428" s="32"/>
      <c r="E428" s="32"/>
      <c r="F428" s="32"/>
      <c r="G428" s="13"/>
      <c r="H428" s="13"/>
      <c r="I428" s="13"/>
      <c r="J428" s="13"/>
      <c r="K428" s="13"/>
      <c r="L428" s="13"/>
      <c r="M428" s="32"/>
      <c r="N428" s="13"/>
      <c r="O428" s="13"/>
      <c r="P428" s="13"/>
      <c r="Q428" s="13"/>
      <c r="R428" s="32"/>
      <c r="S428" s="13"/>
      <c r="T428" s="13"/>
      <c r="U428" s="13"/>
      <c r="V428" s="13"/>
      <c r="W428" s="45" t="s">
        <v>2127</v>
      </c>
      <c r="X428" s="38">
        <v>1</v>
      </c>
      <c r="Y428" s="45" t="s">
        <v>2128</v>
      </c>
      <c r="Z428" s="38">
        <v>1</v>
      </c>
      <c r="AA428" s="42">
        <v>1996</v>
      </c>
      <c r="AB428" s="42" t="s">
        <v>2129</v>
      </c>
      <c r="AC428" s="42" t="s">
        <v>1108</v>
      </c>
      <c r="AD428" s="13"/>
      <c r="AE428" s="42" t="s">
        <v>1151</v>
      </c>
      <c r="AF428" s="42" t="s">
        <v>2130</v>
      </c>
      <c r="AG428" s="32"/>
      <c r="AH428" s="32"/>
      <c r="AI428" s="13"/>
      <c r="AJ428" s="13"/>
      <c r="AK428" s="13"/>
      <c r="AL428" s="13"/>
    </row>
    <row r="429" spans="1:38" ht="180" x14ac:dyDescent="0.25">
      <c r="A429" s="31">
        <v>423</v>
      </c>
      <c r="B429" s="31">
        <v>423</v>
      </c>
      <c r="C429" s="42" t="s">
        <v>1101</v>
      </c>
      <c r="D429" s="32"/>
      <c r="E429" s="32"/>
      <c r="F429" s="32"/>
      <c r="G429" s="13"/>
      <c r="H429" s="13"/>
      <c r="I429" s="13"/>
      <c r="J429" s="13"/>
      <c r="K429" s="13"/>
      <c r="L429" s="13"/>
      <c r="M429" s="32"/>
      <c r="N429" s="13"/>
      <c r="O429" s="13"/>
      <c r="P429" s="13"/>
      <c r="Q429" s="13"/>
      <c r="R429" s="32"/>
      <c r="S429" s="13"/>
      <c r="T429" s="13"/>
      <c r="U429" s="13"/>
      <c r="V429" s="13"/>
      <c r="W429" s="45" t="s">
        <v>2131</v>
      </c>
      <c r="X429" s="38">
        <v>0.8</v>
      </c>
      <c r="Y429" s="45" t="s">
        <v>2132</v>
      </c>
      <c r="Z429" s="38">
        <v>0.8</v>
      </c>
      <c r="AA429" s="42">
        <v>2001</v>
      </c>
      <c r="AB429" s="42" t="s">
        <v>2133</v>
      </c>
      <c r="AC429" s="42" t="s">
        <v>1104</v>
      </c>
      <c r="AD429" s="13"/>
      <c r="AE429" s="42"/>
      <c r="AF429" s="42" t="s">
        <v>1104</v>
      </c>
      <c r="AG429" s="32"/>
      <c r="AH429" s="32"/>
      <c r="AI429" s="13"/>
      <c r="AJ429" s="13"/>
      <c r="AK429" s="13"/>
      <c r="AL429" s="13"/>
    </row>
    <row r="430" spans="1:38" ht="105" x14ac:dyDescent="0.25">
      <c r="A430" s="31">
        <v>424</v>
      </c>
      <c r="B430" s="31">
        <v>424</v>
      </c>
      <c r="C430" s="42" t="s">
        <v>1101</v>
      </c>
      <c r="D430" s="32"/>
      <c r="E430" s="32"/>
      <c r="F430" s="32"/>
      <c r="G430" s="13"/>
      <c r="H430" s="13"/>
      <c r="I430" s="13"/>
      <c r="J430" s="13"/>
      <c r="K430" s="13"/>
      <c r="L430" s="13"/>
      <c r="M430" s="32"/>
      <c r="N430" s="13"/>
      <c r="O430" s="13"/>
      <c r="P430" s="13"/>
      <c r="Q430" s="13"/>
      <c r="R430" s="32"/>
      <c r="S430" s="13"/>
      <c r="T430" s="13"/>
      <c r="U430" s="13"/>
      <c r="V430" s="13"/>
      <c r="W430" s="45" t="s">
        <v>2134</v>
      </c>
      <c r="X430" s="38" t="s">
        <v>2135</v>
      </c>
      <c r="Y430" s="45" t="s">
        <v>2136</v>
      </c>
      <c r="Z430" s="38" t="s">
        <v>2135</v>
      </c>
      <c r="AA430" s="42" t="s">
        <v>1809</v>
      </c>
      <c r="AB430" s="42" t="s">
        <v>205</v>
      </c>
      <c r="AC430" s="42" t="s">
        <v>2101</v>
      </c>
      <c r="AD430" s="13"/>
      <c r="AE430" s="42"/>
      <c r="AF430" s="42" t="s">
        <v>2101</v>
      </c>
      <c r="AG430" s="32"/>
      <c r="AH430" s="32"/>
      <c r="AI430" s="13"/>
      <c r="AJ430" s="13"/>
      <c r="AK430" s="13"/>
      <c r="AL430" s="13"/>
    </row>
    <row r="431" spans="1:38" ht="75" x14ac:dyDescent="0.25">
      <c r="A431" s="31">
        <v>425</v>
      </c>
      <c r="B431" s="31">
        <v>425</v>
      </c>
      <c r="C431" s="42" t="s">
        <v>1127</v>
      </c>
      <c r="D431" s="32"/>
      <c r="E431" s="32"/>
      <c r="F431" s="32"/>
      <c r="G431" s="13"/>
      <c r="H431" s="13"/>
      <c r="I431" s="13"/>
      <c r="J431" s="13"/>
      <c r="K431" s="13"/>
      <c r="L431" s="13"/>
      <c r="M431" s="32"/>
      <c r="N431" s="13"/>
      <c r="O431" s="13"/>
      <c r="P431" s="13"/>
      <c r="Q431" s="13"/>
      <c r="R431" s="32"/>
      <c r="S431" s="13"/>
      <c r="T431" s="13"/>
      <c r="U431" s="13"/>
      <c r="V431" s="13"/>
      <c r="W431" s="45" t="s">
        <v>2137</v>
      </c>
      <c r="X431" s="38">
        <v>1.5649999999999999</v>
      </c>
      <c r="Y431" s="45" t="s">
        <v>2138</v>
      </c>
      <c r="Z431" s="38">
        <v>1.5649999999999999</v>
      </c>
      <c r="AA431" s="42">
        <v>2001</v>
      </c>
      <c r="AB431" s="42" t="s">
        <v>2049</v>
      </c>
      <c r="AC431" s="42"/>
      <c r="AD431" s="13"/>
      <c r="AE431" s="42" t="s">
        <v>2139</v>
      </c>
      <c r="AF431" s="42" t="s">
        <v>2139</v>
      </c>
      <c r="AG431" s="32"/>
      <c r="AH431" s="32"/>
      <c r="AI431" s="13"/>
      <c r="AJ431" s="13"/>
      <c r="AK431" s="13"/>
      <c r="AL431" s="13"/>
    </row>
    <row r="432" spans="1:38" ht="75" x14ac:dyDescent="0.25">
      <c r="A432" s="31">
        <v>426</v>
      </c>
      <c r="B432" s="31">
        <v>426</v>
      </c>
      <c r="C432" s="42" t="s">
        <v>1127</v>
      </c>
      <c r="D432" s="32"/>
      <c r="E432" s="32"/>
      <c r="F432" s="32"/>
      <c r="G432" s="13"/>
      <c r="H432" s="13"/>
      <c r="I432" s="13"/>
      <c r="J432" s="13"/>
      <c r="K432" s="13"/>
      <c r="L432" s="13"/>
      <c r="M432" s="32"/>
      <c r="N432" s="13"/>
      <c r="O432" s="13"/>
      <c r="P432" s="13"/>
      <c r="Q432" s="13"/>
      <c r="R432" s="32"/>
      <c r="S432" s="13"/>
      <c r="T432" s="13"/>
      <c r="U432" s="13"/>
      <c r="V432" s="13"/>
      <c r="W432" s="45" t="s">
        <v>2140</v>
      </c>
      <c r="X432" s="38">
        <v>0.3</v>
      </c>
      <c r="Y432" s="45" t="s">
        <v>2141</v>
      </c>
      <c r="Z432" s="38">
        <v>0.3</v>
      </c>
      <c r="AA432" s="42">
        <v>1987</v>
      </c>
      <c r="AB432" s="42" t="s">
        <v>2049</v>
      </c>
      <c r="AC432" s="42"/>
      <c r="AD432" s="13"/>
      <c r="AE432" s="42" t="s">
        <v>1175</v>
      </c>
      <c r="AF432" s="42" t="s">
        <v>1175</v>
      </c>
      <c r="AG432" s="32"/>
      <c r="AH432" s="32"/>
      <c r="AI432" s="13"/>
      <c r="AJ432" s="13"/>
      <c r="AK432" s="13"/>
      <c r="AL432" s="13"/>
    </row>
    <row r="433" spans="1:38" ht="105" x14ac:dyDescent="0.25">
      <c r="A433" s="31">
        <v>427</v>
      </c>
      <c r="B433" s="31">
        <v>427</v>
      </c>
      <c r="C433" s="42" t="s">
        <v>1140</v>
      </c>
      <c r="D433" s="32"/>
      <c r="E433" s="32"/>
      <c r="F433" s="32"/>
      <c r="G433" s="13"/>
      <c r="H433" s="13"/>
      <c r="I433" s="13"/>
      <c r="J433" s="13"/>
      <c r="K433" s="13"/>
      <c r="L433" s="13"/>
      <c r="M433" s="32"/>
      <c r="N433" s="13"/>
      <c r="O433" s="13"/>
      <c r="P433" s="13"/>
      <c r="Q433" s="13"/>
      <c r="R433" s="32"/>
      <c r="S433" s="13"/>
      <c r="T433" s="13"/>
      <c r="U433" s="13"/>
      <c r="V433" s="13"/>
      <c r="W433" s="45" t="s">
        <v>2142</v>
      </c>
      <c r="X433" s="38">
        <v>0.8</v>
      </c>
      <c r="Y433" s="45" t="s">
        <v>2143</v>
      </c>
      <c r="Z433" s="38">
        <v>0.8</v>
      </c>
      <c r="AA433" s="42">
        <v>2006</v>
      </c>
      <c r="AB433" s="42" t="s">
        <v>2144</v>
      </c>
      <c r="AC433" s="42" t="s">
        <v>1131</v>
      </c>
      <c r="AD433" s="13"/>
      <c r="AE433" s="42"/>
      <c r="AF433" s="42" t="s">
        <v>1131</v>
      </c>
      <c r="AG433" s="32"/>
      <c r="AH433" s="32"/>
      <c r="AI433" s="13"/>
      <c r="AJ433" s="13"/>
      <c r="AK433" s="13"/>
      <c r="AL433" s="13"/>
    </row>
    <row r="434" spans="1:38" ht="75" x14ac:dyDescent="0.25">
      <c r="A434" s="31">
        <v>428</v>
      </c>
      <c r="B434" s="31">
        <v>428</v>
      </c>
      <c r="C434" s="42" t="s">
        <v>1127</v>
      </c>
      <c r="D434" s="32"/>
      <c r="E434" s="32"/>
      <c r="F434" s="32"/>
      <c r="G434" s="13"/>
      <c r="H434" s="13"/>
      <c r="I434" s="13"/>
      <c r="J434" s="13"/>
      <c r="K434" s="13"/>
      <c r="L434" s="13"/>
      <c r="M434" s="32"/>
      <c r="N434" s="13"/>
      <c r="O434" s="13"/>
      <c r="P434" s="13"/>
      <c r="Q434" s="13"/>
      <c r="R434" s="32"/>
      <c r="S434" s="13"/>
      <c r="T434" s="13"/>
      <c r="U434" s="13"/>
      <c r="V434" s="13"/>
      <c r="W434" s="45" t="s">
        <v>2145</v>
      </c>
      <c r="X434" s="38">
        <v>1.6</v>
      </c>
      <c r="Y434" s="45" t="s">
        <v>2146</v>
      </c>
      <c r="Z434" s="38">
        <v>1.6</v>
      </c>
      <c r="AA434" s="42">
        <v>1997</v>
      </c>
      <c r="AB434" s="42" t="s">
        <v>2147</v>
      </c>
      <c r="AC434" s="42" t="s">
        <v>1135</v>
      </c>
      <c r="AD434" s="13"/>
      <c r="AE434" s="42"/>
      <c r="AF434" s="42" t="s">
        <v>1135</v>
      </c>
      <c r="AG434" s="32"/>
      <c r="AH434" s="32"/>
      <c r="AI434" s="13"/>
      <c r="AJ434" s="13"/>
      <c r="AK434" s="13"/>
      <c r="AL434" s="13"/>
    </row>
    <row r="435" spans="1:38" ht="90" x14ac:dyDescent="0.25">
      <c r="A435" s="31">
        <v>429</v>
      </c>
      <c r="B435" s="31">
        <v>429</v>
      </c>
      <c r="C435" s="42" t="s">
        <v>1127</v>
      </c>
      <c r="D435" s="32"/>
      <c r="E435" s="32"/>
      <c r="F435" s="32"/>
      <c r="G435" s="13"/>
      <c r="H435" s="13"/>
      <c r="I435" s="13"/>
      <c r="J435" s="13"/>
      <c r="K435" s="13"/>
      <c r="L435" s="13"/>
      <c r="M435" s="32"/>
      <c r="N435" s="13"/>
      <c r="O435" s="13"/>
      <c r="P435" s="13"/>
      <c r="Q435" s="13"/>
      <c r="R435" s="32"/>
      <c r="S435" s="13"/>
      <c r="T435" s="13"/>
      <c r="U435" s="13"/>
      <c r="V435" s="13"/>
      <c r="W435" s="45" t="s">
        <v>2148</v>
      </c>
      <c r="X435" s="38">
        <v>1.65</v>
      </c>
      <c r="Y435" s="45" t="s">
        <v>2149</v>
      </c>
      <c r="Z435" s="38">
        <v>1.65</v>
      </c>
      <c r="AA435" s="42">
        <v>1997</v>
      </c>
      <c r="AB435" s="42" t="s">
        <v>2055</v>
      </c>
      <c r="AC435" s="42" t="s">
        <v>2150</v>
      </c>
      <c r="AD435" s="13"/>
      <c r="AE435" s="42" t="s">
        <v>1097</v>
      </c>
      <c r="AF435" s="42" t="s">
        <v>2081</v>
      </c>
      <c r="AG435" s="32"/>
      <c r="AH435" s="32"/>
      <c r="AI435" s="13"/>
      <c r="AJ435" s="13"/>
      <c r="AK435" s="13"/>
      <c r="AL435" s="13"/>
    </row>
    <row r="436" spans="1:38" ht="90" x14ac:dyDescent="0.25">
      <c r="A436" s="31">
        <v>430</v>
      </c>
      <c r="B436" s="31">
        <v>430</v>
      </c>
      <c r="C436" s="42" t="s">
        <v>1127</v>
      </c>
      <c r="D436" s="32"/>
      <c r="E436" s="32"/>
      <c r="F436" s="32"/>
      <c r="G436" s="13"/>
      <c r="H436" s="13"/>
      <c r="I436" s="13"/>
      <c r="J436" s="13"/>
      <c r="K436" s="13"/>
      <c r="L436" s="13"/>
      <c r="M436" s="32"/>
      <c r="N436" s="13"/>
      <c r="O436" s="13"/>
      <c r="P436" s="13"/>
      <c r="Q436" s="13"/>
      <c r="R436" s="32"/>
      <c r="S436" s="13"/>
      <c r="T436" s="13"/>
      <c r="U436" s="13"/>
      <c r="V436" s="13"/>
      <c r="W436" s="45" t="s">
        <v>2151</v>
      </c>
      <c r="X436" s="38">
        <v>1.3</v>
      </c>
      <c r="Y436" s="45" t="s">
        <v>2152</v>
      </c>
      <c r="Z436" s="38">
        <v>1.3</v>
      </c>
      <c r="AA436" s="42">
        <v>1982</v>
      </c>
      <c r="AB436" s="42" t="s">
        <v>2153</v>
      </c>
      <c r="AC436" s="42" t="s">
        <v>1175</v>
      </c>
      <c r="AD436" s="13"/>
      <c r="AE436" s="42" t="s">
        <v>1144</v>
      </c>
      <c r="AF436" s="42" t="s">
        <v>2154</v>
      </c>
      <c r="AG436" s="32"/>
      <c r="AH436" s="32"/>
      <c r="AI436" s="13"/>
      <c r="AJ436" s="13"/>
      <c r="AK436" s="13"/>
      <c r="AL436" s="13"/>
    </row>
    <row r="437" spans="1:38" ht="90" x14ac:dyDescent="0.25">
      <c r="A437" s="31">
        <v>431</v>
      </c>
      <c r="B437" s="31">
        <v>431</v>
      </c>
      <c r="C437" s="42" t="s">
        <v>1127</v>
      </c>
      <c r="D437" s="32"/>
      <c r="E437" s="32"/>
      <c r="F437" s="32"/>
      <c r="G437" s="13"/>
      <c r="H437" s="13"/>
      <c r="I437" s="13"/>
      <c r="J437" s="13"/>
      <c r="K437" s="13"/>
      <c r="L437" s="13"/>
      <c r="M437" s="32"/>
      <c r="N437" s="13"/>
      <c r="O437" s="13"/>
      <c r="P437" s="13"/>
      <c r="Q437" s="13"/>
      <c r="R437" s="32"/>
      <c r="S437" s="13"/>
      <c r="T437" s="13"/>
      <c r="U437" s="13"/>
      <c r="V437" s="13"/>
      <c r="W437" s="45" t="s">
        <v>2155</v>
      </c>
      <c r="X437" s="38">
        <v>0.78</v>
      </c>
      <c r="Y437" s="45" t="s">
        <v>2156</v>
      </c>
      <c r="Z437" s="38">
        <v>0.78</v>
      </c>
      <c r="AA437" s="42">
        <v>1980</v>
      </c>
      <c r="AB437" s="42" t="s">
        <v>2049</v>
      </c>
      <c r="AC437" s="42" t="s">
        <v>1160</v>
      </c>
      <c r="AD437" s="13"/>
      <c r="AE437" s="42"/>
      <c r="AF437" s="42" t="s">
        <v>1160</v>
      </c>
      <c r="AG437" s="32"/>
      <c r="AH437" s="32"/>
      <c r="AI437" s="13"/>
      <c r="AJ437" s="13"/>
      <c r="AK437" s="13"/>
      <c r="AL437" s="13"/>
    </row>
    <row r="438" spans="1:38" ht="90" x14ac:dyDescent="0.25">
      <c r="A438" s="31">
        <v>432</v>
      </c>
      <c r="B438" s="31">
        <v>432</v>
      </c>
      <c r="C438" s="42" t="s">
        <v>1127</v>
      </c>
      <c r="D438" s="32"/>
      <c r="E438" s="32"/>
      <c r="F438" s="32"/>
      <c r="G438" s="13"/>
      <c r="H438" s="13"/>
      <c r="I438" s="13"/>
      <c r="J438" s="13"/>
      <c r="K438" s="13"/>
      <c r="L438" s="13"/>
      <c r="M438" s="32"/>
      <c r="N438" s="13"/>
      <c r="O438" s="13"/>
      <c r="P438" s="13"/>
      <c r="Q438" s="13"/>
      <c r="R438" s="32"/>
      <c r="S438" s="13"/>
      <c r="T438" s="13"/>
      <c r="U438" s="13"/>
      <c r="V438" s="13"/>
      <c r="W438" s="45" t="s">
        <v>2157</v>
      </c>
      <c r="X438" s="38">
        <v>2.52</v>
      </c>
      <c r="Y438" s="45" t="s">
        <v>2158</v>
      </c>
      <c r="Z438" s="38">
        <v>2.52</v>
      </c>
      <c r="AA438" s="42">
        <v>1980</v>
      </c>
      <c r="AB438" s="42" t="s">
        <v>2133</v>
      </c>
      <c r="AC438" s="42"/>
      <c r="AD438" s="13"/>
      <c r="AE438" s="42" t="s">
        <v>2159</v>
      </c>
      <c r="AF438" s="42" t="s">
        <v>2159</v>
      </c>
      <c r="AG438" s="32"/>
      <c r="AH438" s="32"/>
      <c r="AI438" s="13"/>
      <c r="AJ438" s="13"/>
      <c r="AK438" s="13"/>
      <c r="AL438" s="13"/>
    </row>
    <row r="439" spans="1:38" ht="90" x14ac:dyDescent="0.25">
      <c r="A439" s="31">
        <v>433</v>
      </c>
      <c r="B439" s="31">
        <v>433</v>
      </c>
      <c r="C439" s="42" t="s">
        <v>1127</v>
      </c>
      <c r="D439" s="32"/>
      <c r="E439" s="32"/>
      <c r="F439" s="32"/>
      <c r="G439" s="13"/>
      <c r="H439" s="13"/>
      <c r="I439" s="13"/>
      <c r="J439" s="13"/>
      <c r="K439" s="13"/>
      <c r="L439" s="13"/>
      <c r="M439" s="32"/>
      <c r="N439" s="13"/>
      <c r="O439" s="13"/>
      <c r="P439" s="13"/>
      <c r="Q439" s="13"/>
      <c r="R439" s="32"/>
      <c r="S439" s="13"/>
      <c r="T439" s="13"/>
      <c r="U439" s="13"/>
      <c r="V439" s="13"/>
      <c r="W439" s="45" t="s">
        <v>2160</v>
      </c>
      <c r="X439" s="38">
        <v>1.97</v>
      </c>
      <c r="Y439" s="45" t="s">
        <v>2161</v>
      </c>
      <c r="Z439" s="38">
        <v>1.97</v>
      </c>
      <c r="AA439" s="42">
        <v>2008</v>
      </c>
      <c r="AB439" s="42" t="s">
        <v>2133</v>
      </c>
      <c r="AC439" s="42"/>
      <c r="AD439" s="13"/>
      <c r="AE439" s="42" t="s">
        <v>2052</v>
      </c>
      <c r="AF439" s="42" t="s">
        <v>2052</v>
      </c>
      <c r="AG439" s="32"/>
      <c r="AH439" s="32"/>
      <c r="AI439" s="13"/>
      <c r="AJ439" s="13"/>
      <c r="AK439" s="13"/>
      <c r="AL439" s="13"/>
    </row>
    <row r="440" spans="1:38" ht="75" x14ac:dyDescent="0.25">
      <c r="A440" s="31">
        <v>434</v>
      </c>
      <c r="B440" s="31">
        <v>434</v>
      </c>
      <c r="C440" s="42" t="s">
        <v>1318</v>
      </c>
      <c r="D440" s="32"/>
      <c r="E440" s="32"/>
      <c r="F440" s="32"/>
      <c r="G440" s="13"/>
      <c r="H440" s="13"/>
      <c r="I440" s="13"/>
      <c r="J440" s="13"/>
      <c r="K440" s="13"/>
      <c r="L440" s="13"/>
      <c r="M440" s="32"/>
      <c r="N440" s="13"/>
      <c r="O440" s="13"/>
      <c r="P440" s="13"/>
      <c r="Q440" s="13"/>
      <c r="R440" s="32"/>
      <c r="S440" s="13"/>
      <c r="T440" s="13"/>
      <c r="U440" s="13"/>
      <c r="V440" s="13"/>
      <c r="W440" s="45" t="s">
        <v>2162</v>
      </c>
      <c r="X440" s="38">
        <v>0.4</v>
      </c>
      <c r="Y440" s="45" t="s">
        <v>2163</v>
      </c>
      <c r="Z440" s="38">
        <v>0.4</v>
      </c>
      <c r="AA440" s="42">
        <v>1995</v>
      </c>
      <c r="AB440" s="42" t="s">
        <v>2164</v>
      </c>
      <c r="AC440" s="42" t="s">
        <v>1108</v>
      </c>
      <c r="AD440" s="13"/>
      <c r="AE440" s="42"/>
      <c r="AF440" s="42" t="s">
        <v>1108</v>
      </c>
      <c r="AG440" s="32"/>
      <c r="AH440" s="32"/>
      <c r="AI440" s="13"/>
      <c r="AJ440" s="13"/>
      <c r="AK440" s="13"/>
      <c r="AL440" s="13"/>
    </row>
    <row r="441" spans="1:38" ht="75" x14ac:dyDescent="0.25">
      <c r="A441" s="31">
        <v>435</v>
      </c>
      <c r="B441" s="31">
        <v>435</v>
      </c>
      <c r="C441" s="42" t="s">
        <v>1262</v>
      </c>
      <c r="D441" s="32"/>
      <c r="E441" s="32"/>
      <c r="F441" s="32"/>
      <c r="G441" s="13"/>
      <c r="H441" s="13"/>
      <c r="I441" s="13"/>
      <c r="J441" s="13"/>
      <c r="K441" s="13"/>
      <c r="L441" s="13"/>
      <c r="M441" s="32"/>
      <c r="N441" s="13"/>
      <c r="O441" s="13"/>
      <c r="P441" s="13"/>
      <c r="Q441" s="13"/>
      <c r="R441" s="32"/>
      <c r="S441" s="13"/>
      <c r="T441" s="13"/>
      <c r="U441" s="13"/>
      <c r="V441" s="13"/>
      <c r="W441" s="45" t="s">
        <v>2165</v>
      </c>
      <c r="X441" s="38">
        <v>0.32</v>
      </c>
      <c r="Y441" s="45" t="s">
        <v>2165</v>
      </c>
      <c r="Z441" s="38">
        <v>0.32</v>
      </c>
      <c r="AA441" s="42">
        <v>1986</v>
      </c>
      <c r="AB441" s="42" t="s">
        <v>1119</v>
      </c>
      <c r="AC441" s="42"/>
      <c r="AD441" s="13"/>
      <c r="AE441" s="42" t="s">
        <v>1144</v>
      </c>
      <c r="AF441" s="42" t="s">
        <v>1144</v>
      </c>
      <c r="AG441" s="32"/>
      <c r="AH441" s="32"/>
      <c r="AI441" s="13"/>
      <c r="AJ441" s="13"/>
      <c r="AK441" s="13"/>
      <c r="AL441" s="13"/>
    </row>
    <row r="442" spans="1:38" ht="90" x14ac:dyDescent="0.25">
      <c r="A442" s="31">
        <v>436</v>
      </c>
      <c r="B442" s="31">
        <v>436</v>
      </c>
      <c r="C442" s="42" t="s">
        <v>1204</v>
      </c>
      <c r="D442" s="32"/>
      <c r="E442" s="32"/>
      <c r="F442" s="32"/>
      <c r="G442" s="13"/>
      <c r="H442" s="13"/>
      <c r="I442" s="13"/>
      <c r="J442" s="13"/>
      <c r="K442" s="13"/>
      <c r="L442" s="13"/>
      <c r="M442" s="32"/>
      <c r="N442" s="13"/>
      <c r="O442" s="13"/>
      <c r="P442" s="13"/>
      <c r="Q442" s="13"/>
      <c r="R442" s="32"/>
      <c r="S442" s="13"/>
      <c r="T442" s="13"/>
      <c r="U442" s="13"/>
      <c r="V442" s="13"/>
      <c r="W442" s="45" t="s">
        <v>2166</v>
      </c>
      <c r="X442" s="38">
        <v>4.84</v>
      </c>
      <c r="Y442" s="45" t="s">
        <v>2167</v>
      </c>
      <c r="Z442" s="38">
        <v>4.84</v>
      </c>
      <c r="AA442" s="42">
        <v>1987</v>
      </c>
      <c r="AB442" s="42" t="s">
        <v>2133</v>
      </c>
      <c r="AC442" s="42"/>
      <c r="AD442" s="13"/>
      <c r="AE442" s="42" t="s">
        <v>2168</v>
      </c>
      <c r="AF442" s="42" t="s">
        <v>2168</v>
      </c>
      <c r="AG442" s="32"/>
      <c r="AH442" s="32"/>
      <c r="AI442" s="13"/>
      <c r="AJ442" s="13"/>
      <c r="AK442" s="13"/>
      <c r="AL442" s="13"/>
    </row>
    <row r="443" spans="1:38" ht="105" x14ac:dyDescent="0.25">
      <c r="A443" s="31">
        <v>437</v>
      </c>
      <c r="B443" s="31">
        <v>437</v>
      </c>
      <c r="C443" s="42" t="s">
        <v>1204</v>
      </c>
      <c r="D443" s="32"/>
      <c r="E443" s="32"/>
      <c r="F443" s="32"/>
      <c r="G443" s="13"/>
      <c r="H443" s="13"/>
      <c r="I443" s="13"/>
      <c r="J443" s="13"/>
      <c r="K443" s="13"/>
      <c r="L443" s="13"/>
      <c r="M443" s="32"/>
      <c r="N443" s="13"/>
      <c r="O443" s="13"/>
      <c r="P443" s="13"/>
      <c r="Q443" s="13"/>
      <c r="R443" s="32"/>
      <c r="S443" s="13"/>
      <c r="T443" s="13"/>
      <c r="U443" s="13"/>
      <c r="V443" s="13"/>
      <c r="W443" s="45" t="s">
        <v>2169</v>
      </c>
      <c r="X443" s="38">
        <v>3.76</v>
      </c>
      <c r="Y443" s="45" t="s">
        <v>2170</v>
      </c>
      <c r="Z443" s="38">
        <v>3.76</v>
      </c>
      <c r="AA443" s="42">
        <v>2006</v>
      </c>
      <c r="AB443" s="42" t="s">
        <v>2133</v>
      </c>
      <c r="AC443" s="42" t="s">
        <v>1100</v>
      </c>
      <c r="AD443" s="13"/>
      <c r="AE443" s="42" t="s">
        <v>2171</v>
      </c>
      <c r="AF443" s="42" t="s">
        <v>2172</v>
      </c>
      <c r="AG443" s="32"/>
      <c r="AH443" s="32"/>
      <c r="AI443" s="13"/>
      <c r="AJ443" s="13"/>
      <c r="AK443" s="13"/>
      <c r="AL443" s="13"/>
    </row>
    <row r="444" spans="1:38" ht="105" x14ac:dyDescent="0.25">
      <c r="A444" s="31">
        <v>438</v>
      </c>
      <c r="B444" s="31">
        <v>438</v>
      </c>
      <c r="C444" s="42" t="s">
        <v>1204</v>
      </c>
      <c r="D444" s="32"/>
      <c r="E444" s="32"/>
      <c r="F444" s="32"/>
      <c r="G444" s="13"/>
      <c r="H444" s="13"/>
      <c r="I444" s="13"/>
      <c r="J444" s="13"/>
      <c r="K444" s="13"/>
      <c r="L444" s="13"/>
      <c r="M444" s="32"/>
      <c r="N444" s="13"/>
      <c r="O444" s="13"/>
      <c r="P444" s="13"/>
      <c r="Q444" s="13"/>
      <c r="R444" s="32"/>
      <c r="S444" s="13"/>
      <c r="T444" s="13"/>
      <c r="U444" s="13"/>
      <c r="V444" s="13"/>
      <c r="W444" s="45" t="s">
        <v>2173</v>
      </c>
      <c r="X444" s="38">
        <v>1</v>
      </c>
      <c r="Y444" s="45" t="s">
        <v>2174</v>
      </c>
      <c r="Z444" s="38">
        <v>1</v>
      </c>
      <c r="AA444" s="42">
        <v>2001</v>
      </c>
      <c r="AB444" s="42" t="s">
        <v>2133</v>
      </c>
      <c r="AC444" s="42" t="s">
        <v>2111</v>
      </c>
      <c r="AD444" s="13"/>
      <c r="AE444" s="42" t="s">
        <v>2175</v>
      </c>
      <c r="AF444" s="42" t="s">
        <v>2176</v>
      </c>
      <c r="AG444" s="32"/>
      <c r="AH444" s="32"/>
      <c r="AI444" s="13"/>
      <c r="AJ444" s="13"/>
      <c r="AK444" s="13"/>
      <c r="AL444" s="13"/>
    </row>
    <row r="445" spans="1:38" ht="135" x14ac:dyDescent="0.25">
      <c r="A445" s="31">
        <v>439</v>
      </c>
      <c r="B445" s="31">
        <v>439</v>
      </c>
      <c r="C445" s="42" t="s">
        <v>1204</v>
      </c>
      <c r="D445" s="32"/>
      <c r="E445" s="32"/>
      <c r="F445" s="32"/>
      <c r="G445" s="13"/>
      <c r="H445" s="13"/>
      <c r="I445" s="13"/>
      <c r="J445" s="13"/>
      <c r="K445" s="13"/>
      <c r="L445" s="13"/>
      <c r="M445" s="32"/>
      <c r="N445" s="13"/>
      <c r="O445" s="13"/>
      <c r="P445" s="13"/>
      <c r="Q445" s="13"/>
      <c r="R445" s="32"/>
      <c r="S445" s="13"/>
      <c r="T445" s="13"/>
      <c r="U445" s="13"/>
      <c r="V445" s="13"/>
      <c r="W445" s="45" t="s">
        <v>2177</v>
      </c>
      <c r="X445" s="38" t="s">
        <v>2178</v>
      </c>
      <c r="Y445" s="45" t="s">
        <v>2179</v>
      </c>
      <c r="Z445" s="38" t="s">
        <v>2178</v>
      </c>
      <c r="AA445" s="42" t="s">
        <v>1637</v>
      </c>
      <c r="AB445" s="42" t="s">
        <v>947</v>
      </c>
      <c r="AC445" s="38" t="s">
        <v>2178</v>
      </c>
      <c r="AD445" s="13"/>
      <c r="AE445" s="42" t="s">
        <v>1100</v>
      </c>
      <c r="AF445" s="42" t="s">
        <v>1100</v>
      </c>
      <c r="AG445" s="32"/>
      <c r="AH445" s="32"/>
      <c r="AI445" s="13"/>
      <c r="AJ445" s="13"/>
      <c r="AK445" s="13"/>
      <c r="AL445" s="13"/>
    </row>
    <row r="446" spans="1:38" ht="90" x14ac:dyDescent="0.25">
      <c r="A446" s="31">
        <v>440</v>
      </c>
      <c r="B446" s="31">
        <v>440</v>
      </c>
      <c r="C446" s="42" t="s">
        <v>1201</v>
      </c>
      <c r="D446" s="32"/>
      <c r="E446" s="32"/>
      <c r="F446" s="32"/>
      <c r="G446" s="13"/>
      <c r="H446" s="13"/>
      <c r="I446" s="13"/>
      <c r="J446" s="13"/>
      <c r="K446" s="13"/>
      <c r="L446" s="13"/>
      <c r="M446" s="32"/>
      <c r="N446" s="13"/>
      <c r="O446" s="13"/>
      <c r="P446" s="13"/>
      <c r="Q446" s="13"/>
      <c r="R446" s="32"/>
      <c r="S446" s="13"/>
      <c r="T446" s="13"/>
      <c r="U446" s="13"/>
      <c r="V446" s="13"/>
      <c r="W446" s="45" t="s">
        <v>2180</v>
      </c>
      <c r="X446" s="38" t="s">
        <v>2181</v>
      </c>
      <c r="Y446" s="45" t="s">
        <v>2182</v>
      </c>
      <c r="Z446" s="38" t="s">
        <v>2181</v>
      </c>
      <c r="AA446" s="42" t="s">
        <v>1807</v>
      </c>
      <c r="AB446" s="42" t="s">
        <v>205</v>
      </c>
      <c r="AC446" s="38" t="s">
        <v>1147</v>
      </c>
      <c r="AD446" s="13"/>
      <c r="AE446" s="42"/>
      <c r="AF446" s="42" t="s">
        <v>1147</v>
      </c>
      <c r="AG446" s="32"/>
      <c r="AH446" s="32"/>
      <c r="AI446" s="13"/>
      <c r="AJ446" s="13"/>
      <c r="AK446" s="13"/>
      <c r="AL446" s="13"/>
    </row>
    <row r="447" spans="1:38" ht="105" x14ac:dyDescent="0.25">
      <c r="A447" s="31">
        <v>441</v>
      </c>
      <c r="B447" s="31">
        <v>441</v>
      </c>
      <c r="C447" s="42" t="s">
        <v>1101</v>
      </c>
      <c r="D447" s="32"/>
      <c r="E447" s="32"/>
      <c r="F447" s="32"/>
      <c r="G447" s="13"/>
      <c r="H447" s="13"/>
      <c r="I447" s="13"/>
      <c r="J447" s="13"/>
      <c r="K447" s="13"/>
      <c r="L447" s="13"/>
      <c r="M447" s="32"/>
      <c r="N447" s="13"/>
      <c r="O447" s="13"/>
      <c r="P447" s="13"/>
      <c r="Q447" s="13"/>
      <c r="R447" s="32"/>
      <c r="S447" s="13"/>
      <c r="T447" s="13"/>
      <c r="U447" s="13"/>
      <c r="V447" s="13"/>
      <c r="W447" s="45" t="s">
        <v>2183</v>
      </c>
      <c r="X447" s="38" t="s">
        <v>2184</v>
      </c>
      <c r="Y447" s="45" t="s">
        <v>2185</v>
      </c>
      <c r="Z447" s="38" t="s">
        <v>2184</v>
      </c>
      <c r="AA447" s="42">
        <v>1992</v>
      </c>
      <c r="AB447" s="42" t="s">
        <v>198</v>
      </c>
      <c r="AC447" s="42" t="s">
        <v>1157</v>
      </c>
      <c r="AD447" s="13"/>
      <c r="AE447" s="42"/>
      <c r="AF447" s="42" t="s">
        <v>1157</v>
      </c>
      <c r="AG447" s="32"/>
      <c r="AH447" s="32"/>
      <c r="AI447" s="13"/>
      <c r="AJ447" s="13"/>
      <c r="AK447" s="13"/>
      <c r="AL447" s="13"/>
    </row>
    <row r="448" spans="1:38" ht="120" x14ac:dyDescent="0.25">
      <c r="A448" s="31">
        <v>442</v>
      </c>
      <c r="B448" s="31">
        <v>442</v>
      </c>
      <c r="C448" s="42" t="s">
        <v>1140</v>
      </c>
      <c r="D448" s="32"/>
      <c r="E448" s="32"/>
      <c r="F448" s="32"/>
      <c r="G448" s="13"/>
      <c r="H448" s="13"/>
      <c r="I448" s="13"/>
      <c r="J448" s="13"/>
      <c r="K448" s="13"/>
      <c r="L448" s="13"/>
      <c r="M448" s="32"/>
      <c r="N448" s="13"/>
      <c r="O448" s="13"/>
      <c r="P448" s="13"/>
      <c r="Q448" s="13"/>
      <c r="R448" s="32"/>
      <c r="S448" s="13"/>
      <c r="T448" s="13"/>
      <c r="U448" s="13"/>
      <c r="V448" s="13"/>
      <c r="W448" s="45" t="s">
        <v>2186</v>
      </c>
      <c r="X448" s="38">
        <v>0.8</v>
      </c>
      <c r="Y448" s="45" t="s">
        <v>2187</v>
      </c>
      <c r="Z448" s="38">
        <v>0.8</v>
      </c>
      <c r="AA448" s="42">
        <v>2006</v>
      </c>
      <c r="AB448" s="42" t="s">
        <v>2188</v>
      </c>
      <c r="AC448" s="42" t="s">
        <v>2052</v>
      </c>
      <c r="AD448" s="13"/>
      <c r="AE448" s="42"/>
      <c r="AF448" s="42" t="s">
        <v>2052</v>
      </c>
      <c r="AG448" s="32"/>
      <c r="AH448" s="32"/>
      <c r="AI448" s="13"/>
      <c r="AJ448" s="13"/>
      <c r="AK448" s="13"/>
      <c r="AL448" s="13"/>
    </row>
    <row r="449" spans="1:38" ht="105" x14ac:dyDescent="0.25">
      <c r="A449" s="31">
        <v>443</v>
      </c>
      <c r="B449" s="31">
        <v>443</v>
      </c>
      <c r="C449" s="42" t="s">
        <v>1140</v>
      </c>
      <c r="D449" s="32"/>
      <c r="E449" s="32"/>
      <c r="F449" s="32"/>
      <c r="G449" s="13"/>
      <c r="H449" s="13"/>
      <c r="I449" s="13"/>
      <c r="J449" s="13"/>
      <c r="K449" s="13"/>
      <c r="L449" s="13"/>
      <c r="M449" s="32"/>
      <c r="N449" s="13"/>
      <c r="O449" s="13"/>
      <c r="P449" s="13"/>
      <c r="Q449" s="13"/>
      <c r="R449" s="32"/>
      <c r="S449" s="13"/>
      <c r="T449" s="13"/>
      <c r="U449" s="13"/>
      <c r="V449" s="13"/>
      <c r="W449" s="32" t="s">
        <v>2189</v>
      </c>
      <c r="X449" s="38">
        <v>0.8</v>
      </c>
      <c r="Y449" s="45" t="s">
        <v>2190</v>
      </c>
      <c r="Z449" s="38">
        <v>0.8</v>
      </c>
      <c r="AA449" s="42">
        <v>2006</v>
      </c>
      <c r="AB449" s="42" t="s">
        <v>2191</v>
      </c>
      <c r="AC449" s="42" t="s">
        <v>1139</v>
      </c>
      <c r="AD449" s="13"/>
      <c r="AE449" s="42"/>
      <c r="AF449" s="42" t="s">
        <v>1139</v>
      </c>
      <c r="AG449" s="32"/>
      <c r="AH449" s="32"/>
      <c r="AI449" s="13"/>
      <c r="AJ449" s="13"/>
      <c r="AK449" s="13"/>
      <c r="AL449" s="13"/>
    </row>
    <row r="450" spans="1:38" ht="135" x14ac:dyDescent="0.25">
      <c r="A450" s="31">
        <v>444</v>
      </c>
      <c r="B450" s="31">
        <v>444</v>
      </c>
      <c r="C450" s="42" t="s">
        <v>1140</v>
      </c>
      <c r="D450" s="32"/>
      <c r="E450" s="32"/>
      <c r="F450" s="32"/>
      <c r="G450" s="13"/>
      <c r="H450" s="13"/>
      <c r="I450" s="13"/>
      <c r="J450" s="13"/>
      <c r="K450" s="13"/>
      <c r="L450" s="13"/>
      <c r="M450" s="32"/>
      <c r="N450" s="13"/>
      <c r="O450" s="13"/>
      <c r="P450" s="13"/>
      <c r="Q450" s="13"/>
      <c r="R450" s="32"/>
      <c r="S450" s="13"/>
      <c r="T450" s="13"/>
      <c r="U450" s="13"/>
      <c r="V450" s="13"/>
      <c r="W450" s="32" t="s">
        <v>2192</v>
      </c>
      <c r="X450" s="38" t="s">
        <v>2193</v>
      </c>
      <c r="Y450" s="45" t="s">
        <v>2194</v>
      </c>
      <c r="Z450" s="38" t="s">
        <v>2193</v>
      </c>
      <c r="AA450" s="42" t="s">
        <v>1637</v>
      </c>
      <c r="AB450" s="42" t="s">
        <v>198</v>
      </c>
      <c r="AC450" s="42" t="s">
        <v>1144</v>
      </c>
      <c r="AD450" s="13"/>
      <c r="AE450" s="42"/>
      <c r="AF450" s="42" t="s">
        <v>1144</v>
      </c>
      <c r="AG450" s="32"/>
      <c r="AH450" s="32"/>
      <c r="AI450" s="13"/>
      <c r="AJ450" s="13"/>
      <c r="AK450" s="13"/>
      <c r="AL450" s="13"/>
    </row>
    <row r="451" spans="1:38" ht="75" x14ac:dyDescent="0.25">
      <c r="A451" s="31">
        <v>445</v>
      </c>
      <c r="B451" s="31">
        <v>445</v>
      </c>
      <c r="C451" s="42" t="s">
        <v>1161</v>
      </c>
      <c r="D451" s="32"/>
      <c r="E451" s="32"/>
      <c r="F451" s="32"/>
      <c r="G451" s="13"/>
      <c r="H451" s="13"/>
      <c r="I451" s="13"/>
      <c r="J451" s="13"/>
      <c r="K451" s="13"/>
      <c r="L451" s="13"/>
      <c r="M451" s="32"/>
      <c r="N451" s="13"/>
      <c r="O451" s="13"/>
      <c r="P451" s="13"/>
      <c r="Q451" s="13"/>
      <c r="R451" s="32"/>
      <c r="S451" s="13"/>
      <c r="T451" s="13"/>
      <c r="U451" s="13"/>
      <c r="V451" s="13"/>
      <c r="W451" s="32" t="s">
        <v>2195</v>
      </c>
      <c r="X451" s="38">
        <v>2.16</v>
      </c>
      <c r="Y451" s="45" t="s">
        <v>2196</v>
      </c>
      <c r="Z451" s="38">
        <v>2.16</v>
      </c>
      <c r="AA451" s="42">
        <v>1980</v>
      </c>
      <c r="AB451" s="42" t="s">
        <v>2191</v>
      </c>
      <c r="AC451" s="42" t="s">
        <v>2197</v>
      </c>
      <c r="AD451" s="13"/>
      <c r="AE451" s="42" t="s">
        <v>1167</v>
      </c>
      <c r="AF451" s="42" t="s">
        <v>2197</v>
      </c>
      <c r="AG451" s="32"/>
      <c r="AH451" s="32"/>
      <c r="AI451" s="13"/>
      <c r="AJ451" s="13"/>
      <c r="AK451" s="13"/>
      <c r="AL451" s="13"/>
    </row>
    <row r="452" spans="1:38" ht="120" x14ac:dyDescent="0.25">
      <c r="A452" s="31">
        <v>446</v>
      </c>
      <c r="B452" s="31">
        <v>446</v>
      </c>
      <c r="C452" s="42" t="s">
        <v>1161</v>
      </c>
      <c r="D452" s="32"/>
      <c r="E452" s="32"/>
      <c r="F452" s="32"/>
      <c r="G452" s="13"/>
      <c r="H452" s="13"/>
      <c r="I452" s="13"/>
      <c r="J452" s="13"/>
      <c r="K452" s="13"/>
      <c r="L452" s="13"/>
      <c r="M452" s="32"/>
      <c r="N452" s="13"/>
      <c r="O452" s="13"/>
      <c r="P452" s="13"/>
      <c r="Q452" s="13"/>
      <c r="R452" s="32"/>
      <c r="S452" s="13"/>
      <c r="T452" s="13"/>
      <c r="U452" s="13"/>
      <c r="V452" s="13"/>
      <c r="W452" s="45" t="s">
        <v>2198</v>
      </c>
      <c r="X452" s="38">
        <v>2.64</v>
      </c>
      <c r="Y452" s="45" t="s">
        <v>2199</v>
      </c>
      <c r="Z452" s="38">
        <v>2.64</v>
      </c>
      <c r="AA452" s="42">
        <v>1980</v>
      </c>
      <c r="AB452" s="42" t="s">
        <v>2191</v>
      </c>
      <c r="AC452" s="42"/>
      <c r="AD452" s="13"/>
      <c r="AE452" s="42" t="s">
        <v>2159</v>
      </c>
      <c r="AF452" s="42" t="s">
        <v>2159</v>
      </c>
      <c r="AG452" s="32"/>
      <c r="AH452" s="32"/>
      <c r="AI452" s="13"/>
      <c r="AJ452" s="13"/>
      <c r="AK452" s="13"/>
      <c r="AL452" s="13"/>
    </row>
    <row r="453" spans="1:38" ht="105" x14ac:dyDescent="0.25">
      <c r="A453" s="31">
        <v>447</v>
      </c>
      <c r="B453" s="31">
        <v>447</v>
      </c>
      <c r="C453" s="42" t="s">
        <v>1161</v>
      </c>
      <c r="D453" s="32"/>
      <c r="E453" s="32"/>
      <c r="F453" s="32"/>
      <c r="G453" s="13"/>
      <c r="H453" s="13"/>
      <c r="I453" s="13"/>
      <c r="J453" s="13"/>
      <c r="K453" s="13"/>
      <c r="L453" s="13"/>
      <c r="M453" s="32"/>
      <c r="N453" s="13"/>
      <c r="O453" s="13"/>
      <c r="P453" s="13"/>
      <c r="Q453" s="13"/>
      <c r="R453" s="32"/>
      <c r="S453" s="13"/>
      <c r="T453" s="13"/>
      <c r="U453" s="13"/>
      <c r="V453" s="13"/>
      <c r="W453" s="45" t="s">
        <v>2200</v>
      </c>
      <c r="X453" s="38">
        <v>0.94</v>
      </c>
      <c r="Y453" s="45" t="s">
        <v>2201</v>
      </c>
      <c r="Z453" s="38">
        <v>0.94</v>
      </c>
      <c r="AA453" s="42">
        <v>1986</v>
      </c>
      <c r="AB453" s="42" t="s">
        <v>2191</v>
      </c>
      <c r="AC453" s="42"/>
      <c r="AD453" s="13"/>
      <c r="AE453" s="42" t="s">
        <v>2097</v>
      </c>
      <c r="AF453" s="42" t="s">
        <v>2097</v>
      </c>
      <c r="AG453" s="32"/>
      <c r="AH453" s="32"/>
      <c r="AI453" s="13"/>
      <c r="AJ453" s="13"/>
      <c r="AK453" s="13"/>
      <c r="AL453" s="13"/>
    </row>
    <row r="454" spans="1:38" ht="90" x14ac:dyDescent="0.25">
      <c r="A454" s="31">
        <v>448</v>
      </c>
      <c r="B454" s="31">
        <v>448</v>
      </c>
      <c r="C454" s="42" t="s">
        <v>1161</v>
      </c>
      <c r="D454" s="32"/>
      <c r="E454" s="32"/>
      <c r="F454" s="32"/>
      <c r="G454" s="13"/>
      <c r="H454" s="13"/>
      <c r="I454" s="13"/>
      <c r="J454" s="13"/>
      <c r="K454" s="13"/>
      <c r="L454" s="13"/>
      <c r="M454" s="32"/>
      <c r="N454" s="13"/>
      <c r="O454" s="13"/>
      <c r="P454" s="13"/>
      <c r="Q454" s="13"/>
      <c r="R454" s="32"/>
      <c r="S454" s="13"/>
      <c r="T454" s="13"/>
      <c r="U454" s="13"/>
      <c r="V454" s="13"/>
      <c r="W454" s="45" t="s">
        <v>2202</v>
      </c>
      <c r="X454" s="38">
        <v>1.04</v>
      </c>
      <c r="Y454" s="45" t="s">
        <v>2203</v>
      </c>
      <c r="Z454" s="38">
        <v>1.04</v>
      </c>
      <c r="AA454" s="42">
        <v>1983</v>
      </c>
      <c r="AB454" s="42" t="s">
        <v>2191</v>
      </c>
      <c r="AC454" s="42" t="s">
        <v>1104</v>
      </c>
      <c r="AD454" s="13"/>
      <c r="AE454" s="42"/>
      <c r="AF454" s="42" t="s">
        <v>1104</v>
      </c>
      <c r="AG454" s="32"/>
      <c r="AH454" s="32"/>
      <c r="AI454" s="13"/>
      <c r="AJ454" s="13"/>
      <c r="AK454" s="13"/>
      <c r="AL454" s="13"/>
    </row>
    <row r="455" spans="1:38" ht="75" x14ac:dyDescent="0.25">
      <c r="A455" s="31">
        <v>449</v>
      </c>
      <c r="B455" s="31">
        <v>449</v>
      </c>
      <c r="C455" s="42" t="s">
        <v>1487</v>
      </c>
      <c r="D455" s="32"/>
      <c r="E455" s="32"/>
      <c r="F455" s="32"/>
      <c r="G455" s="13"/>
      <c r="H455" s="13"/>
      <c r="I455" s="13"/>
      <c r="J455" s="13"/>
      <c r="K455" s="13"/>
      <c r="L455" s="13"/>
      <c r="M455" s="32"/>
      <c r="N455" s="13"/>
      <c r="O455" s="13"/>
      <c r="P455" s="13"/>
      <c r="Q455" s="13"/>
      <c r="R455" s="32"/>
      <c r="S455" s="13"/>
      <c r="T455" s="13"/>
      <c r="U455" s="13"/>
      <c r="V455" s="13"/>
      <c r="W455" s="45" t="s">
        <v>2204</v>
      </c>
      <c r="X455" s="38">
        <v>0.86</v>
      </c>
      <c r="Y455" s="45" t="s">
        <v>2205</v>
      </c>
      <c r="Z455" s="38">
        <v>0.86</v>
      </c>
      <c r="AA455" s="42">
        <v>2006</v>
      </c>
      <c r="AB455" s="42" t="s">
        <v>2206</v>
      </c>
      <c r="AC455" s="42"/>
      <c r="AD455" s="13"/>
      <c r="AE455" s="42" t="s">
        <v>1167</v>
      </c>
      <c r="AF455" s="42" t="s">
        <v>1167</v>
      </c>
      <c r="AG455" s="32"/>
      <c r="AH455" s="32"/>
      <c r="AI455" s="13"/>
      <c r="AJ455" s="13"/>
      <c r="AK455" s="13"/>
      <c r="AL455" s="13"/>
    </row>
    <row r="456" spans="1:38" ht="90" x14ac:dyDescent="0.25">
      <c r="A456" s="31">
        <v>450</v>
      </c>
      <c r="B456" s="31">
        <v>450</v>
      </c>
      <c r="C456" s="42" t="s">
        <v>1161</v>
      </c>
      <c r="D456" s="32"/>
      <c r="E456" s="32"/>
      <c r="F456" s="32"/>
      <c r="G456" s="13"/>
      <c r="H456" s="13"/>
      <c r="I456" s="13"/>
      <c r="J456" s="13"/>
      <c r="K456" s="13"/>
      <c r="L456" s="13"/>
      <c r="M456" s="32"/>
      <c r="N456" s="13"/>
      <c r="O456" s="13"/>
      <c r="P456" s="13"/>
      <c r="Q456" s="13"/>
      <c r="R456" s="32"/>
      <c r="S456" s="13"/>
      <c r="T456" s="13"/>
      <c r="U456" s="13"/>
      <c r="V456" s="13"/>
      <c r="W456" s="45" t="s">
        <v>2207</v>
      </c>
      <c r="X456" s="38">
        <v>0.52</v>
      </c>
      <c r="Y456" s="45" t="s">
        <v>2208</v>
      </c>
      <c r="Z456" s="38">
        <v>0.52</v>
      </c>
      <c r="AA456" s="42">
        <v>1986</v>
      </c>
      <c r="AB456" s="42" t="s">
        <v>2209</v>
      </c>
      <c r="AC456" s="42" t="s">
        <v>1151</v>
      </c>
      <c r="AD456" s="13"/>
      <c r="AE456" s="42"/>
      <c r="AF456" s="42" t="s">
        <v>1151</v>
      </c>
      <c r="AG456" s="32"/>
      <c r="AH456" s="32"/>
      <c r="AI456" s="13"/>
      <c r="AJ456" s="13"/>
      <c r="AK456" s="13"/>
      <c r="AL456" s="13"/>
    </row>
    <row r="457" spans="1:38" ht="105" x14ac:dyDescent="0.25">
      <c r="A457" s="31">
        <v>451</v>
      </c>
      <c r="B457" s="31">
        <v>451</v>
      </c>
      <c r="C457" s="42" t="s">
        <v>1161</v>
      </c>
      <c r="D457" s="32"/>
      <c r="E457" s="32"/>
      <c r="F457" s="32"/>
      <c r="G457" s="13"/>
      <c r="H457" s="13"/>
      <c r="I457" s="13"/>
      <c r="J457" s="13"/>
      <c r="K457" s="13"/>
      <c r="L457" s="13"/>
      <c r="M457" s="32"/>
      <c r="N457" s="13"/>
      <c r="O457" s="13"/>
      <c r="P457" s="13"/>
      <c r="Q457" s="13"/>
      <c r="R457" s="32"/>
      <c r="S457" s="13"/>
      <c r="T457" s="13"/>
      <c r="U457" s="13"/>
      <c r="V457" s="13"/>
      <c r="W457" s="45" t="s">
        <v>2210</v>
      </c>
      <c r="X457" s="38">
        <v>0.36</v>
      </c>
      <c r="Y457" s="45" t="s">
        <v>2211</v>
      </c>
      <c r="Z457" s="38">
        <v>0.36</v>
      </c>
      <c r="AA457" s="42">
        <v>1989</v>
      </c>
      <c r="AB457" s="42" t="s">
        <v>1119</v>
      </c>
      <c r="AC457" s="42" t="s">
        <v>1147</v>
      </c>
      <c r="AD457" s="13"/>
      <c r="AE457" s="42"/>
      <c r="AF457" s="42" t="s">
        <v>1147</v>
      </c>
      <c r="AG457" s="32"/>
      <c r="AH457" s="32"/>
      <c r="AI457" s="13"/>
      <c r="AJ457" s="13"/>
      <c r="AK457" s="13"/>
      <c r="AL457" s="13"/>
    </row>
    <row r="458" spans="1:38" ht="135" x14ac:dyDescent="0.25">
      <c r="A458" s="31">
        <v>452</v>
      </c>
      <c r="B458" s="31">
        <v>452</v>
      </c>
      <c r="C458" s="42" t="s">
        <v>1140</v>
      </c>
      <c r="D458" s="32"/>
      <c r="E458" s="32"/>
      <c r="F458" s="32"/>
      <c r="G458" s="13"/>
      <c r="H458" s="13"/>
      <c r="I458" s="13"/>
      <c r="J458" s="13"/>
      <c r="K458" s="13"/>
      <c r="L458" s="13"/>
      <c r="M458" s="32"/>
      <c r="N458" s="13"/>
      <c r="O458" s="13"/>
      <c r="P458" s="13"/>
      <c r="Q458" s="13"/>
      <c r="R458" s="32"/>
      <c r="S458" s="13"/>
      <c r="T458" s="13"/>
      <c r="U458" s="13"/>
      <c r="V458" s="13"/>
      <c r="W458" s="45" t="s">
        <v>2212</v>
      </c>
      <c r="X458" s="38">
        <v>2.04</v>
      </c>
      <c r="Y458" s="45" t="s">
        <v>2213</v>
      </c>
      <c r="Z458" s="38">
        <v>2.04</v>
      </c>
      <c r="AA458" s="42">
        <v>1981</v>
      </c>
      <c r="AB458" s="42" t="s">
        <v>2209</v>
      </c>
      <c r="AC458" s="42"/>
      <c r="AD458" s="13"/>
      <c r="AE458" s="42" t="s">
        <v>2214</v>
      </c>
      <c r="AF458" s="42" t="s">
        <v>2214</v>
      </c>
      <c r="AG458" s="32"/>
      <c r="AH458" s="32"/>
      <c r="AI458" s="13"/>
      <c r="AJ458" s="13"/>
      <c r="AK458" s="13"/>
      <c r="AL458" s="13"/>
    </row>
    <row r="459" spans="1:38" ht="60" x14ac:dyDescent="0.25">
      <c r="A459" s="31">
        <v>453</v>
      </c>
      <c r="B459" s="31">
        <v>453</v>
      </c>
      <c r="C459" s="42" t="s">
        <v>1140</v>
      </c>
      <c r="D459" s="32"/>
      <c r="E459" s="32"/>
      <c r="F459" s="32"/>
      <c r="G459" s="13"/>
      <c r="H459" s="13"/>
      <c r="I459" s="13"/>
      <c r="J459" s="13"/>
      <c r="K459" s="13"/>
      <c r="L459" s="13"/>
      <c r="M459" s="32"/>
      <c r="N459" s="13"/>
      <c r="O459" s="13"/>
      <c r="P459" s="13"/>
      <c r="Q459" s="13"/>
      <c r="R459" s="32"/>
      <c r="S459" s="13"/>
      <c r="T459" s="13"/>
      <c r="U459" s="13"/>
      <c r="V459" s="13"/>
      <c r="W459" s="45" t="s">
        <v>2215</v>
      </c>
      <c r="X459" s="38">
        <v>0.55000000000000004</v>
      </c>
      <c r="Y459" s="45" t="s">
        <v>2216</v>
      </c>
      <c r="Z459" s="38">
        <v>0.55000000000000004</v>
      </c>
      <c r="AA459" s="42">
        <v>1980</v>
      </c>
      <c r="AB459" s="42" t="s">
        <v>2209</v>
      </c>
      <c r="AC459" s="42" t="s">
        <v>1144</v>
      </c>
      <c r="AD459" s="13"/>
      <c r="AE459" s="42" t="s">
        <v>1100</v>
      </c>
      <c r="AF459" s="42" t="s">
        <v>1167</v>
      </c>
      <c r="AG459" s="32"/>
      <c r="AH459" s="32"/>
      <c r="AI459" s="13"/>
      <c r="AJ459" s="13"/>
      <c r="AK459" s="13"/>
      <c r="AL459" s="13"/>
    </row>
    <row r="460" spans="1:38" s="37" customFormat="1" ht="90" x14ac:dyDescent="0.25">
      <c r="A460" s="31">
        <v>454</v>
      </c>
      <c r="B460" s="31">
        <v>454</v>
      </c>
      <c r="C460" s="33" t="s">
        <v>1140</v>
      </c>
      <c r="D460" s="35"/>
      <c r="E460" s="35"/>
      <c r="F460" s="35"/>
      <c r="G460" s="36"/>
      <c r="H460" s="36"/>
      <c r="I460" s="36"/>
      <c r="J460" s="36"/>
      <c r="K460" s="36"/>
      <c r="L460" s="36"/>
      <c r="M460" s="35"/>
      <c r="N460" s="36"/>
      <c r="O460" s="36"/>
      <c r="P460" s="36"/>
      <c r="Q460" s="36"/>
      <c r="R460" s="35"/>
      <c r="S460" s="36"/>
      <c r="T460" s="36"/>
      <c r="U460" s="36"/>
      <c r="V460" s="36"/>
      <c r="W460" s="47" t="s">
        <v>2217</v>
      </c>
      <c r="X460" s="34">
        <v>1.385</v>
      </c>
      <c r="Y460" s="47" t="s">
        <v>2218</v>
      </c>
      <c r="Z460" s="34">
        <v>1.385</v>
      </c>
      <c r="AA460" s="33">
        <v>1964</v>
      </c>
      <c r="AB460" s="33" t="s">
        <v>2133</v>
      </c>
      <c r="AC460" s="33" t="s">
        <v>2219</v>
      </c>
      <c r="AD460" s="36"/>
      <c r="AE460" s="33"/>
      <c r="AF460" s="33" t="s">
        <v>2219</v>
      </c>
      <c r="AG460" s="35"/>
      <c r="AH460" s="35"/>
      <c r="AI460" s="36"/>
      <c r="AJ460" s="36"/>
      <c r="AK460" s="36"/>
      <c r="AL460" s="36"/>
    </row>
    <row r="461" spans="1:38" ht="75" x14ac:dyDescent="0.25">
      <c r="A461" s="31">
        <v>455</v>
      </c>
      <c r="B461" s="31">
        <v>455</v>
      </c>
      <c r="C461" s="42" t="s">
        <v>1140</v>
      </c>
      <c r="D461" s="32"/>
      <c r="E461" s="32"/>
      <c r="F461" s="32"/>
      <c r="G461" s="13"/>
      <c r="H461" s="13"/>
      <c r="I461" s="13"/>
      <c r="J461" s="13"/>
      <c r="K461" s="13"/>
      <c r="L461" s="13"/>
      <c r="M461" s="32"/>
      <c r="N461" s="13"/>
      <c r="O461" s="13"/>
      <c r="P461" s="13"/>
      <c r="Q461" s="13"/>
      <c r="R461" s="32"/>
      <c r="S461" s="13"/>
      <c r="T461" s="13"/>
      <c r="U461" s="13"/>
      <c r="V461" s="13"/>
      <c r="W461" s="45" t="s">
        <v>2220</v>
      </c>
      <c r="X461" s="38">
        <v>1.0449999999999999</v>
      </c>
      <c r="Y461" s="45" t="s">
        <v>2221</v>
      </c>
      <c r="Z461" s="38">
        <v>1.0449999999999999</v>
      </c>
      <c r="AA461" s="42">
        <v>1967</v>
      </c>
      <c r="AB461" s="42" t="s">
        <v>2133</v>
      </c>
      <c r="AC461" s="42" t="s">
        <v>2222</v>
      </c>
      <c r="AD461" s="13"/>
      <c r="AE461" s="42"/>
      <c r="AF461" s="42" t="s">
        <v>2222</v>
      </c>
      <c r="AG461" s="32"/>
      <c r="AH461" s="32"/>
      <c r="AI461" s="13"/>
      <c r="AJ461" s="13"/>
      <c r="AK461" s="13"/>
      <c r="AL461" s="13"/>
    </row>
    <row r="462" spans="1:38" ht="75" x14ac:dyDescent="0.25">
      <c r="A462" s="31">
        <v>456</v>
      </c>
      <c r="B462" s="31">
        <v>456</v>
      </c>
      <c r="C462" s="42" t="s">
        <v>1140</v>
      </c>
      <c r="D462" s="32"/>
      <c r="E462" s="32"/>
      <c r="F462" s="32"/>
      <c r="G462" s="13"/>
      <c r="H462" s="13"/>
      <c r="I462" s="13"/>
      <c r="J462" s="13"/>
      <c r="K462" s="13"/>
      <c r="L462" s="13"/>
      <c r="M462" s="32"/>
      <c r="N462" s="13"/>
      <c r="O462" s="13"/>
      <c r="P462" s="13"/>
      <c r="Q462" s="13"/>
      <c r="R462" s="32"/>
      <c r="S462" s="13"/>
      <c r="T462" s="13"/>
      <c r="U462" s="13"/>
      <c r="V462" s="13"/>
      <c r="W462" s="45" t="s">
        <v>2223</v>
      </c>
      <c r="X462" s="38">
        <v>1.0449999999999999</v>
      </c>
      <c r="Y462" s="45" t="s">
        <v>2224</v>
      </c>
      <c r="Z462" s="38">
        <v>1.0449999999999999</v>
      </c>
      <c r="AA462" s="42">
        <v>2007</v>
      </c>
      <c r="AB462" s="42" t="s">
        <v>2133</v>
      </c>
      <c r="AC462" s="42" t="s">
        <v>2222</v>
      </c>
      <c r="AD462" s="13"/>
      <c r="AE462" s="42"/>
      <c r="AF462" s="42" t="s">
        <v>2222</v>
      </c>
      <c r="AG462" s="32"/>
      <c r="AH462" s="32"/>
      <c r="AI462" s="13"/>
      <c r="AJ462" s="13"/>
      <c r="AK462" s="13"/>
      <c r="AL462" s="13"/>
    </row>
    <row r="463" spans="1:38" ht="90" x14ac:dyDescent="0.25">
      <c r="A463" s="31">
        <v>457</v>
      </c>
      <c r="B463" s="31">
        <v>457</v>
      </c>
      <c r="C463" s="42" t="s">
        <v>1161</v>
      </c>
      <c r="D463" s="32"/>
      <c r="E463" s="32"/>
      <c r="F463" s="32"/>
      <c r="G463" s="13"/>
      <c r="H463" s="13"/>
      <c r="I463" s="13"/>
      <c r="J463" s="13"/>
      <c r="K463" s="13"/>
      <c r="L463" s="13"/>
      <c r="M463" s="32"/>
      <c r="N463" s="13"/>
      <c r="O463" s="13"/>
      <c r="P463" s="13"/>
      <c r="Q463" s="13"/>
      <c r="R463" s="32"/>
      <c r="S463" s="13"/>
      <c r="T463" s="13"/>
      <c r="U463" s="13"/>
      <c r="V463" s="13"/>
      <c r="W463" s="45" t="s">
        <v>2225</v>
      </c>
      <c r="X463" s="38">
        <v>1.2</v>
      </c>
      <c r="Y463" s="45" t="s">
        <v>2226</v>
      </c>
      <c r="Z463" s="38">
        <v>1.2</v>
      </c>
      <c r="AA463" s="42">
        <v>1979</v>
      </c>
      <c r="AB463" s="42" t="s">
        <v>2227</v>
      </c>
      <c r="AC463" s="42"/>
      <c r="AD463" s="13"/>
      <c r="AE463" s="42" t="s">
        <v>2102</v>
      </c>
      <c r="AF463" s="42" t="s">
        <v>2102</v>
      </c>
      <c r="AG463" s="32"/>
      <c r="AH463" s="32"/>
      <c r="AI463" s="13"/>
      <c r="AJ463" s="13"/>
      <c r="AK463" s="13"/>
      <c r="AL463" s="13"/>
    </row>
    <row r="464" spans="1:38" ht="90" x14ac:dyDescent="0.25">
      <c r="A464" s="31">
        <v>458</v>
      </c>
      <c r="B464" s="31">
        <v>458</v>
      </c>
      <c r="C464" s="42" t="s">
        <v>1161</v>
      </c>
      <c r="D464" s="32"/>
      <c r="E464" s="32"/>
      <c r="F464" s="32"/>
      <c r="G464" s="13"/>
      <c r="H464" s="13"/>
      <c r="I464" s="13"/>
      <c r="J464" s="13"/>
      <c r="K464" s="13"/>
      <c r="L464" s="13"/>
      <c r="M464" s="32"/>
      <c r="N464" s="13"/>
      <c r="O464" s="13"/>
      <c r="P464" s="13"/>
      <c r="Q464" s="13"/>
      <c r="R464" s="32"/>
      <c r="S464" s="13"/>
      <c r="T464" s="13"/>
      <c r="U464" s="13"/>
      <c r="V464" s="13"/>
      <c r="W464" s="45" t="s">
        <v>2228</v>
      </c>
      <c r="X464" s="38">
        <v>0.98</v>
      </c>
      <c r="Y464" s="45" t="s">
        <v>2229</v>
      </c>
      <c r="Z464" s="38">
        <v>0.98</v>
      </c>
      <c r="AA464" s="42">
        <v>1987</v>
      </c>
      <c r="AB464" s="42" t="s">
        <v>1119</v>
      </c>
      <c r="AC464" s="42" t="s">
        <v>2097</v>
      </c>
      <c r="AD464" s="13"/>
      <c r="AE464" s="42"/>
      <c r="AF464" s="42" t="s">
        <v>2097</v>
      </c>
      <c r="AG464" s="32"/>
      <c r="AH464" s="32"/>
      <c r="AI464" s="13"/>
      <c r="AJ464" s="13"/>
      <c r="AK464" s="13"/>
      <c r="AL464" s="13"/>
    </row>
    <row r="465" spans="1:38" s="37" customFormat="1" ht="90" x14ac:dyDescent="0.25">
      <c r="A465" s="31">
        <v>459</v>
      </c>
      <c r="B465" s="31">
        <v>459</v>
      </c>
      <c r="C465" s="33" t="s">
        <v>1161</v>
      </c>
      <c r="D465" s="35"/>
      <c r="E465" s="35"/>
      <c r="F465" s="35"/>
      <c r="G465" s="36"/>
      <c r="H465" s="36"/>
      <c r="I465" s="36"/>
      <c r="J465" s="36"/>
      <c r="K465" s="36"/>
      <c r="L465" s="36"/>
      <c r="M465" s="35"/>
      <c r="N465" s="36"/>
      <c r="O465" s="36"/>
      <c r="P465" s="36"/>
      <c r="Q465" s="36"/>
      <c r="R465" s="35"/>
      <c r="S465" s="36"/>
      <c r="T465" s="36"/>
      <c r="U465" s="36"/>
      <c r="V465" s="36"/>
      <c r="W465" s="35" t="s">
        <v>2230</v>
      </c>
      <c r="X465" s="34">
        <v>2.58</v>
      </c>
      <c r="Y465" s="47" t="s">
        <v>2231</v>
      </c>
      <c r="Z465" s="34">
        <v>2.58</v>
      </c>
      <c r="AA465" s="33">
        <v>1988</v>
      </c>
      <c r="AB465" s="33" t="s">
        <v>1119</v>
      </c>
      <c r="AC465" s="33" t="s">
        <v>2232</v>
      </c>
      <c r="AD465" s="36"/>
      <c r="AE465" s="33"/>
      <c r="AF465" s="33" t="s">
        <v>2232</v>
      </c>
      <c r="AG465" s="35"/>
      <c r="AH465" s="35"/>
      <c r="AI465" s="36"/>
      <c r="AJ465" s="36"/>
      <c r="AK465" s="36"/>
      <c r="AL465" s="36"/>
    </row>
    <row r="466" spans="1:38" ht="105" x14ac:dyDescent="0.25">
      <c r="A466" s="31">
        <v>460</v>
      </c>
      <c r="B466" s="31">
        <v>460</v>
      </c>
      <c r="C466" s="42" t="s">
        <v>1161</v>
      </c>
      <c r="D466" s="32"/>
      <c r="E466" s="32"/>
      <c r="F466" s="32"/>
      <c r="G466" s="13"/>
      <c r="H466" s="13"/>
      <c r="I466" s="13"/>
      <c r="J466" s="13"/>
      <c r="K466" s="13"/>
      <c r="L466" s="13"/>
      <c r="M466" s="32"/>
      <c r="N466" s="13"/>
      <c r="O466" s="13"/>
      <c r="P466" s="13"/>
      <c r="Q466" s="13"/>
      <c r="R466" s="32"/>
      <c r="S466" s="13"/>
      <c r="T466" s="13"/>
      <c r="U466" s="13"/>
      <c r="V466" s="13"/>
      <c r="W466" s="45" t="s">
        <v>2233</v>
      </c>
      <c r="X466" s="38">
        <v>1.8</v>
      </c>
      <c r="Y466" s="45" t="s">
        <v>2233</v>
      </c>
      <c r="Z466" s="38">
        <v>1.8</v>
      </c>
      <c r="AA466" s="42">
        <v>1980</v>
      </c>
      <c r="AB466" s="42" t="s">
        <v>2133</v>
      </c>
      <c r="AC466" s="42"/>
      <c r="AD466" s="13"/>
      <c r="AE466" s="42" t="s">
        <v>1154</v>
      </c>
      <c r="AF466" s="42" t="s">
        <v>1154</v>
      </c>
      <c r="AG466" s="32"/>
      <c r="AH466" s="32"/>
      <c r="AI466" s="13"/>
      <c r="AJ466" s="13"/>
      <c r="AK466" s="13"/>
      <c r="AL466" s="13"/>
    </row>
    <row r="467" spans="1:38" ht="75" x14ac:dyDescent="0.25">
      <c r="A467" s="31">
        <v>461</v>
      </c>
      <c r="B467" s="31">
        <v>461</v>
      </c>
      <c r="C467" s="42" t="s">
        <v>1161</v>
      </c>
      <c r="D467" s="32"/>
      <c r="E467" s="32"/>
      <c r="F467" s="32"/>
      <c r="G467" s="13"/>
      <c r="H467" s="13"/>
      <c r="I467" s="13"/>
      <c r="J467" s="13"/>
      <c r="K467" s="13"/>
      <c r="L467" s="13"/>
      <c r="M467" s="32"/>
      <c r="N467" s="13"/>
      <c r="O467" s="13"/>
      <c r="P467" s="13"/>
      <c r="Q467" s="13"/>
      <c r="R467" s="32"/>
      <c r="S467" s="13"/>
      <c r="T467" s="13"/>
      <c r="U467" s="13"/>
      <c r="V467" s="13"/>
      <c r="W467" s="45" t="s">
        <v>2234</v>
      </c>
      <c r="X467" s="38">
        <v>6.64</v>
      </c>
      <c r="Y467" s="45" t="s">
        <v>2234</v>
      </c>
      <c r="Z467" s="38">
        <v>6.64</v>
      </c>
      <c r="AA467" s="42">
        <v>2009</v>
      </c>
      <c r="AB467" s="42" t="s">
        <v>2133</v>
      </c>
      <c r="AC467" s="42" t="s">
        <v>2235</v>
      </c>
      <c r="AD467" s="13"/>
      <c r="AE467" s="42"/>
      <c r="AF467" s="42" t="s">
        <v>2235</v>
      </c>
      <c r="AG467" s="32"/>
      <c r="AH467" s="32"/>
      <c r="AI467" s="13"/>
      <c r="AJ467" s="13"/>
      <c r="AK467" s="13"/>
      <c r="AL467" s="13"/>
    </row>
    <row r="468" spans="1:38" ht="105" x14ac:dyDescent="0.25">
      <c r="A468" s="31">
        <v>462</v>
      </c>
      <c r="B468" s="31">
        <v>462</v>
      </c>
      <c r="C468" s="42" t="s">
        <v>1161</v>
      </c>
      <c r="D468" s="32"/>
      <c r="E468" s="32"/>
      <c r="F468" s="32"/>
      <c r="G468" s="13"/>
      <c r="H468" s="13"/>
      <c r="I468" s="13"/>
      <c r="J468" s="13"/>
      <c r="K468" s="13"/>
      <c r="L468" s="13"/>
      <c r="M468" s="32"/>
      <c r="N468" s="13"/>
      <c r="O468" s="13"/>
      <c r="P468" s="13"/>
      <c r="Q468" s="13"/>
      <c r="R468" s="32"/>
      <c r="S468" s="13"/>
      <c r="T468" s="13"/>
      <c r="U468" s="13"/>
      <c r="V468" s="13"/>
      <c r="W468" s="45" t="s">
        <v>2236</v>
      </c>
      <c r="X468" s="38">
        <v>3.08</v>
      </c>
      <c r="Y468" s="45" t="s">
        <v>2236</v>
      </c>
      <c r="Z468" s="38">
        <v>3.08</v>
      </c>
      <c r="AA468" s="42">
        <v>2009</v>
      </c>
      <c r="AB468" s="42" t="s">
        <v>2133</v>
      </c>
      <c r="AC468" s="42"/>
      <c r="AD468" s="13"/>
      <c r="AE468" s="42" t="s">
        <v>2237</v>
      </c>
      <c r="AF468" s="42" t="s">
        <v>2237</v>
      </c>
      <c r="AG468" s="32"/>
      <c r="AH468" s="32"/>
      <c r="AI468" s="13"/>
      <c r="AJ468" s="13"/>
      <c r="AK468" s="13"/>
      <c r="AL468" s="13"/>
    </row>
    <row r="469" spans="1:38" ht="120" x14ac:dyDescent="0.25">
      <c r="A469" s="31">
        <v>463</v>
      </c>
      <c r="B469" s="31">
        <v>463</v>
      </c>
      <c r="C469" s="42" t="s">
        <v>1161</v>
      </c>
      <c r="D469" s="32"/>
      <c r="E469" s="32"/>
      <c r="F469" s="32"/>
      <c r="G469" s="13"/>
      <c r="H469" s="13"/>
      <c r="I469" s="13"/>
      <c r="J469" s="13"/>
      <c r="K469" s="13"/>
      <c r="L469" s="13"/>
      <c r="M469" s="32"/>
      <c r="N469" s="13"/>
      <c r="O469" s="13"/>
      <c r="P469" s="13"/>
      <c r="Q469" s="13"/>
      <c r="R469" s="32"/>
      <c r="S469" s="13"/>
      <c r="T469" s="13"/>
      <c r="U469" s="13"/>
      <c r="V469" s="13"/>
      <c r="W469" s="45" t="s">
        <v>2238</v>
      </c>
      <c r="X469" s="38" t="s">
        <v>2239</v>
      </c>
      <c r="Y469" s="45" t="s">
        <v>2240</v>
      </c>
      <c r="Z469" s="38" t="s">
        <v>2239</v>
      </c>
      <c r="AA469" s="42" t="s">
        <v>1807</v>
      </c>
      <c r="AB469" s="42" t="s">
        <v>198</v>
      </c>
      <c r="AC469" s="42"/>
      <c r="AD469" s="13"/>
      <c r="AE469" s="42" t="s">
        <v>2118</v>
      </c>
      <c r="AF469" s="42" t="s">
        <v>2118</v>
      </c>
      <c r="AG469" s="32"/>
      <c r="AH469" s="32"/>
      <c r="AI469" s="13"/>
      <c r="AJ469" s="13"/>
      <c r="AK469" s="13"/>
      <c r="AL469" s="13"/>
    </row>
    <row r="470" spans="1:38" ht="105" x14ac:dyDescent="0.25">
      <c r="A470" s="31">
        <v>464</v>
      </c>
      <c r="B470" s="31">
        <v>464</v>
      </c>
      <c r="C470" s="42" t="s">
        <v>1161</v>
      </c>
      <c r="D470" s="32"/>
      <c r="E470" s="32"/>
      <c r="F470" s="32"/>
      <c r="G470" s="13"/>
      <c r="H470" s="13"/>
      <c r="I470" s="13"/>
      <c r="J470" s="13"/>
      <c r="K470" s="13"/>
      <c r="L470" s="13"/>
      <c r="M470" s="32"/>
      <c r="N470" s="13"/>
      <c r="O470" s="13"/>
      <c r="P470" s="13"/>
      <c r="Q470" s="13"/>
      <c r="R470" s="32"/>
      <c r="S470" s="13"/>
      <c r="T470" s="13"/>
      <c r="U470" s="13"/>
      <c r="V470" s="13"/>
      <c r="W470" s="45" t="s">
        <v>2241</v>
      </c>
      <c r="X470" s="38" t="s">
        <v>2242</v>
      </c>
      <c r="Y470" s="45" t="s">
        <v>2243</v>
      </c>
      <c r="Z470" s="38" t="s">
        <v>2242</v>
      </c>
      <c r="AA470" s="42" t="s">
        <v>1807</v>
      </c>
      <c r="AB470" s="42" t="s">
        <v>198</v>
      </c>
      <c r="AC470" s="42"/>
      <c r="AD470" s="13"/>
      <c r="AE470" s="42" t="s">
        <v>1147</v>
      </c>
      <c r="AF470" s="42" t="s">
        <v>1147</v>
      </c>
      <c r="AG470" s="32"/>
      <c r="AH470" s="32"/>
      <c r="AI470" s="13"/>
      <c r="AJ470" s="13"/>
      <c r="AK470" s="13"/>
      <c r="AL470" s="13"/>
    </row>
    <row r="471" spans="1:38" ht="90" x14ac:dyDescent="0.25">
      <c r="A471" s="31">
        <v>465</v>
      </c>
      <c r="B471" s="31">
        <v>465</v>
      </c>
      <c r="C471" s="42" t="s">
        <v>1161</v>
      </c>
      <c r="D471" s="32"/>
      <c r="E471" s="32"/>
      <c r="F471" s="32"/>
      <c r="G471" s="13"/>
      <c r="H471" s="13"/>
      <c r="I471" s="13"/>
      <c r="J471" s="13"/>
      <c r="K471" s="13"/>
      <c r="L471" s="13"/>
      <c r="M471" s="32"/>
      <c r="N471" s="13"/>
      <c r="O471" s="13"/>
      <c r="P471" s="13"/>
      <c r="Q471" s="13"/>
      <c r="R471" s="32"/>
      <c r="S471" s="13"/>
      <c r="T471" s="13"/>
      <c r="U471" s="13"/>
      <c r="V471" s="13"/>
      <c r="W471" s="45" t="s">
        <v>2244</v>
      </c>
      <c r="X471" s="38">
        <v>2.4500000000000002</v>
      </c>
      <c r="Y471" s="45" t="s">
        <v>2245</v>
      </c>
      <c r="Z471" s="38">
        <v>2.4500000000000002</v>
      </c>
      <c r="AA471" s="42">
        <v>2009</v>
      </c>
      <c r="AB471" s="42" t="s">
        <v>2191</v>
      </c>
      <c r="AC471" s="42" t="s">
        <v>1179</v>
      </c>
      <c r="AD471" s="13"/>
      <c r="AE471" s="42" t="s">
        <v>2246</v>
      </c>
      <c r="AF471" s="42" t="s">
        <v>2247</v>
      </c>
      <c r="AG471" s="32"/>
      <c r="AH471" s="32"/>
      <c r="AI471" s="13"/>
      <c r="AJ471" s="13"/>
      <c r="AK471" s="13"/>
      <c r="AL471" s="13"/>
    </row>
    <row r="472" spans="1:38" ht="105" x14ac:dyDescent="0.25">
      <c r="A472" s="31">
        <v>466</v>
      </c>
      <c r="B472" s="31">
        <v>466</v>
      </c>
      <c r="C472" s="42" t="s">
        <v>1168</v>
      </c>
      <c r="D472" s="32"/>
      <c r="E472" s="32"/>
      <c r="F472" s="32"/>
      <c r="G472" s="13"/>
      <c r="H472" s="13"/>
      <c r="I472" s="13"/>
      <c r="J472" s="13"/>
      <c r="K472" s="13"/>
      <c r="L472" s="13"/>
      <c r="M472" s="32"/>
      <c r="N472" s="13"/>
      <c r="O472" s="13"/>
      <c r="P472" s="13"/>
      <c r="Q472" s="13"/>
      <c r="R472" s="32"/>
      <c r="S472" s="13"/>
      <c r="T472" s="13"/>
      <c r="U472" s="13"/>
      <c r="V472" s="13"/>
      <c r="W472" s="45" t="s">
        <v>2248</v>
      </c>
      <c r="X472" s="38">
        <v>1.06</v>
      </c>
      <c r="Y472" s="45" t="s">
        <v>2249</v>
      </c>
      <c r="Z472" s="38">
        <v>1.06</v>
      </c>
      <c r="AA472" s="42">
        <v>2009</v>
      </c>
      <c r="AB472" s="42" t="s">
        <v>2250</v>
      </c>
      <c r="AC472" s="42" t="s">
        <v>1104</v>
      </c>
      <c r="AD472" s="13"/>
      <c r="AE472" s="42"/>
      <c r="AF472" s="42" t="s">
        <v>1104</v>
      </c>
      <c r="AG472" s="32"/>
      <c r="AH472" s="32"/>
      <c r="AI472" s="13"/>
      <c r="AJ472" s="13"/>
      <c r="AK472" s="13"/>
      <c r="AL472" s="13"/>
    </row>
    <row r="473" spans="1:38" ht="150" x14ac:dyDescent="0.25">
      <c r="A473" s="31">
        <v>467</v>
      </c>
      <c r="B473" s="31">
        <v>467</v>
      </c>
      <c r="C473" s="42" t="s">
        <v>1168</v>
      </c>
      <c r="D473" s="32"/>
      <c r="E473" s="32"/>
      <c r="F473" s="32"/>
      <c r="G473" s="13"/>
      <c r="H473" s="13"/>
      <c r="I473" s="13"/>
      <c r="J473" s="13"/>
      <c r="K473" s="13"/>
      <c r="L473" s="13"/>
      <c r="M473" s="32"/>
      <c r="N473" s="13"/>
      <c r="O473" s="13"/>
      <c r="P473" s="13"/>
      <c r="Q473" s="13"/>
      <c r="R473" s="32"/>
      <c r="S473" s="13"/>
      <c r="T473" s="13"/>
      <c r="U473" s="13"/>
      <c r="V473" s="13"/>
      <c r="W473" s="45" t="s">
        <v>2251</v>
      </c>
      <c r="X473" s="38">
        <v>1.2</v>
      </c>
      <c r="Y473" s="45" t="s">
        <v>2252</v>
      </c>
      <c r="Z473" s="38">
        <v>1.2</v>
      </c>
      <c r="AA473" s="42">
        <v>2009</v>
      </c>
      <c r="AB473" s="42" t="s">
        <v>1119</v>
      </c>
      <c r="AC473" s="42" t="s">
        <v>2063</v>
      </c>
      <c r="AD473" s="13"/>
      <c r="AE473" s="42"/>
      <c r="AF473" s="42" t="s">
        <v>2063</v>
      </c>
      <c r="AG473" s="32"/>
      <c r="AH473" s="32"/>
      <c r="AI473" s="13"/>
      <c r="AJ473" s="13"/>
      <c r="AK473" s="13"/>
      <c r="AL473" s="13"/>
    </row>
    <row r="474" spans="1:38" ht="135" x14ac:dyDescent="0.25">
      <c r="A474" s="31">
        <v>468</v>
      </c>
      <c r="B474" s="31">
        <v>468</v>
      </c>
      <c r="C474" s="42" t="s">
        <v>1168</v>
      </c>
      <c r="D474" s="32"/>
      <c r="E474" s="32"/>
      <c r="F474" s="32"/>
      <c r="G474" s="13"/>
      <c r="H474" s="13"/>
      <c r="I474" s="13"/>
      <c r="J474" s="13"/>
      <c r="K474" s="13"/>
      <c r="L474" s="13"/>
      <c r="M474" s="32"/>
      <c r="N474" s="13"/>
      <c r="O474" s="13"/>
      <c r="P474" s="13"/>
      <c r="Q474" s="13"/>
      <c r="R474" s="32"/>
      <c r="S474" s="13"/>
      <c r="T474" s="13"/>
      <c r="U474" s="13"/>
      <c r="V474" s="13"/>
      <c r="W474" s="45" t="s">
        <v>2253</v>
      </c>
      <c r="X474" s="38" t="s">
        <v>2254</v>
      </c>
      <c r="Y474" s="45" t="s">
        <v>2255</v>
      </c>
      <c r="Z474" s="38" t="s">
        <v>2254</v>
      </c>
      <c r="AA474" s="42" t="s">
        <v>1637</v>
      </c>
      <c r="AB474" s="42" t="s">
        <v>2256</v>
      </c>
      <c r="AC474" s="42"/>
      <c r="AD474" s="13"/>
      <c r="AE474" s="42" t="s">
        <v>1151</v>
      </c>
      <c r="AF474" s="42" t="s">
        <v>1151</v>
      </c>
      <c r="AG474" s="32"/>
      <c r="AH474" s="32"/>
      <c r="AI474" s="13"/>
      <c r="AJ474" s="13"/>
      <c r="AK474" s="13"/>
      <c r="AL474" s="13"/>
    </row>
    <row r="475" spans="1:38" ht="105" x14ac:dyDescent="0.25">
      <c r="A475" s="31">
        <v>469</v>
      </c>
      <c r="B475" s="31">
        <v>469</v>
      </c>
      <c r="C475" s="42" t="s">
        <v>1168</v>
      </c>
      <c r="D475" s="32"/>
      <c r="E475" s="32"/>
      <c r="F475" s="32"/>
      <c r="G475" s="13"/>
      <c r="H475" s="13"/>
      <c r="I475" s="13"/>
      <c r="J475" s="13"/>
      <c r="K475" s="13"/>
      <c r="L475" s="13"/>
      <c r="M475" s="32"/>
      <c r="N475" s="13"/>
      <c r="O475" s="13"/>
      <c r="P475" s="13"/>
      <c r="Q475" s="13"/>
      <c r="R475" s="32"/>
      <c r="S475" s="13"/>
      <c r="T475" s="13"/>
      <c r="U475" s="13"/>
      <c r="V475" s="13"/>
      <c r="W475" s="45" t="s">
        <v>2257</v>
      </c>
      <c r="X475" s="38">
        <v>1.22</v>
      </c>
      <c r="Y475" s="45" t="s">
        <v>2258</v>
      </c>
      <c r="Z475" s="38">
        <v>1.22</v>
      </c>
      <c r="AA475" s="42">
        <v>2006</v>
      </c>
      <c r="AB475" s="42" t="s">
        <v>2055</v>
      </c>
      <c r="AC475" s="42" t="s">
        <v>1131</v>
      </c>
      <c r="AD475" s="13"/>
      <c r="AE475" s="42" t="s">
        <v>1151</v>
      </c>
      <c r="AF475" s="42" t="s">
        <v>2246</v>
      </c>
      <c r="AG475" s="32"/>
      <c r="AH475" s="32"/>
      <c r="AI475" s="13"/>
      <c r="AJ475" s="13"/>
      <c r="AK475" s="13"/>
      <c r="AL475" s="13"/>
    </row>
    <row r="476" spans="1:38" ht="75" x14ac:dyDescent="0.25">
      <c r="A476" s="31">
        <v>470</v>
      </c>
      <c r="B476" s="31">
        <v>470</v>
      </c>
      <c r="C476" s="42" t="s">
        <v>1168</v>
      </c>
      <c r="D476" s="32"/>
      <c r="E476" s="32"/>
      <c r="F476" s="32"/>
      <c r="G476" s="13"/>
      <c r="H476" s="13"/>
      <c r="I476" s="13"/>
      <c r="J476" s="13"/>
      <c r="K476" s="13"/>
      <c r="L476" s="13"/>
      <c r="M476" s="32"/>
      <c r="N476" s="13"/>
      <c r="O476" s="13"/>
      <c r="P476" s="13"/>
      <c r="Q476" s="13"/>
      <c r="R476" s="32"/>
      <c r="S476" s="13"/>
      <c r="T476" s="13"/>
      <c r="U476" s="13"/>
      <c r="V476" s="13"/>
      <c r="W476" s="45" t="s">
        <v>2259</v>
      </c>
      <c r="X476" s="38">
        <v>1.52</v>
      </c>
      <c r="Y476" s="45" t="s">
        <v>2260</v>
      </c>
      <c r="Z476" s="38">
        <v>1.52</v>
      </c>
      <c r="AA476" s="42">
        <v>1982</v>
      </c>
      <c r="AB476" s="42" t="s">
        <v>2261</v>
      </c>
      <c r="AC476" s="42" t="s">
        <v>2262</v>
      </c>
      <c r="AD476" s="13"/>
      <c r="AE476" s="42" t="s">
        <v>1100</v>
      </c>
      <c r="AF476" s="42" t="s">
        <v>2081</v>
      </c>
      <c r="AG476" s="32"/>
      <c r="AH476" s="32"/>
      <c r="AI476" s="13"/>
      <c r="AJ476" s="13"/>
      <c r="AK476" s="13"/>
      <c r="AL476" s="13"/>
    </row>
    <row r="477" spans="1:38" ht="150" x14ac:dyDescent="0.25">
      <c r="A477" s="31">
        <v>471</v>
      </c>
      <c r="B477" s="31">
        <v>471</v>
      </c>
      <c r="C477" s="42" t="s">
        <v>1168</v>
      </c>
      <c r="D477" s="32"/>
      <c r="E477" s="32"/>
      <c r="F477" s="32"/>
      <c r="G477" s="13"/>
      <c r="H477" s="13"/>
      <c r="I477" s="13"/>
      <c r="J477" s="13"/>
      <c r="K477" s="13"/>
      <c r="L477" s="13"/>
      <c r="M477" s="32"/>
      <c r="N477" s="13"/>
      <c r="O477" s="13"/>
      <c r="P477" s="13"/>
      <c r="Q477" s="13"/>
      <c r="R477" s="32"/>
      <c r="S477" s="13"/>
      <c r="T477" s="13"/>
      <c r="U477" s="13"/>
      <c r="V477" s="13"/>
      <c r="W477" s="45" t="s">
        <v>2263</v>
      </c>
      <c r="X477" s="38" t="s">
        <v>2264</v>
      </c>
      <c r="Y477" s="45" t="s">
        <v>2265</v>
      </c>
      <c r="Z477" s="38" t="s">
        <v>2264</v>
      </c>
      <c r="AA477" s="42" t="s">
        <v>1819</v>
      </c>
      <c r="AB477" s="42" t="s">
        <v>198</v>
      </c>
      <c r="AC477" s="42" t="s">
        <v>1100</v>
      </c>
      <c r="AD477" s="13"/>
      <c r="AE477" s="42"/>
      <c r="AF477" s="42" t="s">
        <v>1100</v>
      </c>
      <c r="AG477" s="32"/>
      <c r="AH477" s="32"/>
      <c r="AI477" s="13"/>
      <c r="AJ477" s="13"/>
      <c r="AK477" s="13"/>
      <c r="AL477" s="13"/>
    </row>
    <row r="478" spans="1:38" ht="75" x14ac:dyDescent="0.25">
      <c r="A478" s="31">
        <v>472</v>
      </c>
      <c r="B478" s="31">
        <v>472</v>
      </c>
      <c r="C478" s="42" t="s">
        <v>1190</v>
      </c>
      <c r="D478" s="32"/>
      <c r="E478" s="32"/>
      <c r="F478" s="32"/>
      <c r="G478" s="13"/>
      <c r="H478" s="13"/>
      <c r="I478" s="13"/>
      <c r="J478" s="13"/>
      <c r="K478" s="13"/>
      <c r="L478" s="13"/>
      <c r="M478" s="32"/>
      <c r="N478" s="13"/>
      <c r="O478" s="13"/>
      <c r="P478" s="13"/>
      <c r="Q478" s="13"/>
      <c r="R478" s="32"/>
      <c r="S478" s="13"/>
      <c r="T478" s="13"/>
      <c r="U478" s="13"/>
      <c r="V478" s="13"/>
      <c r="W478" s="45" t="s">
        <v>2266</v>
      </c>
      <c r="X478" s="38" t="s">
        <v>2267</v>
      </c>
      <c r="Y478" s="45" t="s">
        <v>2268</v>
      </c>
      <c r="Z478" s="38" t="s">
        <v>2267</v>
      </c>
      <c r="AA478" s="42">
        <v>2007</v>
      </c>
      <c r="AB478" s="42" t="s">
        <v>2269</v>
      </c>
      <c r="AC478" s="42" t="s">
        <v>2130</v>
      </c>
      <c r="AD478" s="13"/>
      <c r="AE478" s="42" t="s">
        <v>2101</v>
      </c>
      <c r="AF478" s="42" t="s">
        <v>2262</v>
      </c>
      <c r="AG478" s="32"/>
      <c r="AH478" s="32"/>
      <c r="AI478" s="13"/>
      <c r="AJ478" s="13"/>
      <c r="AK478" s="13"/>
      <c r="AL478" s="13"/>
    </row>
    <row r="479" spans="1:38" ht="75" x14ac:dyDescent="0.25">
      <c r="A479" s="31">
        <v>473</v>
      </c>
      <c r="B479" s="31">
        <v>473</v>
      </c>
      <c r="C479" s="42" t="s">
        <v>1190</v>
      </c>
      <c r="D479" s="32"/>
      <c r="E479" s="32"/>
      <c r="F479" s="32"/>
      <c r="G479" s="13"/>
      <c r="H479" s="13"/>
      <c r="I479" s="13"/>
      <c r="J479" s="13"/>
      <c r="K479" s="13"/>
      <c r="L479" s="13"/>
      <c r="M479" s="32"/>
      <c r="N479" s="13"/>
      <c r="O479" s="13"/>
      <c r="P479" s="13"/>
      <c r="Q479" s="13"/>
      <c r="R479" s="32"/>
      <c r="S479" s="13"/>
      <c r="T479" s="13"/>
      <c r="U479" s="13"/>
      <c r="V479" s="13"/>
      <c r="W479" s="45" t="s">
        <v>2270</v>
      </c>
      <c r="X479" s="38">
        <v>1.788</v>
      </c>
      <c r="Y479" s="45" t="s">
        <v>2271</v>
      </c>
      <c r="Z479" s="38">
        <v>1.788</v>
      </c>
      <c r="AA479" s="42">
        <v>2006</v>
      </c>
      <c r="AB479" s="42" t="s">
        <v>2272</v>
      </c>
      <c r="AC479" s="42" t="s">
        <v>2219</v>
      </c>
      <c r="AD479" s="13"/>
      <c r="AE479" s="42"/>
      <c r="AF479" s="42" t="s">
        <v>2219</v>
      </c>
      <c r="AG479" s="32"/>
      <c r="AH479" s="32"/>
      <c r="AI479" s="13"/>
      <c r="AJ479" s="13"/>
      <c r="AK479" s="13"/>
      <c r="AL479" s="13"/>
    </row>
    <row r="480" spans="1:38" ht="90" x14ac:dyDescent="0.25">
      <c r="A480" s="31">
        <v>474</v>
      </c>
      <c r="B480" s="31">
        <v>474</v>
      </c>
      <c r="C480" s="42" t="s">
        <v>1161</v>
      </c>
      <c r="D480" s="32"/>
      <c r="E480" s="32"/>
      <c r="F480" s="32"/>
      <c r="G480" s="13"/>
      <c r="H480" s="13"/>
      <c r="I480" s="13"/>
      <c r="J480" s="13"/>
      <c r="K480" s="13"/>
      <c r="L480" s="13"/>
      <c r="M480" s="32"/>
      <c r="N480" s="13"/>
      <c r="O480" s="13"/>
      <c r="P480" s="13"/>
      <c r="Q480" s="13"/>
      <c r="R480" s="32"/>
      <c r="S480" s="13"/>
      <c r="T480" s="13"/>
      <c r="U480" s="13"/>
      <c r="V480" s="13"/>
      <c r="W480" s="45" t="s">
        <v>2273</v>
      </c>
      <c r="X480" s="38">
        <v>0.44</v>
      </c>
      <c r="Y480" s="45" t="s">
        <v>2274</v>
      </c>
      <c r="Z480" s="38">
        <v>0.44</v>
      </c>
      <c r="AA480" s="42">
        <v>1985</v>
      </c>
      <c r="AB480" s="42" t="s">
        <v>1119</v>
      </c>
      <c r="AC480" s="42" t="s">
        <v>1167</v>
      </c>
      <c r="AD480" s="13"/>
      <c r="AE480" s="42"/>
      <c r="AF480" s="42" t="s">
        <v>1167</v>
      </c>
      <c r="AG480" s="32"/>
      <c r="AH480" s="32"/>
      <c r="AI480" s="13"/>
      <c r="AJ480" s="13"/>
      <c r="AK480" s="13"/>
      <c r="AL480" s="13"/>
    </row>
    <row r="481" spans="1:38" ht="90" x14ac:dyDescent="0.25">
      <c r="A481" s="31">
        <v>475</v>
      </c>
      <c r="B481" s="31">
        <v>475</v>
      </c>
      <c r="C481" s="42" t="s">
        <v>1168</v>
      </c>
      <c r="D481" s="32"/>
      <c r="E481" s="32"/>
      <c r="F481" s="32"/>
      <c r="G481" s="13"/>
      <c r="H481" s="13"/>
      <c r="I481" s="13"/>
      <c r="J481" s="13"/>
      <c r="K481" s="13"/>
      <c r="L481" s="13"/>
      <c r="M481" s="32"/>
      <c r="N481" s="13"/>
      <c r="O481" s="13"/>
      <c r="P481" s="13"/>
      <c r="Q481" s="13"/>
      <c r="R481" s="32"/>
      <c r="S481" s="13"/>
      <c r="T481" s="13"/>
      <c r="U481" s="13"/>
      <c r="V481" s="13"/>
      <c r="W481" s="45" t="s">
        <v>2275</v>
      </c>
      <c r="X481" s="38">
        <v>1.4119999999999999</v>
      </c>
      <c r="Y481" s="45" t="s">
        <v>2276</v>
      </c>
      <c r="Z481" s="38">
        <v>1.4119999999999999</v>
      </c>
      <c r="AA481" s="42">
        <v>1987</v>
      </c>
      <c r="AB481" s="42" t="s">
        <v>2277</v>
      </c>
      <c r="AC481" s="42" t="s">
        <v>1157</v>
      </c>
      <c r="AD481" s="13"/>
      <c r="AE481" s="42" t="s">
        <v>1164</v>
      </c>
      <c r="AF481" s="42" t="s">
        <v>2278</v>
      </c>
      <c r="AG481" s="32"/>
      <c r="AH481" s="32"/>
      <c r="AI481" s="13"/>
      <c r="AJ481" s="13"/>
      <c r="AK481" s="13"/>
      <c r="AL481" s="13"/>
    </row>
    <row r="482" spans="1:38" ht="60" x14ac:dyDescent="0.25">
      <c r="A482" s="31">
        <v>476</v>
      </c>
      <c r="B482" s="31">
        <v>476</v>
      </c>
      <c r="C482" s="42" t="s">
        <v>1168</v>
      </c>
      <c r="D482" s="32"/>
      <c r="E482" s="32"/>
      <c r="F482" s="32"/>
      <c r="G482" s="13"/>
      <c r="H482" s="13"/>
      <c r="I482" s="13"/>
      <c r="J482" s="13"/>
      <c r="K482" s="13"/>
      <c r="L482" s="13"/>
      <c r="M482" s="32"/>
      <c r="N482" s="13"/>
      <c r="O482" s="13"/>
      <c r="P482" s="13"/>
      <c r="Q482" s="13"/>
      <c r="R482" s="32"/>
      <c r="S482" s="13"/>
      <c r="T482" s="13"/>
      <c r="U482" s="13"/>
      <c r="V482" s="13"/>
      <c r="W482" s="32" t="s">
        <v>2279</v>
      </c>
      <c r="X482" s="38">
        <v>0.4</v>
      </c>
      <c r="Y482" s="45" t="s">
        <v>2280</v>
      </c>
      <c r="Z482" s="38">
        <v>0.4</v>
      </c>
      <c r="AA482" s="42">
        <v>1971</v>
      </c>
      <c r="AB482" s="42" t="s">
        <v>2075</v>
      </c>
      <c r="AC482" s="42" t="s">
        <v>1151</v>
      </c>
      <c r="AD482" s="13"/>
      <c r="AE482" s="42" t="s">
        <v>1144</v>
      </c>
      <c r="AF482" s="42" t="s">
        <v>1157</v>
      </c>
      <c r="AG482" s="32"/>
      <c r="AH482" s="32"/>
      <c r="AI482" s="13"/>
      <c r="AJ482" s="13"/>
      <c r="AK482" s="13"/>
      <c r="AL482" s="13"/>
    </row>
    <row r="483" spans="1:38" ht="60" x14ac:dyDescent="0.25">
      <c r="A483" s="31">
        <v>477</v>
      </c>
      <c r="B483" s="31">
        <v>477</v>
      </c>
      <c r="C483" s="42" t="s">
        <v>1168</v>
      </c>
      <c r="D483" s="32"/>
      <c r="E483" s="32"/>
      <c r="F483" s="32"/>
      <c r="G483" s="13"/>
      <c r="H483" s="13"/>
      <c r="I483" s="13"/>
      <c r="J483" s="13"/>
      <c r="K483" s="13"/>
      <c r="L483" s="13"/>
      <c r="M483" s="32"/>
      <c r="N483" s="13"/>
      <c r="O483" s="13"/>
      <c r="P483" s="13"/>
      <c r="Q483" s="13"/>
      <c r="R483" s="32"/>
      <c r="S483" s="13"/>
      <c r="T483" s="13"/>
      <c r="U483" s="13"/>
      <c r="V483" s="13"/>
      <c r="W483" s="45" t="s">
        <v>2281</v>
      </c>
      <c r="X483" s="38">
        <v>1.02</v>
      </c>
      <c r="Y483" s="45" t="s">
        <v>2282</v>
      </c>
      <c r="Z483" s="38">
        <v>1.02</v>
      </c>
      <c r="AA483" s="42">
        <v>1981</v>
      </c>
      <c r="AB483" s="42" t="s">
        <v>1119</v>
      </c>
      <c r="AC483" s="42" t="s">
        <v>1144</v>
      </c>
      <c r="AD483" s="13"/>
      <c r="AE483" s="42" t="s">
        <v>1175</v>
      </c>
      <c r="AF483" s="42" t="s">
        <v>2154</v>
      </c>
      <c r="AG483" s="32"/>
      <c r="AH483" s="32"/>
      <c r="AI483" s="13"/>
      <c r="AJ483" s="13"/>
      <c r="AK483" s="13"/>
      <c r="AL483" s="13"/>
    </row>
    <row r="484" spans="1:38" ht="120" x14ac:dyDescent="0.25">
      <c r="A484" s="31">
        <v>478</v>
      </c>
      <c r="B484" s="31">
        <v>478</v>
      </c>
      <c r="C484" s="42"/>
      <c r="D484" s="32"/>
      <c r="E484" s="32"/>
      <c r="F484" s="32"/>
      <c r="G484" s="13"/>
      <c r="H484" s="13"/>
      <c r="I484" s="13"/>
      <c r="J484" s="13"/>
      <c r="K484" s="13"/>
      <c r="L484" s="13"/>
      <c r="M484" s="32"/>
      <c r="N484" s="13"/>
      <c r="O484" s="13"/>
      <c r="P484" s="13"/>
      <c r="Q484" s="13"/>
      <c r="R484" s="32"/>
      <c r="S484" s="13"/>
      <c r="T484" s="13"/>
      <c r="U484" s="13"/>
      <c r="V484" s="13"/>
      <c r="W484" s="45" t="s">
        <v>2283</v>
      </c>
      <c r="X484" s="38" t="s">
        <v>2284</v>
      </c>
      <c r="Y484" s="45" t="s">
        <v>2285</v>
      </c>
      <c r="Z484" s="38" t="s">
        <v>2284</v>
      </c>
      <c r="AA484" s="42" t="s">
        <v>1637</v>
      </c>
      <c r="AB484" s="42" t="s">
        <v>947</v>
      </c>
      <c r="AC484" s="42" t="s">
        <v>1151</v>
      </c>
      <c r="AD484" s="13"/>
      <c r="AE484" s="42"/>
      <c r="AF484" s="42" t="s">
        <v>1151</v>
      </c>
      <c r="AG484" s="32"/>
      <c r="AH484" s="32"/>
      <c r="AI484" s="13"/>
      <c r="AJ484" s="13"/>
      <c r="AK484" s="13"/>
      <c r="AL484" s="13"/>
    </row>
    <row r="485" spans="1:38" ht="90" x14ac:dyDescent="0.25">
      <c r="A485" s="31">
        <v>479</v>
      </c>
      <c r="B485" s="31">
        <v>479</v>
      </c>
      <c r="C485" s="42" t="s">
        <v>1487</v>
      </c>
      <c r="D485" s="32"/>
      <c r="E485" s="32"/>
      <c r="F485" s="32"/>
      <c r="G485" s="13"/>
      <c r="H485" s="13"/>
      <c r="I485" s="13"/>
      <c r="J485" s="13"/>
      <c r="K485" s="13"/>
      <c r="L485" s="13"/>
      <c r="M485" s="32"/>
      <c r="N485" s="13"/>
      <c r="O485" s="13"/>
      <c r="P485" s="13"/>
      <c r="Q485" s="13"/>
      <c r="R485" s="32"/>
      <c r="S485" s="13"/>
      <c r="T485" s="13"/>
      <c r="U485" s="13"/>
      <c r="V485" s="13"/>
      <c r="W485" s="45" t="s">
        <v>2286</v>
      </c>
      <c r="X485" s="38" t="s">
        <v>2287</v>
      </c>
      <c r="Y485" s="45" t="s">
        <v>2288</v>
      </c>
      <c r="Z485" s="38" t="s">
        <v>2287</v>
      </c>
      <c r="AA485" s="42" t="s">
        <v>1637</v>
      </c>
      <c r="AB485" s="42" t="s">
        <v>500</v>
      </c>
      <c r="AC485" s="42" t="s">
        <v>1144</v>
      </c>
      <c r="AD485" s="13"/>
      <c r="AE485" s="42"/>
      <c r="AF485" s="42" t="s">
        <v>1144</v>
      </c>
      <c r="AG485" s="32"/>
      <c r="AH485" s="32"/>
      <c r="AI485" s="13"/>
      <c r="AJ485" s="13"/>
      <c r="AK485" s="13"/>
      <c r="AL485" s="13"/>
    </row>
    <row r="486" spans="1:38" ht="105" x14ac:dyDescent="0.25">
      <c r="A486" s="31">
        <v>480</v>
      </c>
      <c r="B486" s="31">
        <v>480</v>
      </c>
      <c r="C486" s="42" t="s">
        <v>1487</v>
      </c>
      <c r="D486" s="32"/>
      <c r="E486" s="32"/>
      <c r="F486" s="32"/>
      <c r="G486" s="13"/>
      <c r="H486" s="13"/>
      <c r="I486" s="13"/>
      <c r="J486" s="13"/>
      <c r="K486" s="13"/>
      <c r="L486" s="13"/>
      <c r="M486" s="32"/>
      <c r="N486" s="13"/>
      <c r="O486" s="13"/>
      <c r="P486" s="13"/>
      <c r="Q486" s="13"/>
      <c r="R486" s="32"/>
      <c r="S486" s="13"/>
      <c r="T486" s="13"/>
      <c r="U486" s="13"/>
      <c r="V486" s="13"/>
      <c r="W486" s="45" t="s">
        <v>2289</v>
      </c>
      <c r="X486" s="38">
        <v>0.92</v>
      </c>
      <c r="Y486" s="45" t="s">
        <v>2290</v>
      </c>
      <c r="Z486" s="38">
        <v>0.92</v>
      </c>
      <c r="AA486" s="42">
        <v>1987</v>
      </c>
      <c r="AB486" s="42" t="s">
        <v>1119</v>
      </c>
      <c r="AC486" s="42" t="s">
        <v>2118</v>
      </c>
      <c r="AD486" s="13"/>
      <c r="AE486" s="42"/>
      <c r="AF486" s="42" t="s">
        <v>2118</v>
      </c>
      <c r="AG486" s="32"/>
      <c r="AH486" s="32"/>
      <c r="AI486" s="13"/>
      <c r="AJ486" s="13"/>
      <c r="AK486" s="13"/>
      <c r="AL486" s="13"/>
    </row>
    <row r="487" spans="1:38" ht="120" x14ac:dyDescent="0.25">
      <c r="A487" s="31">
        <v>481</v>
      </c>
      <c r="B487" s="31">
        <v>481</v>
      </c>
      <c r="C487" s="42" t="s">
        <v>1487</v>
      </c>
      <c r="D487" s="32"/>
      <c r="E487" s="32"/>
      <c r="F487" s="32"/>
      <c r="G487" s="13"/>
      <c r="H487" s="13"/>
      <c r="I487" s="13"/>
      <c r="J487" s="13"/>
      <c r="K487" s="13"/>
      <c r="L487" s="13"/>
      <c r="M487" s="32"/>
      <c r="N487" s="13"/>
      <c r="O487" s="13"/>
      <c r="P487" s="13"/>
      <c r="Q487" s="13"/>
      <c r="R487" s="32"/>
      <c r="S487" s="13"/>
      <c r="T487" s="13"/>
      <c r="U487" s="13"/>
      <c r="V487" s="13"/>
      <c r="W487" s="45" t="s">
        <v>2291</v>
      </c>
      <c r="X487" s="38">
        <v>0.92</v>
      </c>
      <c r="Y487" s="45" t="s">
        <v>2292</v>
      </c>
      <c r="Z487" s="38">
        <v>0.92</v>
      </c>
      <c r="AA487" s="42">
        <v>1987</v>
      </c>
      <c r="AB487" s="42" t="s">
        <v>1119</v>
      </c>
      <c r="AC487" s="42"/>
      <c r="AD487" s="13"/>
      <c r="AE487" s="42" t="s">
        <v>1160</v>
      </c>
      <c r="AF487" s="42" t="s">
        <v>1160</v>
      </c>
      <c r="AG487" s="32"/>
      <c r="AH487" s="32"/>
      <c r="AI487" s="13"/>
      <c r="AJ487" s="13"/>
      <c r="AK487" s="13"/>
      <c r="AL487" s="13"/>
    </row>
    <row r="488" spans="1:38" ht="90" x14ac:dyDescent="0.25">
      <c r="A488" s="31">
        <v>482</v>
      </c>
      <c r="B488" s="31">
        <v>482</v>
      </c>
      <c r="C488" s="42" t="s">
        <v>1487</v>
      </c>
      <c r="D488" s="32"/>
      <c r="E488" s="32"/>
      <c r="F488" s="32"/>
      <c r="G488" s="13"/>
      <c r="H488" s="13"/>
      <c r="I488" s="13"/>
      <c r="J488" s="13"/>
      <c r="K488" s="13"/>
      <c r="L488" s="13"/>
      <c r="M488" s="32"/>
      <c r="N488" s="13"/>
      <c r="O488" s="13"/>
      <c r="P488" s="13"/>
      <c r="Q488" s="13"/>
      <c r="R488" s="32"/>
      <c r="S488" s="13"/>
      <c r="T488" s="13"/>
      <c r="U488" s="13"/>
      <c r="V488" s="13"/>
      <c r="W488" s="32" t="s">
        <v>2293</v>
      </c>
      <c r="X488" s="38">
        <v>0.1</v>
      </c>
      <c r="Y488" s="45" t="s">
        <v>2294</v>
      </c>
      <c r="Z488" s="38">
        <v>0.1</v>
      </c>
      <c r="AA488" s="42">
        <v>2013</v>
      </c>
      <c r="AB488" s="42" t="s">
        <v>2295</v>
      </c>
      <c r="AC488" s="42" t="s">
        <v>1175</v>
      </c>
      <c r="AD488" s="13"/>
      <c r="AE488" s="42"/>
      <c r="AF488" s="42" t="s">
        <v>1175</v>
      </c>
      <c r="AG488" s="32"/>
      <c r="AH488" s="32"/>
      <c r="AI488" s="13"/>
      <c r="AJ488" s="13"/>
      <c r="AK488" s="13"/>
      <c r="AL488" s="13"/>
    </row>
    <row r="489" spans="1:38" ht="105" x14ac:dyDescent="0.25">
      <c r="A489" s="31">
        <v>483</v>
      </c>
      <c r="B489" s="31">
        <v>483</v>
      </c>
      <c r="C489" s="42" t="s">
        <v>1161</v>
      </c>
      <c r="D489" s="32"/>
      <c r="E489" s="32"/>
      <c r="F489" s="32"/>
      <c r="G489" s="13"/>
      <c r="H489" s="13"/>
      <c r="I489" s="13"/>
      <c r="J489" s="13"/>
      <c r="K489" s="13"/>
      <c r="L489" s="13"/>
      <c r="M489" s="32"/>
      <c r="N489" s="13"/>
      <c r="O489" s="13"/>
      <c r="P489" s="13"/>
      <c r="Q489" s="13"/>
      <c r="R489" s="32"/>
      <c r="S489" s="13"/>
      <c r="T489" s="13"/>
      <c r="U489" s="13"/>
      <c r="V489" s="13"/>
      <c r="W489" s="45" t="s">
        <v>2296</v>
      </c>
      <c r="X489" s="38">
        <v>0.18</v>
      </c>
      <c r="Y489" s="45" t="s">
        <v>2296</v>
      </c>
      <c r="Z489" s="38">
        <v>0.18</v>
      </c>
      <c r="AA489" s="42">
        <v>1980</v>
      </c>
      <c r="AB489" s="42" t="s">
        <v>2277</v>
      </c>
      <c r="AC489" s="42" t="s">
        <v>2101</v>
      </c>
      <c r="AD489" s="13"/>
      <c r="AE489" s="42" t="s">
        <v>1104</v>
      </c>
      <c r="AF489" s="42" t="s">
        <v>1131</v>
      </c>
      <c r="AG489" s="32"/>
      <c r="AH489" s="32"/>
      <c r="AI489" s="13"/>
      <c r="AJ489" s="13"/>
      <c r="AK489" s="13"/>
      <c r="AL489" s="13"/>
    </row>
    <row r="490" spans="1:38" ht="75" x14ac:dyDescent="0.25">
      <c r="A490" s="31">
        <v>484</v>
      </c>
      <c r="B490" s="31">
        <v>484</v>
      </c>
      <c r="C490" s="42" t="s">
        <v>1161</v>
      </c>
      <c r="D490" s="32"/>
      <c r="E490" s="32"/>
      <c r="F490" s="32"/>
      <c r="G490" s="13"/>
      <c r="H490" s="13"/>
      <c r="I490" s="13"/>
      <c r="J490" s="13"/>
      <c r="K490" s="13"/>
      <c r="L490" s="13"/>
      <c r="M490" s="32"/>
      <c r="N490" s="13"/>
      <c r="O490" s="13"/>
      <c r="P490" s="13"/>
      <c r="Q490" s="13"/>
      <c r="R490" s="32"/>
      <c r="S490" s="13"/>
      <c r="T490" s="13"/>
      <c r="U490" s="13"/>
      <c r="V490" s="13"/>
      <c r="W490" s="32" t="s">
        <v>2297</v>
      </c>
      <c r="X490" s="38">
        <v>0.16</v>
      </c>
      <c r="Y490" s="45" t="s">
        <v>2298</v>
      </c>
      <c r="Z490" s="38">
        <v>0.16</v>
      </c>
      <c r="AA490" s="42">
        <v>1971</v>
      </c>
      <c r="AB490" s="42" t="s">
        <v>2209</v>
      </c>
      <c r="AC490" s="42" t="s">
        <v>2101</v>
      </c>
      <c r="AD490" s="13"/>
      <c r="AE490" s="42"/>
      <c r="AF490" s="42" t="s">
        <v>2101</v>
      </c>
      <c r="AG490" s="32"/>
      <c r="AH490" s="32"/>
      <c r="AI490" s="13"/>
      <c r="AJ490" s="13"/>
      <c r="AK490" s="13"/>
      <c r="AL490" s="13"/>
    </row>
    <row r="491" spans="1:38" ht="105" x14ac:dyDescent="0.25">
      <c r="A491" s="31">
        <v>485</v>
      </c>
      <c r="B491" s="31">
        <v>485</v>
      </c>
      <c r="C491" s="42" t="s">
        <v>1161</v>
      </c>
      <c r="D491" s="32"/>
      <c r="E491" s="32"/>
      <c r="F491" s="32"/>
      <c r="G491" s="13"/>
      <c r="H491" s="13"/>
      <c r="I491" s="13"/>
      <c r="J491" s="13"/>
      <c r="K491" s="13"/>
      <c r="L491" s="13"/>
      <c r="M491" s="32"/>
      <c r="N491" s="13"/>
      <c r="O491" s="13"/>
      <c r="P491" s="13"/>
      <c r="Q491" s="13"/>
      <c r="R491" s="32"/>
      <c r="S491" s="13"/>
      <c r="T491" s="13"/>
      <c r="U491" s="13"/>
      <c r="V491" s="13"/>
      <c r="W491" s="45" t="s">
        <v>2299</v>
      </c>
      <c r="X491" s="38">
        <v>1.2</v>
      </c>
      <c r="Y491" s="45" t="s">
        <v>2300</v>
      </c>
      <c r="Z491" s="38">
        <v>1.2</v>
      </c>
      <c r="AA491" s="42">
        <v>1987</v>
      </c>
      <c r="AB491" s="42" t="s">
        <v>1119</v>
      </c>
      <c r="AC491" s="42"/>
      <c r="AD491" s="13"/>
      <c r="AE491" s="42" t="s">
        <v>1131</v>
      </c>
      <c r="AF491" s="42" t="s">
        <v>1131</v>
      </c>
      <c r="AG491" s="32"/>
      <c r="AH491" s="32"/>
      <c r="AI491" s="13"/>
      <c r="AJ491" s="13"/>
      <c r="AK491" s="13"/>
      <c r="AL491" s="13"/>
    </row>
    <row r="492" spans="1:38" ht="150" x14ac:dyDescent="0.25">
      <c r="A492" s="31">
        <v>486</v>
      </c>
      <c r="B492" s="31">
        <v>486</v>
      </c>
      <c r="C492" s="42" t="s">
        <v>1161</v>
      </c>
      <c r="D492" s="32"/>
      <c r="E492" s="32"/>
      <c r="F492" s="32"/>
      <c r="G492" s="13"/>
      <c r="H492" s="13"/>
      <c r="I492" s="13"/>
      <c r="J492" s="13"/>
      <c r="K492" s="13"/>
      <c r="L492" s="13"/>
      <c r="M492" s="32"/>
      <c r="N492" s="13"/>
      <c r="O492" s="13"/>
      <c r="P492" s="13"/>
      <c r="Q492" s="13"/>
      <c r="R492" s="32"/>
      <c r="S492" s="13"/>
      <c r="T492" s="13"/>
      <c r="U492" s="13"/>
      <c r="V492" s="13"/>
      <c r="W492" s="45" t="s">
        <v>2301</v>
      </c>
      <c r="X492" s="38">
        <v>1.29</v>
      </c>
      <c r="Y492" s="45" t="s">
        <v>2302</v>
      </c>
      <c r="Z492" s="38">
        <v>1.29</v>
      </c>
      <c r="AA492" s="42">
        <v>1981</v>
      </c>
      <c r="AB492" s="42" t="s">
        <v>2277</v>
      </c>
      <c r="AC492" s="42" t="s">
        <v>1164</v>
      </c>
      <c r="AD492" s="13"/>
      <c r="AE492" s="42"/>
      <c r="AF492" s="42" t="s">
        <v>1164</v>
      </c>
      <c r="AG492" s="32"/>
      <c r="AH492" s="32"/>
      <c r="AI492" s="13"/>
      <c r="AJ492" s="13"/>
      <c r="AK492" s="13"/>
      <c r="AL492" s="13"/>
    </row>
    <row r="493" spans="1:38" ht="75" x14ac:dyDescent="0.25">
      <c r="A493" s="31">
        <v>487</v>
      </c>
      <c r="B493" s="31">
        <v>487</v>
      </c>
      <c r="C493" s="42" t="s">
        <v>1184</v>
      </c>
      <c r="D493" s="32"/>
      <c r="E493" s="32"/>
      <c r="F493" s="32"/>
      <c r="G493" s="13"/>
      <c r="H493" s="13"/>
      <c r="I493" s="13"/>
      <c r="J493" s="13"/>
      <c r="K493" s="13"/>
      <c r="L493" s="13"/>
      <c r="M493" s="32"/>
      <c r="N493" s="13"/>
      <c r="O493" s="13"/>
      <c r="P493" s="13"/>
      <c r="Q493" s="13"/>
      <c r="R493" s="32"/>
      <c r="S493" s="13"/>
      <c r="T493" s="13"/>
      <c r="U493" s="13"/>
      <c r="V493" s="13"/>
      <c r="W493" s="45" t="s">
        <v>2303</v>
      </c>
      <c r="X493" s="38">
        <v>1.22</v>
      </c>
      <c r="Y493" s="45" t="s">
        <v>2304</v>
      </c>
      <c r="Z493" s="38">
        <v>1.22</v>
      </c>
      <c r="AA493" s="42">
        <v>1974</v>
      </c>
      <c r="AB493" s="42" t="s">
        <v>2305</v>
      </c>
      <c r="AC493" s="42" t="s">
        <v>2150</v>
      </c>
      <c r="AD493" s="13"/>
      <c r="AE493" s="42" t="s">
        <v>2306</v>
      </c>
      <c r="AF493" s="42" t="s">
        <v>2307</v>
      </c>
      <c r="AG493" s="32"/>
      <c r="AH493" s="32"/>
      <c r="AI493" s="13"/>
      <c r="AJ493" s="13"/>
      <c r="AK493" s="13"/>
      <c r="AL493" s="13"/>
    </row>
    <row r="494" spans="1:38" ht="135" x14ac:dyDescent="0.25">
      <c r="A494" s="31">
        <v>488</v>
      </c>
      <c r="B494" s="31">
        <v>488</v>
      </c>
      <c r="C494" s="42" t="s">
        <v>1184</v>
      </c>
      <c r="D494" s="32"/>
      <c r="E494" s="32"/>
      <c r="F494" s="32"/>
      <c r="G494" s="13"/>
      <c r="H494" s="13"/>
      <c r="I494" s="13"/>
      <c r="J494" s="13"/>
      <c r="K494" s="13"/>
      <c r="L494" s="13"/>
      <c r="M494" s="32"/>
      <c r="N494" s="13"/>
      <c r="O494" s="13"/>
      <c r="P494" s="13"/>
      <c r="Q494" s="13"/>
      <c r="R494" s="32"/>
      <c r="S494" s="13"/>
      <c r="T494" s="13"/>
      <c r="U494" s="13"/>
      <c r="V494" s="13"/>
      <c r="W494" s="45" t="s">
        <v>2308</v>
      </c>
      <c r="X494" s="38" t="s">
        <v>2309</v>
      </c>
      <c r="Y494" s="45" t="s">
        <v>2310</v>
      </c>
      <c r="Z494" s="38" t="s">
        <v>2309</v>
      </c>
      <c r="AA494" s="42" t="s">
        <v>1807</v>
      </c>
      <c r="AB494" s="42" t="s">
        <v>205</v>
      </c>
      <c r="AC494" s="42"/>
      <c r="AD494" s="13"/>
      <c r="AE494" s="42" t="s">
        <v>2118</v>
      </c>
      <c r="AF494" s="42" t="s">
        <v>2118</v>
      </c>
      <c r="AG494" s="32"/>
      <c r="AH494" s="32"/>
      <c r="AI494" s="13"/>
      <c r="AJ494" s="13"/>
      <c r="AK494" s="13"/>
      <c r="AL494" s="13"/>
    </row>
    <row r="495" spans="1:38" ht="105" x14ac:dyDescent="0.25">
      <c r="A495" s="31">
        <v>489</v>
      </c>
      <c r="B495" s="31">
        <v>489</v>
      </c>
      <c r="C495" s="42" t="s">
        <v>1190</v>
      </c>
      <c r="D495" s="32"/>
      <c r="E495" s="32"/>
      <c r="F495" s="32"/>
      <c r="G495" s="13"/>
      <c r="H495" s="13"/>
      <c r="I495" s="13"/>
      <c r="J495" s="13"/>
      <c r="K495" s="13"/>
      <c r="L495" s="13"/>
      <c r="M495" s="32"/>
      <c r="N495" s="13"/>
      <c r="O495" s="13"/>
      <c r="P495" s="13"/>
      <c r="Q495" s="13"/>
      <c r="R495" s="32"/>
      <c r="S495" s="13"/>
      <c r="T495" s="13"/>
      <c r="U495" s="13"/>
      <c r="V495" s="13"/>
      <c r="W495" s="45" t="s">
        <v>2311</v>
      </c>
      <c r="X495" s="38">
        <v>0.5</v>
      </c>
      <c r="Y495" s="45" t="s">
        <v>2312</v>
      </c>
      <c r="Z495" s="38">
        <v>0.5</v>
      </c>
      <c r="AA495" s="42">
        <v>1985</v>
      </c>
      <c r="AB495" s="42" t="s">
        <v>2313</v>
      </c>
      <c r="AC495" s="42" t="s">
        <v>2118</v>
      </c>
      <c r="AD495" s="13"/>
      <c r="AE495" s="42"/>
      <c r="AF495" s="42" t="s">
        <v>2118</v>
      </c>
      <c r="AG495" s="32"/>
      <c r="AH495" s="32"/>
      <c r="AI495" s="13"/>
      <c r="AJ495" s="13"/>
      <c r="AK495" s="13"/>
      <c r="AL495" s="13"/>
    </row>
    <row r="496" spans="1:38" ht="90" x14ac:dyDescent="0.25">
      <c r="A496" s="31">
        <v>490</v>
      </c>
      <c r="B496" s="31">
        <v>490</v>
      </c>
      <c r="C496" s="42" t="s">
        <v>1190</v>
      </c>
      <c r="D496" s="32"/>
      <c r="E496" s="32"/>
      <c r="F496" s="32"/>
      <c r="G496" s="13"/>
      <c r="H496" s="13"/>
      <c r="I496" s="13"/>
      <c r="J496" s="13"/>
      <c r="K496" s="13"/>
      <c r="L496" s="13"/>
      <c r="M496" s="32"/>
      <c r="N496" s="13"/>
      <c r="O496" s="13"/>
      <c r="P496" s="13"/>
      <c r="Q496" s="13"/>
      <c r="R496" s="32"/>
      <c r="S496" s="13"/>
      <c r="T496" s="13"/>
      <c r="U496" s="13"/>
      <c r="V496" s="13"/>
      <c r="W496" s="45" t="s">
        <v>2314</v>
      </c>
      <c r="X496" s="38">
        <v>0.6</v>
      </c>
      <c r="Y496" s="45" t="s">
        <v>2315</v>
      </c>
      <c r="Z496" s="38">
        <v>0.6</v>
      </c>
      <c r="AA496" s="42">
        <v>1964</v>
      </c>
      <c r="AB496" s="42" t="s">
        <v>2316</v>
      </c>
      <c r="AC496" s="42" t="s">
        <v>1160</v>
      </c>
      <c r="AD496" s="13"/>
      <c r="AE496" s="42" t="s">
        <v>1151</v>
      </c>
      <c r="AF496" s="42" t="s">
        <v>2154</v>
      </c>
      <c r="AG496" s="32"/>
      <c r="AH496" s="32"/>
      <c r="AI496" s="13"/>
      <c r="AJ496" s="13"/>
      <c r="AK496" s="13"/>
      <c r="AL496" s="13"/>
    </row>
    <row r="497" spans="1:38" ht="90" x14ac:dyDescent="0.25">
      <c r="A497" s="31">
        <v>491</v>
      </c>
      <c r="B497" s="31">
        <v>491</v>
      </c>
      <c r="C497" s="42" t="s">
        <v>1140</v>
      </c>
      <c r="D497" s="32"/>
      <c r="E497" s="32"/>
      <c r="F497" s="32"/>
      <c r="G497" s="13"/>
      <c r="H497" s="13"/>
      <c r="I497" s="13"/>
      <c r="J497" s="13"/>
      <c r="K497" s="13"/>
      <c r="L497" s="13"/>
      <c r="M497" s="32"/>
      <c r="N497" s="13"/>
      <c r="O497" s="13"/>
      <c r="P497" s="13"/>
      <c r="Q497" s="13"/>
      <c r="R497" s="32"/>
      <c r="S497" s="13"/>
      <c r="T497" s="13"/>
      <c r="U497" s="13"/>
      <c r="V497" s="13"/>
      <c r="W497" s="45" t="s">
        <v>2317</v>
      </c>
      <c r="X497" s="38">
        <v>0.68</v>
      </c>
      <c r="Y497" s="45" t="s">
        <v>2318</v>
      </c>
      <c r="Z497" s="38">
        <v>0.68</v>
      </c>
      <c r="AA497" s="42">
        <v>1974</v>
      </c>
      <c r="AB497" s="42" t="s">
        <v>2319</v>
      </c>
      <c r="AC497" s="42"/>
      <c r="AD497" s="13"/>
      <c r="AE497" s="42" t="s">
        <v>1144</v>
      </c>
      <c r="AF497" s="42" t="s">
        <v>1144</v>
      </c>
      <c r="AG497" s="32"/>
      <c r="AH497" s="32"/>
      <c r="AI497" s="13"/>
      <c r="AJ497" s="13"/>
      <c r="AK497" s="13"/>
      <c r="AL497" s="13"/>
    </row>
    <row r="498" spans="1:38" ht="90" x14ac:dyDescent="0.25">
      <c r="A498" s="31">
        <v>492</v>
      </c>
      <c r="B498" s="31">
        <v>492</v>
      </c>
      <c r="C498" s="42" t="s">
        <v>1168</v>
      </c>
      <c r="D498" s="32"/>
      <c r="E498" s="32"/>
      <c r="F498" s="32"/>
      <c r="G498" s="13"/>
      <c r="H498" s="13"/>
      <c r="I498" s="13"/>
      <c r="J498" s="13"/>
      <c r="K498" s="13"/>
      <c r="L498" s="13"/>
      <c r="M498" s="32"/>
      <c r="N498" s="13"/>
      <c r="O498" s="13"/>
      <c r="P498" s="13"/>
      <c r="Q498" s="13"/>
      <c r="R498" s="32"/>
      <c r="S498" s="13"/>
      <c r="T498" s="13"/>
      <c r="U498" s="13"/>
      <c r="V498" s="13"/>
      <c r="W498" s="45" t="s">
        <v>2320</v>
      </c>
      <c r="X498" s="38">
        <v>1.3</v>
      </c>
      <c r="Y498" s="45" t="s">
        <v>2321</v>
      </c>
      <c r="Z498" s="38">
        <v>1.3</v>
      </c>
      <c r="AA498" s="42">
        <v>1998</v>
      </c>
      <c r="AB498" s="42" t="s">
        <v>2055</v>
      </c>
      <c r="AC498" s="42" t="s">
        <v>2214</v>
      </c>
      <c r="AD498" s="13"/>
      <c r="AE498" s="42"/>
      <c r="AF498" s="42" t="s">
        <v>2214</v>
      </c>
      <c r="AG498" s="32"/>
      <c r="AH498" s="32"/>
      <c r="AI498" s="13"/>
      <c r="AJ498" s="13"/>
      <c r="AK498" s="13"/>
      <c r="AL498" s="13"/>
    </row>
    <row r="499" spans="1:38" ht="90" x14ac:dyDescent="0.25">
      <c r="A499" s="31">
        <v>493</v>
      </c>
      <c r="B499" s="31">
        <v>493</v>
      </c>
      <c r="C499" s="38" t="s">
        <v>1190</v>
      </c>
      <c r="D499" s="32"/>
      <c r="E499" s="32"/>
      <c r="F499" s="32"/>
      <c r="G499" s="13"/>
      <c r="H499" s="13"/>
      <c r="I499" s="13"/>
      <c r="J499" s="13"/>
      <c r="K499" s="13"/>
      <c r="L499" s="13"/>
      <c r="M499" s="32"/>
      <c r="N499" s="13"/>
      <c r="O499" s="13"/>
      <c r="P499" s="13"/>
      <c r="Q499" s="13"/>
      <c r="R499" s="32"/>
      <c r="S499" s="13"/>
      <c r="T499" s="13"/>
      <c r="U499" s="13"/>
      <c r="V499" s="13"/>
      <c r="W499" s="45" t="s">
        <v>2322</v>
      </c>
      <c r="X499" s="38" t="s">
        <v>2323</v>
      </c>
      <c r="Y499" s="45" t="s">
        <v>2324</v>
      </c>
      <c r="Z499" s="38" t="s">
        <v>2323</v>
      </c>
      <c r="AA499" s="42" t="s">
        <v>1704</v>
      </c>
      <c r="AB499" s="42" t="s">
        <v>2295</v>
      </c>
      <c r="AC499" s="48">
        <v>10</v>
      </c>
      <c r="AD499" s="13"/>
      <c r="AE499" s="48">
        <v>63</v>
      </c>
      <c r="AF499" s="48">
        <v>73</v>
      </c>
      <c r="AG499" s="32"/>
      <c r="AH499" s="32"/>
      <c r="AI499" s="13"/>
      <c r="AJ499" s="13"/>
      <c r="AK499" s="13"/>
      <c r="AL499" s="13"/>
    </row>
    <row r="500" spans="1:38" ht="75" x14ac:dyDescent="0.25">
      <c r="A500" s="31">
        <v>494</v>
      </c>
      <c r="B500" s="31">
        <v>494</v>
      </c>
      <c r="C500" s="38" t="s">
        <v>1176</v>
      </c>
      <c r="D500" s="32"/>
      <c r="E500" s="32"/>
      <c r="F500" s="32"/>
      <c r="G500" s="13"/>
      <c r="H500" s="13"/>
      <c r="I500" s="13"/>
      <c r="J500" s="13"/>
      <c r="K500" s="13"/>
      <c r="L500" s="13"/>
      <c r="M500" s="32"/>
      <c r="N500" s="13"/>
      <c r="O500" s="13"/>
      <c r="P500" s="13"/>
      <c r="Q500" s="13"/>
      <c r="R500" s="32"/>
      <c r="S500" s="13"/>
      <c r="T500" s="13"/>
      <c r="U500" s="13"/>
      <c r="V500" s="13"/>
      <c r="W500" s="45" t="s">
        <v>2325</v>
      </c>
      <c r="X500" s="38">
        <v>0.46700000000000003</v>
      </c>
      <c r="Y500" s="45" t="s">
        <v>2326</v>
      </c>
      <c r="Z500" s="38">
        <v>0.46700000000000003</v>
      </c>
      <c r="AA500" s="42">
        <v>2014</v>
      </c>
      <c r="AB500" s="42" t="s">
        <v>2327</v>
      </c>
      <c r="AC500" s="48"/>
      <c r="AD500" s="13"/>
      <c r="AE500" s="48">
        <v>14</v>
      </c>
      <c r="AF500" s="48">
        <v>14</v>
      </c>
      <c r="AG500" s="32"/>
      <c r="AH500" s="32"/>
      <c r="AI500" s="13"/>
      <c r="AJ500" s="13"/>
      <c r="AK500" s="13"/>
      <c r="AL500" s="13"/>
    </row>
    <row r="501" spans="1:38" ht="60" x14ac:dyDescent="0.25">
      <c r="A501" s="31">
        <v>495</v>
      </c>
      <c r="B501" s="31">
        <v>495</v>
      </c>
      <c r="C501" s="42" t="s">
        <v>1190</v>
      </c>
      <c r="D501" s="32"/>
      <c r="E501" s="32"/>
      <c r="F501" s="32"/>
      <c r="G501" s="13"/>
      <c r="H501" s="13"/>
      <c r="I501" s="13"/>
      <c r="J501" s="13"/>
      <c r="K501" s="13"/>
      <c r="L501" s="13"/>
      <c r="M501" s="32"/>
      <c r="N501" s="13"/>
      <c r="O501" s="13"/>
      <c r="P501" s="13"/>
      <c r="Q501" s="13"/>
      <c r="R501" s="32"/>
      <c r="S501" s="13"/>
      <c r="T501" s="13"/>
      <c r="U501" s="13"/>
      <c r="V501" s="13"/>
      <c r="W501" s="45" t="s">
        <v>2328</v>
      </c>
      <c r="X501" s="38">
        <v>1.8360000000000001</v>
      </c>
      <c r="Y501" s="45" t="s">
        <v>2329</v>
      </c>
      <c r="Z501" s="38">
        <v>1.8360000000000001</v>
      </c>
      <c r="AA501" s="48">
        <v>2016</v>
      </c>
      <c r="AB501" s="48" t="s">
        <v>267</v>
      </c>
      <c r="AC501" s="48"/>
      <c r="AD501" s="13"/>
      <c r="AE501" s="48">
        <v>52</v>
      </c>
      <c r="AF501" s="48">
        <v>52</v>
      </c>
      <c r="AG501" s="32"/>
      <c r="AH501" s="32"/>
      <c r="AI501" s="13"/>
      <c r="AJ501" s="13"/>
      <c r="AK501" s="13"/>
      <c r="AL501" s="13"/>
    </row>
    <row r="502" spans="1:38" ht="105" x14ac:dyDescent="0.25">
      <c r="A502" s="31">
        <v>496</v>
      </c>
      <c r="B502" s="31">
        <v>496</v>
      </c>
      <c r="C502" s="42" t="s">
        <v>1190</v>
      </c>
      <c r="D502" s="32"/>
      <c r="E502" s="32"/>
      <c r="F502" s="32"/>
      <c r="G502" s="13"/>
      <c r="H502" s="13"/>
      <c r="I502" s="13"/>
      <c r="J502" s="13"/>
      <c r="K502" s="13"/>
      <c r="L502" s="13"/>
      <c r="M502" s="32"/>
      <c r="N502" s="13"/>
      <c r="O502" s="13"/>
      <c r="P502" s="13"/>
      <c r="Q502" s="13"/>
      <c r="R502" s="32"/>
      <c r="S502" s="13"/>
      <c r="T502" s="13"/>
      <c r="U502" s="13"/>
      <c r="V502" s="13"/>
      <c r="W502" s="45" t="s">
        <v>2330</v>
      </c>
      <c r="X502" s="38" t="s">
        <v>2331</v>
      </c>
      <c r="Y502" s="45" t="s">
        <v>2332</v>
      </c>
      <c r="Z502" s="38" t="s">
        <v>2331</v>
      </c>
      <c r="AA502" s="48">
        <v>2020</v>
      </c>
      <c r="AB502" s="48" t="s">
        <v>205</v>
      </c>
      <c r="AC502" s="48">
        <v>5</v>
      </c>
      <c r="AD502" s="13"/>
      <c r="AE502" s="48"/>
      <c r="AF502" s="48">
        <v>5</v>
      </c>
      <c r="AG502" s="32"/>
      <c r="AH502" s="32"/>
      <c r="AI502" s="13"/>
      <c r="AJ502" s="13"/>
      <c r="AK502" s="13"/>
      <c r="AL502" s="13"/>
    </row>
    <row r="503" spans="1:38" ht="60" x14ac:dyDescent="0.25">
      <c r="A503" s="31">
        <v>497</v>
      </c>
      <c r="B503" s="31">
        <v>497</v>
      </c>
      <c r="C503" s="42" t="s">
        <v>1323</v>
      </c>
      <c r="D503" s="32"/>
      <c r="E503" s="32"/>
      <c r="F503" s="32"/>
      <c r="G503" s="13"/>
      <c r="H503" s="13"/>
      <c r="I503" s="13"/>
      <c r="J503" s="13"/>
      <c r="K503" s="13"/>
      <c r="L503" s="13"/>
      <c r="M503" s="32"/>
      <c r="N503" s="13"/>
      <c r="O503" s="13"/>
      <c r="P503" s="13"/>
      <c r="Q503" s="13"/>
      <c r="R503" s="32"/>
      <c r="S503" s="13"/>
      <c r="T503" s="13"/>
      <c r="U503" s="13"/>
      <c r="V503" s="13"/>
      <c r="W503" s="45" t="s">
        <v>2333</v>
      </c>
      <c r="X503" s="38" t="s">
        <v>2334</v>
      </c>
      <c r="Y503" s="45" t="s">
        <v>2335</v>
      </c>
      <c r="Z503" s="38" t="s">
        <v>2334</v>
      </c>
      <c r="AA503" s="48">
        <v>2021</v>
      </c>
      <c r="AB503" s="48" t="s">
        <v>205</v>
      </c>
      <c r="AC503" s="48">
        <v>9</v>
      </c>
      <c r="AD503" s="13"/>
      <c r="AE503" s="48"/>
      <c r="AF503" s="48">
        <v>9</v>
      </c>
      <c r="AG503" s="32"/>
      <c r="AH503" s="32"/>
      <c r="AI503" s="13"/>
      <c r="AJ503" s="13"/>
      <c r="AK503" s="13"/>
      <c r="AL503" s="13"/>
    </row>
    <row r="504" spans="1:38" ht="75" x14ac:dyDescent="0.25">
      <c r="A504" s="31">
        <v>498</v>
      </c>
      <c r="B504" s="31">
        <v>498</v>
      </c>
      <c r="C504" s="42" t="s">
        <v>1105</v>
      </c>
      <c r="D504" s="32"/>
      <c r="E504" s="32"/>
      <c r="F504" s="32"/>
      <c r="G504" s="13"/>
      <c r="H504" s="13"/>
      <c r="I504" s="13"/>
      <c r="J504" s="13"/>
      <c r="K504" s="13"/>
      <c r="L504" s="13"/>
      <c r="M504" s="32"/>
      <c r="N504" s="13"/>
      <c r="O504" s="13"/>
      <c r="P504" s="13"/>
      <c r="Q504" s="13"/>
      <c r="R504" s="32"/>
      <c r="S504" s="13"/>
      <c r="T504" s="13"/>
      <c r="U504" s="13"/>
      <c r="V504" s="13"/>
      <c r="W504" s="45" t="s">
        <v>2336</v>
      </c>
      <c r="X504" s="38">
        <v>0.88</v>
      </c>
      <c r="Y504" s="45" t="s">
        <v>2337</v>
      </c>
      <c r="Z504" s="38">
        <v>0.88</v>
      </c>
      <c r="AA504" s="48">
        <v>1986</v>
      </c>
      <c r="AB504" s="48" t="s">
        <v>267</v>
      </c>
      <c r="AC504" s="48"/>
      <c r="AD504" s="13"/>
      <c r="AE504" s="48">
        <v>16</v>
      </c>
      <c r="AF504" s="48">
        <v>16</v>
      </c>
      <c r="AG504" s="32"/>
      <c r="AH504" s="32"/>
      <c r="AI504" s="13"/>
      <c r="AJ504" s="13"/>
      <c r="AK504" s="13"/>
      <c r="AL504" s="13"/>
    </row>
    <row r="505" spans="1:38" ht="75" x14ac:dyDescent="0.25">
      <c r="A505" s="31">
        <v>499</v>
      </c>
      <c r="B505" s="31">
        <v>499</v>
      </c>
      <c r="C505" s="42" t="s">
        <v>1161</v>
      </c>
      <c r="D505" s="32"/>
      <c r="E505" s="32"/>
      <c r="F505" s="32"/>
      <c r="G505" s="13"/>
      <c r="H505" s="13"/>
      <c r="I505" s="13"/>
      <c r="J505" s="13"/>
      <c r="K505" s="13"/>
      <c r="L505" s="13"/>
      <c r="M505" s="32"/>
      <c r="N505" s="13"/>
      <c r="O505" s="13"/>
      <c r="P505" s="13"/>
      <c r="Q505" s="13"/>
      <c r="R505" s="32"/>
      <c r="S505" s="13"/>
      <c r="T505" s="13"/>
      <c r="U505" s="13"/>
      <c r="V505" s="13"/>
      <c r="W505" s="45" t="s">
        <v>2338</v>
      </c>
      <c r="X505" s="38">
        <v>0.1</v>
      </c>
      <c r="Y505" s="45" t="s">
        <v>2339</v>
      </c>
      <c r="Z505" s="38">
        <v>0.1</v>
      </c>
      <c r="AA505" s="48">
        <v>2013</v>
      </c>
      <c r="AB505" s="48" t="s">
        <v>2340</v>
      </c>
      <c r="AC505" s="48"/>
      <c r="AD505" s="13"/>
      <c r="AE505" s="48">
        <v>3</v>
      </c>
      <c r="AF505" s="48">
        <v>3</v>
      </c>
      <c r="AG505" s="32"/>
      <c r="AH505" s="32"/>
      <c r="AI505" s="13"/>
      <c r="AJ505" s="13"/>
      <c r="AK505" s="13"/>
      <c r="AL505" s="13"/>
    </row>
    <row r="506" spans="1:38" ht="90" x14ac:dyDescent="0.25">
      <c r="A506" s="31">
        <v>500</v>
      </c>
      <c r="B506" s="31">
        <v>500</v>
      </c>
      <c r="C506" s="42" t="s">
        <v>1318</v>
      </c>
      <c r="D506" s="32"/>
      <c r="E506" s="32"/>
      <c r="F506" s="32"/>
      <c r="G506" s="13"/>
      <c r="H506" s="13"/>
      <c r="I506" s="13"/>
      <c r="J506" s="13"/>
      <c r="K506" s="13"/>
      <c r="L506" s="13"/>
      <c r="M506" s="32"/>
      <c r="N506" s="13"/>
      <c r="O506" s="13"/>
      <c r="P506" s="13"/>
      <c r="Q506" s="13"/>
      <c r="R506" s="32"/>
      <c r="S506" s="13"/>
      <c r="T506" s="13"/>
      <c r="U506" s="13"/>
      <c r="V506" s="13"/>
      <c r="W506" s="45" t="s">
        <v>2341</v>
      </c>
      <c r="X506" s="38">
        <v>0.43</v>
      </c>
      <c r="Y506" s="45" t="s">
        <v>2342</v>
      </c>
      <c r="Z506" s="38">
        <v>0.43</v>
      </c>
      <c r="AA506" s="48">
        <v>2013</v>
      </c>
      <c r="AB506" s="48" t="s">
        <v>2340</v>
      </c>
      <c r="AC506" s="48">
        <v>11</v>
      </c>
      <c r="AD506" s="13"/>
      <c r="AE506" s="48"/>
      <c r="AF506" s="48">
        <v>11</v>
      </c>
      <c r="AG506" s="32"/>
      <c r="AH506" s="32"/>
      <c r="AI506" s="13"/>
      <c r="AJ506" s="13"/>
      <c r="AK506" s="13"/>
      <c r="AL506" s="13"/>
    </row>
    <row r="507" spans="1:38" ht="75" x14ac:dyDescent="0.25">
      <c r="A507" s="31">
        <v>501</v>
      </c>
      <c r="B507" s="31">
        <v>501</v>
      </c>
      <c r="C507" s="42" t="s">
        <v>1318</v>
      </c>
      <c r="D507" s="32"/>
      <c r="E507" s="32"/>
      <c r="F507" s="32"/>
      <c r="G507" s="13"/>
      <c r="H507" s="13"/>
      <c r="I507" s="13"/>
      <c r="J507" s="13"/>
      <c r="K507" s="13"/>
      <c r="L507" s="13"/>
      <c r="M507" s="32"/>
      <c r="N507" s="13"/>
      <c r="O507" s="13"/>
      <c r="P507" s="13"/>
      <c r="Q507" s="13"/>
      <c r="R507" s="32"/>
      <c r="S507" s="13"/>
      <c r="T507" s="13"/>
      <c r="U507" s="13"/>
      <c r="V507" s="13"/>
      <c r="W507" s="45" t="s">
        <v>2343</v>
      </c>
      <c r="X507" s="38">
        <v>0.38</v>
      </c>
      <c r="Y507" s="45" t="s">
        <v>2344</v>
      </c>
      <c r="Z507" s="38">
        <v>0.38</v>
      </c>
      <c r="AA507" s="48">
        <v>2013</v>
      </c>
      <c r="AB507" s="48" t="s">
        <v>2340</v>
      </c>
      <c r="AC507" s="48">
        <v>12</v>
      </c>
      <c r="AD507" s="13"/>
      <c r="AE507" s="48"/>
      <c r="AF507" s="48">
        <v>12</v>
      </c>
      <c r="AG507" s="32"/>
      <c r="AH507" s="32"/>
      <c r="AI507" s="13"/>
      <c r="AJ507" s="13"/>
      <c r="AK507" s="13"/>
      <c r="AL507" s="13"/>
    </row>
    <row r="508" spans="1:38" ht="60" x14ac:dyDescent="0.25">
      <c r="A508" s="31">
        <v>502</v>
      </c>
      <c r="B508" s="31">
        <v>502</v>
      </c>
      <c r="C508" s="42" t="s">
        <v>1184</v>
      </c>
      <c r="D508" s="32"/>
      <c r="E508" s="32"/>
      <c r="F508" s="32"/>
      <c r="G508" s="13"/>
      <c r="H508" s="13"/>
      <c r="I508" s="13"/>
      <c r="J508" s="13"/>
      <c r="K508" s="13"/>
      <c r="L508" s="13"/>
      <c r="M508" s="32"/>
      <c r="N508" s="13"/>
      <c r="O508" s="13"/>
      <c r="P508" s="13"/>
      <c r="Q508" s="13"/>
      <c r="R508" s="32"/>
      <c r="S508" s="13"/>
      <c r="T508" s="13"/>
      <c r="U508" s="13"/>
      <c r="V508" s="13"/>
      <c r="W508" s="45" t="s">
        <v>2345</v>
      </c>
      <c r="X508" s="38">
        <v>0.2</v>
      </c>
      <c r="Y508" s="45" t="s">
        <v>2346</v>
      </c>
      <c r="Z508" s="38">
        <v>0.2</v>
      </c>
      <c r="AA508" s="48">
        <v>2014</v>
      </c>
      <c r="AB508" s="48" t="s">
        <v>2347</v>
      </c>
      <c r="AC508" s="48"/>
      <c r="AD508" s="13"/>
      <c r="AE508" s="48">
        <v>3</v>
      </c>
      <c r="AF508" s="48">
        <v>3</v>
      </c>
      <c r="AG508" s="32"/>
      <c r="AH508" s="32"/>
      <c r="AI508" s="13"/>
      <c r="AJ508" s="13"/>
      <c r="AK508" s="13"/>
      <c r="AL508" s="13"/>
    </row>
    <row r="509" spans="1:38" ht="105" x14ac:dyDescent="0.25">
      <c r="A509" s="31">
        <v>503</v>
      </c>
      <c r="B509" s="31">
        <v>503</v>
      </c>
      <c r="C509" s="38" t="s">
        <v>1127</v>
      </c>
      <c r="D509" s="32"/>
      <c r="E509" s="32"/>
      <c r="F509" s="32"/>
      <c r="G509" s="13"/>
      <c r="H509" s="13"/>
      <c r="I509" s="13"/>
      <c r="J509" s="13"/>
      <c r="K509" s="13"/>
      <c r="L509" s="13"/>
      <c r="M509" s="32"/>
      <c r="N509" s="13"/>
      <c r="O509" s="13"/>
      <c r="P509" s="13"/>
      <c r="Q509" s="13"/>
      <c r="R509" s="32"/>
      <c r="S509" s="13"/>
      <c r="T509" s="13"/>
      <c r="U509" s="13"/>
      <c r="V509" s="13"/>
      <c r="W509" s="45" t="s">
        <v>2348</v>
      </c>
      <c r="X509" s="38">
        <v>0.45</v>
      </c>
      <c r="Y509" s="45" t="s">
        <v>2349</v>
      </c>
      <c r="Z509" s="38">
        <v>0.45</v>
      </c>
      <c r="AA509" s="48">
        <v>2015</v>
      </c>
      <c r="AB509" s="48" t="s">
        <v>2075</v>
      </c>
      <c r="AC509" s="48">
        <v>11</v>
      </c>
      <c r="AD509" s="13"/>
      <c r="AE509" s="48"/>
      <c r="AF509" s="48">
        <v>11</v>
      </c>
      <c r="AG509" s="32"/>
      <c r="AH509" s="32"/>
      <c r="AI509" s="13"/>
      <c r="AJ509" s="13"/>
      <c r="AK509" s="13"/>
      <c r="AL509" s="13"/>
    </row>
    <row r="510" spans="1:38" ht="165" x14ac:dyDescent="0.25">
      <c r="A510" s="31">
        <v>504</v>
      </c>
      <c r="B510" s="31">
        <v>504</v>
      </c>
      <c r="C510" s="42" t="s">
        <v>1127</v>
      </c>
      <c r="D510" s="32"/>
      <c r="E510" s="32"/>
      <c r="F510" s="32"/>
      <c r="G510" s="13"/>
      <c r="H510" s="13"/>
      <c r="I510" s="13"/>
      <c r="J510" s="13"/>
      <c r="K510" s="13"/>
      <c r="L510" s="13"/>
      <c r="M510" s="32"/>
      <c r="N510" s="13"/>
      <c r="O510" s="13"/>
      <c r="P510" s="13"/>
      <c r="Q510" s="13"/>
      <c r="R510" s="32"/>
      <c r="S510" s="13"/>
      <c r="T510" s="13"/>
      <c r="U510" s="13"/>
      <c r="V510" s="13"/>
      <c r="W510" s="45" t="s">
        <v>2350</v>
      </c>
      <c r="X510" s="38">
        <v>0.14000000000000001</v>
      </c>
      <c r="Y510" s="45" t="s">
        <v>2351</v>
      </c>
      <c r="Z510" s="38">
        <v>0.14000000000000001</v>
      </c>
      <c r="AA510" s="48">
        <v>2015</v>
      </c>
      <c r="AB510" s="48" t="s">
        <v>2352</v>
      </c>
      <c r="AC510" s="48"/>
      <c r="AD510" s="13"/>
      <c r="AE510" s="48">
        <v>3</v>
      </c>
      <c r="AF510" s="48">
        <v>3</v>
      </c>
      <c r="AG510" s="32"/>
      <c r="AH510" s="32"/>
      <c r="AI510" s="13"/>
      <c r="AJ510" s="13"/>
      <c r="AK510" s="13"/>
      <c r="AL510" s="13"/>
    </row>
    <row r="511" spans="1:38" ht="120" x14ac:dyDescent="0.25">
      <c r="A511" s="31">
        <v>505</v>
      </c>
      <c r="B511" s="31">
        <v>505</v>
      </c>
      <c r="C511" s="38" t="s">
        <v>1201</v>
      </c>
      <c r="D511" s="32"/>
      <c r="E511" s="32"/>
      <c r="F511" s="32"/>
      <c r="G511" s="13"/>
      <c r="H511" s="13"/>
      <c r="I511" s="13"/>
      <c r="J511" s="13"/>
      <c r="K511" s="13"/>
      <c r="L511" s="13"/>
      <c r="M511" s="32"/>
      <c r="N511" s="13"/>
      <c r="O511" s="13"/>
      <c r="P511" s="13"/>
      <c r="Q511" s="13"/>
      <c r="R511" s="32"/>
      <c r="S511" s="13"/>
      <c r="T511" s="13"/>
      <c r="U511" s="13"/>
      <c r="V511" s="13"/>
      <c r="W511" s="45" t="s">
        <v>2353</v>
      </c>
      <c r="X511" s="38">
        <v>0.26</v>
      </c>
      <c r="Y511" s="45" t="s">
        <v>2354</v>
      </c>
      <c r="Z511" s="38">
        <v>0.26</v>
      </c>
      <c r="AA511" s="48">
        <v>2016</v>
      </c>
      <c r="AB511" s="48" t="s">
        <v>2355</v>
      </c>
      <c r="AC511" s="48">
        <v>9</v>
      </c>
      <c r="AD511" s="13"/>
      <c r="AE511" s="48"/>
      <c r="AF511" s="48">
        <v>9</v>
      </c>
      <c r="AG511" s="32"/>
      <c r="AH511" s="32"/>
      <c r="AI511" s="13"/>
      <c r="AJ511" s="13"/>
      <c r="AK511" s="13"/>
      <c r="AL511" s="13"/>
    </row>
    <row r="512" spans="1:38" ht="150" x14ac:dyDescent="0.25">
      <c r="A512" s="31">
        <v>506</v>
      </c>
      <c r="B512" s="31">
        <v>506</v>
      </c>
      <c r="C512" s="42" t="s">
        <v>1204</v>
      </c>
      <c r="D512" s="32"/>
      <c r="E512" s="32"/>
      <c r="F512" s="32"/>
      <c r="G512" s="13"/>
      <c r="H512" s="13"/>
      <c r="I512" s="13"/>
      <c r="J512" s="13"/>
      <c r="K512" s="13"/>
      <c r="L512" s="13"/>
      <c r="M512" s="32"/>
      <c r="N512" s="13"/>
      <c r="O512" s="13"/>
      <c r="P512" s="13"/>
      <c r="Q512" s="13"/>
      <c r="R512" s="32"/>
      <c r="S512" s="13"/>
      <c r="T512" s="13"/>
      <c r="U512" s="13"/>
      <c r="V512" s="13"/>
      <c r="W512" s="42" t="s">
        <v>2356</v>
      </c>
      <c r="X512" s="38">
        <v>7.0000000000000007E-2</v>
      </c>
      <c r="Y512" s="42" t="s">
        <v>2357</v>
      </c>
      <c r="Z512" s="38">
        <v>7.0000000000000007E-2</v>
      </c>
      <c r="AA512" s="48">
        <v>2015</v>
      </c>
      <c r="AB512" s="48" t="s">
        <v>2358</v>
      </c>
      <c r="AC512" s="48"/>
      <c r="AD512" s="13"/>
      <c r="AE512" s="48">
        <v>3</v>
      </c>
      <c r="AF512" s="48">
        <v>3</v>
      </c>
      <c r="AG512" s="32"/>
      <c r="AH512" s="32"/>
      <c r="AI512" s="13"/>
      <c r="AJ512" s="13"/>
      <c r="AK512" s="13"/>
      <c r="AL512" s="13"/>
    </row>
    <row r="513" spans="1:38" ht="150" x14ac:dyDescent="0.25">
      <c r="A513" s="31">
        <v>507</v>
      </c>
      <c r="B513" s="31">
        <v>507</v>
      </c>
      <c r="C513" s="42" t="s">
        <v>1101</v>
      </c>
      <c r="D513" s="32"/>
      <c r="E513" s="32"/>
      <c r="F513" s="32"/>
      <c r="G513" s="13"/>
      <c r="H513" s="13"/>
      <c r="I513" s="13"/>
      <c r="J513" s="13"/>
      <c r="K513" s="13"/>
      <c r="L513" s="13"/>
      <c r="M513" s="32"/>
      <c r="N513" s="13"/>
      <c r="O513" s="13"/>
      <c r="P513" s="13"/>
      <c r="Q513" s="13"/>
      <c r="R513" s="32"/>
      <c r="S513" s="13"/>
      <c r="T513" s="13"/>
      <c r="U513" s="13"/>
      <c r="V513" s="13"/>
      <c r="W513" s="42" t="s">
        <v>2359</v>
      </c>
      <c r="X513" s="38">
        <v>0.45</v>
      </c>
      <c r="Y513" s="42" t="s">
        <v>2360</v>
      </c>
      <c r="Z513" s="38">
        <v>0.45</v>
      </c>
      <c r="AA513" s="48">
        <v>2016</v>
      </c>
      <c r="AB513" s="48" t="s">
        <v>2361</v>
      </c>
      <c r="AC513" s="48"/>
      <c r="AD513" s="13"/>
      <c r="AE513" s="48">
        <v>12</v>
      </c>
      <c r="AF513" s="48">
        <v>12</v>
      </c>
      <c r="AG513" s="32"/>
      <c r="AH513" s="32"/>
      <c r="AI513" s="13"/>
      <c r="AJ513" s="13"/>
      <c r="AK513" s="13"/>
      <c r="AL513" s="13"/>
    </row>
    <row r="514" spans="1:38" ht="135" x14ac:dyDescent="0.25">
      <c r="A514" s="31">
        <v>508</v>
      </c>
      <c r="B514" s="31">
        <v>508</v>
      </c>
      <c r="C514" s="42" t="s">
        <v>1318</v>
      </c>
      <c r="D514" s="32"/>
      <c r="E514" s="32"/>
      <c r="F514" s="32"/>
      <c r="G514" s="13"/>
      <c r="H514" s="13"/>
      <c r="I514" s="13"/>
      <c r="J514" s="13"/>
      <c r="K514" s="13"/>
      <c r="L514" s="13"/>
      <c r="M514" s="32"/>
      <c r="N514" s="13"/>
      <c r="O514" s="13"/>
      <c r="P514" s="13"/>
      <c r="Q514" s="13"/>
      <c r="R514" s="32"/>
      <c r="S514" s="13"/>
      <c r="T514" s="13"/>
      <c r="U514" s="13"/>
      <c r="V514" s="13"/>
      <c r="W514" s="42" t="s">
        <v>2362</v>
      </c>
      <c r="X514" s="38">
        <v>0.17</v>
      </c>
      <c r="Y514" s="42" t="s">
        <v>2363</v>
      </c>
      <c r="Z514" s="38">
        <v>0.17</v>
      </c>
      <c r="AA514" s="48">
        <v>2015</v>
      </c>
      <c r="AB514" s="48" t="s">
        <v>2364</v>
      </c>
      <c r="AC514" s="48">
        <v>5</v>
      </c>
      <c r="AD514" s="13"/>
      <c r="AE514" s="48"/>
      <c r="AF514" s="48">
        <v>5</v>
      </c>
      <c r="AG514" s="32"/>
      <c r="AH514" s="32"/>
      <c r="AI514" s="13"/>
      <c r="AJ514" s="13"/>
      <c r="AK514" s="13"/>
      <c r="AL514" s="13"/>
    </row>
    <row r="515" spans="1:38" ht="90" x14ac:dyDescent="0.25">
      <c r="A515" s="31">
        <v>509</v>
      </c>
      <c r="B515" s="31">
        <v>509</v>
      </c>
      <c r="C515" s="42" t="s">
        <v>1194</v>
      </c>
      <c r="D515" s="32"/>
      <c r="E515" s="32"/>
      <c r="F515" s="32"/>
      <c r="G515" s="13"/>
      <c r="H515" s="13"/>
      <c r="I515" s="13"/>
      <c r="J515" s="13"/>
      <c r="K515" s="13"/>
      <c r="L515" s="13"/>
      <c r="M515" s="32"/>
      <c r="N515" s="13"/>
      <c r="O515" s="13"/>
      <c r="P515" s="13"/>
      <c r="Q515" s="13"/>
      <c r="R515" s="32"/>
      <c r="S515" s="13"/>
      <c r="T515" s="13"/>
      <c r="U515" s="13"/>
      <c r="V515" s="13"/>
      <c r="W515" s="48" t="s">
        <v>2365</v>
      </c>
      <c r="X515" s="38" t="s">
        <v>2366</v>
      </c>
      <c r="Y515" s="48" t="s">
        <v>2367</v>
      </c>
      <c r="Z515" s="38" t="s">
        <v>2366</v>
      </c>
      <c r="AA515" s="48">
        <v>2019</v>
      </c>
      <c r="AB515" s="48" t="s">
        <v>500</v>
      </c>
      <c r="AC515" s="48"/>
      <c r="AD515" s="13"/>
      <c r="AE515" s="48">
        <v>5</v>
      </c>
      <c r="AF515" s="48">
        <v>5</v>
      </c>
      <c r="AG515" s="32"/>
      <c r="AH515" s="32"/>
      <c r="AI515" s="13"/>
      <c r="AJ515" s="13"/>
      <c r="AK515" s="13"/>
      <c r="AL515" s="13"/>
    </row>
    <row r="516" spans="1:38" ht="75" x14ac:dyDescent="0.25">
      <c r="A516" s="31">
        <v>510</v>
      </c>
      <c r="B516" s="31">
        <v>510</v>
      </c>
      <c r="C516" s="42" t="s">
        <v>1140</v>
      </c>
      <c r="D516" s="32"/>
      <c r="E516" s="32"/>
      <c r="F516" s="32"/>
      <c r="G516" s="13"/>
      <c r="H516" s="13"/>
      <c r="I516" s="13"/>
      <c r="J516" s="13"/>
      <c r="K516" s="13"/>
      <c r="L516" s="13"/>
      <c r="M516" s="32"/>
      <c r="N516" s="13"/>
      <c r="O516" s="13"/>
      <c r="P516" s="13"/>
      <c r="Q516" s="13"/>
      <c r="R516" s="32"/>
      <c r="S516" s="13"/>
      <c r="T516" s="13"/>
      <c r="U516" s="13"/>
      <c r="V516" s="13"/>
      <c r="W516" s="32" t="s">
        <v>2368</v>
      </c>
      <c r="X516" s="38" t="s">
        <v>2254</v>
      </c>
      <c r="Y516" s="48" t="s">
        <v>2369</v>
      </c>
      <c r="Z516" s="38" t="s">
        <v>2254</v>
      </c>
      <c r="AA516" s="48">
        <v>2018</v>
      </c>
      <c r="AB516" s="48" t="s">
        <v>205</v>
      </c>
      <c r="AC516" s="48"/>
      <c r="AD516" s="13"/>
      <c r="AE516" s="48">
        <v>3</v>
      </c>
      <c r="AF516" s="48">
        <v>3</v>
      </c>
      <c r="AG516" s="32"/>
      <c r="AH516" s="32"/>
      <c r="AI516" s="13"/>
      <c r="AJ516" s="13"/>
      <c r="AK516" s="13"/>
      <c r="AL516" s="13"/>
    </row>
    <row r="517" spans="1:38" ht="45" x14ac:dyDescent="0.25">
      <c r="A517" s="31">
        <v>511</v>
      </c>
      <c r="B517" s="31">
        <v>511</v>
      </c>
      <c r="C517" s="42" t="s">
        <v>1204</v>
      </c>
      <c r="D517" s="32"/>
      <c r="E517" s="32"/>
      <c r="F517" s="32"/>
      <c r="G517" s="13"/>
      <c r="H517" s="13"/>
      <c r="I517" s="13"/>
      <c r="J517" s="13"/>
      <c r="K517" s="13"/>
      <c r="L517" s="13"/>
      <c r="M517" s="32"/>
      <c r="N517" s="13"/>
      <c r="O517" s="13"/>
      <c r="P517" s="13"/>
      <c r="Q517" s="13"/>
      <c r="R517" s="32"/>
      <c r="S517" s="13"/>
      <c r="T517" s="13"/>
      <c r="U517" s="13"/>
      <c r="V517" s="13"/>
      <c r="W517" s="48" t="s">
        <v>2370</v>
      </c>
      <c r="X517" s="38" t="s">
        <v>2071</v>
      </c>
      <c r="Y517" s="48" t="s">
        <v>2371</v>
      </c>
      <c r="Z517" s="38" t="s">
        <v>2071</v>
      </c>
      <c r="AA517" s="48">
        <v>2018</v>
      </c>
      <c r="AB517" s="48" t="s">
        <v>205</v>
      </c>
      <c r="AC517" s="48"/>
      <c r="AD517" s="13"/>
      <c r="AE517" s="48">
        <v>8</v>
      </c>
      <c r="AF517" s="48">
        <v>8</v>
      </c>
      <c r="AG517" s="32"/>
      <c r="AH517" s="32"/>
      <c r="AI517" s="13"/>
      <c r="AJ517" s="13"/>
      <c r="AK517" s="13"/>
      <c r="AL517" s="13"/>
    </row>
    <row r="518" spans="1:38" ht="45" x14ac:dyDescent="0.25">
      <c r="A518" s="31">
        <v>512</v>
      </c>
      <c r="B518" s="31">
        <v>512</v>
      </c>
      <c r="C518" s="42" t="s">
        <v>1204</v>
      </c>
      <c r="D518" s="32"/>
      <c r="E518" s="32"/>
      <c r="F518" s="32"/>
      <c r="G518" s="13"/>
      <c r="H518" s="13"/>
      <c r="I518" s="13"/>
      <c r="J518" s="13"/>
      <c r="K518" s="13"/>
      <c r="L518" s="13"/>
      <c r="M518" s="32"/>
      <c r="N518" s="13"/>
      <c r="O518" s="13"/>
      <c r="P518" s="13"/>
      <c r="Q518" s="13"/>
      <c r="R518" s="32"/>
      <c r="S518" s="13"/>
      <c r="T518" s="13"/>
      <c r="U518" s="13"/>
      <c r="V518" s="13"/>
      <c r="W518" s="32" t="s">
        <v>2372</v>
      </c>
      <c r="X518" s="38" t="s">
        <v>2089</v>
      </c>
      <c r="Y518" s="48" t="s">
        <v>2373</v>
      </c>
      <c r="Z518" s="38" t="s">
        <v>2089</v>
      </c>
      <c r="AA518" s="48">
        <v>2018</v>
      </c>
      <c r="AB518" s="48" t="s">
        <v>205</v>
      </c>
      <c r="AC518" s="48"/>
      <c r="AD518" s="13"/>
      <c r="AE518" s="48">
        <v>13</v>
      </c>
      <c r="AF518" s="48">
        <v>13</v>
      </c>
      <c r="AG518" s="32"/>
      <c r="AH518" s="32"/>
      <c r="AI518" s="13"/>
      <c r="AJ518" s="13"/>
      <c r="AK518" s="13"/>
      <c r="AL518" s="13"/>
    </row>
    <row r="519" spans="1:38" ht="60" x14ac:dyDescent="0.25">
      <c r="A519" s="31">
        <v>513</v>
      </c>
      <c r="B519" s="31">
        <v>513</v>
      </c>
      <c r="C519" s="42" t="s">
        <v>1168</v>
      </c>
      <c r="D519" s="32"/>
      <c r="E519" s="32"/>
      <c r="F519" s="32"/>
      <c r="G519" s="13"/>
      <c r="H519" s="13"/>
      <c r="I519" s="13"/>
      <c r="J519" s="13"/>
      <c r="K519" s="13"/>
      <c r="L519" s="13"/>
      <c r="M519" s="32"/>
      <c r="N519" s="13"/>
      <c r="O519" s="13"/>
      <c r="P519" s="13"/>
      <c r="Q519" s="13"/>
      <c r="R519" s="32"/>
      <c r="S519" s="13"/>
      <c r="T519" s="13"/>
      <c r="U519" s="13"/>
      <c r="V519" s="13"/>
      <c r="W519" s="32" t="s">
        <v>2374</v>
      </c>
      <c r="X519" s="38" t="s">
        <v>2375</v>
      </c>
      <c r="Y519" s="48" t="s">
        <v>2376</v>
      </c>
      <c r="Z519" s="38" t="s">
        <v>2375</v>
      </c>
      <c r="AA519" s="48">
        <v>2019</v>
      </c>
      <c r="AB519" s="48" t="s">
        <v>198</v>
      </c>
      <c r="AC519" s="48">
        <v>7</v>
      </c>
      <c r="AD519" s="13"/>
      <c r="AE519" s="48"/>
      <c r="AF519" s="48">
        <v>7</v>
      </c>
      <c r="AG519" s="32"/>
      <c r="AH519" s="32"/>
      <c r="AI519" s="13"/>
      <c r="AJ519" s="13"/>
      <c r="AK519" s="13"/>
      <c r="AL519" s="13"/>
    </row>
    <row r="520" spans="1:38" ht="90" x14ac:dyDescent="0.25">
      <c r="A520" s="31">
        <v>514</v>
      </c>
      <c r="B520" s="31">
        <v>514</v>
      </c>
      <c r="C520" s="42" t="s">
        <v>1168</v>
      </c>
      <c r="D520" s="32"/>
      <c r="E520" s="32"/>
      <c r="F520" s="32"/>
      <c r="G520" s="13"/>
      <c r="H520" s="13"/>
      <c r="I520" s="13"/>
      <c r="J520" s="13"/>
      <c r="K520" s="13"/>
      <c r="L520" s="13"/>
      <c r="M520" s="32"/>
      <c r="N520" s="13"/>
      <c r="O520" s="13"/>
      <c r="P520" s="13"/>
      <c r="Q520" s="13"/>
      <c r="R520" s="32"/>
      <c r="S520" s="13"/>
      <c r="T520" s="13"/>
      <c r="U520" s="13"/>
      <c r="V520" s="13"/>
      <c r="W520" s="32" t="s">
        <v>2377</v>
      </c>
      <c r="X520" s="38" t="s">
        <v>2378</v>
      </c>
      <c r="Y520" s="48" t="s">
        <v>2379</v>
      </c>
      <c r="Z520" s="38" t="s">
        <v>2378</v>
      </c>
      <c r="AA520" s="48">
        <v>2020</v>
      </c>
      <c r="AB520" s="48" t="s">
        <v>205</v>
      </c>
      <c r="AC520" s="48">
        <v>3</v>
      </c>
      <c r="AD520" s="13"/>
      <c r="AE520" s="48"/>
      <c r="AF520" s="48">
        <v>3</v>
      </c>
      <c r="AG520" s="32"/>
      <c r="AH520" s="32"/>
      <c r="AI520" s="13"/>
      <c r="AJ520" s="13"/>
      <c r="AK520" s="13"/>
      <c r="AL520" s="13"/>
    </row>
    <row r="521" spans="1:38" ht="90" x14ac:dyDescent="0.25">
      <c r="A521" s="31">
        <v>515</v>
      </c>
      <c r="B521" s="31">
        <v>515</v>
      </c>
      <c r="C521" s="38" t="s">
        <v>1194</v>
      </c>
      <c r="D521" s="32"/>
      <c r="E521" s="32"/>
      <c r="F521" s="32"/>
      <c r="G521" s="13"/>
      <c r="H521" s="13"/>
      <c r="I521" s="13"/>
      <c r="J521" s="13"/>
      <c r="K521" s="13"/>
      <c r="L521" s="13"/>
      <c r="M521" s="32"/>
      <c r="N521" s="13"/>
      <c r="O521" s="13"/>
      <c r="P521" s="13"/>
      <c r="Q521" s="13"/>
      <c r="R521" s="32"/>
      <c r="S521" s="13"/>
      <c r="T521" s="13"/>
      <c r="U521" s="13"/>
      <c r="V521" s="13"/>
      <c r="W521" s="32" t="s">
        <v>2380</v>
      </c>
      <c r="X521" s="38" t="s">
        <v>2381</v>
      </c>
      <c r="Y521" s="48" t="s">
        <v>2382</v>
      </c>
      <c r="Z521" s="38" t="s">
        <v>2381</v>
      </c>
      <c r="AA521" s="48">
        <v>2019</v>
      </c>
      <c r="AB521" s="48" t="s">
        <v>198</v>
      </c>
      <c r="AC521" s="48">
        <v>3</v>
      </c>
      <c r="AD521" s="13"/>
      <c r="AE521" s="49"/>
      <c r="AF521" s="48">
        <v>3</v>
      </c>
      <c r="AG521" s="32"/>
      <c r="AH521" s="32"/>
      <c r="AI521" s="13"/>
      <c r="AJ521" s="13"/>
      <c r="AK521" s="13"/>
      <c r="AL521" s="13"/>
    </row>
    <row r="522" spans="1:38" ht="90" x14ac:dyDescent="0.25">
      <c r="A522" s="31">
        <v>516</v>
      </c>
      <c r="B522" s="31">
        <v>516</v>
      </c>
      <c r="C522" s="42" t="s">
        <v>1184</v>
      </c>
      <c r="D522" s="32"/>
      <c r="E522" s="32"/>
      <c r="F522" s="32"/>
      <c r="G522" s="13"/>
      <c r="H522" s="13"/>
      <c r="I522" s="13"/>
      <c r="J522" s="13"/>
      <c r="K522" s="13"/>
      <c r="L522" s="13"/>
      <c r="M522" s="32"/>
      <c r="N522" s="13"/>
      <c r="O522" s="13"/>
      <c r="P522" s="13"/>
      <c r="Q522" s="13"/>
      <c r="R522" s="32"/>
      <c r="S522" s="13"/>
      <c r="T522" s="13"/>
      <c r="U522" s="13"/>
      <c r="V522" s="13"/>
      <c r="W522" s="32" t="s">
        <v>2383</v>
      </c>
      <c r="X522" s="48">
        <v>6.0000000000000001E-3</v>
      </c>
      <c r="Y522" s="48" t="s">
        <v>2384</v>
      </c>
      <c r="Z522" s="48">
        <v>6.0000000000000001E-3</v>
      </c>
      <c r="AA522" s="48">
        <v>2019</v>
      </c>
      <c r="AB522" s="48" t="s">
        <v>269</v>
      </c>
      <c r="AC522" s="48"/>
      <c r="AD522" s="13"/>
      <c r="AE522" s="48">
        <v>1</v>
      </c>
      <c r="AF522" s="48">
        <v>1</v>
      </c>
      <c r="AG522" s="32"/>
      <c r="AH522" s="32"/>
      <c r="AI522" s="13"/>
      <c r="AJ522" s="13"/>
      <c r="AK522" s="13"/>
      <c r="AL522" s="13"/>
    </row>
    <row r="523" spans="1:38" ht="105" x14ac:dyDescent="0.25">
      <c r="A523" s="31">
        <v>517</v>
      </c>
      <c r="B523" s="31">
        <v>517</v>
      </c>
      <c r="C523" s="38" t="s">
        <v>1201</v>
      </c>
      <c r="D523" s="32"/>
      <c r="E523" s="32"/>
      <c r="F523" s="32"/>
      <c r="G523" s="13"/>
      <c r="H523" s="13"/>
      <c r="I523" s="13"/>
      <c r="J523" s="13"/>
      <c r="K523" s="13"/>
      <c r="L523" s="13"/>
      <c r="M523" s="32"/>
      <c r="N523" s="13"/>
      <c r="O523" s="13"/>
      <c r="P523" s="13"/>
      <c r="Q523" s="13"/>
      <c r="R523" s="32"/>
      <c r="S523" s="13"/>
      <c r="T523" s="13"/>
      <c r="U523" s="13"/>
      <c r="V523" s="13"/>
      <c r="W523" s="32" t="s">
        <v>2385</v>
      </c>
      <c r="X523" s="38" t="s">
        <v>2071</v>
      </c>
      <c r="Y523" s="48" t="s">
        <v>2386</v>
      </c>
      <c r="Z523" s="38" t="s">
        <v>2071</v>
      </c>
      <c r="AA523" s="48">
        <v>2019</v>
      </c>
      <c r="AB523" s="48" t="s">
        <v>205</v>
      </c>
      <c r="AC523" s="48">
        <v>8</v>
      </c>
      <c r="AD523" s="13"/>
      <c r="AE523" s="48"/>
      <c r="AF523" s="48">
        <v>8</v>
      </c>
      <c r="AG523" s="32"/>
      <c r="AH523" s="32"/>
      <c r="AI523" s="13"/>
      <c r="AJ523" s="13"/>
      <c r="AK523" s="13"/>
      <c r="AL523" s="13"/>
    </row>
    <row r="524" spans="1:38" ht="90" x14ac:dyDescent="0.25">
      <c r="A524" s="31">
        <v>518</v>
      </c>
      <c r="B524" s="31">
        <v>518</v>
      </c>
      <c r="C524" s="38" t="s">
        <v>1201</v>
      </c>
      <c r="D524" s="32"/>
      <c r="E524" s="32"/>
      <c r="F524" s="32"/>
      <c r="G524" s="13"/>
      <c r="H524" s="13"/>
      <c r="I524" s="13"/>
      <c r="J524" s="13"/>
      <c r="K524" s="13"/>
      <c r="L524" s="13"/>
      <c r="M524" s="32"/>
      <c r="N524" s="13"/>
      <c r="O524" s="13"/>
      <c r="P524" s="13"/>
      <c r="Q524" s="13"/>
      <c r="R524" s="32"/>
      <c r="S524" s="13"/>
      <c r="T524" s="13"/>
      <c r="U524" s="13"/>
      <c r="V524" s="13"/>
      <c r="W524" s="32" t="s">
        <v>2387</v>
      </c>
      <c r="X524" s="38" t="s">
        <v>2388</v>
      </c>
      <c r="Y524" s="48" t="s">
        <v>2389</v>
      </c>
      <c r="Z524" s="38" t="s">
        <v>2388</v>
      </c>
      <c r="AA524" s="48">
        <v>2019</v>
      </c>
      <c r="AB524" s="48" t="s">
        <v>205</v>
      </c>
      <c r="AC524" s="48">
        <v>8</v>
      </c>
      <c r="AD524" s="13"/>
      <c r="AE524" s="48"/>
      <c r="AF524" s="48">
        <v>8</v>
      </c>
      <c r="AG524" s="32"/>
      <c r="AH524" s="32"/>
      <c r="AI524" s="13"/>
      <c r="AJ524" s="13"/>
      <c r="AK524" s="13"/>
      <c r="AL524" s="13"/>
    </row>
    <row r="525" spans="1:38" ht="60" x14ac:dyDescent="0.25">
      <c r="A525" s="31">
        <v>519</v>
      </c>
      <c r="B525" s="31">
        <v>519</v>
      </c>
      <c r="C525" s="42" t="s">
        <v>1318</v>
      </c>
      <c r="D525" s="32"/>
      <c r="E525" s="32"/>
      <c r="F525" s="32"/>
      <c r="G525" s="13"/>
      <c r="H525" s="13"/>
      <c r="I525" s="13"/>
      <c r="J525" s="13"/>
      <c r="K525" s="13"/>
      <c r="L525" s="13"/>
      <c r="M525" s="32"/>
      <c r="N525" s="13"/>
      <c r="O525" s="13"/>
      <c r="P525" s="13"/>
      <c r="Q525" s="13"/>
      <c r="R525" s="32"/>
      <c r="S525" s="13"/>
      <c r="T525" s="13"/>
      <c r="U525" s="13"/>
      <c r="V525" s="13"/>
      <c r="W525" s="32" t="s">
        <v>2390</v>
      </c>
      <c r="X525" s="38" t="s">
        <v>2391</v>
      </c>
      <c r="Y525" s="48" t="s">
        <v>2392</v>
      </c>
      <c r="Z525" s="38" t="s">
        <v>2391</v>
      </c>
      <c r="AA525" s="48">
        <v>2019</v>
      </c>
      <c r="AB525" s="48" t="s">
        <v>205</v>
      </c>
      <c r="AC525" s="48">
        <v>23</v>
      </c>
      <c r="AD525" s="13"/>
      <c r="AE525" s="48"/>
      <c r="AF525" s="48">
        <v>23</v>
      </c>
      <c r="AG525" s="32"/>
      <c r="AH525" s="32"/>
      <c r="AI525" s="13"/>
      <c r="AJ525" s="13"/>
      <c r="AK525" s="13"/>
      <c r="AL525" s="13"/>
    </row>
    <row r="526" spans="1:38" ht="135" x14ac:dyDescent="0.25">
      <c r="A526" s="31">
        <v>520</v>
      </c>
      <c r="B526" s="31">
        <v>520</v>
      </c>
      <c r="C526" s="42" t="s">
        <v>1318</v>
      </c>
      <c r="D526" s="32"/>
      <c r="E526" s="32"/>
      <c r="F526" s="32"/>
      <c r="G526" s="13"/>
      <c r="H526" s="13"/>
      <c r="I526" s="13"/>
      <c r="J526" s="13"/>
      <c r="K526" s="13"/>
      <c r="L526" s="13"/>
      <c r="M526" s="32"/>
      <c r="N526" s="13"/>
      <c r="O526" s="13"/>
      <c r="P526" s="13"/>
      <c r="Q526" s="13"/>
      <c r="R526" s="32"/>
      <c r="S526" s="13"/>
      <c r="T526" s="13"/>
      <c r="U526" s="13"/>
      <c r="V526" s="13"/>
      <c r="W526" s="32" t="s">
        <v>2393</v>
      </c>
      <c r="X526" s="38" t="s">
        <v>2394</v>
      </c>
      <c r="Y526" s="48" t="s">
        <v>2395</v>
      </c>
      <c r="Z526" s="38" t="s">
        <v>2394</v>
      </c>
      <c r="AA526" s="48">
        <v>2021</v>
      </c>
      <c r="AB526" s="48" t="s">
        <v>205</v>
      </c>
      <c r="AC526" s="48">
        <v>14</v>
      </c>
      <c r="AD526" s="13"/>
      <c r="AE526" s="48"/>
      <c r="AF526" s="48">
        <v>14</v>
      </c>
      <c r="AG526" s="32"/>
      <c r="AH526" s="32"/>
      <c r="AI526" s="13"/>
      <c r="AJ526" s="13"/>
      <c r="AK526" s="13"/>
      <c r="AL526" s="13"/>
    </row>
    <row r="527" spans="1:38" ht="120" x14ac:dyDescent="0.25">
      <c r="A527" s="31">
        <v>521</v>
      </c>
      <c r="B527" s="31">
        <v>521</v>
      </c>
      <c r="C527" s="42" t="s">
        <v>1318</v>
      </c>
      <c r="D527" s="32"/>
      <c r="E527" s="32"/>
      <c r="F527" s="32"/>
      <c r="G527" s="13"/>
      <c r="H527" s="13"/>
      <c r="I527" s="13"/>
      <c r="J527" s="13"/>
      <c r="K527" s="13"/>
      <c r="L527" s="13"/>
      <c r="M527" s="32"/>
      <c r="N527" s="13"/>
      <c r="O527" s="13"/>
      <c r="P527" s="13"/>
      <c r="Q527" s="13"/>
      <c r="R527" s="32"/>
      <c r="S527" s="13"/>
      <c r="T527" s="13"/>
      <c r="U527" s="13"/>
      <c r="V527" s="13"/>
      <c r="W527" s="32" t="s">
        <v>2396</v>
      </c>
      <c r="X527" s="38" t="s">
        <v>2397</v>
      </c>
      <c r="Y527" s="48" t="s">
        <v>2398</v>
      </c>
      <c r="Z527" s="38" t="s">
        <v>2397</v>
      </c>
      <c r="AA527" s="48">
        <v>2021</v>
      </c>
      <c r="AB527" s="48" t="s">
        <v>205</v>
      </c>
      <c r="AC527" s="48">
        <v>17</v>
      </c>
      <c r="AD527" s="13"/>
      <c r="AE527" s="48"/>
      <c r="AF527" s="48">
        <v>17</v>
      </c>
      <c r="AG527" s="32"/>
      <c r="AH527" s="32"/>
      <c r="AI527" s="13"/>
      <c r="AJ527" s="13"/>
      <c r="AK527" s="13"/>
      <c r="AL527" s="13"/>
    </row>
    <row r="528" spans="1:38" ht="120" x14ac:dyDescent="0.25">
      <c r="A528" s="31">
        <v>522</v>
      </c>
      <c r="B528" s="31">
        <v>522</v>
      </c>
      <c r="C528" s="42" t="s">
        <v>1318</v>
      </c>
      <c r="D528" s="32"/>
      <c r="E528" s="32"/>
      <c r="F528" s="32"/>
      <c r="G528" s="13"/>
      <c r="H528" s="13"/>
      <c r="I528" s="13"/>
      <c r="J528" s="13"/>
      <c r="K528" s="13"/>
      <c r="L528" s="13"/>
      <c r="M528" s="32"/>
      <c r="N528" s="13"/>
      <c r="O528" s="13"/>
      <c r="P528" s="13"/>
      <c r="Q528" s="13"/>
      <c r="R528" s="32"/>
      <c r="S528" s="13"/>
      <c r="T528" s="13"/>
      <c r="U528" s="13"/>
      <c r="V528" s="13"/>
      <c r="W528" s="32" t="s">
        <v>2399</v>
      </c>
      <c r="X528" s="38" t="s">
        <v>2400</v>
      </c>
      <c r="Y528" s="48" t="s">
        <v>2401</v>
      </c>
      <c r="Z528" s="38" t="s">
        <v>2400</v>
      </c>
      <c r="AA528" s="48">
        <v>2020</v>
      </c>
      <c r="AB528" s="48" t="s">
        <v>205</v>
      </c>
      <c r="AC528" s="48">
        <v>4</v>
      </c>
      <c r="AD528" s="13"/>
      <c r="AE528" s="48"/>
      <c r="AF528" s="48">
        <v>4</v>
      </c>
      <c r="AG528" s="32"/>
      <c r="AH528" s="32"/>
      <c r="AI528" s="13"/>
      <c r="AJ528" s="13"/>
      <c r="AK528" s="13"/>
      <c r="AL528" s="13"/>
    </row>
    <row r="529" spans="1:38" ht="120" x14ac:dyDescent="0.25">
      <c r="A529" s="31">
        <v>523</v>
      </c>
      <c r="B529" s="31">
        <v>523</v>
      </c>
      <c r="C529" s="42" t="s">
        <v>1318</v>
      </c>
      <c r="D529" s="32"/>
      <c r="E529" s="32"/>
      <c r="F529" s="32"/>
      <c r="G529" s="13"/>
      <c r="H529" s="13"/>
      <c r="I529" s="13"/>
      <c r="J529" s="13"/>
      <c r="K529" s="13"/>
      <c r="L529" s="13"/>
      <c r="M529" s="32"/>
      <c r="N529" s="13"/>
      <c r="O529" s="13"/>
      <c r="P529" s="13"/>
      <c r="Q529" s="13"/>
      <c r="R529" s="32"/>
      <c r="S529" s="13"/>
      <c r="T529" s="13"/>
      <c r="U529" s="13"/>
      <c r="V529" s="13"/>
      <c r="W529" s="32" t="s">
        <v>2402</v>
      </c>
      <c r="X529" s="38" t="s">
        <v>2403</v>
      </c>
      <c r="Y529" s="48" t="s">
        <v>2398</v>
      </c>
      <c r="Z529" s="38" t="s">
        <v>2403</v>
      </c>
      <c r="AA529" s="48">
        <v>2021</v>
      </c>
      <c r="AB529" s="48" t="s">
        <v>205</v>
      </c>
      <c r="AC529" s="48">
        <v>37</v>
      </c>
      <c r="AD529" s="13"/>
      <c r="AE529" s="48"/>
      <c r="AF529" s="48">
        <v>37</v>
      </c>
      <c r="AG529" s="32"/>
      <c r="AH529" s="32"/>
      <c r="AI529" s="13"/>
      <c r="AJ529" s="13"/>
      <c r="AK529" s="13"/>
      <c r="AL529" s="13"/>
    </row>
    <row r="530" spans="1:38" ht="135" x14ac:dyDescent="0.25">
      <c r="A530" s="31">
        <v>524</v>
      </c>
      <c r="B530" s="31">
        <v>524</v>
      </c>
      <c r="C530" s="42" t="s">
        <v>1318</v>
      </c>
      <c r="D530" s="32"/>
      <c r="E530" s="32"/>
      <c r="F530" s="32"/>
      <c r="G530" s="13"/>
      <c r="H530" s="13"/>
      <c r="I530" s="13"/>
      <c r="J530" s="13"/>
      <c r="K530" s="13"/>
      <c r="L530" s="13"/>
      <c r="M530" s="32"/>
      <c r="N530" s="13"/>
      <c r="O530" s="13"/>
      <c r="P530" s="13"/>
      <c r="Q530" s="13"/>
      <c r="R530" s="32"/>
      <c r="S530" s="13"/>
      <c r="T530" s="13"/>
      <c r="U530" s="13"/>
      <c r="V530" s="13"/>
      <c r="W530" s="32" t="s">
        <v>2404</v>
      </c>
      <c r="X530" s="38" t="s">
        <v>2405</v>
      </c>
      <c r="Y530" s="48" t="s">
        <v>2406</v>
      </c>
      <c r="Z530" s="38" t="s">
        <v>2405</v>
      </c>
      <c r="AA530" s="48">
        <v>2022</v>
      </c>
      <c r="AB530" s="48" t="s">
        <v>205</v>
      </c>
      <c r="AC530" s="48">
        <v>10</v>
      </c>
      <c r="AD530" s="13"/>
      <c r="AE530" s="48"/>
      <c r="AF530" s="48">
        <v>10</v>
      </c>
      <c r="AG530" s="32"/>
      <c r="AH530" s="32"/>
      <c r="AI530" s="13"/>
      <c r="AJ530" s="13"/>
      <c r="AK530" s="13"/>
      <c r="AL530" s="13"/>
    </row>
    <row r="531" spans="1:38" ht="135" x14ac:dyDescent="0.25">
      <c r="A531" s="31">
        <v>525</v>
      </c>
      <c r="B531" s="31">
        <v>525</v>
      </c>
      <c r="C531" s="42" t="s">
        <v>1318</v>
      </c>
      <c r="D531" s="32"/>
      <c r="E531" s="32"/>
      <c r="F531" s="32"/>
      <c r="G531" s="13"/>
      <c r="H531" s="13"/>
      <c r="I531" s="13"/>
      <c r="J531" s="13"/>
      <c r="K531" s="13"/>
      <c r="L531" s="13"/>
      <c r="M531" s="32"/>
      <c r="N531" s="13"/>
      <c r="O531" s="13"/>
      <c r="P531" s="13"/>
      <c r="Q531" s="13"/>
      <c r="R531" s="32"/>
      <c r="S531" s="13"/>
      <c r="T531" s="13"/>
      <c r="U531" s="13"/>
      <c r="V531" s="13"/>
      <c r="W531" s="32" t="s">
        <v>2407</v>
      </c>
      <c r="X531" s="38" t="s">
        <v>2408</v>
      </c>
      <c r="Y531" s="48" t="s">
        <v>2409</v>
      </c>
      <c r="Z531" s="38" t="s">
        <v>2408</v>
      </c>
      <c r="AA531" s="48">
        <v>2021</v>
      </c>
      <c r="AB531" s="48" t="s">
        <v>205</v>
      </c>
      <c r="AC531" s="48">
        <v>8</v>
      </c>
      <c r="AD531" s="13"/>
      <c r="AE531" s="48"/>
      <c r="AF531" s="48">
        <v>8</v>
      </c>
      <c r="AG531" s="32"/>
      <c r="AH531" s="32"/>
      <c r="AI531" s="13"/>
      <c r="AJ531" s="13"/>
      <c r="AK531" s="13"/>
      <c r="AL531" s="13"/>
    </row>
    <row r="532" spans="1:38" ht="135" x14ac:dyDescent="0.25">
      <c r="A532" s="31">
        <v>526</v>
      </c>
      <c r="B532" s="31">
        <v>526</v>
      </c>
      <c r="C532" s="42" t="s">
        <v>1318</v>
      </c>
      <c r="D532" s="32"/>
      <c r="E532" s="32"/>
      <c r="F532" s="32"/>
      <c r="G532" s="13"/>
      <c r="H532" s="13"/>
      <c r="I532" s="13"/>
      <c r="J532" s="13"/>
      <c r="K532" s="13"/>
      <c r="L532" s="13"/>
      <c r="M532" s="32"/>
      <c r="N532" s="13"/>
      <c r="O532" s="13"/>
      <c r="P532" s="13"/>
      <c r="Q532" s="13"/>
      <c r="R532" s="32"/>
      <c r="S532" s="13"/>
      <c r="T532" s="13"/>
      <c r="U532" s="13"/>
      <c r="V532" s="13"/>
      <c r="W532" s="32" t="s">
        <v>2410</v>
      </c>
      <c r="X532" s="38" t="s">
        <v>2411</v>
      </c>
      <c r="Y532" s="48" t="s">
        <v>2412</v>
      </c>
      <c r="Z532" s="38" t="s">
        <v>2411</v>
      </c>
      <c r="AA532" s="48">
        <v>2022</v>
      </c>
      <c r="AB532" s="48" t="s">
        <v>205</v>
      </c>
      <c r="AC532" s="48">
        <v>10</v>
      </c>
      <c r="AD532" s="13"/>
      <c r="AE532" s="48"/>
      <c r="AF532" s="48">
        <v>10</v>
      </c>
      <c r="AG532" s="32"/>
      <c r="AH532" s="32"/>
      <c r="AI532" s="13"/>
      <c r="AJ532" s="13"/>
      <c r="AK532" s="13"/>
      <c r="AL532" s="13"/>
    </row>
    <row r="533" spans="1:38" ht="135" x14ac:dyDescent="0.25">
      <c r="A533" s="31">
        <v>527</v>
      </c>
      <c r="B533" s="31">
        <v>527</v>
      </c>
      <c r="C533" s="38" t="s">
        <v>1201</v>
      </c>
      <c r="D533" s="32"/>
      <c r="E533" s="32"/>
      <c r="F533" s="32"/>
      <c r="G533" s="13"/>
      <c r="H533" s="13"/>
      <c r="I533" s="13"/>
      <c r="J533" s="13"/>
      <c r="K533" s="13"/>
      <c r="L533" s="13"/>
      <c r="M533" s="32"/>
      <c r="N533" s="13"/>
      <c r="O533" s="13"/>
      <c r="P533" s="13"/>
      <c r="Q533" s="13"/>
      <c r="R533" s="32"/>
      <c r="S533" s="13"/>
      <c r="T533" s="13"/>
      <c r="U533" s="13"/>
      <c r="V533" s="13"/>
      <c r="W533" s="32" t="s">
        <v>2413</v>
      </c>
      <c r="X533" s="38" t="s">
        <v>2414</v>
      </c>
      <c r="Y533" s="48" t="s">
        <v>2415</v>
      </c>
      <c r="Z533" s="38" t="s">
        <v>2414</v>
      </c>
      <c r="AA533" s="48">
        <v>2020</v>
      </c>
      <c r="AB533" s="48" t="s">
        <v>205</v>
      </c>
      <c r="AC533" s="48">
        <v>175</v>
      </c>
      <c r="AD533" s="13"/>
      <c r="AE533" s="48"/>
      <c r="AF533" s="48">
        <v>175</v>
      </c>
      <c r="AG533" s="32"/>
      <c r="AH533" s="32"/>
      <c r="AI533" s="13"/>
      <c r="AJ533" s="13"/>
      <c r="AK533" s="13"/>
      <c r="AL533" s="13"/>
    </row>
    <row r="534" spans="1:38" ht="75" x14ac:dyDescent="0.25">
      <c r="A534" s="31">
        <v>528</v>
      </c>
      <c r="B534" s="31">
        <v>528</v>
      </c>
      <c r="C534" s="38" t="s">
        <v>1201</v>
      </c>
      <c r="D534" s="32"/>
      <c r="E534" s="32"/>
      <c r="F534" s="32"/>
      <c r="G534" s="13"/>
      <c r="H534" s="13"/>
      <c r="I534" s="13"/>
      <c r="J534" s="13"/>
      <c r="K534" s="13"/>
      <c r="L534" s="13"/>
      <c r="M534" s="32"/>
      <c r="N534" s="13"/>
      <c r="O534" s="13"/>
      <c r="P534" s="13"/>
      <c r="Q534" s="13"/>
      <c r="R534" s="32"/>
      <c r="S534" s="13"/>
      <c r="T534" s="13"/>
      <c r="U534" s="13"/>
      <c r="V534" s="13"/>
      <c r="W534" s="32" t="s">
        <v>2416</v>
      </c>
      <c r="X534" s="38" t="s">
        <v>2417</v>
      </c>
      <c r="Y534" s="48" t="s">
        <v>2418</v>
      </c>
      <c r="Z534" s="38" t="s">
        <v>2417</v>
      </c>
      <c r="AA534" s="48">
        <v>2020</v>
      </c>
      <c r="AB534" s="48" t="s">
        <v>373</v>
      </c>
      <c r="AC534" s="48">
        <v>8</v>
      </c>
      <c r="AD534" s="13"/>
      <c r="AE534" s="48"/>
      <c r="AF534" s="48">
        <v>8</v>
      </c>
      <c r="AG534" s="32"/>
      <c r="AH534" s="32"/>
      <c r="AI534" s="13"/>
      <c r="AJ534" s="13"/>
      <c r="AK534" s="13"/>
      <c r="AL534" s="13"/>
    </row>
    <row r="535" spans="1:38" ht="60" x14ac:dyDescent="0.25">
      <c r="A535" s="31">
        <v>529</v>
      </c>
      <c r="B535" s="31">
        <v>529</v>
      </c>
      <c r="C535" s="38" t="s">
        <v>2419</v>
      </c>
      <c r="D535" s="32"/>
      <c r="E535" s="32"/>
      <c r="F535" s="32"/>
      <c r="G535" s="13"/>
      <c r="H535" s="13"/>
      <c r="I535" s="13"/>
      <c r="J535" s="13"/>
      <c r="K535" s="13"/>
      <c r="L535" s="13"/>
      <c r="M535" s="32"/>
      <c r="N535" s="13"/>
      <c r="O535" s="13"/>
      <c r="P535" s="13"/>
      <c r="Q535" s="13"/>
      <c r="R535" s="32"/>
      <c r="S535" s="13"/>
      <c r="T535" s="13"/>
      <c r="U535" s="13"/>
      <c r="V535" s="13"/>
      <c r="W535" s="32" t="s">
        <v>2420</v>
      </c>
      <c r="X535" s="38" t="s">
        <v>2421</v>
      </c>
      <c r="Y535" s="48" t="s">
        <v>2422</v>
      </c>
      <c r="Z535" s="38" t="s">
        <v>2421</v>
      </c>
      <c r="AA535" s="48">
        <v>2020</v>
      </c>
      <c r="AB535" s="48" t="s">
        <v>198</v>
      </c>
      <c r="AC535" s="48">
        <v>22</v>
      </c>
      <c r="AD535" s="13"/>
      <c r="AE535" s="48"/>
      <c r="AF535" s="48">
        <v>22</v>
      </c>
      <c r="AG535" s="32"/>
      <c r="AH535" s="32"/>
      <c r="AI535" s="13"/>
      <c r="AJ535" s="13"/>
      <c r="AK535" s="13"/>
      <c r="AL535" s="13"/>
    </row>
    <row r="536" spans="1:38" ht="60" x14ac:dyDescent="0.25">
      <c r="A536" s="31">
        <v>530</v>
      </c>
      <c r="B536" s="31">
        <v>530</v>
      </c>
      <c r="C536" s="38" t="s">
        <v>2419</v>
      </c>
      <c r="D536" s="32"/>
      <c r="E536" s="32"/>
      <c r="F536" s="32"/>
      <c r="G536" s="13"/>
      <c r="H536" s="13"/>
      <c r="I536" s="13"/>
      <c r="J536" s="13"/>
      <c r="K536" s="13"/>
      <c r="L536" s="13"/>
      <c r="M536" s="32"/>
      <c r="N536" s="13"/>
      <c r="O536" s="13"/>
      <c r="P536" s="13"/>
      <c r="Q536" s="13"/>
      <c r="R536" s="32"/>
      <c r="S536" s="13"/>
      <c r="T536" s="13"/>
      <c r="U536" s="13"/>
      <c r="V536" s="13"/>
      <c r="W536" s="32" t="s">
        <v>2423</v>
      </c>
      <c r="X536" s="38" t="s">
        <v>2424</v>
      </c>
      <c r="Y536" s="48" t="s">
        <v>2422</v>
      </c>
      <c r="Z536" s="38" t="s">
        <v>2424</v>
      </c>
      <c r="AA536" s="48">
        <v>2020</v>
      </c>
      <c r="AB536" s="48" t="s">
        <v>198</v>
      </c>
      <c r="AC536" s="48">
        <v>12</v>
      </c>
      <c r="AD536" s="13"/>
      <c r="AE536" s="48"/>
      <c r="AF536" s="48">
        <v>12</v>
      </c>
      <c r="AG536" s="32"/>
      <c r="AH536" s="32"/>
      <c r="AI536" s="13"/>
      <c r="AJ536" s="13"/>
      <c r="AK536" s="13"/>
      <c r="AL536" s="13"/>
    </row>
    <row r="537" spans="1:38" ht="45" x14ac:dyDescent="0.25">
      <c r="A537" s="31">
        <v>531</v>
      </c>
      <c r="B537" s="31">
        <v>531</v>
      </c>
      <c r="C537" s="38" t="s">
        <v>1194</v>
      </c>
      <c r="D537" s="32"/>
      <c r="E537" s="32"/>
      <c r="F537" s="32"/>
      <c r="G537" s="13"/>
      <c r="H537" s="13"/>
      <c r="I537" s="13"/>
      <c r="J537" s="13"/>
      <c r="K537" s="13"/>
      <c r="L537" s="13"/>
      <c r="M537" s="32"/>
      <c r="N537" s="13"/>
      <c r="O537" s="13"/>
      <c r="P537" s="13"/>
      <c r="Q537" s="13"/>
      <c r="R537" s="32"/>
      <c r="S537" s="13"/>
      <c r="T537" s="13"/>
      <c r="U537" s="13"/>
      <c r="V537" s="13"/>
      <c r="W537" s="32" t="s">
        <v>2425</v>
      </c>
      <c r="X537" s="38" t="s">
        <v>2426</v>
      </c>
      <c r="Y537" s="48" t="s">
        <v>2427</v>
      </c>
      <c r="Z537" s="38" t="s">
        <v>2426</v>
      </c>
      <c r="AA537" s="48">
        <v>2020</v>
      </c>
      <c r="AB537" s="48" t="s">
        <v>2428</v>
      </c>
      <c r="AC537" s="48">
        <v>16</v>
      </c>
      <c r="AD537" s="13"/>
      <c r="AE537" s="48"/>
      <c r="AF537" s="48">
        <v>16</v>
      </c>
      <c r="AG537" s="32"/>
      <c r="AH537" s="32"/>
      <c r="AI537" s="13"/>
      <c r="AJ537" s="13"/>
      <c r="AK537" s="13"/>
      <c r="AL537" s="13"/>
    </row>
    <row r="538" spans="1:38" ht="45" x14ac:dyDescent="0.25">
      <c r="A538" s="31">
        <v>532</v>
      </c>
      <c r="B538" s="31">
        <v>532</v>
      </c>
      <c r="C538" s="38" t="s">
        <v>1194</v>
      </c>
      <c r="D538" s="32"/>
      <c r="E538" s="32"/>
      <c r="F538" s="32"/>
      <c r="G538" s="13"/>
      <c r="H538" s="13"/>
      <c r="I538" s="13"/>
      <c r="J538" s="13"/>
      <c r="K538" s="13"/>
      <c r="L538" s="13"/>
      <c r="M538" s="32"/>
      <c r="N538" s="13"/>
      <c r="O538" s="13"/>
      <c r="P538" s="13"/>
      <c r="Q538" s="13"/>
      <c r="R538" s="32"/>
      <c r="S538" s="13"/>
      <c r="T538" s="13"/>
      <c r="U538" s="13"/>
      <c r="V538" s="13"/>
      <c r="W538" s="32" t="s">
        <v>2429</v>
      </c>
      <c r="X538" s="38" t="s">
        <v>2430</v>
      </c>
      <c r="Y538" s="48" t="s">
        <v>2431</v>
      </c>
      <c r="Z538" s="38" t="s">
        <v>2430</v>
      </c>
      <c r="AA538" s="48">
        <v>2020</v>
      </c>
      <c r="AB538" s="48" t="s">
        <v>2428</v>
      </c>
      <c r="AC538" s="48">
        <v>10</v>
      </c>
      <c r="AD538" s="13"/>
      <c r="AE538" s="48"/>
      <c r="AF538" s="48">
        <v>10</v>
      </c>
      <c r="AG538" s="32"/>
      <c r="AH538" s="32"/>
      <c r="AI538" s="13"/>
      <c r="AJ538" s="13"/>
      <c r="AK538" s="13"/>
      <c r="AL538" s="13"/>
    </row>
    <row r="539" spans="1:38" ht="105" x14ac:dyDescent="0.25">
      <c r="A539" s="31">
        <v>533</v>
      </c>
      <c r="B539" s="31">
        <v>533</v>
      </c>
      <c r="C539" s="38" t="s">
        <v>2419</v>
      </c>
      <c r="D539" s="32"/>
      <c r="E539" s="32"/>
      <c r="F539" s="32"/>
      <c r="G539" s="13"/>
      <c r="H539" s="13"/>
      <c r="I539" s="13"/>
      <c r="J539" s="13"/>
      <c r="K539" s="13"/>
      <c r="L539" s="13"/>
      <c r="M539" s="32"/>
      <c r="N539" s="13"/>
      <c r="O539" s="13"/>
      <c r="P539" s="13"/>
      <c r="Q539" s="13"/>
      <c r="R539" s="32"/>
      <c r="S539" s="13"/>
      <c r="T539" s="13"/>
      <c r="U539" s="13"/>
      <c r="V539" s="13"/>
      <c r="W539" s="32" t="s">
        <v>2432</v>
      </c>
      <c r="X539" s="38" t="s">
        <v>2375</v>
      </c>
      <c r="Y539" s="48" t="s">
        <v>2433</v>
      </c>
      <c r="Z539" s="38" t="s">
        <v>2375</v>
      </c>
      <c r="AA539" s="48">
        <v>2021</v>
      </c>
      <c r="AB539" s="48" t="s">
        <v>198</v>
      </c>
      <c r="AC539" s="48">
        <v>7</v>
      </c>
      <c r="AD539" s="13"/>
      <c r="AE539" s="48"/>
      <c r="AF539" s="48">
        <v>7</v>
      </c>
      <c r="AG539" s="32"/>
      <c r="AH539" s="32"/>
      <c r="AI539" s="13"/>
      <c r="AJ539" s="13"/>
      <c r="AK539" s="13"/>
      <c r="AL539" s="13"/>
    </row>
    <row r="540" spans="1:38" ht="90" x14ac:dyDescent="0.25">
      <c r="A540" s="31">
        <v>534</v>
      </c>
      <c r="B540" s="31">
        <v>534</v>
      </c>
      <c r="C540" s="38" t="s">
        <v>2419</v>
      </c>
      <c r="D540" s="32"/>
      <c r="E540" s="32"/>
      <c r="F540" s="32"/>
      <c r="G540" s="13"/>
      <c r="H540" s="13"/>
      <c r="I540" s="13"/>
      <c r="J540" s="13"/>
      <c r="K540" s="13"/>
      <c r="L540" s="13"/>
      <c r="M540" s="32"/>
      <c r="N540" s="13"/>
      <c r="O540" s="13"/>
      <c r="P540" s="13"/>
      <c r="Q540" s="13"/>
      <c r="R540" s="32"/>
      <c r="S540" s="13"/>
      <c r="T540" s="13"/>
      <c r="U540" s="13"/>
      <c r="V540" s="13"/>
      <c r="W540" s="48" t="s">
        <v>2434</v>
      </c>
      <c r="X540" s="38" t="s">
        <v>2435</v>
      </c>
      <c r="Y540" s="48" t="s">
        <v>2436</v>
      </c>
      <c r="Z540" s="38" t="s">
        <v>2435</v>
      </c>
      <c r="AA540" s="48">
        <v>2021</v>
      </c>
      <c r="AB540" s="48" t="s">
        <v>205</v>
      </c>
      <c r="AC540" s="48">
        <v>4</v>
      </c>
      <c r="AD540" s="13"/>
      <c r="AE540" s="48"/>
      <c r="AF540" s="48">
        <v>4</v>
      </c>
      <c r="AG540" s="32"/>
      <c r="AH540" s="32"/>
      <c r="AI540" s="13"/>
      <c r="AJ540" s="13"/>
      <c r="AK540" s="13"/>
      <c r="AL540" s="13"/>
    </row>
    <row r="541" spans="1:38" ht="75" x14ac:dyDescent="0.25">
      <c r="A541" s="31">
        <v>535</v>
      </c>
      <c r="B541" s="31">
        <v>535</v>
      </c>
      <c r="C541" s="38" t="s">
        <v>2419</v>
      </c>
      <c r="D541" s="32"/>
      <c r="E541" s="32"/>
      <c r="F541" s="32"/>
      <c r="G541" s="13"/>
      <c r="H541" s="13"/>
      <c r="I541" s="13"/>
      <c r="J541" s="13"/>
      <c r="K541" s="13"/>
      <c r="L541" s="13"/>
      <c r="M541" s="32"/>
      <c r="N541" s="13"/>
      <c r="O541" s="13"/>
      <c r="P541" s="13"/>
      <c r="Q541" s="13"/>
      <c r="R541" s="32"/>
      <c r="S541" s="13"/>
      <c r="T541" s="13"/>
      <c r="U541" s="13"/>
      <c r="V541" s="13"/>
      <c r="W541" s="48" t="s">
        <v>2437</v>
      </c>
      <c r="X541" s="38" t="s">
        <v>2438</v>
      </c>
      <c r="Y541" s="48" t="s">
        <v>2439</v>
      </c>
      <c r="Z541" s="38" t="s">
        <v>2438</v>
      </c>
      <c r="AA541" s="48">
        <v>2021</v>
      </c>
      <c r="AB541" s="48" t="s">
        <v>205</v>
      </c>
      <c r="AC541" s="48">
        <v>3</v>
      </c>
      <c r="AD541" s="13"/>
      <c r="AE541" s="48"/>
      <c r="AF541" s="48">
        <v>3</v>
      </c>
      <c r="AG541" s="32"/>
      <c r="AH541" s="32"/>
      <c r="AI541" s="13"/>
      <c r="AJ541" s="13"/>
      <c r="AK541" s="13"/>
      <c r="AL541" s="13"/>
    </row>
    <row r="542" spans="1:38" ht="105" x14ac:dyDescent="0.25">
      <c r="A542" s="31">
        <v>536</v>
      </c>
      <c r="B542" s="31">
        <v>536</v>
      </c>
      <c r="C542" s="38" t="s">
        <v>2419</v>
      </c>
      <c r="D542" s="32"/>
      <c r="E542" s="32"/>
      <c r="F542" s="32"/>
      <c r="G542" s="13"/>
      <c r="H542" s="13"/>
      <c r="I542" s="13"/>
      <c r="J542" s="13"/>
      <c r="K542" s="13"/>
      <c r="L542" s="13"/>
      <c r="M542" s="32"/>
      <c r="N542" s="13"/>
      <c r="O542" s="13"/>
      <c r="P542" s="13"/>
      <c r="Q542" s="13"/>
      <c r="R542" s="32"/>
      <c r="S542" s="13"/>
      <c r="T542" s="13"/>
      <c r="U542" s="13"/>
      <c r="V542" s="13"/>
      <c r="W542" s="48" t="s">
        <v>2440</v>
      </c>
      <c r="X542" s="38" t="s">
        <v>2441</v>
      </c>
      <c r="Y542" s="48" t="s">
        <v>2442</v>
      </c>
      <c r="Z542" s="38" t="s">
        <v>2441</v>
      </c>
      <c r="AA542" s="48">
        <v>2019</v>
      </c>
      <c r="AB542" s="48" t="s">
        <v>500</v>
      </c>
      <c r="AC542" s="48"/>
      <c r="AD542" s="13"/>
      <c r="AE542" s="48">
        <v>3</v>
      </c>
      <c r="AF542" s="48">
        <v>3</v>
      </c>
      <c r="AG542" s="32"/>
      <c r="AH542" s="32"/>
      <c r="AI542" s="13"/>
      <c r="AJ542" s="13"/>
      <c r="AK542" s="13"/>
      <c r="AL542" s="13"/>
    </row>
    <row r="543" spans="1:38" ht="75" x14ac:dyDescent="0.25">
      <c r="A543" s="31">
        <v>537</v>
      </c>
      <c r="B543" s="31">
        <v>537</v>
      </c>
      <c r="C543" s="38" t="s">
        <v>1222</v>
      </c>
      <c r="D543" s="32"/>
      <c r="E543" s="32"/>
      <c r="F543" s="32"/>
      <c r="G543" s="13"/>
      <c r="H543" s="13"/>
      <c r="I543" s="13"/>
      <c r="J543" s="13"/>
      <c r="K543" s="13"/>
      <c r="L543" s="13"/>
      <c r="M543" s="32"/>
      <c r="N543" s="13"/>
      <c r="O543" s="13"/>
      <c r="P543" s="13"/>
      <c r="Q543" s="13"/>
      <c r="R543" s="32"/>
      <c r="S543" s="13"/>
      <c r="T543" s="13"/>
      <c r="U543" s="13"/>
      <c r="V543" s="13"/>
      <c r="W543" s="32" t="s">
        <v>2443</v>
      </c>
      <c r="X543" s="38" t="s">
        <v>2444</v>
      </c>
      <c r="Y543" s="48" t="s">
        <v>2445</v>
      </c>
      <c r="Z543" s="38" t="s">
        <v>2444</v>
      </c>
      <c r="AA543" s="48">
        <v>2021</v>
      </c>
      <c r="AB543" s="48" t="s">
        <v>198</v>
      </c>
      <c r="AC543" s="48">
        <v>2</v>
      </c>
      <c r="AD543" s="13"/>
      <c r="AE543" s="48"/>
      <c r="AF543" s="48">
        <v>2</v>
      </c>
      <c r="AG543" s="32"/>
      <c r="AH543" s="32"/>
      <c r="AI543" s="13"/>
      <c r="AJ543" s="13"/>
      <c r="AK543" s="13"/>
      <c r="AL543" s="13"/>
    </row>
    <row r="544" spans="1:38" ht="75" x14ac:dyDescent="0.25">
      <c r="A544" s="31">
        <v>538</v>
      </c>
      <c r="B544" s="31">
        <v>538</v>
      </c>
      <c r="C544" s="38" t="s">
        <v>2446</v>
      </c>
      <c r="D544" s="32"/>
      <c r="E544" s="32"/>
      <c r="F544" s="32"/>
      <c r="G544" s="13"/>
      <c r="H544" s="13"/>
      <c r="I544" s="13"/>
      <c r="J544" s="13"/>
      <c r="K544" s="13"/>
      <c r="L544" s="13"/>
      <c r="M544" s="32"/>
      <c r="N544" s="13"/>
      <c r="O544" s="13"/>
      <c r="P544" s="13"/>
      <c r="Q544" s="13"/>
      <c r="R544" s="32"/>
      <c r="S544" s="13"/>
      <c r="T544" s="13"/>
      <c r="U544" s="13"/>
      <c r="V544" s="13"/>
      <c r="W544" s="32" t="s">
        <v>2447</v>
      </c>
      <c r="X544" s="38" t="s">
        <v>2448</v>
      </c>
      <c r="Y544" s="48" t="s">
        <v>2449</v>
      </c>
      <c r="Z544" s="38" t="s">
        <v>2448</v>
      </c>
      <c r="AA544" s="48">
        <v>2021</v>
      </c>
      <c r="AB544" s="48" t="s">
        <v>205</v>
      </c>
      <c r="AC544" s="48"/>
      <c r="AD544" s="13"/>
      <c r="AE544" s="48">
        <v>6</v>
      </c>
      <c r="AF544" s="48">
        <v>6</v>
      </c>
      <c r="AG544" s="32"/>
      <c r="AH544" s="32"/>
      <c r="AI544" s="13"/>
      <c r="AJ544" s="13"/>
      <c r="AK544" s="13"/>
      <c r="AL544" s="13"/>
    </row>
    <row r="545" spans="1:38" ht="135" x14ac:dyDescent="0.25">
      <c r="A545" s="31">
        <v>539</v>
      </c>
      <c r="B545" s="31">
        <v>539</v>
      </c>
      <c r="C545" s="38" t="s">
        <v>2450</v>
      </c>
      <c r="D545" s="32"/>
      <c r="E545" s="32"/>
      <c r="F545" s="32"/>
      <c r="G545" s="13"/>
      <c r="H545" s="13"/>
      <c r="I545" s="13"/>
      <c r="J545" s="13"/>
      <c r="K545" s="13"/>
      <c r="L545" s="13"/>
      <c r="M545" s="32"/>
      <c r="N545" s="13"/>
      <c r="O545" s="13"/>
      <c r="P545" s="13"/>
      <c r="Q545" s="13"/>
      <c r="R545" s="32"/>
      <c r="S545" s="13"/>
      <c r="T545" s="13"/>
      <c r="U545" s="13"/>
      <c r="V545" s="13"/>
      <c r="W545" s="32" t="s">
        <v>2451</v>
      </c>
      <c r="X545" s="38" t="s">
        <v>2065</v>
      </c>
      <c r="Y545" s="48" t="s">
        <v>2452</v>
      </c>
      <c r="Z545" s="38" t="s">
        <v>2065</v>
      </c>
      <c r="AA545" s="48">
        <v>2021</v>
      </c>
      <c r="AB545" s="48" t="s">
        <v>198</v>
      </c>
      <c r="AC545" s="48">
        <v>3</v>
      </c>
      <c r="AD545" s="13"/>
      <c r="AE545" s="48"/>
      <c r="AF545" s="48">
        <v>3</v>
      </c>
      <c r="AG545" s="32"/>
      <c r="AH545" s="32"/>
      <c r="AI545" s="13"/>
      <c r="AJ545" s="13"/>
      <c r="AK545" s="13"/>
      <c r="AL545" s="13"/>
    </row>
    <row r="546" spans="1:38" ht="105" x14ac:dyDescent="0.25">
      <c r="A546" s="31">
        <v>540</v>
      </c>
      <c r="B546" s="31">
        <v>540</v>
      </c>
      <c r="C546" s="38" t="s">
        <v>1244</v>
      </c>
      <c r="D546" s="32"/>
      <c r="E546" s="32"/>
      <c r="F546" s="32"/>
      <c r="G546" s="13"/>
      <c r="H546" s="13"/>
      <c r="I546" s="13"/>
      <c r="J546" s="13"/>
      <c r="K546" s="13"/>
      <c r="L546" s="13"/>
      <c r="M546" s="32"/>
      <c r="N546" s="13"/>
      <c r="O546" s="13"/>
      <c r="P546" s="13"/>
      <c r="Q546" s="13"/>
      <c r="R546" s="32"/>
      <c r="S546" s="13"/>
      <c r="T546" s="13"/>
      <c r="U546" s="13"/>
      <c r="V546" s="13"/>
      <c r="W546" s="32" t="s">
        <v>2453</v>
      </c>
      <c r="X546" s="38" t="s">
        <v>2438</v>
      </c>
      <c r="Y546" s="48" t="s">
        <v>2454</v>
      </c>
      <c r="Z546" s="38" t="s">
        <v>2438</v>
      </c>
      <c r="AA546" s="48">
        <v>2021</v>
      </c>
      <c r="AB546" s="48" t="s">
        <v>2455</v>
      </c>
      <c r="AC546" s="48"/>
      <c r="AD546" s="13"/>
      <c r="AE546" s="48">
        <v>2</v>
      </c>
      <c r="AF546" s="48">
        <v>2</v>
      </c>
      <c r="AG546" s="32"/>
      <c r="AH546" s="32"/>
      <c r="AI546" s="13"/>
      <c r="AJ546" s="13"/>
      <c r="AK546" s="13"/>
      <c r="AL546" s="13"/>
    </row>
    <row r="547" spans="1:38" ht="105" x14ac:dyDescent="0.25">
      <c r="A547" s="31">
        <v>541</v>
      </c>
      <c r="B547" s="31">
        <v>541</v>
      </c>
      <c r="C547" s="38" t="s">
        <v>1244</v>
      </c>
      <c r="D547" s="32"/>
      <c r="E547" s="32"/>
      <c r="F547" s="32"/>
      <c r="G547" s="13"/>
      <c r="H547" s="13"/>
      <c r="I547" s="13"/>
      <c r="J547" s="13"/>
      <c r="K547" s="13"/>
      <c r="L547" s="13"/>
      <c r="M547" s="32"/>
      <c r="N547" s="13"/>
      <c r="O547" s="13"/>
      <c r="P547" s="13"/>
      <c r="Q547" s="13"/>
      <c r="R547" s="32"/>
      <c r="S547" s="13"/>
      <c r="T547" s="13"/>
      <c r="U547" s="13"/>
      <c r="V547" s="13"/>
      <c r="W547" s="32" t="s">
        <v>2456</v>
      </c>
      <c r="X547" s="38" t="s">
        <v>2457</v>
      </c>
      <c r="Y547" s="48" t="s">
        <v>2458</v>
      </c>
      <c r="Z547" s="38" t="s">
        <v>2457</v>
      </c>
      <c r="AA547" s="48">
        <v>2019</v>
      </c>
      <c r="AB547" s="48" t="s">
        <v>205</v>
      </c>
      <c r="AC547" s="48"/>
      <c r="AD547" s="13"/>
      <c r="AE547" s="48">
        <v>6</v>
      </c>
      <c r="AF547" s="48">
        <v>6</v>
      </c>
      <c r="AG547" s="32"/>
      <c r="AH547" s="32"/>
      <c r="AI547" s="13"/>
      <c r="AJ547" s="13"/>
      <c r="AK547" s="13"/>
      <c r="AL547" s="13"/>
    </row>
    <row r="548" spans="1:38" ht="120" x14ac:dyDescent="0.25">
      <c r="A548" s="31">
        <v>542</v>
      </c>
      <c r="B548" s="31">
        <v>542</v>
      </c>
      <c r="C548" s="38" t="s">
        <v>1204</v>
      </c>
      <c r="D548" s="32"/>
      <c r="E548" s="32"/>
      <c r="F548" s="32"/>
      <c r="G548" s="13"/>
      <c r="H548" s="13"/>
      <c r="I548" s="13"/>
      <c r="J548" s="13"/>
      <c r="K548" s="13"/>
      <c r="L548" s="13"/>
      <c r="M548" s="32"/>
      <c r="N548" s="13"/>
      <c r="O548" s="13"/>
      <c r="P548" s="13"/>
      <c r="Q548" s="13"/>
      <c r="R548" s="32"/>
      <c r="S548" s="13"/>
      <c r="T548" s="13"/>
      <c r="U548" s="13"/>
      <c r="V548" s="13"/>
      <c r="W548" s="32" t="s">
        <v>2459</v>
      </c>
      <c r="X548" s="38" t="s">
        <v>2460</v>
      </c>
      <c r="Y548" s="48" t="s">
        <v>2461</v>
      </c>
      <c r="Z548" s="38" t="s">
        <v>2460</v>
      </c>
      <c r="AA548" s="48">
        <v>2021</v>
      </c>
      <c r="AB548" s="48" t="s">
        <v>205</v>
      </c>
      <c r="AC548" s="48"/>
      <c r="AD548" s="13"/>
      <c r="AE548" s="48">
        <v>1</v>
      </c>
      <c r="AF548" s="48">
        <v>1</v>
      </c>
      <c r="AG548" s="32"/>
      <c r="AH548" s="32"/>
      <c r="AI548" s="13"/>
      <c r="AJ548" s="13"/>
      <c r="AK548" s="13"/>
      <c r="AL548" s="13"/>
    </row>
    <row r="549" spans="1:38" ht="150" x14ac:dyDescent="0.25">
      <c r="A549" s="31">
        <v>543</v>
      </c>
      <c r="B549" s="31">
        <v>543</v>
      </c>
      <c r="C549" s="38" t="s">
        <v>2462</v>
      </c>
      <c r="D549" s="32"/>
      <c r="E549" s="32"/>
      <c r="F549" s="32"/>
      <c r="G549" s="13"/>
      <c r="H549" s="13"/>
      <c r="I549" s="13"/>
      <c r="J549" s="13"/>
      <c r="K549" s="13"/>
      <c r="L549" s="13"/>
      <c r="M549" s="32"/>
      <c r="N549" s="13"/>
      <c r="O549" s="13"/>
      <c r="P549" s="13"/>
      <c r="Q549" s="13"/>
      <c r="R549" s="32"/>
      <c r="S549" s="13"/>
      <c r="T549" s="13"/>
      <c r="U549" s="13"/>
      <c r="V549" s="13"/>
      <c r="W549" s="32" t="s">
        <v>2463</v>
      </c>
      <c r="X549" s="38" t="s">
        <v>2464</v>
      </c>
      <c r="Y549" s="48" t="s">
        <v>2465</v>
      </c>
      <c r="Z549" s="38" t="s">
        <v>2464</v>
      </c>
      <c r="AA549" s="48">
        <v>2021</v>
      </c>
      <c r="AB549" s="48" t="s">
        <v>198</v>
      </c>
      <c r="AC549" s="48">
        <v>2</v>
      </c>
      <c r="AD549" s="13"/>
      <c r="AE549" s="48"/>
      <c r="AF549" s="48">
        <v>2</v>
      </c>
      <c r="AG549" s="32"/>
      <c r="AH549" s="32"/>
      <c r="AI549" s="13"/>
      <c r="AJ549" s="13"/>
      <c r="AK549" s="13"/>
      <c r="AL549" s="13"/>
    </row>
    <row r="550" spans="1:38" ht="105" x14ac:dyDescent="0.25">
      <c r="A550" s="31">
        <v>544</v>
      </c>
      <c r="B550" s="31">
        <v>544</v>
      </c>
      <c r="C550" s="38" t="s">
        <v>2466</v>
      </c>
      <c r="D550" s="32"/>
      <c r="E550" s="32"/>
      <c r="F550" s="32"/>
      <c r="G550" s="13"/>
      <c r="H550" s="13"/>
      <c r="I550" s="13"/>
      <c r="J550" s="13"/>
      <c r="K550" s="13"/>
      <c r="L550" s="13"/>
      <c r="M550" s="32"/>
      <c r="N550" s="13"/>
      <c r="O550" s="13"/>
      <c r="P550" s="13"/>
      <c r="Q550" s="13"/>
      <c r="R550" s="32"/>
      <c r="S550" s="13"/>
      <c r="T550" s="13"/>
      <c r="U550" s="13"/>
      <c r="V550" s="13"/>
      <c r="W550" s="32" t="s">
        <v>2467</v>
      </c>
      <c r="X550" s="38" t="s">
        <v>2400</v>
      </c>
      <c r="Y550" s="48" t="s">
        <v>2468</v>
      </c>
      <c r="Z550" s="38" t="s">
        <v>2400</v>
      </c>
      <c r="AA550" s="48">
        <v>2021</v>
      </c>
      <c r="AB550" s="48" t="s">
        <v>198</v>
      </c>
      <c r="AC550" s="48">
        <v>5</v>
      </c>
      <c r="AD550" s="13"/>
      <c r="AE550" s="48"/>
      <c r="AF550" s="48">
        <v>5</v>
      </c>
      <c r="AG550" s="32"/>
      <c r="AH550" s="32"/>
      <c r="AI550" s="13"/>
      <c r="AJ550" s="13"/>
      <c r="AK550" s="13"/>
      <c r="AL550" s="13"/>
    </row>
    <row r="551" spans="1:38" ht="120" x14ac:dyDescent="0.25">
      <c r="A551" s="31">
        <v>545</v>
      </c>
      <c r="B551" s="31">
        <v>545</v>
      </c>
      <c r="C551" s="38" t="s">
        <v>2466</v>
      </c>
      <c r="D551" s="32"/>
      <c r="E551" s="32"/>
      <c r="F551" s="32"/>
      <c r="G551" s="13"/>
      <c r="H551" s="13"/>
      <c r="I551" s="13"/>
      <c r="J551" s="13"/>
      <c r="K551" s="13"/>
      <c r="L551" s="13"/>
      <c r="M551" s="32"/>
      <c r="N551" s="13"/>
      <c r="O551" s="13"/>
      <c r="P551" s="13"/>
      <c r="Q551" s="13"/>
      <c r="R551" s="32"/>
      <c r="S551" s="13"/>
      <c r="T551" s="13"/>
      <c r="U551" s="13"/>
      <c r="V551" s="13"/>
      <c r="W551" s="32" t="s">
        <v>2469</v>
      </c>
      <c r="X551" s="38" t="s">
        <v>2470</v>
      </c>
      <c r="Y551" s="48" t="s">
        <v>2471</v>
      </c>
      <c r="Z551" s="38" t="s">
        <v>2470</v>
      </c>
      <c r="AA551" s="48">
        <v>2020</v>
      </c>
      <c r="AB551" s="48" t="s">
        <v>205</v>
      </c>
      <c r="AC551" s="48">
        <v>22</v>
      </c>
      <c r="AD551" s="13"/>
      <c r="AE551" s="48"/>
      <c r="AF551" s="48">
        <v>22</v>
      </c>
      <c r="AG551" s="32"/>
      <c r="AH551" s="32"/>
      <c r="AI551" s="13"/>
      <c r="AJ551" s="13"/>
      <c r="AK551" s="13"/>
      <c r="AL551" s="13"/>
    </row>
    <row r="552" spans="1:38" ht="135" x14ac:dyDescent="0.25">
      <c r="A552" s="31">
        <v>546</v>
      </c>
      <c r="B552" s="31">
        <v>546</v>
      </c>
      <c r="C552" s="38" t="s">
        <v>2466</v>
      </c>
      <c r="D552" s="32"/>
      <c r="E552" s="32"/>
      <c r="F552" s="32"/>
      <c r="G552" s="13"/>
      <c r="H552" s="13"/>
      <c r="I552" s="13"/>
      <c r="J552" s="13"/>
      <c r="K552" s="13"/>
      <c r="L552" s="13"/>
      <c r="M552" s="32"/>
      <c r="N552" s="13"/>
      <c r="O552" s="13"/>
      <c r="P552" s="13"/>
      <c r="Q552" s="13"/>
      <c r="R552" s="32"/>
      <c r="S552" s="13"/>
      <c r="T552" s="13"/>
      <c r="U552" s="13"/>
      <c r="V552" s="13"/>
      <c r="W552" s="32" t="s">
        <v>2472</v>
      </c>
      <c r="X552" s="38" t="s">
        <v>2473</v>
      </c>
      <c r="Y552" s="48" t="s">
        <v>2474</v>
      </c>
      <c r="Z552" s="38" t="s">
        <v>2473</v>
      </c>
      <c r="AA552" s="48">
        <v>2020</v>
      </c>
      <c r="AB552" s="48" t="s">
        <v>205</v>
      </c>
      <c r="AC552" s="48">
        <v>25</v>
      </c>
      <c r="AD552" s="13"/>
      <c r="AE552" s="48"/>
      <c r="AF552" s="48">
        <v>25</v>
      </c>
      <c r="AG552" s="32"/>
      <c r="AH552" s="32"/>
      <c r="AI552" s="13"/>
      <c r="AJ552" s="13"/>
      <c r="AK552" s="13"/>
      <c r="AL552" s="13"/>
    </row>
    <row r="553" spans="1:38" ht="105" x14ac:dyDescent="0.25">
      <c r="A553" s="31">
        <v>547</v>
      </c>
      <c r="B553" s="31">
        <v>547</v>
      </c>
      <c r="C553" s="38" t="s">
        <v>2466</v>
      </c>
      <c r="D553" s="32"/>
      <c r="E553" s="32"/>
      <c r="F553" s="32"/>
      <c r="G553" s="13"/>
      <c r="H553" s="13"/>
      <c r="I553" s="13"/>
      <c r="J553" s="13"/>
      <c r="K553" s="13"/>
      <c r="L553" s="13"/>
      <c r="M553" s="32"/>
      <c r="N553" s="13"/>
      <c r="O553" s="13"/>
      <c r="P553" s="13"/>
      <c r="Q553" s="13"/>
      <c r="R553" s="32"/>
      <c r="S553" s="13"/>
      <c r="T553" s="13"/>
      <c r="U553" s="13"/>
      <c r="V553" s="13"/>
      <c r="W553" s="32" t="s">
        <v>2475</v>
      </c>
      <c r="X553" s="38" t="s">
        <v>2284</v>
      </c>
      <c r="Y553" s="48" t="s">
        <v>2476</v>
      </c>
      <c r="Z553" s="38" t="s">
        <v>2284</v>
      </c>
      <c r="AA553" s="48">
        <v>2021</v>
      </c>
      <c r="AB553" s="48" t="s">
        <v>999</v>
      </c>
      <c r="AC553" s="48">
        <v>4</v>
      </c>
      <c r="AD553" s="13"/>
      <c r="AE553" s="48"/>
      <c r="AF553" s="48">
        <v>4</v>
      </c>
      <c r="AG553" s="32"/>
      <c r="AH553" s="32"/>
      <c r="AI553" s="13"/>
      <c r="AJ553" s="13"/>
      <c r="AK553" s="13"/>
      <c r="AL553" s="13"/>
    </row>
    <row r="554" spans="1:38" ht="90" x14ac:dyDescent="0.25">
      <c r="A554" s="31">
        <v>548</v>
      </c>
      <c r="B554" s="31">
        <v>548</v>
      </c>
      <c r="C554" s="38" t="s">
        <v>2466</v>
      </c>
      <c r="D554" s="32"/>
      <c r="E554" s="32"/>
      <c r="F554" s="32"/>
      <c r="G554" s="13"/>
      <c r="H554" s="13"/>
      <c r="I554" s="13"/>
      <c r="J554" s="13"/>
      <c r="K554" s="13"/>
      <c r="L554" s="13"/>
      <c r="M554" s="32"/>
      <c r="N554" s="13"/>
      <c r="O554" s="13"/>
      <c r="P554" s="13"/>
      <c r="Q554" s="13"/>
      <c r="R554" s="32"/>
      <c r="S554" s="13"/>
      <c r="T554" s="13"/>
      <c r="U554" s="13"/>
      <c r="V554" s="13"/>
      <c r="W554" s="32" t="s">
        <v>2477</v>
      </c>
      <c r="X554" s="38" t="s">
        <v>2478</v>
      </c>
      <c r="Y554" s="48" t="s">
        <v>2479</v>
      </c>
      <c r="Z554" s="38" t="s">
        <v>2478</v>
      </c>
      <c r="AA554" s="48">
        <v>2019</v>
      </c>
      <c r="AB554" s="48" t="s">
        <v>999</v>
      </c>
      <c r="AC554" s="48">
        <v>4</v>
      </c>
      <c r="AD554" s="13"/>
      <c r="AE554" s="48"/>
      <c r="AF554" s="48">
        <v>4</v>
      </c>
      <c r="AG554" s="32"/>
      <c r="AH554" s="32"/>
      <c r="AI554" s="13"/>
      <c r="AJ554" s="13"/>
      <c r="AK554" s="13"/>
      <c r="AL554" s="13"/>
    </row>
    <row r="555" spans="1:38" ht="105" x14ac:dyDescent="0.25">
      <c r="A555" s="31">
        <v>549</v>
      </c>
      <c r="B555" s="31">
        <v>549</v>
      </c>
      <c r="C555" s="38" t="s">
        <v>2466</v>
      </c>
      <c r="D555" s="32"/>
      <c r="E555" s="32"/>
      <c r="F555" s="32"/>
      <c r="G555" s="13"/>
      <c r="H555" s="13"/>
      <c r="I555" s="13"/>
      <c r="J555" s="13"/>
      <c r="K555" s="13"/>
      <c r="L555" s="13"/>
      <c r="M555" s="32"/>
      <c r="N555" s="13"/>
      <c r="O555" s="13"/>
      <c r="P555" s="13"/>
      <c r="Q555" s="13"/>
      <c r="R555" s="32"/>
      <c r="S555" s="13"/>
      <c r="T555" s="13"/>
      <c r="U555" s="13"/>
      <c r="V555" s="13"/>
      <c r="W555" s="32" t="s">
        <v>2480</v>
      </c>
      <c r="X555" s="38" t="s">
        <v>2481</v>
      </c>
      <c r="Y555" s="48" t="s">
        <v>2482</v>
      </c>
      <c r="Z555" s="38" t="s">
        <v>2481</v>
      </c>
      <c r="AA555" s="48">
        <v>2021</v>
      </c>
      <c r="AB555" s="48" t="s">
        <v>500</v>
      </c>
      <c r="AC555" s="48">
        <v>1</v>
      </c>
      <c r="AD555" s="13"/>
      <c r="AE555" s="48"/>
      <c r="AF555" s="48">
        <v>1</v>
      </c>
      <c r="AG555" s="32"/>
      <c r="AH555" s="32"/>
      <c r="AI555" s="13"/>
      <c r="AJ555" s="13"/>
      <c r="AK555" s="13"/>
      <c r="AL555" s="13"/>
    </row>
    <row r="556" spans="1:38" ht="135" x14ac:dyDescent="0.25">
      <c r="A556" s="31">
        <v>550</v>
      </c>
      <c r="B556" s="31">
        <v>550</v>
      </c>
      <c r="C556" s="38" t="s">
        <v>2466</v>
      </c>
      <c r="D556" s="32"/>
      <c r="E556" s="32"/>
      <c r="F556" s="32"/>
      <c r="G556" s="13"/>
      <c r="H556" s="13"/>
      <c r="I556" s="13"/>
      <c r="J556" s="13"/>
      <c r="K556" s="13"/>
      <c r="L556" s="13"/>
      <c r="M556" s="32"/>
      <c r="N556" s="13"/>
      <c r="O556" s="13"/>
      <c r="P556" s="13"/>
      <c r="Q556" s="13"/>
      <c r="R556" s="32"/>
      <c r="S556" s="13"/>
      <c r="T556" s="13"/>
      <c r="U556" s="13"/>
      <c r="V556" s="13"/>
      <c r="W556" s="32" t="s">
        <v>2483</v>
      </c>
      <c r="X556" s="38" t="s">
        <v>2484</v>
      </c>
      <c r="Y556" s="48" t="s">
        <v>2485</v>
      </c>
      <c r="Z556" s="38" t="s">
        <v>2484</v>
      </c>
      <c r="AA556" s="48">
        <v>2020</v>
      </c>
      <c r="AB556" s="48" t="s">
        <v>198</v>
      </c>
      <c r="AC556" s="48">
        <v>3</v>
      </c>
      <c r="AD556" s="13"/>
      <c r="AE556" s="48"/>
      <c r="AF556" s="48">
        <v>3</v>
      </c>
      <c r="AG556" s="32"/>
      <c r="AH556" s="32"/>
      <c r="AI556" s="13"/>
      <c r="AJ556" s="13"/>
      <c r="AK556" s="13"/>
      <c r="AL556" s="13"/>
    </row>
    <row r="557" spans="1:38" ht="90" x14ac:dyDescent="0.25">
      <c r="A557" s="31">
        <v>551</v>
      </c>
      <c r="B557" s="31">
        <v>551</v>
      </c>
      <c r="C557" s="38" t="s">
        <v>2466</v>
      </c>
      <c r="D557" s="32"/>
      <c r="E557" s="32"/>
      <c r="F557" s="32"/>
      <c r="G557" s="13"/>
      <c r="H557" s="13"/>
      <c r="I557" s="13"/>
      <c r="J557" s="13"/>
      <c r="K557" s="13"/>
      <c r="L557" s="13"/>
      <c r="M557" s="32"/>
      <c r="N557" s="13"/>
      <c r="O557" s="13"/>
      <c r="P557" s="13"/>
      <c r="Q557" s="13"/>
      <c r="R557" s="32"/>
      <c r="S557" s="13"/>
      <c r="T557" s="13"/>
      <c r="U557" s="13"/>
      <c r="V557" s="13"/>
      <c r="W557" s="32" t="s">
        <v>2486</v>
      </c>
      <c r="X557" s="38" t="s">
        <v>2487</v>
      </c>
      <c r="Y557" s="48" t="s">
        <v>2488</v>
      </c>
      <c r="Z557" s="38" t="s">
        <v>2487</v>
      </c>
      <c r="AA557" s="48">
        <v>2022</v>
      </c>
      <c r="AB557" s="48" t="s">
        <v>198</v>
      </c>
      <c r="AC557" s="48">
        <v>6</v>
      </c>
      <c r="AD557" s="13"/>
      <c r="AE557" s="48"/>
      <c r="AF557" s="48">
        <v>6</v>
      </c>
      <c r="AG557" s="32"/>
      <c r="AH557" s="32"/>
      <c r="AI557" s="13"/>
      <c r="AJ557" s="13"/>
      <c r="AK557" s="13"/>
      <c r="AL557" s="13"/>
    </row>
    <row r="558" spans="1:38" ht="180" x14ac:dyDescent="0.25">
      <c r="A558" s="31">
        <v>552</v>
      </c>
      <c r="B558" s="31">
        <v>552</v>
      </c>
      <c r="C558" s="38" t="s">
        <v>2466</v>
      </c>
      <c r="D558" s="32"/>
      <c r="E558" s="32"/>
      <c r="F558" s="32"/>
      <c r="G558" s="13"/>
      <c r="H558" s="13"/>
      <c r="I558" s="13"/>
      <c r="J558" s="13"/>
      <c r="K558" s="13"/>
      <c r="L558" s="13"/>
      <c r="M558" s="32"/>
      <c r="N558" s="13"/>
      <c r="O558" s="13"/>
      <c r="P558" s="13"/>
      <c r="Q558" s="13"/>
      <c r="R558" s="32"/>
      <c r="S558" s="13"/>
      <c r="T558" s="13"/>
      <c r="U558" s="13"/>
      <c r="V558" s="13"/>
      <c r="W558" s="32" t="s">
        <v>2489</v>
      </c>
      <c r="X558" s="38" t="s">
        <v>2065</v>
      </c>
      <c r="Y558" s="48" t="s">
        <v>2479</v>
      </c>
      <c r="Z558" s="38" t="s">
        <v>2065</v>
      </c>
      <c r="AA558" s="48">
        <v>2019</v>
      </c>
      <c r="AB558" s="48" t="s">
        <v>205</v>
      </c>
      <c r="AC558" s="48">
        <v>2</v>
      </c>
      <c r="AD558" s="13"/>
      <c r="AE558" s="48"/>
      <c r="AF558" s="48">
        <v>2</v>
      </c>
      <c r="AG558" s="32"/>
      <c r="AH558" s="32"/>
      <c r="AI558" s="13"/>
      <c r="AJ558" s="13"/>
      <c r="AK558" s="13"/>
      <c r="AL558" s="13"/>
    </row>
    <row r="559" spans="1:38" ht="105" x14ac:dyDescent="0.25">
      <c r="A559" s="31">
        <v>553</v>
      </c>
      <c r="B559" s="31">
        <v>553</v>
      </c>
      <c r="C559" s="38" t="s">
        <v>2466</v>
      </c>
      <c r="D559" s="32"/>
      <c r="E559" s="32"/>
      <c r="F559" s="32"/>
      <c r="G559" s="13"/>
      <c r="H559" s="13"/>
      <c r="I559" s="13"/>
      <c r="J559" s="13"/>
      <c r="K559" s="13"/>
      <c r="L559" s="13"/>
      <c r="M559" s="32"/>
      <c r="N559" s="13"/>
      <c r="O559" s="13"/>
      <c r="P559" s="13"/>
      <c r="Q559" s="13"/>
      <c r="R559" s="32"/>
      <c r="S559" s="13"/>
      <c r="T559" s="13"/>
      <c r="U559" s="13"/>
      <c r="V559" s="13"/>
      <c r="W559" s="32" t="s">
        <v>2490</v>
      </c>
      <c r="X559" s="38" t="s">
        <v>2491</v>
      </c>
      <c r="Y559" s="48" t="s">
        <v>2492</v>
      </c>
      <c r="Z559" s="38" t="s">
        <v>2491</v>
      </c>
      <c r="AA559" s="48">
        <v>2021</v>
      </c>
      <c r="AB559" s="48" t="s">
        <v>205</v>
      </c>
      <c r="AC559" s="48">
        <v>19</v>
      </c>
      <c r="AD559" s="13"/>
      <c r="AE559" s="48"/>
      <c r="AF559" s="48">
        <v>19</v>
      </c>
      <c r="AG559" s="32"/>
      <c r="AH559" s="32"/>
      <c r="AI559" s="13"/>
      <c r="AJ559" s="13"/>
      <c r="AK559" s="13"/>
      <c r="AL559" s="13"/>
    </row>
    <row r="560" spans="1:38" ht="105" x14ac:dyDescent="0.25">
      <c r="A560" s="31">
        <v>554</v>
      </c>
      <c r="B560" s="31">
        <v>554</v>
      </c>
      <c r="C560" s="38" t="s">
        <v>2466</v>
      </c>
      <c r="D560" s="32"/>
      <c r="E560" s="32"/>
      <c r="F560" s="32"/>
      <c r="G560" s="13"/>
      <c r="H560" s="13"/>
      <c r="I560" s="13"/>
      <c r="J560" s="13"/>
      <c r="K560" s="13"/>
      <c r="L560" s="13"/>
      <c r="M560" s="32"/>
      <c r="N560" s="13"/>
      <c r="O560" s="13"/>
      <c r="P560" s="13"/>
      <c r="Q560" s="13"/>
      <c r="R560" s="32"/>
      <c r="S560" s="13"/>
      <c r="T560" s="13"/>
      <c r="U560" s="13"/>
      <c r="V560" s="13"/>
      <c r="W560" s="32" t="s">
        <v>2493</v>
      </c>
      <c r="X560" s="38" t="s">
        <v>2494</v>
      </c>
      <c r="Y560" s="48" t="s">
        <v>2495</v>
      </c>
      <c r="Z560" s="38" t="s">
        <v>2494</v>
      </c>
      <c r="AA560" s="48">
        <v>2021</v>
      </c>
      <c r="AB560" s="48" t="s">
        <v>205</v>
      </c>
      <c r="AC560" s="48">
        <v>8</v>
      </c>
      <c r="AD560" s="13"/>
      <c r="AE560" s="48"/>
      <c r="AF560" s="48">
        <v>8</v>
      </c>
      <c r="AG560" s="32"/>
      <c r="AH560" s="32"/>
      <c r="AI560" s="13"/>
      <c r="AJ560" s="13"/>
      <c r="AK560" s="13"/>
      <c r="AL560" s="13"/>
    </row>
    <row r="561" spans="1:38" ht="120" x14ac:dyDescent="0.25">
      <c r="A561" s="31">
        <v>555</v>
      </c>
      <c r="B561" s="31">
        <v>555</v>
      </c>
      <c r="C561" s="38" t="s">
        <v>2466</v>
      </c>
      <c r="D561" s="32"/>
      <c r="E561" s="32"/>
      <c r="F561" s="32"/>
      <c r="G561" s="13"/>
      <c r="H561" s="13"/>
      <c r="I561" s="13"/>
      <c r="J561" s="13"/>
      <c r="K561" s="13"/>
      <c r="L561" s="13"/>
      <c r="M561" s="32"/>
      <c r="N561" s="13"/>
      <c r="O561" s="13"/>
      <c r="P561" s="13"/>
      <c r="Q561" s="13"/>
      <c r="R561" s="32"/>
      <c r="S561" s="13"/>
      <c r="T561" s="13"/>
      <c r="U561" s="13"/>
      <c r="V561" s="13"/>
      <c r="W561" s="32" t="s">
        <v>2496</v>
      </c>
      <c r="X561" s="38" t="s">
        <v>2491</v>
      </c>
      <c r="Y561" s="48" t="s">
        <v>2497</v>
      </c>
      <c r="Z561" s="38" t="s">
        <v>2491</v>
      </c>
      <c r="AA561" s="48">
        <v>2021</v>
      </c>
      <c r="AB561" s="48" t="s">
        <v>205</v>
      </c>
      <c r="AC561" s="48">
        <v>16</v>
      </c>
      <c r="AD561" s="13"/>
      <c r="AE561" s="48"/>
      <c r="AF561" s="48">
        <v>16</v>
      </c>
      <c r="AG561" s="32"/>
      <c r="AH561" s="32"/>
      <c r="AI561" s="13"/>
      <c r="AJ561" s="13"/>
      <c r="AK561" s="13"/>
      <c r="AL561" s="13"/>
    </row>
    <row r="562" spans="1:38" ht="120" x14ac:dyDescent="0.25">
      <c r="A562" s="31">
        <v>556</v>
      </c>
      <c r="B562" s="31">
        <v>556</v>
      </c>
      <c r="C562" s="38" t="s">
        <v>2466</v>
      </c>
      <c r="D562" s="32"/>
      <c r="E562" s="32"/>
      <c r="F562" s="32"/>
      <c r="G562" s="13"/>
      <c r="H562" s="13"/>
      <c r="I562" s="13"/>
      <c r="J562" s="13"/>
      <c r="K562" s="13"/>
      <c r="L562" s="13"/>
      <c r="M562" s="32"/>
      <c r="N562" s="13"/>
      <c r="O562" s="13"/>
      <c r="P562" s="13"/>
      <c r="Q562" s="13"/>
      <c r="R562" s="32"/>
      <c r="S562" s="13"/>
      <c r="T562" s="13"/>
      <c r="U562" s="13"/>
      <c r="V562" s="13"/>
      <c r="W562" s="32" t="s">
        <v>2496</v>
      </c>
      <c r="X562" s="38" t="s">
        <v>2498</v>
      </c>
      <c r="Y562" s="48" t="s">
        <v>2499</v>
      </c>
      <c r="Z562" s="38" t="s">
        <v>2498</v>
      </c>
      <c r="AA562" s="48">
        <v>2021</v>
      </c>
      <c r="AB562" s="48" t="s">
        <v>205</v>
      </c>
      <c r="AC562" s="48">
        <v>8</v>
      </c>
      <c r="AD562" s="13"/>
      <c r="AE562" s="48"/>
      <c r="AF562" s="48">
        <v>8</v>
      </c>
      <c r="AG562" s="32"/>
      <c r="AH562" s="32"/>
      <c r="AI562" s="13"/>
      <c r="AJ562" s="13"/>
      <c r="AK562" s="13"/>
      <c r="AL562" s="13"/>
    </row>
    <row r="563" spans="1:38" ht="120" x14ac:dyDescent="0.25">
      <c r="A563" s="31">
        <v>557</v>
      </c>
      <c r="B563" s="31">
        <v>557</v>
      </c>
      <c r="C563" s="38" t="s">
        <v>2466</v>
      </c>
      <c r="D563" s="32"/>
      <c r="E563" s="32"/>
      <c r="F563" s="32"/>
      <c r="G563" s="13"/>
      <c r="H563" s="13"/>
      <c r="I563" s="13"/>
      <c r="J563" s="13"/>
      <c r="K563" s="13"/>
      <c r="L563" s="13"/>
      <c r="M563" s="32"/>
      <c r="N563" s="13"/>
      <c r="O563" s="13"/>
      <c r="P563" s="13"/>
      <c r="Q563" s="13"/>
      <c r="R563" s="32"/>
      <c r="S563" s="13"/>
      <c r="T563" s="13"/>
      <c r="U563" s="13"/>
      <c r="V563" s="13"/>
      <c r="W563" s="32" t="s">
        <v>2493</v>
      </c>
      <c r="X563" s="38" t="s">
        <v>2500</v>
      </c>
      <c r="Y563" s="48" t="s">
        <v>2501</v>
      </c>
      <c r="Z563" s="38" t="s">
        <v>2500</v>
      </c>
      <c r="AA563" s="48">
        <v>2021</v>
      </c>
      <c r="AB563" s="48" t="s">
        <v>205</v>
      </c>
      <c r="AC563" s="48">
        <v>13</v>
      </c>
      <c r="AD563" s="13"/>
      <c r="AE563" s="48"/>
      <c r="AF563" s="48">
        <v>13</v>
      </c>
      <c r="AG563" s="32"/>
      <c r="AH563" s="32"/>
      <c r="AI563" s="13"/>
      <c r="AJ563" s="13"/>
      <c r="AK563" s="13"/>
      <c r="AL563" s="13"/>
    </row>
    <row r="564" spans="1:38" ht="120" x14ac:dyDescent="0.25">
      <c r="A564" s="31">
        <v>558</v>
      </c>
      <c r="B564" s="31">
        <v>558</v>
      </c>
      <c r="C564" s="38" t="s">
        <v>2466</v>
      </c>
      <c r="D564" s="32"/>
      <c r="E564" s="32"/>
      <c r="F564" s="32"/>
      <c r="G564" s="13"/>
      <c r="H564" s="13"/>
      <c r="I564" s="13"/>
      <c r="J564" s="13"/>
      <c r="K564" s="13"/>
      <c r="L564" s="13"/>
      <c r="M564" s="32"/>
      <c r="N564" s="13"/>
      <c r="O564" s="13"/>
      <c r="P564" s="13"/>
      <c r="Q564" s="13"/>
      <c r="R564" s="32"/>
      <c r="S564" s="13"/>
      <c r="T564" s="13"/>
      <c r="U564" s="13"/>
      <c r="V564" s="13"/>
      <c r="W564" s="32" t="s">
        <v>2502</v>
      </c>
      <c r="X564" s="38" t="s">
        <v>2503</v>
      </c>
      <c r="Y564" s="48" t="s">
        <v>2504</v>
      </c>
      <c r="Z564" s="38" t="s">
        <v>2503</v>
      </c>
      <c r="AA564" s="48">
        <v>2022</v>
      </c>
      <c r="AB564" s="48" t="s">
        <v>205</v>
      </c>
      <c r="AC564" s="48">
        <v>20</v>
      </c>
      <c r="AD564" s="13"/>
      <c r="AE564" s="48"/>
      <c r="AF564" s="48">
        <v>20</v>
      </c>
      <c r="AG564" s="32"/>
      <c r="AH564" s="32"/>
      <c r="AI564" s="13"/>
      <c r="AJ564" s="13"/>
      <c r="AK564" s="13"/>
      <c r="AL564" s="13"/>
    </row>
    <row r="565" spans="1:38" ht="105" x14ac:dyDescent="0.25">
      <c r="A565" s="31">
        <v>559</v>
      </c>
      <c r="B565" s="31">
        <v>559</v>
      </c>
      <c r="C565" s="38" t="s">
        <v>2466</v>
      </c>
      <c r="D565" s="32"/>
      <c r="E565" s="32"/>
      <c r="F565" s="32"/>
      <c r="G565" s="13"/>
      <c r="H565" s="13"/>
      <c r="I565" s="13"/>
      <c r="J565" s="13"/>
      <c r="K565" s="13"/>
      <c r="L565" s="13"/>
      <c r="M565" s="32"/>
      <c r="N565" s="13"/>
      <c r="O565" s="13"/>
      <c r="P565" s="13"/>
      <c r="Q565" s="13"/>
      <c r="R565" s="32"/>
      <c r="S565" s="13"/>
      <c r="T565" s="13"/>
      <c r="U565" s="13"/>
      <c r="V565" s="13"/>
      <c r="W565" s="32" t="s">
        <v>2505</v>
      </c>
      <c r="X565" s="38" t="s">
        <v>2506</v>
      </c>
      <c r="Y565" s="48" t="s">
        <v>2507</v>
      </c>
      <c r="Z565" s="38" t="s">
        <v>2506</v>
      </c>
      <c r="AA565" s="48">
        <v>2020</v>
      </c>
      <c r="AB565" s="48" t="s">
        <v>205</v>
      </c>
      <c r="AC565" s="48">
        <v>16</v>
      </c>
      <c r="AD565" s="13"/>
      <c r="AE565" s="48"/>
      <c r="AF565" s="48">
        <v>16</v>
      </c>
      <c r="AG565" s="32"/>
      <c r="AH565" s="32"/>
      <c r="AI565" s="13"/>
      <c r="AJ565" s="13"/>
      <c r="AK565" s="13"/>
      <c r="AL565" s="13"/>
    </row>
    <row r="566" spans="1:38" ht="135" x14ac:dyDescent="0.25">
      <c r="A566" s="31">
        <v>560</v>
      </c>
      <c r="B566" s="31">
        <v>560</v>
      </c>
      <c r="C566" s="38" t="s">
        <v>2466</v>
      </c>
      <c r="D566" s="32"/>
      <c r="E566" s="32"/>
      <c r="F566" s="32"/>
      <c r="G566" s="13"/>
      <c r="H566" s="13"/>
      <c r="I566" s="13"/>
      <c r="J566" s="13"/>
      <c r="K566" s="13"/>
      <c r="L566" s="13"/>
      <c r="M566" s="32"/>
      <c r="N566" s="13"/>
      <c r="O566" s="13"/>
      <c r="P566" s="13"/>
      <c r="Q566" s="13"/>
      <c r="R566" s="32"/>
      <c r="S566" s="13"/>
      <c r="T566" s="13"/>
      <c r="U566" s="13"/>
      <c r="V566" s="13"/>
      <c r="W566" s="32" t="s">
        <v>2508</v>
      </c>
      <c r="X566" s="38" t="s">
        <v>2071</v>
      </c>
      <c r="Y566" s="48" t="s">
        <v>2509</v>
      </c>
      <c r="Z566" s="38" t="s">
        <v>2071</v>
      </c>
      <c r="AA566" s="48">
        <v>2022</v>
      </c>
      <c r="AB566" s="48" t="s">
        <v>205</v>
      </c>
      <c r="AC566" s="48">
        <v>12</v>
      </c>
      <c r="AD566" s="13"/>
      <c r="AE566" s="48"/>
      <c r="AF566" s="48">
        <v>12</v>
      </c>
      <c r="AG566" s="32"/>
      <c r="AH566" s="32"/>
      <c r="AI566" s="13"/>
      <c r="AJ566" s="13"/>
      <c r="AK566" s="13"/>
      <c r="AL566" s="13"/>
    </row>
    <row r="567" spans="1:38" ht="165" x14ac:dyDescent="0.25">
      <c r="A567" s="31">
        <v>561</v>
      </c>
      <c r="B567" s="31">
        <v>561</v>
      </c>
      <c r="C567" s="40" t="s">
        <v>1109</v>
      </c>
      <c r="D567" s="32"/>
      <c r="E567" s="32"/>
      <c r="F567" s="32"/>
      <c r="G567" s="13"/>
      <c r="H567" s="13"/>
      <c r="I567" s="13"/>
      <c r="J567" s="13"/>
      <c r="K567" s="13"/>
      <c r="L567" s="13"/>
      <c r="M567" s="32"/>
      <c r="N567" s="13"/>
      <c r="O567" s="13"/>
      <c r="P567" s="13"/>
      <c r="Q567" s="13"/>
      <c r="R567" s="32"/>
      <c r="S567" s="13"/>
      <c r="T567" s="13"/>
      <c r="U567" s="13"/>
      <c r="V567" s="13"/>
      <c r="W567" s="32" t="s">
        <v>2510</v>
      </c>
      <c r="X567" s="38" t="s">
        <v>2511</v>
      </c>
      <c r="Y567" s="48" t="s">
        <v>2512</v>
      </c>
      <c r="Z567" s="38" t="s">
        <v>2511</v>
      </c>
      <c r="AA567" s="48">
        <v>2021</v>
      </c>
      <c r="AB567" s="48" t="s">
        <v>2059</v>
      </c>
      <c r="AC567" s="48">
        <v>3</v>
      </c>
      <c r="AD567" s="13"/>
      <c r="AE567" s="48"/>
      <c r="AF567" s="48">
        <v>3</v>
      </c>
      <c r="AG567" s="32"/>
      <c r="AH567" s="32"/>
      <c r="AI567" s="13"/>
      <c r="AJ567" s="13"/>
      <c r="AK567" s="13"/>
      <c r="AL567" s="13"/>
    </row>
    <row r="568" spans="1:38" ht="165" x14ac:dyDescent="0.25">
      <c r="A568" s="31">
        <v>562</v>
      </c>
      <c r="B568" s="31">
        <v>562</v>
      </c>
      <c r="C568" s="40" t="s">
        <v>1109</v>
      </c>
      <c r="D568" s="32"/>
      <c r="E568" s="32"/>
      <c r="F568" s="32"/>
      <c r="G568" s="13"/>
      <c r="H568" s="13"/>
      <c r="I568" s="13"/>
      <c r="J568" s="13"/>
      <c r="K568" s="13"/>
      <c r="L568" s="13"/>
      <c r="M568" s="32"/>
      <c r="N568" s="13"/>
      <c r="O568" s="13"/>
      <c r="P568" s="13"/>
      <c r="Q568" s="13"/>
      <c r="R568" s="32"/>
      <c r="S568" s="13"/>
      <c r="T568" s="13"/>
      <c r="U568" s="13"/>
      <c r="V568" s="13"/>
      <c r="W568" s="32" t="s">
        <v>2510</v>
      </c>
      <c r="X568" s="38" t="s">
        <v>2511</v>
      </c>
      <c r="Y568" s="48" t="s">
        <v>2513</v>
      </c>
      <c r="Z568" s="38" t="s">
        <v>2511</v>
      </c>
      <c r="AA568" s="48">
        <v>2021</v>
      </c>
      <c r="AB568" s="48" t="s">
        <v>2059</v>
      </c>
      <c r="AC568" s="48">
        <v>3</v>
      </c>
      <c r="AD568" s="13"/>
      <c r="AE568" s="48"/>
      <c r="AF568" s="48">
        <v>3</v>
      </c>
      <c r="AG568" s="32"/>
      <c r="AH568" s="32"/>
      <c r="AI568" s="13"/>
      <c r="AJ568" s="13"/>
      <c r="AK568" s="13"/>
      <c r="AL568" s="13"/>
    </row>
    <row r="569" spans="1:38" ht="165" x14ac:dyDescent="0.25">
      <c r="A569" s="31">
        <v>563</v>
      </c>
      <c r="B569" s="31">
        <v>563</v>
      </c>
      <c r="C569" s="40" t="s">
        <v>1228</v>
      </c>
      <c r="D569" s="32"/>
      <c r="E569" s="32"/>
      <c r="F569" s="32"/>
      <c r="G569" s="13"/>
      <c r="H569" s="13"/>
      <c r="I569" s="13"/>
      <c r="J569" s="13"/>
      <c r="K569" s="13"/>
      <c r="L569" s="13"/>
      <c r="M569" s="32"/>
      <c r="N569" s="13"/>
      <c r="O569" s="13"/>
      <c r="P569" s="13"/>
      <c r="Q569" s="13"/>
      <c r="R569" s="32"/>
      <c r="S569" s="13"/>
      <c r="T569" s="13"/>
      <c r="U569" s="13"/>
      <c r="V569" s="13"/>
      <c r="W569" s="32" t="s">
        <v>2510</v>
      </c>
      <c r="X569" s="38" t="s">
        <v>2511</v>
      </c>
      <c r="Y569" s="48" t="s">
        <v>2514</v>
      </c>
      <c r="Z569" s="38" t="s">
        <v>2511</v>
      </c>
      <c r="AA569" s="48">
        <v>2021</v>
      </c>
      <c r="AB569" s="48" t="s">
        <v>2059</v>
      </c>
      <c r="AC569" s="48">
        <v>3</v>
      </c>
      <c r="AD569" s="13"/>
      <c r="AE569" s="48"/>
      <c r="AF569" s="48">
        <v>3</v>
      </c>
      <c r="AG569" s="32"/>
      <c r="AH569" s="32"/>
      <c r="AI569" s="13"/>
      <c r="AJ569" s="13"/>
      <c r="AK569" s="13"/>
      <c r="AL569" s="13"/>
    </row>
    <row r="570" spans="1:38" ht="165" x14ac:dyDescent="0.25">
      <c r="A570" s="31">
        <v>564</v>
      </c>
      <c r="B570" s="31">
        <v>564</v>
      </c>
      <c r="C570" s="40" t="s">
        <v>1228</v>
      </c>
      <c r="D570" s="32"/>
      <c r="E570" s="32"/>
      <c r="F570" s="32"/>
      <c r="G570" s="13"/>
      <c r="H570" s="13"/>
      <c r="I570" s="13"/>
      <c r="J570" s="13"/>
      <c r="K570" s="13"/>
      <c r="L570" s="13"/>
      <c r="M570" s="32"/>
      <c r="N570" s="13"/>
      <c r="O570" s="13"/>
      <c r="P570" s="13"/>
      <c r="Q570" s="13"/>
      <c r="R570" s="32"/>
      <c r="S570" s="13"/>
      <c r="T570" s="13"/>
      <c r="U570" s="13"/>
      <c r="V570" s="13"/>
      <c r="W570" s="32" t="s">
        <v>2510</v>
      </c>
      <c r="X570" s="38" t="s">
        <v>2511</v>
      </c>
      <c r="Y570" s="48" t="s">
        <v>2515</v>
      </c>
      <c r="Z570" s="38" t="s">
        <v>2511</v>
      </c>
      <c r="AA570" s="48">
        <v>2021</v>
      </c>
      <c r="AB570" s="48" t="s">
        <v>2059</v>
      </c>
      <c r="AC570" s="48">
        <v>3</v>
      </c>
      <c r="AD570" s="13"/>
      <c r="AE570" s="48"/>
      <c r="AF570" s="48">
        <v>3</v>
      </c>
      <c r="AG570" s="32"/>
      <c r="AH570" s="32"/>
      <c r="AI570" s="13"/>
      <c r="AJ570" s="13"/>
      <c r="AK570" s="13"/>
      <c r="AL570" s="13"/>
    </row>
    <row r="571" spans="1:38" ht="75" x14ac:dyDescent="0.25">
      <c r="A571" s="31">
        <v>565</v>
      </c>
      <c r="B571" s="31">
        <v>565</v>
      </c>
      <c r="C571" s="39" t="s">
        <v>1161</v>
      </c>
      <c r="D571" s="32"/>
      <c r="E571" s="32"/>
      <c r="F571" s="32"/>
      <c r="G571" s="13"/>
      <c r="H571" s="13"/>
      <c r="I571" s="13"/>
      <c r="J571" s="13"/>
      <c r="K571" s="13"/>
      <c r="L571" s="13"/>
      <c r="M571" s="32"/>
      <c r="N571" s="13"/>
      <c r="O571" s="13"/>
      <c r="P571" s="13"/>
      <c r="Q571" s="13"/>
      <c r="R571" s="32"/>
      <c r="S571" s="13"/>
      <c r="T571" s="13"/>
      <c r="U571" s="13"/>
      <c r="V571" s="13"/>
      <c r="W571" s="32" t="s">
        <v>2516</v>
      </c>
      <c r="X571" s="38" t="s">
        <v>2517</v>
      </c>
      <c r="Y571" s="48" t="s">
        <v>2518</v>
      </c>
      <c r="Z571" s="38" t="s">
        <v>2517</v>
      </c>
      <c r="AA571" s="48">
        <v>2021</v>
      </c>
      <c r="AB571" s="48" t="s">
        <v>205</v>
      </c>
      <c r="AC571" s="48">
        <v>9</v>
      </c>
      <c r="AD571" s="13"/>
      <c r="AE571" s="48"/>
      <c r="AF571" s="48">
        <v>9</v>
      </c>
      <c r="AG571" s="32"/>
      <c r="AH571" s="32"/>
      <c r="AI571" s="13"/>
      <c r="AJ571" s="13"/>
      <c r="AK571" s="13"/>
      <c r="AL571" s="13"/>
    </row>
    <row r="572" spans="1:38" ht="75" x14ac:dyDescent="0.25">
      <c r="A572" s="31">
        <v>566</v>
      </c>
      <c r="B572" s="31">
        <v>566</v>
      </c>
      <c r="C572" s="38" t="s">
        <v>1326</v>
      </c>
      <c r="D572" s="32"/>
      <c r="E572" s="32"/>
      <c r="F572" s="32"/>
      <c r="G572" s="13"/>
      <c r="H572" s="13"/>
      <c r="I572" s="13"/>
      <c r="J572" s="13"/>
      <c r="K572" s="13"/>
      <c r="L572" s="13"/>
      <c r="M572" s="32"/>
      <c r="N572" s="13"/>
      <c r="O572" s="13"/>
      <c r="P572" s="13"/>
      <c r="Q572" s="13"/>
      <c r="R572" s="32"/>
      <c r="S572" s="13"/>
      <c r="T572" s="13"/>
      <c r="U572" s="13"/>
      <c r="V572" s="13"/>
      <c r="W572" s="32" t="s">
        <v>2519</v>
      </c>
      <c r="X572" s="38" t="s">
        <v>2520</v>
      </c>
      <c r="Y572" s="48" t="s">
        <v>2521</v>
      </c>
      <c r="Z572" s="38" t="s">
        <v>2520</v>
      </c>
      <c r="AA572" s="48">
        <v>2022</v>
      </c>
      <c r="AB572" s="48" t="s">
        <v>999</v>
      </c>
      <c r="AC572" s="48"/>
      <c r="AD572" s="13"/>
      <c r="AE572" s="48">
        <v>4</v>
      </c>
      <c r="AF572" s="48">
        <v>4</v>
      </c>
      <c r="AG572" s="32"/>
      <c r="AH572" s="32"/>
      <c r="AI572" s="13"/>
      <c r="AJ572" s="13"/>
      <c r="AK572" s="13"/>
      <c r="AL572" s="13"/>
    </row>
    <row r="573" spans="1:38" ht="90" x14ac:dyDescent="0.25">
      <c r="A573" s="31">
        <v>567</v>
      </c>
      <c r="B573" s="31">
        <v>567</v>
      </c>
      <c r="C573" s="39" t="s">
        <v>1161</v>
      </c>
      <c r="D573" s="32"/>
      <c r="E573" s="32"/>
      <c r="F573" s="32"/>
      <c r="G573" s="13"/>
      <c r="H573" s="13"/>
      <c r="I573" s="13"/>
      <c r="J573" s="13"/>
      <c r="K573" s="13"/>
      <c r="L573" s="13"/>
      <c r="M573" s="32"/>
      <c r="N573" s="13"/>
      <c r="O573" s="13"/>
      <c r="P573" s="13"/>
      <c r="Q573" s="13"/>
      <c r="R573" s="32"/>
      <c r="S573" s="13"/>
      <c r="T573" s="13"/>
      <c r="U573" s="13"/>
      <c r="V573" s="13"/>
      <c r="W573" s="32" t="s">
        <v>2522</v>
      </c>
      <c r="X573" s="38" t="s">
        <v>2523</v>
      </c>
      <c r="Y573" s="48" t="s">
        <v>2524</v>
      </c>
      <c r="Z573" s="38" t="s">
        <v>2523</v>
      </c>
      <c r="AA573" s="48">
        <v>2022</v>
      </c>
      <c r="AB573" s="48" t="s">
        <v>999</v>
      </c>
      <c r="AC573" s="48"/>
      <c r="AD573" s="13"/>
      <c r="AE573" s="48">
        <v>3</v>
      </c>
      <c r="AF573" s="48">
        <v>3</v>
      </c>
      <c r="AG573" s="32"/>
      <c r="AH573" s="32"/>
      <c r="AI573" s="13"/>
      <c r="AJ573" s="13"/>
      <c r="AK573" s="13"/>
      <c r="AL573" s="13"/>
    </row>
    <row r="574" spans="1:38" ht="45" x14ac:dyDescent="0.25">
      <c r="A574" s="31">
        <v>568</v>
      </c>
      <c r="B574" s="31">
        <v>568</v>
      </c>
      <c r="C574" s="39" t="s">
        <v>1318</v>
      </c>
      <c r="D574" s="32"/>
      <c r="E574" s="32"/>
      <c r="F574" s="32"/>
      <c r="G574" s="13"/>
      <c r="H574" s="13"/>
      <c r="I574" s="13"/>
      <c r="J574" s="13"/>
      <c r="K574" s="13"/>
      <c r="L574" s="13"/>
      <c r="M574" s="32"/>
      <c r="N574" s="13"/>
      <c r="O574" s="13"/>
      <c r="P574" s="13"/>
      <c r="Q574" s="13"/>
      <c r="R574" s="32"/>
      <c r="S574" s="13"/>
      <c r="T574" s="13"/>
      <c r="U574" s="13"/>
      <c r="V574" s="13"/>
      <c r="W574" s="32" t="s">
        <v>2525</v>
      </c>
      <c r="X574" s="38" t="s">
        <v>2526</v>
      </c>
      <c r="Y574" s="48" t="s">
        <v>2527</v>
      </c>
      <c r="Z574" s="38" t="s">
        <v>2526</v>
      </c>
      <c r="AA574" s="48">
        <v>2022</v>
      </c>
      <c r="AB574" s="48" t="s">
        <v>205</v>
      </c>
      <c r="AC574" s="48">
        <v>3</v>
      </c>
      <c r="AD574" s="13"/>
      <c r="AE574" s="48"/>
      <c r="AF574" s="48">
        <v>3</v>
      </c>
      <c r="AG574" s="32"/>
      <c r="AH574" s="32"/>
      <c r="AI574" s="13"/>
      <c r="AJ574" s="13"/>
      <c r="AK574" s="13"/>
      <c r="AL574" s="13"/>
    </row>
    <row r="575" spans="1:38" ht="45" x14ac:dyDescent="0.25">
      <c r="A575" s="31">
        <v>569</v>
      </c>
      <c r="B575" s="31">
        <v>569</v>
      </c>
      <c r="C575" s="39" t="s">
        <v>1318</v>
      </c>
      <c r="D575" s="32"/>
      <c r="E575" s="32"/>
      <c r="F575" s="32"/>
      <c r="G575" s="13"/>
      <c r="H575" s="13"/>
      <c r="I575" s="13"/>
      <c r="J575" s="13"/>
      <c r="K575" s="13"/>
      <c r="L575" s="13"/>
      <c r="M575" s="32"/>
      <c r="N575" s="13"/>
      <c r="O575" s="13"/>
      <c r="P575" s="13"/>
      <c r="Q575" s="13"/>
      <c r="R575" s="32"/>
      <c r="S575" s="13"/>
      <c r="T575" s="13"/>
      <c r="U575" s="13"/>
      <c r="V575" s="13"/>
      <c r="W575" s="32" t="s">
        <v>2528</v>
      </c>
      <c r="X575" s="38" t="s">
        <v>2529</v>
      </c>
      <c r="Y575" s="48" t="s">
        <v>2530</v>
      </c>
      <c r="Z575" s="38" t="s">
        <v>2529</v>
      </c>
      <c r="AA575" s="48">
        <v>2022</v>
      </c>
      <c r="AB575" s="48" t="s">
        <v>205</v>
      </c>
      <c r="AC575" s="48">
        <v>5</v>
      </c>
      <c r="AD575" s="13"/>
      <c r="AE575" s="48"/>
      <c r="AF575" s="48">
        <v>5</v>
      </c>
      <c r="AG575" s="32"/>
      <c r="AH575" s="32"/>
      <c r="AI575" s="13"/>
      <c r="AJ575" s="13"/>
      <c r="AK575" s="13"/>
      <c r="AL575" s="13"/>
    </row>
    <row r="576" spans="1:38" ht="45" x14ac:dyDescent="0.25">
      <c r="A576" s="31">
        <v>570</v>
      </c>
      <c r="B576" s="31">
        <v>570</v>
      </c>
      <c r="C576" s="39" t="s">
        <v>1318</v>
      </c>
      <c r="D576" s="32"/>
      <c r="E576" s="32"/>
      <c r="F576" s="32"/>
      <c r="G576" s="13"/>
      <c r="H576" s="13"/>
      <c r="I576" s="13"/>
      <c r="J576" s="13"/>
      <c r="K576" s="13"/>
      <c r="L576" s="13"/>
      <c r="M576" s="32"/>
      <c r="N576" s="13"/>
      <c r="O576" s="13"/>
      <c r="P576" s="13"/>
      <c r="Q576" s="13"/>
      <c r="R576" s="32"/>
      <c r="S576" s="13"/>
      <c r="T576" s="13"/>
      <c r="U576" s="13"/>
      <c r="V576" s="13"/>
      <c r="W576" s="32" t="s">
        <v>2531</v>
      </c>
      <c r="X576" s="38" t="s">
        <v>2532</v>
      </c>
      <c r="Y576" s="48" t="s">
        <v>2533</v>
      </c>
      <c r="Z576" s="38" t="s">
        <v>2532</v>
      </c>
      <c r="AA576" s="48">
        <v>2022</v>
      </c>
      <c r="AB576" s="48" t="s">
        <v>205</v>
      </c>
      <c r="AC576" s="48">
        <v>6</v>
      </c>
      <c r="AD576" s="13"/>
      <c r="AE576" s="48"/>
      <c r="AF576" s="48">
        <v>6</v>
      </c>
      <c r="AG576" s="32"/>
      <c r="AH576" s="32"/>
      <c r="AI576" s="13"/>
      <c r="AJ576" s="13"/>
      <c r="AK576" s="13"/>
      <c r="AL576" s="13"/>
    </row>
    <row r="577" spans="1:38" ht="135" x14ac:dyDescent="0.25">
      <c r="A577" s="31">
        <v>571</v>
      </c>
      <c r="B577" s="31">
        <v>571</v>
      </c>
      <c r="C577" s="39" t="s">
        <v>1487</v>
      </c>
      <c r="D577" s="32"/>
      <c r="E577" s="32"/>
      <c r="F577" s="32"/>
      <c r="G577" s="13"/>
      <c r="H577" s="13"/>
      <c r="I577" s="13"/>
      <c r="J577" s="13"/>
      <c r="K577" s="13"/>
      <c r="L577" s="13"/>
      <c r="M577" s="32"/>
      <c r="N577" s="13"/>
      <c r="O577" s="13"/>
      <c r="P577" s="13"/>
      <c r="Q577" s="13"/>
      <c r="R577" s="32"/>
      <c r="S577" s="13"/>
      <c r="T577" s="13"/>
      <c r="U577" s="13"/>
      <c r="V577" s="13"/>
      <c r="W577" s="32" t="s">
        <v>2534</v>
      </c>
      <c r="X577" s="38" t="s">
        <v>2535</v>
      </c>
      <c r="Y577" s="48" t="s">
        <v>2536</v>
      </c>
      <c r="Z577" s="38" t="s">
        <v>2535</v>
      </c>
      <c r="AA577" s="48">
        <v>2022</v>
      </c>
      <c r="AB577" s="48" t="s">
        <v>198</v>
      </c>
      <c r="AC577" s="48">
        <v>4</v>
      </c>
      <c r="AD577" s="13"/>
      <c r="AE577" s="48"/>
      <c r="AF577" s="48">
        <v>4</v>
      </c>
      <c r="AG577" s="32"/>
      <c r="AH577" s="32"/>
      <c r="AI577" s="13"/>
      <c r="AJ577" s="13"/>
      <c r="AK577" s="13"/>
      <c r="AL577" s="13"/>
    </row>
    <row r="578" spans="1:38" ht="120" x14ac:dyDescent="0.25">
      <c r="A578" s="31">
        <v>572</v>
      </c>
      <c r="B578" s="31">
        <v>572</v>
      </c>
      <c r="C578" s="39" t="s">
        <v>2537</v>
      </c>
      <c r="D578" s="32"/>
      <c r="E578" s="32"/>
      <c r="F578" s="32"/>
      <c r="G578" s="13"/>
      <c r="H578" s="13"/>
      <c r="I578" s="13"/>
      <c r="J578" s="13"/>
      <c r="K578" s="13"/>
      <c r="L578" s="13"/>
      <c r="M578" s="32"/>
      <c r="N578" s="13"/>
      <c r="O578" s="13"/>
      <c r="P578" s="13"/>
      <c r="Q578" s="13"/>
      <c r="R578" s="32"/>
      <c r="S578" s="13"/>
      <c r="T578" s="13"/>
      <c r="U578" s="13"/>
      <c r="V578" s="13"/>
      <c r="W578" s="32" t="s">
        <v>2538</v>
      </c>
      <c r="X578" s="38" t="s">
        <v>2539</v>
      </c>
      <c r="Y578" s="48" t="s">
        <v>2540</v>
      </c>
      <c r="Z578" s="38" t="s">
        <v>2539</v>
      </c>
      <c r="AA578" s="48">
        <v>2022</v>
      </c>
      <c r="AB578" s="48" t="s">
        <v>2541</v>
      </c>
      <c r="AC578" s="48">
        <v>1</v>
      </c>
      <c r="AD578" s="13"/>
      <c r="AE578" s="48"/>
      <c r="AF578" s="48">
        <v>1</v>
      </c>
      <c r="AG578" s="32"/>
      <c r="AH578" s="32"/>
      <c r="AI578" s="13"/>
      <c r="AJ578" s="13"/>
      <c r="AK578" s="13"/>
      <c r="AL578" s="13"/>
    </row>
    <row r="579" spans="1:38" ht="90" x14ac:dyDescent="0.25">
      <c r="A579" s="31">
        <v>573</v>
      </c>
      <c r="B579" s="31">
        <v>573</v>
      </c>
      <c r="C579" s="39" t="s">
        <v>2542</v>
      </c>
      <c r="D579" s="32"/>
      <c r="E579" s="32"/>
      <c r="F579" s="32"/>
      <c r="G579" s="13"/>
      <c r="H579" s="13"/>
      <c r="I579" s="13"/>
      <c r="J579" s="13"/>
      <c r="K579" s="13"/>
      <c r="L579" s="13"/>
      <c r="M579" s="32"/>
      <c r="N579" s="13"/>
      <c r="O579" s="13"/>
      <c r="P579" s="13"/>
      <c r="Q579" s="13"/>
      <c r="R579" s="32"/>
      <c r="S579" s="13"/>
      <c r="T579" s="13"/>
      <c r="U579" s="13"/>
      <c r="V579" s="13"/>
      <c r="W579" s="32" t="s">
        <v>2543</v>
      </c>
      <c r="X579" s="38" t="s">
        <v>2535</v>
      </c>
      <c r="Y579" s="48" t="s">
        <v>2544</v>
      </c>
      <c r="Z579" s="38" t="s">
        <v>2535</v>
      </c>
      <c r="AA579" s="48">
        <v>2022</v>
      </c>
      <c r="AB579" s="48" t="s">
        <v>198</v>
      </c>
      <c r="AC579" s="48">
        <v>3</v>
      </c>
      <c r="AD579" s="13"/>
      <c r="AE579" s="48"/>
      <c r="AF579" s="48">
        <v>3</v>
      </c>
      <c r="AG579" s="32"/>
      <c r="AH579" s="32"/>
      <c r="AI579" s="13"/>
      <c r="AJ579" s="13"/>
      <c r="AK579" s="13"/>
      <c r="AL579" s="13"/>
    </row>
    <row r="580" spans="1:38" ht="45" x14ac:dyDescent="0.25">
      <c r="A580" s="31">
        <v>574</v>
      </c>
      <c r="B580" s="31">
        <v>574</v>
      </c>
      <c r="C580" s="39" t="s">
        <v>1306</v>
      </c>
      <c r="D580" s="32"/>
      <c r="E580" s="32"/>
      <c r="F580" s="32"/>
      <c r="G580" s="13"/>
      <c r="H580" s="13"/>
      <c r="I580" s="13"/>
      <c r="J580" s="13"/>
      <c r="K580" s="13"/>
      <c r="L580" s="13"/>
      <c r="M580" s="32"/>
      <c r="N580" s="13"/>
      <c r="O580" s="13"/>
      <c r="P580" s="13"/>
      <c r="Q580" s="13"/>
      <c r="R580" s="32"/>
      <c r="S580" s="13"/>
      <c r="T580" s="13"/>
      <c r="U580" s="13"/>
      <c r="V580" s="13"/>
      <c r="W580" s="32"/>
      <c r="X580" s="13"/>
      <c r="Y580" s="13"/>
      <c r="Z580" s="13"/>
      <c r="AA580" s="13"/>
      <c r="AB580" s="13"/>
      <c r="AC580" s="13"/>
      <c r="AD580" s="13"/>
      <c r="AE580" s="13"/>
      <c r="AF580" s="13"/>
      <c r="AG580" s="39" t="s">
        <v>2545</v>
      </c>
      <c r="AH580" s="39" t="s">
        <v>2546</v>
      </c>
      <c r="AI580" s="39">
        <v>0.155</v>
      </c>
      <c r="AJ580" s="42">
        <v>1989</v>
      </c>
      <c r="AK580" s="39" t="s">
        <v>2547</v>
      </c>
      <c r="AL580" s="13"/>
    </row>
    <row r="581" spans="1:38" ht="75" x14ac:dyDescent="0.25">
      <c r="A581" s="31">
        <v>575</v>
      </c>
      <c r="B581" s="31">
        <v>575</v>
      </c>
      <c r="C581" s="39" t="s">
        <v>1306</v>
      </c>
      <c r="D581" s="32"/>
      <c r="E581" s="32"/>
      <c r="F581" s="32"/>
      <c r="G581" s="13"/>
      <c r="H581" s="13"/>
      <c r="I581" s="13"/>
      <c r="J581" s="13"/>
      <c r="K581" s="13"/>
      <c r="L581" s="13"/>
      <c r="M581" s="32"/>
      <c r="N581" s="13"/>
      <c r="O581" s="13"/>
      <c r="P581" s="13"/>
      <c r="Q581" s="13"/>
      <c r="R581" s="32"/>
      <c r="S581" s="13"/>
      <c r="T581" s="13"/>
      <c r="U581" s="13"/>
      <c r="V581" s="13"/>
      <c r="W581" s="32"/>
      <c r="X581" s="13"/>
      <c r="Y581" s="13"/>
      <c r="Z581" s="13"/>
      <c r="AA581" s="13"/>
      <c r="AB581" s="13"/>
      <c r="AC581" s="13"/>
      <c r="AD581" s="13"/>
      <c r="AE581" s="13"/>
      <c r="AF581" s="13"/>
      <c r="AG581" s="39" t="s">
        <v>2548</v>
      </c>
      <c r="AH581" s="39" t="s">
        <v>2549</v>
      </c>
      <c r="AI581" s="39">
        <v>0.39</v>
      </c>
      <c r="AJ581" s="42">
        <v>1989</v>
      </c>
      <c r="AK581" s="39" t="s">
        <v>1274</v>
      </c>
      <c r="AL581" s="13"/>
    </row>
    <row r="582" spans="1:38" ht="135" x14ac:dyDescent="0.25">
      <c r="A582" s="31">
        <v>576</v>
      </c>
      <c r="B582" s="31">
        <v>576</v>
      </c>
      <c r="C582" s="39" t="s">
        <v>1140</v>
      </c>
      <c r="D582" s="32"/>
      <c r="E582" s="32"/>
      <c r="F582" s="32"/>
      <c r="G582" s="13"/>
      <c r="H582" s="13"/>
      <c r="I582" s="13"/>
      <c r="J582" s="13"/>
      <c r="K582" s="13"/>
      <c r="L582" s="13"/>
      <c r="M582" s="32"/>
      <c r="N582" s="13"/>
      <c r="O582" s="13"/>
      <c r="P582" s="13"/>
      <c r="Q582" s="13"/>
      <c r="R582" s="32"/>
      <c r="S582" s="13"/>
      <c r="T582" s="13"/>
      <c r="U582" s="13"/>
      <c r="V582" s="13"/>
      <c r="W582" s="32"/>
      <c r="X582" s="13"/>
      <c r="Y582" s="13"/>
      <c r="Z582" s="13"/>
      <c r="AA582" s="13"/>
      <c r="AB582" s="13"/>
      <c r="AC582" s="13"/>
      <c r="AD582" s="13"/>
      <c r="AE582" s="13"/>
      <c r="AF582" s="13"/>
      <c r="AG582" s="32" t="s">
        <v>2550</v>
      </c>
      <c r="AH582" s="39" t="s">
        <v>2551</v>
      </c>
      <c r="AI582" s="39">
        <v>0.11</v>
      </c>
      <c r="AJ582" s="42">
        <v>2014</v>
      </c>
      <c r="AK582" s="39" t="s">
        <v>2552</v>
      </c>
      <c r="AL582" s="13"/>
    </row>
    <row r="583" spans="1:38" ht="120" x14ac:dyDescent="0.25">
      <c r="A583" s="31">
        <v>577</v>
      </c>
      <c r="B583" s="31">
        <v>577</v>
      </c>
      <c r="C583" s="39" t="s">
        <v>1140</v>
      </c>
      <c r="D583" s="32"/>
      <c r="E583" s="32"/>
      <c r="F583" s="32"/>
      <c r="G583" s="13"/>
      <c r="H583" s="13"/>
      <c r="I583" s="13"/>
      <c r="J583" s="13"/>
      <c r="K583" s="13"/>
      <c r="L583" s="13"/>
      <c r="M583" s="32"/>
      <c r="N583" s="13"/>
      <c r="O583" s="13"/>
      <c r="P583" s="13"/>
      <c r="Q583" s="13"/>
      <c r="R583" s="32"/>
      <c r="S583" s="13"/>
      <c r="T583" s="13"/>
      <c r="U583" s="13"/>
      <c r="V583" s="13"/>
      <c r="W583" s="32"/>
      <c r="X583" s="13"/>
      <c r="Y583" s="13"/>
      <c r="Z583" s="13"/>
      <c r="AA583" s="13"/>
      <c r="AB583" s="13"/>
      <c r="AC583" s="13"/>
      <c r="AD583" s="13"/>
      <c r="AE583" s="13"/>
      <c r="AF583" s="13"/>
      <c r="AG583" s="32" t="s">
        <v>2553</v>
      </c>
      <c r="AH583" s="39" t="s">
        <v>2554</v>
      </c>
      <c r="AI583" s="39">
        <v>0.23</v>
      </c>
      <c r="AJ583" s="42">
        <v>2014</v>
      </c>
      <c r="AK583" s="39" t="s">
        <v>2552</v>
      </c>
      <c r="AL583" s="13"/>
    </row>
    <row r="584" spans="1:38" ht="120" x14ac:dyDescent="0.25">
      <c r="A584" s="31">
        <v>578</v>
      </c>
      <c r="B584" s="31">
        <v>578</v>
      </c>
      <c r="C584" s="39" t="s">
        <v>1140</v>
      </c>
      <c r="D584" s="32"/>
      <c r="E584" s="32"/>
      <c r="F584" s="32"/>
      <c r="G584" s="13"/>
      <c r="H584" s="13"/>
      <c r="I584" s="13"/>
      <c r="J584" s="13"/>
      <c r="K584" s="13"/>
      <c r="L584" s="13"/>
      <c r="M584" s="32"/>
      <c r="N584" s="13"/>
      <c r="O584" s="13"/>
      <c r="P584" s="13"/>
      <c r="Q584" s="13"/>
      <c r="R584" s="32"/>
      <c r="S584" s="13"/>
      <c r="T584" s="13"/>
      <c r="U584" s="13"/>
      <c r="V584" s="13"/>
      <c r="W584" s="32"/>
      <c r="X584" s="13"/>
      <c r="Y584" s="13"/>
      <c r="Z584" s="13"/>
      <c r="AA584" s="13"/>
      <c r="AB584" s="13"/>
      <c r="AC584" s="13"/>
      <c r="AD584" s="13"/>
      <c r="AE584" s="13"/>
      <c r="AF584" s="13"/>
      <c r="AG584" s="39" t="s">
        <v>2555</v>
      </c>
      <c r="AH584" s="39" t="s">
        <v>2556</v>
      </c>
      <c r="AI584" s="39">
        <v>0.23</v>
      </c>
      <c r="AJ584" s="42">
        <v>2014</v>
      </c>
      <c r="AK584" s="39" t="s">
        <v>2552</v>
      </c>
      <c r="AL584" s="13"/>
    </row>
    <row r="585" spans="1:38" ht="60" x14ac:dyDescent="0.25">
      <c r="A585" s="31">
        <v>579</v>
      </c>
      <c r="B585" s="31">
        <v>579</v>
      </c>
      <c r="C585" s="39" t="s">
        <v>1627</v>
      </c>
      <c r="D585" s="32"/>
      <c r="E585" s="32"/>
      <c r="F585" s="32"/>
      <c r="G585" s="13"/>
      <c r="H585" s="13"/>
      <c r="I585" s="13"/>
      <c r="J585" s="13"/>
      <c r="K585" s="13"/>
      <c r="L585" s="13"/>
      <c r="M585" s="32"/>
      <c r="N585" s="13"/>
      <c r="O585" s="13"/>
      <c r="P585" s="13"/>
      <c r="Q585" s="13"/>
      <c r="R585" s="32"/>
      <c r="S585" s="13"/>
      <c r="T585" s="13"/>
      <c r="U585" s="13"/>
      <c r="V585" s="13"/>
      <c r="W585" s="32"/>
      <c r="X585" s="13"/>
      <c r="Y585" s="13"/>
      <c r="Z585" s="13"/>
      <c r="AA585" s="13"/>
      <c r="AB585" s="13"/>
      <c r="AC585" s="13"/>
      <c r="AD585" s="13"/>
      <c r="AE585" s="13"/>
      <c r="AF585" s="13"/>
      <c r="AG585" s="39" t="s">
        <v>2557</v>
      </c>
      <c r="AH585" s="39" t="s">
        <v>2558</v>
      </c>
      <c r="AI585" s="39">
        <v>0.186</v>
      </c>
      <c r="AJ585" s="42">
        <v>1986</v>
      </c>
      <c r="AK585" s="39" t="s">
        <v>2559</v>
      </c>
      <c r="AL585" s="13"/>
    </row>
    <row r="586" spans="1:38" ht="45" x14ac:dyDescent="0.25">
      <c r="A586" s="31">
        <v>580</v>
      </c>
      <c r="B586" s="31">
        <v>580</v>
      </c>
      <c r="C586" s="39" t="s">
        <v>1623</v>
      </c>
      <c r="D586" s="32"/>
      <c r="E586" s="32"/>
      <c r="F586" s="32"/>
      <c r="G586" s="13"/>
      <c r="H586" s="13"/>
      <c r="I586" s="13"/>
      <c r="J586" s="13"/>
      <c r="K586" s="13"/>
      <c r="L586" s="13"/>
      <c r="M586" s="32"/>
      <c r="N586" s="13"/>
      <c r="O586" s="13"/>
      <c r="P586" s="13"/>
      <c r="Q586" s="13"/>
      <c r="R586" s="32"/>
      <c r="S586" s="13"/>
      <c r="T586" s="13"/>
      <c r="U586" s="13"/>
      <c r="V586" s="13"/>
      <c r="W586" s="32"/>
      <c r="X586" s="13"/>
      <c r="Y586" s="13"/>
      <c r="Z586" s="13"/>
      <c r="AA586" s="13"/>
      <c r="AB586" s="13"/>
      <c r="AC586" s="13"/>
      <c r="AD586" s="13"/>
      <c r="AE586" s="13"/>
      <c r="AF586" s="13"/>
      <c r="AG586" s="39" t="s">
        <v>2560</v>
      </c>
      <c r="AH586" s="39" t="s">
        <v>2561</v>
      </c>
      <c r="AI586" s="39">
        <v>0.2</v>
      </c>
      <c r="AJ586" s="42">
        <v>1987</v>
      </c>
      <c r="AK586" s="39" t="s">
        <v>2562</v>
      </c>
      <c r="AL586" s="13"/>
    </row>
    <row r="587" spans="1:38" ht="45" x14ac:dyDescent="0.25">
      <c r="A587" s="31">
        <v>581</v>
      </c>
      <c r="B587" s="31">
        <v>581</v>
      </c>
      <c r="C587" s="39" t="s">
        <v>1194</v>
      </c>
      <c r="D587" s="32"/>
      <c r="E587" s="32"/>
      <c r="F587" s="32"/>
      <c r="G587" s="13"/>
      <c r="H587" s="13"/>
      <c r="I587" s="13"/>
      <c r="J587" s="13"/>
      <c r="K587" s="13"/>
      <c r="L587" s="13"/>
      <c r="M587" s="32"/>
      <c r="N587" s="13"/>
      <c r="O587" s="13"/>
      <c r="P587" s="13"/>
      <c r="Q587" s="13"/>
      <c r="R587" s="32"/>
      <c r="S587" s="13"/>
      <c r="T587" s="13"/>
      <c r="U587" s="13"/>
      <c r="V587" s="13"/>
      <c r="W587" s="32"/>
      <c r="X587" s="13"/>
      <c r="Y587" s="13"/>
      <c r="Z587" s="13"/>
      <c r="AA587" s="13"/>
      <c r="AB587" s="13"/>
      <c r="AC587" s="13"/>
      <c r="AD587" s="13"/>
      <c r="AE587" s="13"/>
      <c r="AF587" s="13"/>
      <c r="AG587" s="39" t="s">
        <v>2563</v>
      </c>
      <c r="AH587" s="39" t="s">
        <v>2564</v>
      </c>
      <c r="AI587" s="39">
        <v>0.05</v>
      </c>
      <c r="AJ587" s="42">
        <v>1991</v>
      </c>
      <c r="AK587" s="39" t="s">
        <v>2565</v>
      </c>
      <c r="AL587" s="13"/>
    </row>
    <row r="588" spans="1:38" ht="75" x14ac:dyDescent="0.25">
      <c r="A588" s="31">
        <v>582</v>
      </c>
      <c r="B588" s="31">
        <v>582</v>
      </c>
      <c r="C588" s="39" t="s">
        <v>1194</v>
      </c>
      <c r="D588" s="32"/>
      <c r="E588" s="32"/>
      <c r="F588" s="32"/>
      <c r="G588" s="13"/>
      <c r="H588" s="13"/>
      <c r="I588" s="13"/>
      <c r="J588" s="13"/>
      <c r="K588" s="13"/>
      <c r="L588" s="13"/>
      <c r="M588" s="32"/>
      <c r="N588" s="13"/>
      <c r="O588" s="13"/>
      <c r="P588" s="13"/>
      <c r="Q588" s="13"/>
      <c r="R588" s="32"/>
      <c r="S588" s="13"/>
      <c r="T588" s="13"/>
      <c r="U588" s="13"/>
      <c r="V588" s="13"/>
      <c r="W588" s="32"/>
      <c r="X588" s="13"/>
      <c r="Y588" s="13"/>
      <c r="Z588" s="13"/>
      <c r="AA588" s="13"/>
      <c r="AB588" s="13"/>
      <c r="AC588" s="13"/>
      <c r="AD588" s="13"/>
      <c r="AE588" s="13"/>
      <c r="AF588" s="13"/>
      <c r="AG588" s="39" t="s">
        <v>2566</v>
      </c>
      <c r="AH588" s="39" t="s">
        <v>2567</v>
      </c>
      <c r="AI588" s="39">
        <v>0.17</v>
      </c>
      <c r="AJ588" s="42">
        <v>2001</v>
      </c>
      <c r="AK588" s="39" t="s">
        <v>2568</v>
      </c>
      <c r="AL588" s="13"/>
    </row>
    <row r="589" spans="1:38" ht="60" x14ac:dyDescent="0.25">
      <c r="A589" s="31">
        <v>583</v>
      </c>
      <c r="B589" s="31">
        <v>583</v>
      </c>
      <c r="C589" s="39" t="s">
        <v>1194</v>
      </c>
      <c r="D589" s="32"/>
      <c r="E589" s="32"/>
      <c r="F589" s="32"/>
      <c r="G589" s="13"/>
      <c r="H589" s="13"/>
      <c r="I589" s="13"/>
      <c r="J589" s="13"/>
      <c r="K589" s="13"/>
      <c r="L589" s="13"/>
      <c r="M589" s="32"/>
      <c r="N589" s="13"/>
      <c r="O589" s="13"/>
      <c r="P589" s="13"/>
      <c r="Q589" s="13"/>
      <c r="R589" s="32"/>
      <c r="S589" s="13"/>
      <c r="T589" s="13"/>
      <c r="U589" s="13"/>
      <c r="V589" s="13"/>
      <c r="W589" s="32"/>
      <c r="X589" s="13"/>
      <c r="Y589" s="13"/>
      <c r="Z589" s="13"/>
      <c r="AA589" s="13"/>
      <c r="AB589" s="13"/>
      <c r="AC589" s="13"/>
      <c r="AD589" s="13"/>
      <c r="AE589" s="13"/>
      <c r="AF589" s="13"/>
      <c r="AG589" s="39" t="s">
        <v>2566</v>
      </c>
      <c r="AH589" s="39" t="s">
        <v>2569</v>
      </c>
      <c r="AI589" s="39">
        <v>0.14399999999999999</v>
      </c>
      <c r="AJ589" s="42">
        <v>1993</v>
      </c>
      <c r="AK589" s="39" t="s">
        <v>2570</v>
      </c>
      <c r="AL589" s="13"/>
    </row>
    <row r="590" spans="1:38" ht="75" x14ac:dyDescent="0.25">
      <c r="A590" s="31">
        <v>584</v>
      </c>
      <c r="B590" s="31">
        <v>584</v>
      </c>
      <c r="C590" s="39" t="s">
        <v>1312</v>
      </c>
      <c r="D590" s="32"/>
      <c r="E590" s="32"/>
      <c r="F590" s="32"/>
      <c r="G590" s="13"/>
      <c r="H590" s="13"/>
      <c r="I590" s="13"/>
      <c r="J590" s="13"/>
      <c r="K590" s="13"/>
      <c r="L590" s="13"/>
      <c r="M590" s="32"/>
      <c r="N590" s="13"/>
      <c r="O590" s="13"/>
      <c r="P590" s="13"/>
      <c r="Q590" s="13"/>
      <c r="R590" s="32"/>
      <c r="S590" s="13"/>
      <c r="T590" s="13"/>
      <c r="U590" s="13"/>
      <c r="V590" s="13"/>
      <c r="W590" s="32"/>
      <c r="X590" s="13"/>
      <c r="Y590" s="13"/>
      <c r="Z590" s="13"/>
      <c r="AA590" s="13"/>
      <c r="AB590" s="13"/>
      <c r="AC590" s="13"/>
      <c r="AD590" s="13"/>
      <c r="AE590" s="13"/>
      <c r="AF590" s="13"/>
      <c r="AG590" s="39" t="s">
        <v>2571</v>
      </c>
      <c r="AH590" s="39" t="s">
        <v>2572</v>
      </c>
      <c r="AI590" s="39">
        <v>0.13</v>
      </c>
      <c r="AJ590" s="42">
        <v>2002</v>
      </c>
      <c r="AK590" s="39" t="s">
        <v>2573</v>
      </c>
      <c r="AL590" s="13"/>
    </row>
    <row r="591" spans="1:38" ht="75" x14ac:dyDescent="0.25">
      <c r="A591" s="31">
        <v>585</v>
      </c>
      <c r="B591" s="31">
        <v>585</v>
      </c>
      <c r="C591" s="39" t="s">
        <v>1161</v>
      </c>
      <c r="D591" s="32"/>
      <c r="E591" s="32"/>
      <c r="F591" s="32"/>
      <c r="G591" s="13"/>
      <c r="H591" s="13"/>
      <c r="I591" s="13"/>
      <c r="J591" s="13"/>
      <c r="K591" s="13"/>
      <c r="L591" s="13"/>
      <c r="M591" s="32"/>
      <c r="N591" s="13"/>
      <c r="O591" s="13"/>
      <c r="P591" s="13"/>
      <c r="Q591" s="13"/>
      <c r="R591" s="32"/>
      <c r="S591" s="13"/>
      <c r="T591" s="13"/>
      <c r="U591" s="13"/>
      <c r="V591" s="13"/>
      <c r="W591" s="32"/>
      <c r="X591" s="13"/>
      <c r="Y591" s="13"/>
      <c r="Z591" s="13"/>
      <c r="AA591" s="13"/>
      <c r="AB591" s="13"/>
      <c r="AC591" s="13"/>
      <c r="AD591" s="13"/>
      <c r="AE591" s="13"/>
      <c r="AF591" s="13"/>
      <c r="AG591" s="39" t="s">
        <v>2574</v>
      </c>
      <c r="AH591" s="39" t="s">
        <v>2575</v>
      </c>
      <c r="AI591" s="39">
        <v>0.26800000000000002</v>
      </c>
      <c r="AJ591" s="42">
        <v>1983</v>
      </c>
      <c r="AK591" s="39" t="s">
        <v>2576</v>
      </c>
      <c r="AL591" s="13"/>
    </row>
    <row r="592" spans="1:38" ht="45" x14ac:dyDescent="0.25">
      <c r="A592" s="31">
        <v>586</v>
      </c>
      <c r="B592" s="31">
        <v>586</v>
      </c>
      <c r="C592" s="39" t="s">
        <v>1161</v>
      </c>
      <c r="D592" s="32"/>
      <c r="E592" s="32"/>
      <c r="F592" s="32"/>
      <c r="G592" s="13"/>
      <c r="H592" s="13"/>
      <c r="I592" s="13"/>
      <c r="J592" s="13"/>
      <c r="K592" s="13"/>
      <c r="L592" s="13"/>
      <c r="M592" s="32"/>
      <c r="N592" s="13"/>
      <c r="O592" s="13"/>
      <c r="P592" s="13"/>
      <c r="Q592" s="13"/>
      <c r="R592" s="32"/>
      <c r="S592" s="13"/>
      <c r="T592" s="13"/>
      <c r="U592" s="13"/>
      <c r="V592" s="13"/>
      <c r="W592" s="32"/>
      <c r="X592" s="13"/>
      <c r="Y592" s="13"/>
      <c r="Z592" s="13"/>
      <c r="AA592" s="13"/>
      <c r="AB592" s="13"/>
      <c r="AC592" s="13"/>
      <c r="AD592" s="13"/>
      <c r="AE592" s="13"/>
      <c r="AF592" s="13"/>
      <c r="AG592" s="39" t="s">
        <v>2577</v>
      </c>
      <c r="AH592" s="39" t="s">
        <v>2578</v>
      </c>
      <c r="AI592" s="39">
        <v>8.5000000000000006E-2</v>
      </c>
      <c r="AJ592" s="42">
        <v>1988</v>
      </c>
      <c r="AK592" s="39" t="s">
        <v>2576</v>
      </c>
      <c r="AL592" s="13"/>
    </row>
    <row r="593" spans="1:38" ht="45" x14ac:dyDescent="0.25">
      <c r="A593" s="31">
        <v>587</v>
      </c>
      <c r="B593" s="31">
        <v>587</v>
      </c>
      <c r="C593" s="39" t="s">
        <v>1161</v>
      </c>
      <c r="D593" s="32"/>
      <c r="E593" s="32"/>
      <c r="F593" s="32"/>
      <c r="G593" s="13"/>
      <c r="H593" s="13"/>
      <c r="I593" s="13"/>
      <c r="J593" s="13"/>
      <c r="K593" s="13"/>
      <c r="L593" s="13"/>
      <c r="M593" s="32"/>
      <c r="N593" s="13"/>
      <c r="O593" s="13"/>
      <c r="P593" s="13"/>
      <c r="Q593" s="13"/>
      <c r="R593" s="32"/>
      <c r="S593" s="13"/>
      <c r="T593" s="13"/>
      <c r="U593" s="13"/>
      <c r="V593" s="13"/>
      <c r="W593" s="32"/>
      <c r="X593" s="13"/>
      <c r="Y593" s="13"/>
      <c r="Z593" s="13"/>
      <c r="AA593" s="13"/>
      <c r="AB593" s="13"/>
      <c r="AC593" s="13"/>
      <c r="AD593" s="13"/>
      <c r="AE593" s="13"/>
      <c r="AF593" s="13"/>
      <c r="AG593" s="39" t="s">
        <v>2579</v>
      </c>
      <c r="AH593" s="39" t="s">
        <v>2580</v>
      </c>
      <c r="AI593" s="39">
        <v>0.22600000000000001</v>
      </c>
      <c r="AJ593" s="42">
        <v>1986</v>
      </c>
      <c r="AK593" s="39" t="s">
        <v>2581</v>
      </c>
      <c r="AL593" s="13"/>
    </row>
    <row r="594" spans="1:38" ht="60" x14ac:dyDescent="0.25">
      <c r="A594" s="31">
        <v>588</v>
      </c>
      <c r="B594" s="31">
        <v>588</v>
      </c>
      <c r="C594" s="39" t="s">
        <v>1161</v>
      </c>
      <c r="D594" s="32"/>
      <c r="E594" s="32"/>
      <c r="F594" s="32"/>
      <c r="G594" s="13"/>
      <c r="H594" s="13"/>
      <c r="I594" s="13"/>
      <c r="J594" s="13"/>
      <c r="K594" s="13"/>
      <c r="L594" s="13"/>
      <c r="M594" s="32"/>
      <c r="N594" s="13"/>
      <c r="O594" s="13"/>
      <c r="P594" s="13"/>
      <c r="Q594" s="13"/>
      <c r="R594" s="32"/>
      <c r="S594" s="13"/>
      <c r="T594" s="13"/>
      <c r="U594" s="13"/>
      <c r="V594" s="13"/>
      <c r="W594" s="32"/>
      <c r="X594" s="13"/>
      <c r="Y594" s="13"/>
      <c r="Z594" s="13"/>
      <c r="AA594" s="13"/>
      <c r="AB594" s="13"/>
      <c r="AC594" s="13"/>
      <c r="AD594" s="13"/>
      <c r="AE594" s="13"/>
      <c r="AF594" s="13"/>
      <c r="AG594" s="39" t="s">
        <v>2577</v>
      </c>
      <c r="AH594" s="39" t="s">
        <v>2582</v>
      </c>
      <c r="AI594" s="39">
        <v>0.115</v>
      </c>
      <c r="AJ594" s="42">
        <v>1986</v>
      </c>
      <c r="AK594" s="39" t="s">
        <v>2583</v>
      </c>
      <c r="AL594" s="13"/>
    </row>
    <row r="595" spans="1:38" ht="45" x14ac:dyDescent="0.25">
      <c r="A595" s="31">
        <v>589</v>
      </c>
      <c r="B595" s="31">
        <v>589</v>
      </c>
      <c r="C595" s="39" t="s">
        <v>1161</v>
      </c>
      <c r="D595" s="32"/>
      <c r="E595" s="32"/>
      <c r="F595" s="32"/>
      <c r="G595" s="13"/>
      <c r="H595" s="13"/>
      <c r="I595" s="13"/>
      <c r="J595" s="13"/>
      <c r="K595" s="13"/>
      <c r="L595" s="13"/>
      <c r="M595" s="32"/>
      <c r="N595" s="13"/>
      <c r="O595" s="13"/>
      <c r="P595" s="13"/>
      <c r="Q595" s="13"/>
      <c r="R595" s="32"/>
      <c r="S595" s="13"/>
      <c r="T595" s="13"/>
      <c r="U595" s="13"/>
      <c r="V595" s="13"/>
      <c r="W595" s="32"/>
      <c r="X595" s="13"/>
      <c r="Y595" s="13"/>
      <c r="Z595" s="13"/>
      <c r="AA595" s="13"/>
      <c r="AB595" s="13"/>
      <c r="AC595" s="13"/>
      <c r="AD595" s="13"/>
      <c r="AE595" s="13"/>
      <c r="AF595" s="13"/>
      <c r="AG595" s="39" t="s">
        <v>2574</v>
      </c>
      <c r="AH595" s="39" t="s">
        <v>2584</v>
      </c>
      <c r="AI595" s="39">
        <v>3.5000000000000003E-2</v>
      </c>
      <c r="AJ595" s="42">
        <v>1985</v>
      </c>
      <c r="AK595" s="39" t="s">
        <v>2585</v>
      </c>
      <c r="AL595" s="13"/>
    </row>
    <row r="596" spans="1:38" ht="90" x14ac:dyDescent="0.25">
      <c r="A596" s="31">
        <v>590</v>
      </c>
      <c r="B596" s="31">
        <v>590</v>
      </c>
      <c r="C596" s="39" t="s">
        <v>1312</v>
      </c>
      <c r="D596" s="32"/>
      <c r="E596" s="32"/>
      <c r="F596" s="32"/>
      <c r="G596" s="13"/>
      <c r="H596" s="13"/>
      <c r="I596" s="13"/>
      <c r="J596" s="13"/>
      <c r="K596" s="13"/>
      <c r="L596" s="13"/>
      <c r="M596" s="32"/>
      <c r="N596" s="13"/>
      <c r="O596" s="13"/>
      <c r="P596" s="13"/>
      <c r="Q596" s="13"/>
      <c r="R596" s="32"/>
      <c r="S596" s="13"/>
      <c r="T596" s="13"/>
      <c r="U596" s="13"/>
      <c r="V596" s="13"/>
      <c r="W596" s="32"/>
      <c r="X596" s="13"/>
      <c r="Y596" s="13"/>
      <c r="Z596" s="13"/>
      <c r="AA596" s="13"/>
      <c r="AB596" s="13"/>
      <c r="AC596" s="13"/>
      <c r="AD596" s="13"/>
      <c r="AE596" s="13"/>
      <c r="AF596" s="13"/>
      <c r="AG596" s="39" t="s">
        <v>2586</v>
      </c>
      <c r="AH596" s="39" t="s">
        <v>2587</v>
      </c>
      <c r="AI596" s="39">
        <v>0.17599999999999999</v>
      </c>
      <c r="AJ596" s="42">
        <v>1986</v>
      </c>
      <c r="AK596" s="39" t="s">
        <v>2588</v>
      </c>
      <c r="AL596" s="13"/>
    </row>
    <row r="597" spans="1:38" ht="75" x14ac:dyDescent="0.25">
      <c r="A597" s="31">
        <v>591</v>
      </c>
      <c r="B597" s="31">
        <v>591</v>
      </c>
      <c r="C597" s="39" t="s">
        <v>1312</v>
      </c>
      <c r="D597" s="32"/>
      <c r="E597" s="32"/>
      <c r="F597" s="32"/>
      <c r="G597" s="13"/>
      <c r="H597" s="13"/>
      <c r="I597" s="13"/>
      <c r="J597" s="13"/>
      <c r="K597" s="13"/>
      <c r="L597" s="13"/>
      <c r="M597" s="32"/>
      <c r="N597" s="13"/>
      <c r="O597" s="13"/>
      <c r="P597" s="13"/>
      <c r="Q597" s="13"/>
      <c r="R597" s="32"/>
      <c r="S597" s="13"/>
      <c r="T597" s="13"/>
      <c r="U597" s="13"/>
      <c r="V597" s="13"/>
      <c r="W597" s="32"/>
      <c r="X597" s="13"/>
      <c r="Y597" s="13"/>
      <c r="Z597" s="13"/>
      <c r="AA597" s="13"/>
      <c r="AB597" s="13"/>
      <c r="AC597" s="13"/>
      <c r="AD597" s="13"/>
      <c r="AE597" s="13"/>
      <c r="AF597" s="13"/>
      <c r="AG597" s="39" t="s">
        <v>2589</v>
      </c>
      <c r="AH597" s="39" t="s">
        <v>2590</v>
      </c>
      <c r="AI597" s="39">
        <v>0.38800000000000001</v>
      </c>
      <c r="AJ597" s="42">
        <v>1989</v>
      </c>
      <c r="AK597" s="39" t="s">
        <v>2591</v>
      </c>
      <c r="AL597" s="13"/>
    </row>
    <row r="598" spans="1:38" ht="90" x14ac:dyDescent="0.25">
      <c r="A598" s="31">
        <v>592</v>
      </c>
      <c r="B598" s="31">
        <v>592</v>
      </c>
      <c r="C598" s="39" t="s">
        <v>1312</v>
      </c>
      <c r="D598" s="32"/>
      <c r="E598" s="32"/>
      <c r="F598" s="32"/>
      <c r="G598" s="13"/>
      <c r="H598" s="13"/>
      <c r="I598" s="13"/>
      <c r="J598" s="13"/>
      <c r="K598" s="13"/>
      <c r="L598" s="13"/>
      <c r="M598" s="32"/>
      <c r="N598" s="13"/>
      <c r="O598" s="13"/>
      <c r="P598" s="13"/>
      <c r="Q598" s="13"/>
      <c r="R598" s="32"/>
      <c r="S598" s="13"/>
      <c r="T598" s="13"/>
      <c r="U598" s="13"/>
      <c r="V598" s="13"/>
      <c r="W598" s="32"/>
      <c r="X598" s="13"/>
      <c r="Y598" s="13"/>
      <c r="Z598" s="13"/>
      <c r="AA598" s="13"/>
      <c r="AB598" s="13"/>
      <c r="AC598" s="13"/>
      <c r="AD598" s="13"/>
      <c r="AE598" s="13"/>
      <c r="AF598" s="13"/>
      <c r="AG598" s="39" t="s">
        <v>2592</v>
      </c>
      <c r="AH598" s="39" t="s">
        <v>2593</v>
      </c>
      <c r="AI598" s="39">
        <v>0.12</v>
      </c>
      <c r="AJ598" s="42">
        <v>1978</v>
      </c>
      <c r="AK598" s="39" t="s">
        <v>2594</v>
      </c>
      <c r="AL598" s="13"/>
    </row>
    <row r="599" spans="1:38" ht="75" x14ac:dyDescent="0.25">
      <c r="A599" s="31">
        <v>593</v>
      </c>
      <c r="B599" s="31">
        <v>593</v>
      </c>
      <c r="C599" s="39" t="s">
        <v>1312</v>
      </c>
      <c r="D599" s="32"/>
      <c r="E599" s="32"/>
      <c r="F599" s="32"/>
      <c r="G599" s="13"/>
      <c r="H599" s="13"/>
      <c r="I599" s="13"/>
      <c r="J599" s="13"/>
      <c r="K599" s="13"/>
      <c r="L599" s="13"/>
      <c r="M599" s="32"/>
      <c r="N599" s="13"/>
      <c r="O599" s="13"/>
      <c r="P599" s="13"/>
      <c r="Q599" s="13"/>
      <c r="R599" s="32"/>
      <c r="S599" s="13"/>
      <c r="T599" s="13"/>
      <c r="U599" s="13"/>
      <c r="V599" s="13"/>
      <c r="W599" s="32"/>
      <c r="X599" s="13"/>
      <c r="Y599" s="13"/>
      <c r="Z599" s="13"/>
      <c r="AA599" s="13"/>
      <c r="AB599" s="13"/>
      <c r="AC599" s="13"/>
      <c r="AD599" s="13"/>
      <c r="AE599" s="13"/>
      <c r="AF599" s="13"/>
      <c r="AG599" s="39" t="s">
        <v>2589</v>
      </c>
      <c r="AH599" s="39" t="s">
        <v>2595</v>
      </c>
      <c r="AI599" s="39">
        <v>0.123</v>
      </c>
      <c r="AJ599" s="42">
        <v>1986</v>
      </c>
      <c r="AK599" s="39" t="s">
        <v>2596</v>
      </c>
      <c r="AL599" s="13"/>
    </row>
    <row r="600" spans="1:38" ht="45" x14ac:dyDescent="0.25">
      <c r="A600" s="31">
        <v>594</v>
      </c>
      <c r="B600" s="31">
        <v>594</v>
      </c>
      <c r="C600" s="39" t="s">
        <v>1312</v>
      </c>
      <c r="D600" s="32"/>
      <c r="E600" s="32"/>
      <c r="F600" s="32"/>
      <c r="G600" s="13"/>
      <c r="H600" s="13"/>
      <c r="I600" s="13"/>
      <c r="J600" s="13"/>
      <c r="K600" s="13"/>
      <c r="L600" s="13"/>
      <c r="M600" s="32"/>
      <c r="N600" s="13"/>
      <c r="O600" s="13"/>
      <c r="P600" s="13"/>
      <c r="Q600" s="13"/>
      <c r="R600" s="32"/>
      <c r="S600" s="13"/>
      <c r="T600" s="13"/>
      <c r="U600" s="13"/>
      <c r="V600" s="13"/>
      <c r="W600" s="32"/>
      <c r="X600" s="13"/>
      <c r="Y600" s="13"/>
      <c r="Z600" s="13"/>
      <c r="AA600" s="13"/>
      <c r="AB600" s="13"/>
      <c r="AC600" s="13"/>
      <c r="AD600" s="13"/>
      <c r="AE600" s="13"/>
      <c r="AF600" s="13"/>
      <c r="AG600" s="39" t="s">
        <v>2586</v>
      </c>
      <c r="AH600" s="39" t="s">
        <v>2597</v>
      </c>
      <c r="AI600" s="39">
        <v>0.05</v>
      </c>
      <c r="AJ600" s="42">
        <v>1989</v>
      </c>
      <c r="AK600" s="39" t="s">
        <v>2598</v>
      </c>
      <c r="AL600" s="13"/>
    </row>
    <row r="601" spans="1:38" ht="120" x14ac:dyDescent="0.25">
      <c r="A601" s="31">
        <v>595</v>
      </c>
      <c r="B601" s="31">
        <v>595</v>
      </c>
      <c r="C601" s="39" t="s">
        <v>1312</v>
      </c>
      <c r="D601" s="32"/>
      <c r="E601" s="32"/>
      <c r="F601" s="32"/>
      <c r="G601" s="13"/>
      <c r="H601" s="13"/>
      <c r="I601" s="13"/>
      <c r="J601" s="13"/>
      <c r="K601" s="13"/>
      <c r="L601" s="13"/>
      <c r="M601" s="32"/>
      <c r="N601" s="13"/>
      <c r="O601" s="13"/>
      <c r="P601" s="13"/>
      <c r="Q601" s="13"/>
      <c r="R601" s="32"/>
      <c r="S601" s="13"/>
      <c r="T601" s="13"/>
      <c r="U601" s="13"/>
      <c r="V601" s="13"/>
      <c r="W601" s="32"/>
      <c r="X601" s="13"/>
      <c r="Y601" s="13"/>
      <c r="Z601" s="13"/>
      <c r="AA601" s="13"/>
      <c r="AB601" s="13"/>
      <c r="AC601" s="13"/>
      <c r="AD601" s="13"/>
      <c r="AE601" s="13"/>
      <c r="AF601" s="13"/>
      <c r="AG601" s="39" t="s">
        <v>2586</v>
      </c>
      <c r="AH601" s="39" t="s">
        <v>2599</v>
      </c>
      <c r="AI601" s="39">
        <v>8.6999999999999994E-2</v>
      </c>
      <c r="AJ601" s="42">
        <v>1989</v>
      </c>
      <c r="AK601" s="39" t="s">
        <v>2600</v>
      </c>
      <c r="AL601" s="13"/>
    </row>
    <row r="602" spans="1:38" ht="75" x14ac:dyDescent="0.25">
      <c r="A602" s="31">
        <v>596</v>
      </c>
      <c r="B602" s="31">
        <v>596</v>
      </c>
      <c r="C602" s="39" t="s">
        <v>1312</v>
      </c>
      <c r="D602" s="32"/>
      <c r="E602" s="32"/>
      <c r="F602" s="32"/>
      <c r="G602" s="13"/>
      <c r="H602" s="13"/>
      <c r="I602" s="13"/>
      <c r="J602" s="13"/>
      <c r="K602" s="13"/>
      <c r="L602" s="13"/>
      <c r="M602" s="32"/>
      <c r="N602" s="13"/>
      <c r="O602" s="13"/>
      <c r="P602" s="13"/>
      <c r="Q602" s="13"/>
      <c r="R602" s="32"/>
      <c r="S602" s="13"/>
      <c r="T602" s="13"/>
      <c r="U602" s="13"/>
      <c r="V602" s="13"/>
      <c r="W602" s="32"/>
      <c r="X602" s="13"/>
      <c r="Y602" s="13"/>
      <c r="Z602" s="13"/>
      <c r="AA602" s="13"/>
      <c r="AB602" s="13"/>
      <c r="AC602" s="13"/>
      <c r="AD602" s="13"/>
      <c r="AE602" s="13"/>
      <c r="AF602" s="13"/>
      <c r="AG602" s="39" t="s">
        <v>2586</v>
      </c>
      <c r="AH602" s="39" t="s">
        <v>2601</v>
      </c>
      <c r="AI602" s="39">
        <v>6.4000000000000001E-2</v>
      </c>
      <c r="AJ602" s="42">
        <v>1900</v>
      </c>
      <c r="AK602" s="39" t="s">
        <v>2602</v>
      </c>
      <c r="AL602" s="13"/>
    </row>
    <row r="603" spans="1:38" ht="60" x14ac:dyDescent="0.25">
      <c r="A603" s="31">
        <v>597</v>
      </c>
      <c r="B603" s="31">
        <v>597</v>
      </c>
      <c r="C603" s="39" t="s">
        <v>1312</v>
      </c>
      <c r="D603" s="32"/>
      <c r="E603" s="32"/>
      <c r="F603" s="32"/>
      <c r="G603" s="13"/>
      <c r="H603" s="13"/>
      <c r="I603" s="13"/>
      <c r="J603" s="13"/>
      <c r="K603" s="13"/>
      <c r="L603" s="13"/>
      <c r="M603" s="32"/>
      <c r="N603" s="13"/>
      <c r="O603" s="13"/>
      <c r="P603" s="13"/>
      <c r="Q603" s="13"/>
      <c r="R603" s="32"/>
      <c r="S603" s="13"/>
      <c r="T603" s="13"/>
      <c r="U603" s="13"/>
      <c r="V603" s="13"/>
      <c r="W603" s="32"/>
      <c r="X603" s="13"/>
      <c r="Y603" s="13"/>
      <c r="Z603" s="13"/>
      <c r="AA603" s="13"/>
      <c r="AB603" s="13"/>
      <c r="AC603" s="13"/>
      <c r="AD603" s="13"/>
      <c r="AE603" s="13"/>
      <c r="AF603" s="13"/>
      <c r="AG603" s="39" t="s">
        <v>2592</v>
      </c>
      <c r="AH603" s="39" t="s">
        <v>2603</v>
      </c>
      <c r="AI603" s="39">
        <v>0.12</v>
      </c>
      <c r="AJ603" s="42">
        <v>1989</v>
      </c>
      <c r="AK603" s="39" t="s">
        <v>2604</v>
      </c>
      <c r="AL603" s="13"/>
    </row>
    <row r="604" spans="1:38" ht="75" x14ac:dyDescent="0.25">
      <c r="A604" s="31">
        <v>598</v>
      </c>
      <c r="B604" s="31">
        <v>598</v>
      </c>
      <c r="C604" s="39" t="s">
        <v>1312</v>
      </c>
      <c r="D604" s="32"/>
      <c r="E604" s="32"/>
      <c r="F604" s="32"/>
      <c r="G604" s="13"/>
      <c r="H604" s="13"/>
      <c r="I604" s="13"/>
      <c r="J604" s="13"/>
      <c r="K604" s="13"/>
      <c r="L604" s="13"/>
      <c r="M604" s="32"/>
      <c r="N604" s="13"/>
      <c r="O604" s="13"/>
      <c r="P604" s="13"/>
      <c r="Q604" s="13"/>
      <c r="R604" s="32"/>
      <c r="S604" s="13"/>
      <c r="T604" s="13"/>
      <c r="U604" s="13"/>
      <c r="V604" s="13"/>
      <c r="W604" s="32"/>
      <c r="X604" s="13"/>
      <c r="Y604" s="13"/>
      <c r="Z604" s="13"/>
      <c r="AA604" s="13"/>
      <c r="AB604" s="13"/>
      <c r="AC604" s="13"/>
      <c r="AD604" s="13"/>
      <c r="AE604" s="13"/>
      <c r="AF604" s="13"/>
      <c r="AG604" s="39" t="s">
        <v>2589</v>
      </c>
      <c r="AH604" s="39" t="s">
        <v>2605</v>
      </c>
      <c r="AI604" s="39">
        <v>0.13</v>
      </c>
      <c r="AJ604" s="42">
        <v>1986</v>
      </c>
      <c r="AK604" s="39" t="s">
        <v>2606</v>
      </c>
      <c r="AL604" s="13"/>
    </row>
    <row r="605" spans="1:38" ht="60" x14ac:dyDescent="0.25">
      <c r="A605" s="31">
        <v>599</v>
      </c>
      <c r="B605" s="31">
        <v>599</v>
      </c>
      <c r="C605" s="39" t="s">
        <v>1312</v>
      </c>
      <c r="D605" s="32"/>
      <c r="E605" s="32"/>
      <c r="F605" s="32"/>
      <c r="G605" s="13"/>
      <c r="H605" s="13"/>
      <c r="I605" s="13"/>
      <c r="J605" s="13"/>
      <c r="K605" s="13"/>
      <c r="L605" s="13"/>
      <c r="M605" s="32"/>
      <c r="N605" s="13"/>
      <c r="O605" s="13"/>
      <c r="P605" s="13"/>
      <c r="Q605" s="13"/>
      <c r="R605" s="32"/>
      <c r="S605" s="13"/>
      <c r="T605" s="13"/>
      <c r="U605" s="13"/>
      <c r="V605" s="13"/>
      <c r="W605" s="32"/>
      <c r="X605" s="13"/>
      <c r="Y605" s="13"/>
      <c r="Z605" s="13"/>
      <c r="AA605" s="13"/>
      <c r="AB605" s="13"/>
      <c r="AC605" s="13"/>
      <c r="AD605" s="13"/>
      <c r="AE605" s="13"/>
      <c r="AF605" s="13"/>
      <c r="AG605" s="39" t="s">
        <v>2586</v>
      </c>
      <c r="AH605" s="39" t="s">
        <v>2607</v>
      </c>
      <c r="AI605" s="39">
        <v>0.06</v>
      </c>
      <c r="AJ605" s="42">
        <v>1994</v>
      </c>
      <c r="AK605" s="39" t="s">
        <v>2608</v>
      </c>
      <c r="AL605" s="13"/>
    </row>
    <row r="606" spans="1:38" ht="60" x14ac:dyDescent="0.25">
      <c r="A606" s="31">
        <v>600</v>
      </c>
      <c r="B606" s="31">
        <v>600</v>
      </c>
      <c r="C606" s="39" t="s">
        <v>1312</v>
      </c>
      <c r="D606" s="32"/>
      <c r="E606" s="32"/>
      <c r="F606" s="32"/>
      <c r="G606" s="13"/>
      <c r="H606" s="13"/>
      <c r="I606" s="13"/>
      <c r="J606" s="13"/>
      <c r="K606" s="13"/>
      <c r="L606" s="13"/>
      <c r="M606" s="32"/>
      <c r="N606" s="13"/>
      <c r="O606" s="13"/>
      <c r="P606" s="13"/>
      <c r="Q606" s="13"/>
      <c r="R606" s="32"/>
      <c r="S606" s="13"/>
      <c r="T606" s="13"/>
      <c r="U606" s="13"/>
      <c r="V606" s="13"/>
      <c r="W606" s="32"/>
      <c r="X606" s="13"/>
      <c r="Y606" s="13"/>
      <c r="Z606" s="13"/>
      <c r="AA606" s="13"/>
      <c r="AB606" s="13"/>
      <c r="AC606" s="13"/>
      <c r="AD606" s="13"/>
      <c r="AE606" s="13"/>
      <c r="AF606" s="13"/>
      <c r="AG606" s="39" t="s">
        <v>2589</v>
      </c>
      <c r="AH606" s="39" t="s">
        <v>2609</v>
      </c>
      <c r="AI606" s="39">
        <v>0.436</v>
      </c>
      <c r="AJ606" s="42">
        <v>1992</v>
      </c>
      <c r="AK606" s="39" t="s">
        <v>2610</v>
      </c>
      <c r="AL606" s="13"/>
    </row>
    <row r="607" spans="1:38" ht="75" x14ac:dyDescent="0.25">
      <c r="A607" s="31">
        <v>601</v>
      </c>
      <c r="B607" s="31">
        <v>601</v>
      </c>
      <c r="C607" s="39" t="s">
        <v>1312</v>
      </c>
      <c r="D607" s="32"/>
      <c r="E607" s="32"/>
      <c r="F607" s="32"/>
      <c r="G607" s="13"/>
      <c r="H607" s="13"/>
      <c r="I607" s="13"/>
      <c r="J607" s="13"/>
      <c r="K607" s="13"/>
      <c r="L607" s="13"/>
      <c r="M607" s="32"/>
      <c r="N607" s="13"/>
      <c r="O607" s="13"/>
      <c r="P607" s="13"/>
      <c r="Q607" s="13"/>
      <c r="R607" s="32"/>
      <c r="S607" s="13"/>
      <c r="T607" s="13"/>
      <c r="U607" s="13"/>
      <c r="V607" s="13"/>
      <c r="W607" s="32"/>
      <c r="X607" s="13"/>
      <c r="Y607" s="13"/>
      <c r="Z607" s="13"/>
      <c r="AA607" s="13"/>
      <c r="AB607" s="13"/>
      <c r="AC607" s="13"/>
      <c r="AD607" s="13"/>
      <c r="AE607" s="13"/>
      <c r="AF607" s="13"/>
      <c r="AG607" s="39" t="s">
        <v>2586</v>
      </c>
      <c r="AH607" s="39" t="s">
        <v>2611</v>
      </c>
      <c r="AI607" s="39">
        <v>0.12</v>
      </c>
      <c r="AJ607" s="42">
        <v>1989</v>
      </c>
      <c r="AK607" s="39" t="s">
        <v>2602</v>
      </c>
      <c r="AL607" s="13"/>
    </row>
    <row r="608" spans="1:38" ht="90" x14ac:dyDescent="0.25">
      <c r="A608" s="31">
        <v>602</v>
      </c>
      <c r="B608" s="31">
        <v>602</v>
      </c>
      <c r="C608" s="39" t="s">
        <v>1312</v>
      </c>
      <c r="D608" s="32"/>
      <c r="E608" s="32"/>
      <c r="F608" s="32"/>
      <c r="G608" s="13"/>
      <c r="H608" s="13"/>
      <c r="I608" s="13"/>
      <c r="J608" s="13"/>
      <c r="K608" s="13"/>
      <c r="L608" s="13"/>
      <c r="M608" s="32"/>
      <c r="N608" s="13"/>
      <c r="O608" s="13"/>
      <c r="P608" s="13"/>
      <c r="Q608" s="13"/>
      <c r="R608" s="32"/>
      <c r="S608" s="13"/>
      <c r="T608" s="13"/>
      <c r="U608" s="13"/>
      <c r="V608" s="13"/>
      <c r="W608" s="32"/>
      <c r="X608" s="13"/>
      <c r="Y608" s="13"/>
      <c r="Z608" s="13"/>
      <c r="AA608" s="13"/>
      <c r="AB608" s="13"/>
      <c r="AC608" s="13"/>
      <c r="AD608" s="13"/>
      <c r="AE608" s="13"/>
      <c r="AF608" s="13"/>
      <c r="AG608" s="39" t="s">
        <v>2589</v>
      </c>
      <c r="AH608" s="39" t="s">
        <v>2612</v>
      </c>
      <c r="AI608" s="39">
        <v>0.128</v>
      </c>
      <c r="AJ608" s="42">
        <v>1988</v>
      </c>
      <c r="AK608" s="39" t="s">
        <v>2613</v>
      </c>
      <c r="AL608" s="13"/>
    </row>
    <row r="609" spans="1:38" ht="75" x14ac:dyDescent="0.25">
      <c r="A609" s="31">
        <v>603</v>
      </c>
      <c r="B609" s="31">
        <v>603</v>
      </c>
      <c r="C609" s="39" t="s">
        <v>1204</v>
      </c>
      <c r="D609" s="32"/>
      <c r="E609" s="32"/>
      <c r="F609" s="32"/>
      <c r="G609" s="13"/>
      <c r="H609" s="13"/>
      <c r="I609" s="13"/>
      <c r="J609" s="13"/>
      <c r="K609" s="13"/>
      <c r="L609" s="13"/>
      <c r="M609" s="32"/>
      <c r="N609" s="13"/>
      <c r="O609" s="13"/>
      <c r="P609" s="13"/>
      <c r="Q609" s="13"/>
      <c r="R609" s="32"/>
      <c r="S609" s="13"/>
      <c r="T609" s="13"/>
      <c r="U609" s="13"/>
      <c r="V609" s="13"/>
      <c r="W609" s="32"/>
      <c r="X609" s="13"/>
      <c r="Y609" s="13"/>
      <c r="Z609" s="13"/>
      <c r="AA609" s="13"/>
      <c r="AB609" s="13"/>
      <c r="AC609" s="13"/>
      <c r="AD609" s="13"/>
      <c r="AE609" s="13"/>
      <c r="AF609" s="13"/>
      <c r="AG609" s="39" t="s">
        <v>2614</v>
      </c>
      <c r="AH609" s="39" t="s">
        <v>2615</v>
      </c>
      <c r="AI609" s="39">
        <v>0.314</v>
      </c>
      <c r="AJ609" s="42">
        <v>1997</v>
      </c>
      <c r="AK609" s="39" t="s">
        <v>2616</v>
      </c>
      <c r="AL609" s="13"/>
    </row>
    <row r="610" spans="1:38" ht="45" x14ac:dyDescent="0.25">
      <c r="A610" s="31">
        <v>604</v>
      </c>
      <c r="B610" s="31">
        <v>604</v>
      </c>
      <c r="C610" s="39" t="s">
        <v>1204</v>
      </c>
      <c r="D610" s="32"/>
      <c r="E610" s="32"/>
      <c r="F610" s="32"/>
      <c r="G610" s="13"/>
      <c r="H610" s="13"/>
      <c r="I610" s="13"/>
      <c r="J610" s="13"/>
      <c r="K610" s="13"/>
      <c r="L610" s="13"/>
      <c r="M610" s="32"/>
      <c r="N610" s="13"/>
      <c r="O610" s="13"/>
      <c r="P610" s="13"/>
      <c r="Q610" s="13"/>
      <c r="R610" s="32"/>
      <c r="S610" s="13"/>
      <c r="T610" s="13"/>
      <c r="U610" s="13"/>
      <c r="V610" s="13"/>
      <c r="W610" s="32"/>
      <c r="X610" s="13"/>
      <c r="Y610" s="13"/>
      <c r="Z610" s="13"/>
      <c r="AA610" s="13"/>
      <c r="AB610" s="13"/>
      <c r="AC610" s="13"/>
      <c r="AD610" s="13"/>
      <c r="AE610" s="13"/>
      <c r="AF610" s="13"/>
      <c r="AG610" s="39" t="s">
        <v>2614</v>
      </c>
      <c r="AH610" s="39" t="s">
        <v>2617</v>
      </c>
      <c r="AI610" s="39">
        <v>0.11600000000000001</v>
      </c>
      <c r="AJ610" s="42">
        <v>1988</v>
      </c>
      <c r="AK610" s="39" t="s">
        <v>2600</v>
      </c>
      <c r="AL610" s="13"/>
    </row>
    <row r="611" spans="1:38" ht="75" x14ac:dyDescent="0.25">
      <c r="A611" s="31">
        <v>605</v>
      </c>
      <c r="B611" s="31">
        <v>605</v>
      </c>
      <c r="C611" s="39" t="s">
        <v>1204</v>
      </c>
      <c r="D611" s="32"/>
      <c r="E611" s="32"/>
      <c r="F611" s="32"/>
      <c r="G611" s="13"/>
      <c r="H611" s="13"/>
      <c r="I611" s="13"/>
      <c r="J611" s="13"/>
      <c r="K611" s="13"/>
      <c r="L611" s="13"/>
      <c r="M611" s="32"/>
      <c r="N611" s="13"/>
      <c r="O611" s="13"/>
      <c r="P611" s="13"/>
      <c r="Q611" s="13"/>
      <c r="R611" s="32"/>
      <c r="S611" s="13"/>
      <c r="T611" s="13"/>
      <c r="U611" s="13"/>
      <c r="V611" s="13"/>
      <c r="W611" s="32"/>
      <c r="X611" s="13"/>
      <c r="Y611" s="13"/>
      <c r="Z611" s="13"/>
      <c r="AA611" s="13"/>
      <c r="AB611" s="13"/>
      <c r="AC611" s="13"/>
      <c r="AD611" s="13"/>
      <c r="AE611" s="13"/>
      <c r="AF611" s="13"/>
      <c r="AG611" s="39" t="s">
        <v>2618</v>
      </c>
      <c r="AH611" s="39" t="s">
        <v>2619</v>
      </c>
      <c r="AI611" s="39">
        <v>0.42499999999999999</v>
      </c>
      <c r="AJ611" s="42">
        <v>1989</v>
      </c>
      <c r="AK611" s="39" t="s">
        <v>2620</v>
      </c>
      <c r="AL611" s="13"/>
    </row>
    <row r="612" spans="1:38" ht="75" x14ac:dyDescent="0.25">
      <c r="A612" s="31">
        <v>606</v>
      </c>
      <c r="B612" s="31">
        <v>606</v>
      </c>
      <c r="C612" s="39" t="s">
        <v>1204</v>
      </c>
      <c r="D612" s="32"/>
      <c r="E612" s="32"/>
      <c r="F612" s="32"/>
      <c r="G612" s="13"/>
      <c r="H612" s="13"/>
      <c r="I612" s="13"/>
      <c r="J612" s="13"/>
      <c r="K612" s="13"/>
      <c r="L612" s="13"/>
      <c r="M612" s="32"/>
      <c r="N612" s="13"/>
      <c r="O612" s="13"/>
      <c r="P612" s="13"/>
      <c r="Q612" s="13"/>
      <c r="R612" s="32"/>
      <c r="S612" s="13"/>
      <c r="T612" s="13"/>
      <c r="U612" s="13"/>
      <c r="V612" s="13"/>
      <c r="W612" s="32"/>
      <c r="X612" s="13"/>
      <c r="Y612" s="13"/>
      <c r="Z612" s="13"/>
      <c r="AA612" s="13"/>
      <c r="AB612" s="13"/>
      <c r="AC612" s="13"/>
      <c r="AD612" s="13"/>
      <c r="AE612" s="13"/>
      <c r="AF612" s="13"/>
      <c r="AG612" s="39" t="s">
        <v>2618</v>
      </c>
      <c r="AH612" s="39" t="s">
        <v>2621</v>
      </c>
      <c r="AI612" s="39">
        <v>0.13800000000000001</v>
      </c>
      <c r="AJ612" s="42">
        <v>1988</v>
      </c>
      <c r="AK612" s="39" t="s">
        <v>2622</v>
      </c>
      <c r="AL612" s="13"/>
    </row>
    <row r="613" spans="1:38" ht="60" x14ac:dyDescent="0.25">
      <c r="A613" s="31">
        <v>607</v>
      </c>
      <c r="B613" s="31">
        <v>607</v>
      </c>
      <c r="C613" s="39" t="s">
        <v>1204</v>
      </c>
      <c r="D613" s="32"/>
      <c r="E613" s="32"/>
      <c r="F613" s="32"/>
      <c r="G613" s="13"/>
      <c r="H613" s="13"/>
      <c r="I613" s="13"/>
      <c r="J613" s="13"/>
      <c r="K613" s="13"/>
      <c r="L613" s="13"/>
      <c r="M613" s="32"/>
      <c r="N613" s="13"/>
      <c r="O613" s="13"/>
      <c r="P613" s="13"/>
      <c r="Q613" s="13"/>
      <c r="R613" s="32"/>
      <c r="S613" s="13"/>
      <c r="T613" s="13"/>
      <c r="U613" s="13"/>
      <c r="V613" s="13"/>
      <c r="W613" s="32"/>
      <c r="X613" s="13"/>
      <c r="Y613" s="13"/>
      <c r="Z613" s="13"/>
      <c r="AA613" s="13"/>
      <c r="AB613" s="13"/>
      <c r="AC613" s="13"/>
      <c r="AD613" s="13"/>
      <c r="AE613" s="13"/>
      <c r="AF613" s="13"/>
      <c r="AG613" s="39" t="s">
        <v>2618</v>
      </c>
      <c r="AH613" s="39" t="s">
        <v>2623</v>
      </c>
      <c r="AI613" s="39">
        <v>0.12</v>
      </c>
      <c r="AJ613" s="42">
        <v>1987</v>
      </c>
      <c r="AK613" s="39" t="s">
        <v>2622</v>
      </c>
      <c r="AL613" s="13"/>
    </row>
    <row r="614" spans="1:38" ht="75" x14ac:dyDescent="0.25">
      <c r="A614" s="31">
        <v>608</v>
      </c>
      <c r="B614" s="31">
        <v>608</v>
      </c>
      <c r="C614" s="39" t="s">
        <v>1204</v>
      </c>
      <c r="D614" s="32"/>
      <c r="E614" s="32"/>
      <c r="F614" s="32"/>
      <c r="G614" s="13"/>
      <c r="H614" s="13"/>
      <c r="I614" s="13"/>
      <c r="J614" s="13"/>
      <c r="K614" s="13"/>
      <c r="L614" s="13"/>
      <c r="M614" s="32"/>
      <c r="N614" s="13"/>
      <c r="O614" s="13"/>
      <c r="P614" s="13"/>
      <c r="Q614" s="13"/>
      <c r="R614" s="32"/>
      <c r="S614" s="13"/>
      <c r="T614" s="13"/>
      <c r="U614" s="13"/>
      <c r="V614" s="13"/>
      <c r="W614" s="32"/>
      <c r="X614" s="13"/>
      <c r="Y614" s="13"/>
      <c r="Z614" s="13"/>
      <c r="AA614" s="13"/>
      <c r="AB614" s="13"/>
      <c r="AC614" s="13"/>
      <c r="AD614" s="13"/>
      <c r="AE614" s="13"/>
      <c r="AF614" s="13"/>
      <c r="AG614" s="39" t="s">
        <v>2618</v>
      </c>
      <c r="AH614" s="39" t="s">
        <v>2624</v>
      </c>
      <c r="AI614" s="39">
        <v>0.05</v>
      </c>
      <c r="AJ614" s="42">
        <v>1990</v>
      </c>
      <c r="AK614" s="39" t="s">
        <v>2625</v>
      </c>
      <c r="AL614" s="13"/>
    </row>
    <row r="615" spans="1:38" ht="90" x14ac:dyDescent="0.25">
      <c r="A615" s="31">
        <v>609</v>
      </c>
      <c r="B615" s="31">
        <v>609</v>
      </c>
      <c r="C615" s="39" t="s">
        <v>1204</v>
      </c>
      <c r="D615" s="32"/>
      <c r="E615" s="32"/>
      <c r="F615" s="32"/>
      <c r="G615" s="13"/>
      <c r="H615" s="13"/>
      <c r="I615" s="13"/>
      <c r="J615" s="13"/>
      <c r="K615" s="13"/>
      <c r="L615" s="13"/>
      <c r="M615" s="32"/>
      <c r="N615" s="13"/>
      <c r="O615" s="13"/>
      <c r="P615" s="13"/>
      <c r="Q615" s="13"/>
      <c r="R615" s="32"/>
      <c r="S615" s="13"/>
      <c r="T615" s="13"/>
      <c r="U615" s="13"/>
      <c r="V615" s="13"/>
      <c r="W615" s="32"/>
      <c r="X615" s="13"/>
      <c r="Y615" s="13"/>
      <c r="Z615" s="13"/>
      <c r="AA615" s="13"/>
      <c r="AB615" s="13"/>
      <c r="AC615" s="13"/>
      <c r="AD615" s="13"/>
      <c r="AE615" s="13"/>
      <c r="AF615" s="13"/>
      <c r="AG615" s="39" t="s">
        <v>2614</v>
      </c>
      <c r="AH615" s="39" t="s">
        <v>2626</v>
      </c>
      <c r="AI615" s="39">
        <v>9.5000000000000001E-2</v>
      </c>
      <c r="AJ615" s="42">
        <v>1978</v>
      </c>
      <c r="AK615" s="39" t="s">
        <v>2627</v>
      </c>
      <c r="AL615" s="13"/>
    </row>
    <row r="616" spans="1:38" ht="45" x14ac:dyDescent="0.25">
      <c r="A616" s="31">
        <v>610</v>
      </c>
      <c r="B616" s="31">
        <v>610</v>
      </c>
      <c r="C616" s="39" t="s">
        <v>1204</v>
      </c>
      <c r="D616" s="32"/>
      <c r="E616" s="32"/>
      <c r="F616" s="32"/>
      <c r="G616" s="13"/>
      <c r="H616" s="13"/>
      <c r="I616" s="13"/>
      <c r="J616" s="13"/>
      <c r="K616" s="13"/>
      <c r="L616" s="13"/>
      <c r="M616" s="32"/>
      <c r="N616" s="13"/>
      <c r="O616" s="13"/>
      <c r="P616" s="13"/>
      <c r="Q616" s="13"/>
      <c r="R616" s="32"/>
      <c r="S616" s="13"/>
      <c r="T616" s="13"/>
      <c r="U616" s="13"/>
      <c r="V616" s="13"/>
      <c r="W616" s="32"/>
      <c r="X616" s="13"/>
      <c r="Y616" s="13"/>
      <c r="Z616" s="13"/>
      <c r="AA616" s="13"/>
      <c r="AB616" s="13"/>
      <c r="AC616" s="13"/>
      <c r="AD616" s="13"/>
      <c r="AE616" s="13"/>
      <c r="AF616" s="13"/>
      <c r="AG616" s="39" t="s">
        <v>2614</v>
      </c>
      <c r="AH616" s="39" t="s">
        <v>2628</v>
      </c>
      <c r="AI616" s="39">
        <v>0.14299999999999999</v>
      </c>
      <c r="AJ616" s="42">
        <v>1997</v>
      </c>
      <c r="AK616" s="39" t="s">
        <v>2600</v>
      </c>
      <c r="AL616" s="13"/>
    </row>
    <row r="617" spans="1:38" ht="75" x14ac:dyDescent="0.25">
      <c r="A617" s="31">
        <v>611</v>
      </c>
      <c r="B617" s="31">
        <v>611</v>
      </c>
      <c r="C617" s="39" t="s">
        <v>1204</v>
      </c>
      <c r="D617" s="32"/>
      <c r="E617" s="32"/>
      <c r="F617" s="32"/>
      <c r="G617" s="13"/>
      <c r="H617" s="13"/>
      <c r="I617" s="13"/>
      <c r="J617" s="13"/>
      <c r="K617" s="13"/>
      <c r="L617" s="13"/>
      <c r="M617" s="32"/>
      <c r="N617" s="13"/>
      <c r="O617" s="13"/>
      <c r="P617" s="13"/>
      <c r="Q617" s="13"/>
      <c r="R617" s="32"/>
      <c r="S617" s="13"/>
      <c r="T617" s="13"/>
      <c r="U617" s="13"/>
      <c r="V617" s="13"/>
      <c r="W617" s="32"/>
      <c r="X617" s="13"/>
      <c r="Y617" s="13"/>
      <c r="Z617" s="13"/>
      <c r="AA617" s="13"/>
      <c r="AB617" s="13"/>
      <c r="AC617" s="13"/>
      <c r="AD617" s="13"/>
      <c r="AE617" s="13"/>
      <c r="AF617" s="13"/>
      <c r="AG617" s="39" t="s">
        <v>2618</v>
      </c>
      <c r="AH617" s="39" t="s">
        <v>2629</v>
      </c>
      <c r="AI617" s="39">
        <v>0.27400000000000002</v>
      </c>
      <c r="AJ617" s="42">
        <v>1986</v>
      </c>
      <c r="AK617" s="39" t="s">
        <v>2600</v>
      </c>
      <c r="AL617" s="13"/>
    </row>
    <row r="618" spans="1:38" ht="60" x14ac:dyDescent="0.25">
      <c r="A618" s="31">
        <v>612</v>
      </c>
      <c r="B618" s="31">
        <v>612</v>
      </c>
      <c r="C618" s="39" t="s">
        <v>1204</v>
      </c>
      <c r="D618" s="32"/>
      <c r="E618" s="32"/>
      <c r="F618" s="32"/>
      <c r="G618" s="13"/>
      <c r="H618" s="13"/>
      <c r="I618" s="13"/>
      <c r="J618" s="13"/>
      <c r="K618" s="13"/>
      <c r="L618" s="13"/>
      <c r="M618" s="32"/>
      <c r="N618" s="13"/>
      <c r="O618" s="13"/>
      <c r="P618" s="13"/>
      <c r="Q618" s="13"/>
      <c r="R618" s="32"/>
      <c r="S618" s="13"/>
      <c r="T618" s="13"/>
      <c r="U618" s="13"/>
      <c r="V618" s="13"/>
      <c r="W618" s="32"/>
      <c r="X618" s="13"/>
      <c r="Y618" s="13"/>
      <c r="Z618" s="13"/>
      <c r="AA618" s="13"/>
      <c r="AB618" s="13"/>
      <c r="AC618" s="13"/>
      <c r="AD618" s="13"/>
      <c r="AE618" s="13"/>
      <c r="AF618" s="13"/>
      <c r="AG618" s="39" t="s">
        <v>2614</v>
      </c>
      <c r="AH618" s="39" t="s">
        <v>2630</v>
      </c>
      <c r="AI618" s="39">
        <v>0.27600000000000002</v>
      </c>
      <c r="AJ618" s="42">
        <v>1997</v>
      </c>
      <c r="AK618" s="39" t="s">
        <v>2600</v>
      </c>
      <c r="AL618" s="13"/>
    </row>
    <row r="619" spans="1:38" ht="60" x14ac:dyDescent="0.25">
      <c r="A619" s="31">
        <v>613</v>
      </c>
      <c r="B619" s="31">
        <v>613</v>
      </c>
      <c r="C619" s="39" t="s">
        <v>1204</v>
      </c>
      <c r="D619" s="32"/>
      <c r="E619" s="32"/>
      <c r="F619" s="32"/>
      <c r="G619" s="13"/>
      <c r="H619" s="13"/>
      <c r="I619" s="13"/>
      <c r="J619" s="13"/>
      <c r="K619" s="13"/>
      <c r="L619" s="13"/>
      <c r="M619" s="32"/>
      <c r="N619" s="13"/>
      <c r="O619" s="13"/>
      <c r="P619" s="13"/>
      <c r="Q619" s="13"/>
      <c r="R619" s="32"/>
      <c r="S619" s="13"/>
      <c r="T619" s="13"/>
      <c r="U619" s="13"/>
      <c r="V619" s="13"/>
      <c r="W619" s="32"/>
      <c r="X619" s="13"/>
      <c r="Y619" s="13"/>
      <c r="Z619" s="13"/>
      <c r="AA619" s="13"/>
      <c r="AB619" s="13"/>
      <c r="AC619" s="13"/>
      <c r="AD619" s="13"/>
      <c r="AE619" s="13"/>
      <c r="AF619" s="13"/>
      <c r="AG619" s="39" t="s">
        <v>2618</v>
      </c>
      <c r="AH619" s="39" t="s">
        <v>2631</v>
      </c>
      <c r="AI619" s="39">
        <v>0.247</v>
      </c>
      <c r="AJ619" s="42">
        <v>1988</v>
      </c>
      <c r="AK619" s="39" t="s">
        <v>2600</v>
      </c>
      <c r="AL619" s="13"/>
    </row>
    <row r="620" spans="1:38" ht="90" x14ac:dyDescent="0.25">
      <c r="A620" s="31">
        <v>614</v>
      </c>
      <c r="B620" s="31">
        <v>614</v>
      </c>
      <c r="C620" s="39" t="s">
        <v>1204</v>
      </c>
      <c r="D620" s="32"/>
      <c r="E620" s="32"/>
      <c r="F620" s="32"/>
      <c r="G620" s="13"/>
      <c r="H620" s="13"/>
      <c r="I620" s="13"/>
      <c r="J620" s="13"/>
      <c r="K620" s="13"/>
      <c r="L620" s="13"/>
      <c r="M620" s="32"/>
      <c r="N620" s="13"/>
      <c r="O620" s="13"/>
      <c r="P620" s="13"/>
      <c r="Q620" s="13"/>
      <c r="R620" s="32"/>
      <c r="S620" s="13"/>
      <c r="T620" s="13"/>
      <c r="U620" s="13"/>
      <c r="V620" s="13"/>
      <c r="W620" s="32"/>
      <c r="X620" s="13"/>
      <c r="Y620" s="13"/>
      <c r="Z620" s="13"/>
      <c r="AA620" s="13"/>
      <c r="AB620" s="13"/>
      <c r="AC620" s="13"/>
      <c r="AD620" s="13"/>
      <c r="AE620" s="13"/>
      <c r="AF620" s="13"/>
      <c r="AG620" s="39" t="s">
        <v>2632</v>
      </c>
      <c r="AH620" s="39" t="s">
        <v>2633</v>
      </c>
      <c r="AI620" s="39">
        <v>0.34100000000000003</v>
      </c>
      <c r="AJ620" s="42">
        <v>1988</v>
      </c>
      <c r="AK620" s="39" t="s">
        <v>2634</v>
      </c>
      <c r="AL620" s="13"/>
    </row>
    <row r="621" spans="1:38" ht="60" x14ac:dyDescent="0.25">
      <c r="A621" s="31">
        <v>615</v>
      </c>
      <c r="B621" s="31">
        <v>615</v>
      </c>
      <c r="C621" s="39" t="s">
        <v>1204</v>
      </c>
      <c r="D621" s="32"/>
      <c r="E621" s="32"/>
      <c r="F621" s="32"/>
      <c r="G621" s="13"/>
      <c r="H621" s="13"/>
      <c r="I621" s="13"/>
      <c r="J621" s="13"/>
      <c r="K621" s="13"/>
      <c r="L621" s="13"/>
      <c r="M621" s="32"/>
      <c r="N621" s="13"/>
      <c r="O621" s="13"/>
      <c r="P621" s="13"/>
      <c r="Q621" s="13"/>
      <c r="R621" s="32"/>
      <c r="S621" s="13"/>
      <c r="T621" s="13"/>
      <c r="U621" s="13"/>
      <c r="V621" s="13"/>
      <c r="W621" s="32"/>
      <c r="X621" s="13"/>
      <c r="Y621" s="13"/>
      <c r="Z621" s="13"/>
      <c r="AA621" s="13"/>
      <c r="AB621" s="13"/>
      <c r="AC621" s="13"/>
      <c r="AD621" s="13"/>
      <c r="AE621" s="13"/>
      <c r="AF621" s="13"/>
      <c r="AG621" s="39" t="s">
        <v>2614</v>
      </c>
      <c r="AH621" s="39" t="s">
        <v>2635</v>
      </c>
      <c r="AI621" s="39">
        <v>0.219</v>
      </c>
      <c r="AJ621" s="42">
        <v>1992</v>
      </c>
      <c r="AK621" s="39" t="s">
        <v>2636</v>
      </c>
      <c r="AL621" s="13"/>
    </row>
    <row r="622" spans="1:38" ht="75" x14ac:dyDescent="0.25">
      <c r="A622" s="31">
        <v>616</v>
      </c>
      <c r="B622" s="31">
        <v>616</v>
      </c>
      <c r="C622" s="39" t="s">
        <v>1204</v>
      </c>
      <c r="D622" s="32"/>
      <c r="E622" s="32"/>
      <c r="F622" s="32"/>
      <c r="G622" s="13"/>
      <c r="H622" s="13"/>
      <c r="I622" s="13"/>
      <c r="J622" s="13"/>
      <c r="K622" s="13"/>
      <c r="L622" s="13"/>
      <c r="M622" s="32"/>
      <c r="N622" s="13"/>
      <c r="O622" s="13"/>
      <c r="P622" s="13"/>
      <c r="Q622" s="13"/>
      <c r="R622" s="32"/>
      <c r="S622" s="13"/>
      <c r="T622" s="13"/>
      <c r="U622" s="13"/>
      <c r="V622" s="13"/>
      <c r="W622" s="32"/>
      <c r="X622" s="13"/>
      <c r="Y622" s="13"/>
      <c r="Z622" s="13"/>
      <c r="AA622" s="13"/>
      <c r="AB622" s="13"/>
      <c r="AC622" s="13"/>
      <c r="AD622" s="13"/>
      <c r="AE622" s="13"/>
      <c r="AF622" s="13"/>
      <c r="AG622" s="39" t="s">
        <v>2614</v>
      </c>
      <c r="AH622" s="39" t="s">
        <v>2637</v>
      </c>
      <c r="AI622" s="39">
        <v>0.26</v>
      </c>
      <c r="AJ622" s="42">
        <v>1992</v>
      </c>
      <c r="AK622" s="39" t="s">
        <v>2636</v>
      </c>
      <c r="AL622" s="13"/>
    </row>
    <row r="623" spans="1:38" ht="75" x14ac:dyDescent="0.25">
      <c r="A623" s="31">
        <v>617</v>
      </c>
      <c r="B623" s="31">
        <v>617</v>
      </c>
      <c r="C623" s="39" t="s">
        <v>1204</v>
      </c>
      <c r="D623" s="32"/>
      <c r="E623" s="32"/>
      <c r="F623" s="32"/>
      <c r="G623" s="13"/>
      <c r="H623" s="13"/>
      <c r="I623" s="13"/>
      <c r="J623" s="13"/>
      <c r="K623" s="13"/>
      <c r="L623" s="13"/>
      <c r="M623" s="32"/>
      <c r="N623" s="13"/>
      <c r="O623" s="13"/>
      <c r="P623" s="13"/>
      <c r="Q623" s="13"/>
      <c r="R623" s="32"/>
      <c r="S623" s="13"/>
      <c r="T623" s="13"/>
      <c r="U623" s="13"/>
      <c r="V623" s="13"/>
      <c r="W623" s="32"/>
      <c r="X623" s="13"/>
      <c r="Y623" s="13"/>
      <c r="Z623" s="13"/>
      <c r="AA623" s="13"/>
      <c r="AB623" s="13"/>
      <c r="AC623" s="13"/>
      <c r="AD623" s="13"/>
      <c r="AE623" s="13"/>
      <c r="AF623" s="13"/>
      <c r="AG623" s="39" t="s">
        <v>2614</v>
      </c>
      <c r="AH623" s="39" t="s">
        <v>2638</v>
      </c>
      <c r="AI623" s="39">
        <v>0.25800000000000001</v>
      </c>
      <c r="AJ623" s="42">
        <v>1998</v>
      </c>
      <c r="AK623" s="39" t="s">
        <v>2639</v>
      </c>
      <c r="AL623" s="13"/>
    </row>
    <row r="624" spans="1:38" ht="75" x14ac:dyDescent="0.25">
      <c r="A624" s="31">
        <v>618</v>
      </c>
      <c r="B624" s="31">
        <v>618</v>
      </c>
      <c r="C624" s="39" t="s">
        <v>1262</v>
      </c>
      <c r="D624" s="32"/>
      <c r="E624" s="32"/>
      <c r="F624" s="32"/>
      <c r="G624" s="13"/>
      <c r="H624" s="13"/>
      <c r="I624" s="13"/>
      <c r="J624" s="13"/>
      <c r="K624" s="13"/>
      <c r="L624" s="13"/>
      <c r="M624" s="32"/>
      <c r="N624" s="13"/>
      <c r="O624" s="13"/>
      <c r="P624" s="13"/>
      <c r="Q624" s="13"/>
      <c r="R624" s="32"/>
      <c r="S624" s="13"/>
      <c r="T624" s="13"/>
      <c r="U624" s="13"/>
      <c r="V624" s="13"/>
      <c r="W624" s="32"/>
      <c r="X624" s="13"/>
      <c r="Y624" s="13"/>
      <c r="Z624" s="13"/>
      <c r="AA624" s="13"/>
      <c r="AB624" s="13"/>
      <c r="AC624" s="13"/>
      <c r="AD624" s="13"/>
      <c r="AE624" s="13"/>
      <c r="AF624" s="13"/>
      <c r="AG624" s="39" t="s">
        <v>2640</v>
      </c>
      <c r="AH624" s="39" t="s">
        <v>2641</v>
      </c>
      <c r="AI624" s="39">
        <v>0.28000000000000003</v>
      </c>
      <c r="AJ624" s="42">
        <v>1983</v>
      </c>
      <c r="AK624" s="39" t="s">
        <v>2642</v>
      </c>
      <c r="AL624" s="13"/>
    </row>
    <row r="625" spans="1:38" ht="75" x14ac:dyDescent="0.25">
      <c r="A625" s="31">
        <v>619</v>
      </c>
      <c r="B625" s="31">
        <v>619</v>
      </c>
      <c r="C625" s="39" t="s">
        <v>1262</v>
      </c>
      <c r="D625" s="32"/>
      <c r="E625" s="32"/>
      <c r="F625" s="32"/>
      <c r="G625" s="13"/>
      <c r="H625" s="13"/>
      <c r="I625" s="13"/>
      <c r="J625" s="13"/>
      <c r="K625" s="13"/>
      <c r="L625" s="13"/>
      <c r="M625" s="32"/>
      <c r="N625" s="13"/>
      <c r="O625" s="13"/>
      <c r="P625" s="13"/>
      <c r="Q625" s="13"/>
      <c r="R625" s="32"/>
      <c r="S625" s="13"/>
      <c r="T625" s="13"/>
      <c r="U625" s="13"/>
      <c r="V625" s="13"/>
      <c r="W625" s="32"/>
      <c r="X625" s="13"/>
      <c r="Y625" s="13"/>
      <c r="Z625" s="13"/>
      <c r="AA625" s="13"/>
      <c r="AB625" s="13"/>
      <c r="AC625" s="13"/>
      <c r="AD625" s="13"/>
      <c r="AE625" s="13"/>
      <c r="AF625" s="13"/>
      <c r="AG625" s="39" t="s">
        <v>2643</v>
      </c>
      <c r="AH625" s="39" t="s">
        <v>2644</v>
      </c>
      <c r="AI625" s="39">
        <v>0.49</v>
      </c>
      <c r="AJ625" s="42">
        <v>1991</v>
      </c>
      <c r="AK625" s="39" t="s">
        <v>2645</v>
      </c>
      <c r="AL625" s="13"/>
    </row>
    <row r="626" spans="1:38" ht="75" x14ac:dyDescent="0.25">
      <c r="A626" s="31">
        <v>620</v>
      </c>
      <c r="B626" s="31">
        <v>620</v>
      </c>
      <c r="C626" s="39" t="s">
        <v>1262</v>
      </c>
      <c r="D626" s="32"/>
      <c r="E626" s="32"/>
      <c r="F626" s="32"/>
      <c r="G626" s="13"/>
      <c r="H626" s="13"/>
      <c r="I626" s="13"/>
      <c r="J626" s="13"/>
      <c r="K626" s="13"/>
      <c r="L626" s="13"/>
      <c r="M626" s="32"/>
      <c r="N626" s="13"/>
      <c r="O626" s="13"/>
      <c r="P626" s="13"/>
      <c r="Q626" s="13"/>
      <c r="R626" s="32"/>
      <c r="S626" s="13"/>
      <c r="T626" s="13"/>
      <c r="U626" s="13"/>
      <c r="V626" s="13"/>
      <c r="W626" s="32"/>
      <c r="X626" s="13"/>
      <c r="Y626" s="13"/>
      <c r="Z626" s="13"/>
      <c r="AA626" s="13"/>
      <c r="AB626" s="13"/>
      <c r="AC626" s="13"/>
      <c r="AD626" s="13"/>
      <c r="AE626" s="13"/>
      <c r="AF626" s="13"/>
      <c r="AG626" s="39" t="s">
        <v>2643</v>
      </c>
      <c r="AH626" s="39" t="s">
        <v>2646</v>
      </c>
      <c r="AI626" s="39">
        <v>0.8</v>
      </c>
      <c r="AJ626" s="42">
        <v>1988</v>
      </c>
      <c r="AK626" s="39" t="s">
        <v>2647</v>
      </c>
      <c r="AL626" s="13"/>
    </row>
    <row r="627" spans="1:38" ht="75" x14ac:dyDescent="0.25">
      <c r="A627" s="31">
        <v>621</v>
      </c>
      <c r="B627" s="31">
        <v>621</v>
      </c>
      <c r="C627" s="39" t="s">
        <v>1262</v>
      </c>
      <c r="D627" s="32"/>
      <c r="E627" s="32"/>
      <c r="F627" s="32"/>
      <c r="G627" s="13"/>
      <c r="H627" s="13"/>
      <c r="I627" s="13"/>
      <c r="J627" s="13"/>
      <c r="K627" s="13"/>
      <c r="L627" s="13"/>
      <c r="M627" s="32"/>
      <c r="N627" s="13"/>
      <c r="O627" s="13"/>
      <c r="P627" s="13"/>
      <c r="Q627" s="13"/>
      <c r="R627" s="32"/>
      <c r="S627" s="13"/>
      <c r="T627" s="13"/>
      <c r="U627" s="13"/>
      <c r="V627" s="13"/>
      <c r="W627" s="32"/>
      <c r="X627" s="13"/>
      <c r="Y627" s="13"/>
      <c r="Z627" s="13"/>
      <c r="AA627" s="13"/>
      <c r="AB627" s="13"/>
      <c r="AC627" s="13"/>
      <c r="AD627" s="13"/>
      <c r="AE627" s="13"/>
      <c r="AF627" s="13"/>
      <c r="AG627" s="39" t="s">
        <v>2640</v>
      </c>
      <c r="AH627" s="39" t="s">
        <v>2648</v>
      </c>
      <c r="AI627" s="39">
        <v>7.2999999999999995E-2</v>
      </c>
      <c r="AJ627" s="42">
        <v>1983</v>
      </c>
      <c r="AK627" s="39" t="s">
        <v>2568</v>
      </c>
      <c r="AL627" s="13"/>
    </row>
    <row r="628" spans="1:38" ht="90" x14ac:dyDescent="0.25">
      <c r="A628" s="31">
        <v>622</v>
      </c>
      <c r="B628" s="31">
        <v>622</v>
      </c>
      <c r="C628" s="39" t="s">
        <v>1262</v>
      </c>
      <c r="D628" s="32"/>
      <c r="E628" s="32"/>
      <c r="F628" s="32"/>
      <c r="G628" s="13"/>
      <c r="H628" s="13"/>
      <c r="I628" s="13"/>
      <c r="J628" s="13"/>
      <c r="K628" s="13"/>
      <c r="L628" s="13"/>
      <c r="M628" s="32"/>
      <c r="N628" s="13"/>
      <c r="O628" s="13"/>
      <c r="P628" s="13"/>
      <c r="Q628" s="13"/>
      <c r="R628" s="32"/>
      <c r="S628" s="13"/>
      <c r="T628" s="13"/>
      <c r="U628" s="13"/>
      <c r="V628" s="13"/>
      <c r="W628" s="32"/>
      <c r="X628" s="13"/>
      <c r="Y628" s="13"/>
      <c r="Z628" s="13"/>
      <c r="AA628" s="13"/>
      <c r="AB628" s="13"/>
      <c r="AC628" s="13"/>
      <c r="AD628" s="13"/>
      <c r="AE628" s="13"/>
      <c r="AF628" s="13"/>
      <c r="AG628" s="39" t="s">
        <v>2643</v>
      </c>
      <c r="AH628" s="39" t="s">
        <v>2649</v>
      </c>
      <c r="AI628" s="39">
        <v>8.6999999999999994E-2</v>
      </c>
      <c r="AJ628" s="42">
        <v>1983</v>
      </c>
      <c r="AK628" s="39" t="s">
        <v>2568</v>
      </c>
      <c r="AL628" s="13"/>
    </row>
    <row r="629" spans="1:38" ht="75" x14ac:dyDescent="0.25">
      <c r="A629" s="31">
        <v>623</v>
      </c>
      <c r="B629" s="31">
        <v>623</v>
      </c>
      <c r="C629" s="39" t="s">
        <v>1262</v>
      </c>
      <c r="D629" s="32"/>
      <c r="E629" s="32"/>
      <c r="F629" s="32"/>
      <c r="G629" s="13"/>
      <c r="H629" s="13"/>
      <c r="I629" s="13"/>
      <c r="J629" s="13"/>
      <c r="K629" s="13"/>
      <c r="L629" s="13"/>
      <c r="M629" s="32"/>
      <c r="N629" s="13"/>
      <c r="O629" s="13"/>
      <c r="P629" s="13"/>
      <c r="Q629" s="13"/>
      <c r="R629" s="32"/>
      <c r="S629" s="13"/>
      <c r="T629" s="13"/>
      <c r="U629" s="13"/>
      <c r="V629" s="13"/>
      <c r="W629" s="32"/>
      <c r="X629" s="13"/>
      <c r="Y629" s="13"/>
      <c r="Z629" s="13"/>
      <c r="AA629" s="13"/>
      <c r="AB629" s="13"/>
      <c r="AC629" s="13"/>
      <c r="AD629" s="13"/>
      <c r="AE629" s="13"/>
      <c r="AF629" s="13"/>
      <c r="AG629" s="39" t="s">
        <v>2640</v>
      </c>
      <c r="AH629" s="39" t="s">
        <v>2650</v>
      </c>
      <c r="AI629" s="39">
        <v>8.3000000000000004E-2</v>
      </c>
      <c r="AJ629" s="42">
        <v>1988</v>
      </c>
      <c r="AK629" s="39" t="s">
        <v>2565</v>
      </c>
      <c r="AL629" s="13"/>
    </row>
    <row r="630" spans="1:38" ht="75" x14ac:dyDescent="0.25">
      <c r="A630" s="31">
        <v>624</v>
      </c>
      <c r="B630" s="31">
        <v>624</v>
      </c>
      <c r="C630" s="39" t="s">
        <v>1262</v>
      </c>
      <c r="D630" s="32"/>
      <c r="E630" s="32"/>
      <c r="F630" s="32"/>
      <c r="G630" s="13"/>
      <c r="H630" s="13"/>
      <c r="I630" s="13"/>
      <c r="J630" s="13"/>
      <c r="K630" s="13"/>
      <c r="L630" s="13"/>
      <c r="M630" s="32"/>
      <c r="N630" s="13"/>
      <c r="O630" s="13"/>
      <c r="P630" s="13"/>
      <c r="Q630" s="13"/>
      <c r="R630" s="32"/>
      <c r="S630" s="13"/>
      <c r="T630" s="13"/>
      <c r="U630" s="13"/>
      <c r="V630" s="13"/>
      <c r="W630" s="32"/>
      <c r="X630" s="13"/>
      <c r="Y630" s="13"/>
      <c r="Z630" s="13"/>
      <c r="AA630" s="13"/>
      <c r="AB630" s="13"/>
      <c r="AC630" s="13"/>
      <c r="AD630" s="13"/>
      <c r="AE630" s="13"/>
      <c r="AF630" s="13"/>
      <c r="AG630" s="39" t="s">
        <v>2643</v>
      </c>
      <c r="AH630" s="39" t="s">
        <v>2651</v>
      </c>
      <c r="AI630" s="39">
        <v>9.5000000000000001E-2</v>
      </c>
      <c r="AJ630" s="42">
        <v>1983</v>
      </c>
      <c r="AK630" s="39" t="s">
        <v>2652</v>
      </c>
      <c r="AL630" s="13"/>
    </row>
    <row r="631" spans="1:38" ht="90" x14ac:dyDescent="0.25">
      <c r="A631" s="31">
        <v>625</v>
      </c>
      <c r="B631" s="31">
        <v>625</v>
      </c>
      <c r="C631" s="39" t="s">
        <v>1262</v>
      </c>
      <c r="D631" s="32"/>
      <c r="E631" s="32"/>
      <c r="F631" s="32"/>
      <c r="G631" s="13"/>
      <c r="H631" s="13"/>
      <c r="I631" s="13"/>
      <c r="J631" s="13"/>
      <c r="K631" s="13"/>
      <c r="L631" s="13"/>
      <c r="M631" s="32"/>
      <c r="N631" s="13"/>
      <c r="O631" s="13"/>
      <c r="P631" s="13"/>
      <c r="Q631" s="13"/>
      <c r="R631" s="32"/>
      <c r="S631" s="13"/>
      <c r="T631" s="13"/>
      <c r="U631" s="13"/>
      <c r="V631" s="13"/>
      <c r="W631" s="32"/>
      <c r="X631" s="13"/>
      <c r="Y631" s="13"/>
      <c r="Z631" s="13"/>
      <c r="AA631" s="13"/>
      <c r="AB631" s="13"/>
      <c r="AC631" s="13"/>
      <c r="AD631" s="13"/>
      <c r="AE631" s="13"/>
      <c r="AF631" s="13"/>
      <c r="AG631" s="39" t="s">
        <v>2640</v>
      </c>
      <c r="AH631" s="39" t="s">
        <v>2653</v>
      </c>
      <c r="AI631" s="39">
        <v>0.14299999999999999</v>
      </c>
      <c r="AJ631" s="42">
        <v>1983</v>
      </c>
      <c r="AK631" s="39" t="s">
        <v>2642</v>
      </c>
      <c r="AL631" s="13"/>
    </row>
    <row r="632" spans="1:38" ht="90" x14ac:dyDescent="0.25">
      <c r="A632" s="31">
        <v>626</v>
      </c>
      <c r="B632" s="31">
        <v>626</v>
      </c>
      <c r="C632" s="39" t="s">
        <v>1262</v>
      </c>
      <c r="D632" s="32"/>
      <c r="E632" s="32"/>
      <c r="F632" s="32"/>
      <c r="G632" s="13"/>
      <c r="H632" s="13"/>
      <c r="I632" s="13"/>
      <c r="J632" s="13"/>
      <c r="K632" s="13"/>
      <c r="L632" s="13"/>
      <c r="M632" s="32"/>
      <c r="N632" s="13"/>
      <c r="O632" s="13"/>
      <c r="P632" s="13"/>
      <c r="Q632" s="13"/>
      <c r="R632" s="32"/>
      <c r="S632" s="13"/>
      <c r="T632" s="13"/>
      <c r="U632" s="13"/>
      <c r="V632" s="13"/>
      <c r="W632" s="32"/>
      <c r="X632" s="13"/>
      <c r="Y632" s="13"/>
      <c r="Z632" s="13"/>
      <c r="AA632" s="13"/>
      <c r="AB632" s="13"/>
      <c r="AC632" s="13"/>
      <c r="AD632" s="13"/>
      <c r="AE632" s="13"/>
      <c r="AF632" s="13"/>
      <c r="AG632" s="39" t="s">
        <v>2640</v>
      </c>
      <c r="AH632" s="39" t="s">
        <v>2654</v>
      </c>
      <c r="AI632" s="39">
        <v>8.4000000000000005E-2</v>
      </c>
      <c r="AJ632" s="42">
        <v>1983</v>
      </c>
      <c r="AK632" s="39" t="s">
        <v>2655</v>
      </c>
      <c r="AL632" s="13"/>
    </row>
    <row r="633" spans="1:38" ht="45" x14ac:dyDescent="0.25">
      <c r="A633" s="31">
        <v>627</v>
      </c>
      <c r="B633" s="31">
        <v>627</v>
      </c>
      <c r="C633" s="39" t="s">
        <v>1312</v>
      </c>
      <c r="D633" s="32"/>
      <c r="E633" s="32"/>
      <c r="F633" s="32"/>
      <c r="G633" s="13"/>
      <c r="H633" s="13"/>
      <c r="I633" s="13"/>
      <c r="J633" s="13"/>
      <c r="K633" s="13"/>
      <c r="L633" s="13"/>
      <c r="M633" s="32"/>
      <c r="N633" s="13"/>
      <c r="O633" s="13"/>
      <c r="P633" s="13"/>
      <c r="Q633" s="13"/>
      <c r="R633" s="32"/>
      <c r="S633" s="13"/>
      <c r="T633" s="13"/>
      <c r="U633" s="13"/>
      <c r="V633" s="13"/>
      <c r="W633" s="32"/>
      <c r="X633" s="13"/>
      <c r="Y633" s="13"/>
      <c r="Z633" s="13"/>
      <c r="AA633" s="13"/>
      <c r="AB633" s="13"/>
      <c r="AC633" s="13"/>
      <c r="AD633" s="13"/>
      <c r="AE633" s="13"/>
      <c r="AF633" s="13"/>
      <c r="AG633" s="39" t="s">
        <v>2656</v>
      </c>
      <c r="AH633" s="39" t="s">
        <v>2657</v>
      </c>
      <c r="AI633" s="39">
        <v>2.4E-2</v>
      </c>
      <c r="AJ633" s="42">
        <v>1988</v>
      </c>
      <c r="AK633" s="39" t="s">
        <v>2658</v>
      </c>
      <c r="AL633" s="13"/>
    </row>
    <row r="634" spans="1:38" ht="60" x14ac:dyDescent="0.25">
      <c r="A634" s="31">
        <v>628</v>
      </c>
      <c r="B634" s="31">
        <v>628</v>
      </c>
      <c r="C634" s="39" t="s">
        <v>1312</v>
      </c>
      <c r="D634" s="32"/>
      <c r="E634" s="32"/>
      <c r="F634" s="32"/>
      <c r="G634" s="13"/>
      <c r="H634" s="13"/>
      <c r="I634" s="13"/>
      <c r="J634" s="13"/>
      <c r="K634" s="13"/>
      <c r="L634" s="13"/>
      <c r="M634" s="32"/>
      <c r="N634" s="13"/>
      <c r="O634" s="13"/>
      <c r="P634" s="13"/>
      <c r="Q634" s="13"/>
      <c r="R634" s="32"/>
      <c r="S634" s="13"/>
      <c r="T634" s="13"/>
      <c r="U634" s="13"/>
      <c r="V634" s="13"/>
      <c r="W634" s="32"/>
      <c r="X634" s="13"/>
      <c r="Y634" s="13"/>
      <c r="Z634" s="13"/>
      <c r="AA634" s="13"/>
      <c r="AB634" s="13"/>
      <c r="AC634" s="13"/>
      <c r="AD634" s="13"/>
      <c r="AE634" s="13"/>
      <c r="AF634" s="13"/>
      <c r="AG634" s="39" t="s">
        <v>2659</v>
      </c>
      <c r="AH634" s="39" t="s">
        <v>2660</v>
      </c>
      <c r="AI634" s="39">
        <v>0.115</v>
      </c>
      <c r="AJ634" s="42">
        <v>1990</v>
      </c>
      <c r="AK634" s="39" t="s">
        <v>2661</v>
      </c>
      <c r="AL634" s="13"/>
    </row>
    <row r="635" spans="1:38" ht="75" x14ac:dyDescent="0.25">
      <c r="A635" s="31">
        <v>629</v>
      </c>
      <c r="B635" s="31">
        <v>629</v>
      </c>
      <c r="C635" s="39" t="s">
        <v>1312</v>
      </c>
      <c r="D635" s="32"/>
      <c r="E635" s="32"/>
      <c r="F635" s="32"/>
      <c r="G635" s="13"/>
      <c r="H635" s="13"/>
      <c r="I635" s="13"/>
      <c r="J635" s="13"/>
      <c r="K635" s="13"/>
      <c r="L635" s="13"/>
      <c r="M635" s="32"/>
      <c r="N635" s="13"/>
      <c r="O635" s="13"/>
      <c r="P635" s="13"/>
      <c r="Q635" s="13"/>
      <c r="R635" s="32"/>
      <c r="S635" s="13"/>
      <c r="T635" s="13"/>
      <c r="U635" s="13"/>
      <c r="V635" s="13"/>
      <c r="W635" s="32"/>
      <c r="X635" s="13"/>
      <c r="Y635" s="13"/>
      <c r="Z635" s="13"/>
      <c r="AA635" s="13"/>
      <c r="AB635" s="13"/>
      <c r="AC635" s="13"/>
      <c r="AD635" s="13"/>
      <c r="AE635" s="13"/>
      <c r="AF635" s="13"/>
      <c r="AG635" s="39" t="s">
        <v>2656</v>
      </c>
      <c r="AH635" s="39" t="s">
        <v>2662</v>
      </c>
      <c r="AI635" s="39">
        <v>5.6000000000000001E-2</v>
      </c>
      <c r="AJ635" s="42">
        <v>1983</v>
      </c>
      <c r="AK635" s="39" t="s">
        <v>2661</v>
      </c>
      <c r="AL635" s="13"/>
    </row>
    <row r="636" spans="1:38" ht="60" x14ac:dyDescent="0.25">
      <c r="A636" s="31">
        <v>630</v>
      </c>
      <c r="B636" s="31">
        <v>630</v>
      </c>
      <c r="C636" s="39" t="s">
        <v>1312</v>
      </c>
      <c r="D636" s="32"/>
      <c r="E636" s="32"/>
      <c r="F636" s="32"/>
      <c r="G636" s="13"/>
      <c r="H636" s="13"/>
      <c r="I636" s="13"/>
      <c r="J636" s="13"/>
      <c r="K636" s="13"/>
      <c r="L636" s="13"/>
      <c r="M636" s="32"/>
      <c r="N636" s="13"/>
      <c r="O636" s="13"/>
      <c r="P636" s="13"/>
      <c r="Q636" s="13"/>
      <c r="R636" s="32"/>
      <c r="S636" s="13"/>
      <c r="T636" s="13"/>
      <c r="U636" s="13"/>
      <c r="V636" s="13"/>
      <c r="W636" s="32"/>
      <c r="X636" s="13"/>
      <c r="Y636" s="13"/>
      <c r="Z636" s="13"/>
      <c r="AA636" s="13"/>
      <c r="AB636" s="13"/>
      <c r="AC636" s="13"/>
      <c r="AD636" s="13"/>
      <c r="AE636" s="13"/>
      <c r="AF636" s="13"/>
      <c r="AG636" s="39" t="s">
        <v>2656</v>
      </c>
      <c r="AH636" s="39" t="s">
        <v>2663</v>
      </c>
      <c r="AI636" s="39">
        <v>4.2000000000000003E-2</v>
      </c>
      <c r="AJ636" s="42">
        <v>1980</v>
      </c>
      <c r="AK636" s="39" t="s">
        <v>2627</v>
      </c>
      <c r="AL636" s="13"/>
    </row>
    <row r="637" spans="1:38" ht="60" x14ac:dyDescent="0.25">
      <c r="A637" s="31">
        <v>631</v>
      </c>
      <c r="B637" s="31">
        <v>631</v>
      </c>
      <c r="C637" s="39" t="s">
        <v>1312</v>
      </c>
      <c r="D637" s="32"/>
      <c r="E637" s="32"/>
      <c r="F637" s="32"/>
      <c r="G637" s="13"/>
      <c r="H637" s="13"/>
      <c r="I637" s="13"/>
      <c r="J637" s="13"/>
      <c r="K637" s="13"/>
      <c r="L637" s="13"/>
      <c r="M637" s="32"/>
      <c r="N637" s="13"/>
      <c r="O637" s="13"/>
      <c r="P637" s="13"/>
      <c r="Q637" s="13"/>
      <c r="R637" s="32"/>
      <c r="S637" s="13"/>
      <c r="T637" s="13"/>
      <c r="U637" s="13"/>
      <c r="V637" s="13"/>
      <c r="W637" s="32"/>
      <c r="X637" s="13"/>
      <c r="Y637" s="13"/>
      <c r="Z637" s="13"/>
      <c r="AA637" s="13"/>
      <c r="AB637" s="13"/>
      <c r="AC637" s="13"/>
      <c r="AD637" s="13"/>
      <c r="AE637" s="13"/>
      <c r="AF637" s="13"/>
      <c r="AG637" s="32" t="s">
        <v>2659</v>
      </c>
      <c r="AH637" s="39" t="s">
        <v>2664</v>
      </c>
      <c r="AI637" s="39">
        <v>3.7999999999999999E-2</v>
      </c>
      <c r="AJ637" s="42">
        <v>1983</v>
      </c>
      <c r="AK637" s="39" t="s">
        <v>2665</v>
      </c>
      <c r="AL637" s="13"/>
    </row>
    <row r="638" spans="1:38" ht="60" x14ac:dyDescent="0.25">
      <c r="A638" s="31">
        <v>632</v>
      </c>
      <c r="B638" s="31">
        <v>632</v>
      </c>
      <c r="C638" s="39" t="s">
        <v>1312</v>
      </c>
      <c r="D638" s="32"/>
      <c r="E638" s="32"/>
      <c r="F638" s="32"/>
      <c r="G638" s="13"/>
      <c r="H638" s="13"/>
      <c r="I638" s="13"/>
      <c r="J638" s="13"/>
      <c r="K638" s="13"/>
      <c r="L638" s="13"/>
      <c r="M638" s="32"/>
      <c r="N638" s="13"/>
      <c r="O638" s="13"/>
      <c r="P638" s="13"/>
      <c r="Q638" s="13"/>
      <c r="R638" s="32"/>
      <c r="S638" s="13"/>
      <c r="T638" s="13"/>
      <c r="U638" s="13"/>
      <c r="V638" s="13"/>
      <c r="W638" s="32"/>
      <c r="X638" s="13"/>
      <c r="Y638" s="13"/>
      <c r="Z638" s="13"/>
      <c r="AA638" s="13"/>
      <c r="AB638" s="13"/>
      <c r="AC638" s="13"/>
      <c r="AD638" s="13"/>
      <c r="AE638" s="13"/>
      <c r="AF638" s="13"/>
      <c r="AG638" s="39" t="s">
        <v>2659</v>
      </c>
      <c r="AH638" s="39" t="s">
        <v>2666</v>
      </c>
      <c r="AI638" s="39">
        <v>5.0999999999999997E-2</v>
      </c>
      <c r="AJ638" s="42">
        <v>1983</v>
      </c>
      <c r="AK638" s="39" t="s">
        <v>2665</v>
      </c>
      <c r="AL638" s="13"/>
    </row>
    <row r="639" spans="1:38" ht="60" x14ac:dyDescent="0.25">
      <c r="A639" s="31">
        <v>633</v>
      </c>
      <c r="B639" s="31">
        <v>633</v>
      </c>
      <c r="C639" s="39" t="s">
        <v>1312</v>
      </c>
      <c r="D639" s="32"/>
      <c r="E639" s="32"/>
      <c r="F639" s="32"/>
      <c r="G639" s="13"/>
      <c r="H639" s="13"/>
      <c r="I639" s="13"/>
      <c r="J639" s="13"/>
      <c r="K639" s="13"/>
      <c r="L639" s="13"/>
      <c r="M639" s="32"/>
      <c r="N639" s="13"/>
      <c r="O639" s="13"/>
      <c r="P639" s="13"/>
      <c r="Q639" s="13"/>
      <c r="R639" s="32"/>
      <c r="S639" s="13"/>
      <c r="T639" s="13"/>
      <c r="U639" s="13"/>
      <c r="V639" s="13"/>
      <c r="W639" s="32"/>
      <c r="X639" s="13"/>
      <c r="Y639" s="13"/>
      <c r="Z639" s="13"/>
      <c r="AA639" s="13"/>
      <c r="AB639" s="13"/>
      <c r="AC639" s="13"/>
      <c r="AD639" s="13"/>
      <c r="AE639" s="13"/>
      <c r="AF639" s="13"/>
      <c r="AG639" s="39" t="s">
        <v>2659</v>
      </c>
      <c r="AH639" s="39" t="s">
        <v>2667</v>
      </c>
      <c r="AI639" s="39">
        <v>0.317</v>
      </c>
      <c r="AJ639" s="42">
        <v>1983</v>
      </c>
      <c r="AK639" s="39" t="s">
        <v>2668</v>
      </c>
      <c r="AL639" s="13"/>
    </row>
    <row r="640" spans="1:38" ht="75" x14ac:dyDescent="0.25">
      <c r="A640" s="31">
        <v>634</v>
      </c>
      <c r="B640" s="31">
        <v>634</v>
      </c>
      <c r="C640" s="39" t="s">
        <v>1312</v>
      </c>
      <c r="D640" s="32"/>
      <c r="E640" s="32"/>
      <c r="F640" s="32"/>
      <c r="G640" s="13"/>
      <c r="H640" s="13"/>
      <c r="I640" s="13"/>
      <c r="J640" s="13"/>
      <c r="K640" s="13"/>
      <c r="L640" s="13"/>
      <c r="M640" s="32"/>
      <c r="N640" s="13"/>
      <c r="O640" s="13"/>
      <c r="P640" s="13"/>
      <c r="Q640" s="13"/>
      <c r="R640" s="32"/>
      <c r="S640" s="13"/>
      <c r="T640" s="13"/>
      <c r="U640" s="13"/>
      <c r="V640" s="13"/>
      <c r="W640" s="32"/>
      <c r="X640" s="13"/>
      <c r="Y640" s="13"/>
      <c r="Z640" s="13"/>
      <c r="AA640" s="13"/>
      <c r="AB640" s="13"/>
      <c r="AC640" s="13"/>
      <c r="AD640" s="13"/>
      <c r="AE640" s="13"/>
      <c r="AF640" s="13"/>
      <c r="AG640" s="39" t="s">
        <v>2656</v>
      </c>
      <c r="AH640" s="39" t="s">
        <v>2669</v>
      </c>
      <c r="AI640" s="39">
        <v>4.2000000000000003E-2</v>
      </c>
      <c r="AJ640" s="42">
        <v>1983</v>
      </c>
      <c r="AK640" s="39" t="s">
        <v>2670</v>
      </c>
      <c r="AL640" s="13"/>
    </row>
    <row r="641" spans="1:38" ht="75" x14ac:dyDescent="0.25">
      <c r="A641" s="31">
        <v>635</v>
      </c>
      <c r="B641" s="31">
        <v>635</v>
      </c>
      <c r="C641" s="39" t="s">
        <v>1312</v>
      </c>
      <c r="D641" s="32"/>
      <c r="E641" s="32"/>
      <c r="F641" s="32"/>
      <c r="G641" s="13"/>
      <c r="H641" s="13"/>
      <c r="I641" s="13"/>
      <c r="J641" s="13"/>
      <c r="K641" s="13"/>
      <c r="L641" s="13"/>
      <c r="M641" s="32"/>
      <c r="N641" s="13"/>
      <c r="O641" s="13"/>
      <c r="P641" s="13"/>
      <c r="Q641" s="13"/>
      <c r="R641" s="32"/>
      <c r="S641" s="13"/>
      <c r="T641" s="13"/>
      <c r="U641" s="13"/>
      <c r="V641" s="13"/>
      <c r="W641" s="32"/>
      <c r="X641" s="13"/>
      <c r="Y641" s="13"/>
      <c r="Z641" s="13"/>
      <c r="AA641" s="13"/>
      <c r="AB641" s="13"/>
      <c r="AC641" s="13"/>
      <c r="AD641" s="13"/>
      <c r="AE641" s="13"/>
      <c r="AF641" s="13"/>
      <c r="AG641" s="39" t="s">
        <v>2659</v>
      </c>
      <c r="AH641" s="39" t="s">
        <v>2671</v>
      </c>
      <c r="AI641" s="39">
        <v>0.35</v>
      </c>
      <c r="AJ641" s="42">
        <v>1998</v>
      </c>
      <c r="AK641" s="39" t="s">
        <v>2672</v>
      </c>
      <c r="AL641" s="13"/>
    </row>
    <row r="642" spans="1:38" ht="60" x14ac:dyDescent="0.25">
      <c r="A642" s="31">
        <v>636</v>
      </c>
      <c r="B642" s="31">
        <v>636</v>
      </c>
      <c r="C642" s="39" t="s">
        <v>1312</v>
      </c>
      <c r="D642" s="32"/>
      <c r="E642" s="32"/>
      <c r="F642" s="32"/>
      <c r="G642" s="13"/>
      <c r="H642" s="13"/>
      <c r="I642" s="13"/>
      <c r="J642" s="13"/>
      <c r="K642" s="13"/>
      <c r="L642" s="13"/>
      <c r="M642" s="32"/>
      <c r="N642" s="13"/>
      <c r="O642" s="13"/>
      <c r="P642" s="13"/>
      <c r="Q642" s="13"/>
      <c r="R642" s="32"/>
      <c r="S642" s="13"/>
      <c r="T642" s="13"/>
      <c r="U642" s="13"/>
      <c r="V642" s="13"/>
      <c r="W642" s="32"/>
      <c r="X642" s="13"/>
      <c r="Y642" s="13"/>
      <c r="Z642" s="13"/>
      <c r="AA642" s="13"/>
      <c r="AB642" s="13"/>
      <c r="AC642" s="13"/>
      <c r="AD642" s="13"/>
      <c r="AE642" s="13"/>
      <c r="AF642" s="13"/>
      <c r="AG642" s="39" t="s">
        <v>2659</v>
      </c>
      <c r="AH642" s="39" t="s">
        <v>2673</v>
      </c>
      <c r="AI642" s="39">
        <v>0.45</v>
      </c>
      <c r="AJ642" s="42">
        <v>1983</v>
      </c>
      <c r="AK642" s="39" t="s">
        <v>2674</v>
      </c>
      <c r="AL642" s="13"/>
    </row>
    <row r="643" spans="1:38" ht="60" x14ac:dyDescent="0.25">
      <c r="A643" s="31">
        <v>637</v>
      </c>
      <c r="B643" s="31">
        <v>637</v>
      </c>
      <c r="C643" s="39" t="s">
        <v>1262</v>
      </c>
      <c r="D643" s="32"/>
      <c r="E643" s="32"/>
      <c r="F643" s="32"/>
      <c r="G643" s="13"/>
      <c r="H643" s="13"/>
      <c r="I643" s="13"/>
      <c r="J643" s="13"/>
      <c r="K643" s="13"/>
      <c r="L643" s="13"/>
      <c r="M643" s="32"/>
      <c r="N643" s="13"/>
      <c r="O643" s="13"/>
      <c r="P643" s="13"/>
      <c r="Q643" s="13"/>
      <c r="R643" s="32"/>
      <c r="S643" s="13"/>
      <c r="T643" s="13"/>
      <c r="U643" s="13"/>
      <c r="V643" s="13"/>
      <c r="W643" s="32"/>
      <c r="X643" s="13"/>
      <c r="Y643" s="13"/>
      <c r="Z643" s="13"/>
      <c r="AA643" s="13"/>
      <c r="AB643" s="13"/>
      <c r="AC643" s="13"/>
      <c r="AD643" s="13"/>
      <c r="AE643" s="13"/>
      <c r="AF643" s="13"/>
      <c r="AG643" s="39" t="s">
        <v>2675</v>
      </c>
      <c r="AH643" s="39" t="s">
        <v>2676</v>
      </c>
      <c r="AI643" s="39">
        <v>0.19700000000000001</v>
      </c>
      <c r="AJ643" s="42">
        <v>1985</v>
      </c>
      <c r="AK643" s="39" t="s">
        <v>2677</v>
      </c>
      <c r="AL643" s="13"/>
    </row>
    <row r="644" spans="1:38" ht="75" x14ac:dyDescent="0.25">
      <c r="A644" s="31">
        <v>638</v>
      </c>
      <c r="B644" s="31">
        <v>638</v>
      </c>
      <c r="C644" s="39" t="s">
        <v>1262</v>
      </c>
      <c r="D644" s="32"/>
      <c r="E644" s="32"/>
      <c r="F644" s="32"/>
      <c r="G644" s="13"/>
      <c r="H644" s="13"/>
      <c r="I644" s="13"/>
      <c r="J644" s="13"/>
      <c r="K644" s="13"/>
      <c r="L644" s="13"/>
      <c r="M644" s="32"/>
      <c r="N644" s="13"/>
      <c r="O644" s="13"/>
      <c r="P644" s="13"/>
      <c r="Q644" s="13"/>
      <c r="R644" s="32"/>
      <c r="S644" s="13"/>
      <c r="T644" s="13"/>
      <c r="U644" s="13"/>
      <c r="V644" s="13"/>
      <c r="W644" s="32"/>
      <c r="X644" s="13"/>
      <c r="Y644" s="13"/>
      <c r="Z644" s="13"/>
      <c r="AA644" s="13"/>
      <c r="AB644" s="13"/>
      <c r="AC644" s="13"/>
      <c r="AD644" s="13"/>
      <c r="AE644" s="13"/>
      <c r="AF644" s="13"/>
      <c r="AG644" s="39" t="s">
        <v>2678</v>
      </c>
      <c r="AH644" s="39" t="s">
        <v>2679</v>
      </c>
      <c r="AI644" s="39">
        <v>0.24</v>
      </c>
      <c r="AJ644" s="42">
        <v>1980</v>
      </c>
      <c r="AK644" s="39" t="s">
        <v>2680</v>
      </c>
      <c r="AL644" s="13"/>
    </row>
    <row r="645" spans="1:38" ht="90" x14ac:dyDescent="0.25">
      <c r="A645" s="31">
        <v>639</v>
      </c>
      <c r="B645" s="31">
        <v>639</v>
      </c>
      <c r="C645" s="39" t="s">
        <v>1262</v>
      </c>
      <c r="D645" s="32"/>
      <c r="E645" s="32"/>
      <c r="F645" s="32"/>
      <c r="G645" s="13"/>
      <c r="H645" s="13"/>
      <c r="I645" s="13"/>
      <c r="J645" s="13"/>
      <c r="K645" s="13"/>
      <c r="L645" s="13"/>
      <c r="M645" s="32"/>
      <c r="N645" s="13"/>
      <c r="O645" s="13"/>
      <c r="P645" s="13"/>
      <c r="Q645" s="13"/>
      <c r="R645" s="32"/>
      <c r="S645" s="13"/>
      <c r="T645" s="13"/>
      <c r="U645" s="13"/>
      <c r="V645" s="13"/>
      <c r="W645" s="32"/>
      <c r="X645" s="13"/>
      <c r="Y645" s="13"/>
      <c r="Z645" s="13"/>
      <c r="AA645" s="13"/>
      <c r="AB645" s="13"/>
      <c r="AC645" s="13"/>
      <c r="AD645" s="13"/>
      <c r="AE645" s="13"/>
      <c r="AF645" s="13"/>
      <c r="AG645" s="39" t="s">
        <v>2678</v>
      </c>
      <c r="AH645" s="39" t="s">
        <v>2681</v>
      </c>
      <c r="AI645" s="39">
        <v>7.0000000000000007E-2</v>
      </c>
      <c r="AJ645" s="42">
        <v>1990</v>
      </c>
      <c r="AK645" s="39" t="s">
        <v>2682</v>
      </c>
      <c r="AL645" s="13"/>
    </row>
    <row r="646" spans="1:38" ht="75" x14ac:dyDescent="0.25">
      <c r="A646" s="31">
        <v>640</v>
      </c>
      <c r="B646" s="31">
        <v>640</v>
      </c>
      <c r="C646" s="39" t="s">
        <v>1262</v>
      </c>
      <c r="D646" s="32"/>
      <c r="E646" s="32"/>
      <c r="F646" s="32"/>
      <c r="G646" s="13"/>
      <c r="H646" s="13"/>
      <c r="I646" s="13"/>
      <c r="J646" s="13"/>
      <c r="K646" s="13"/>
      <c r="L646" s="13"/>
      <c r="M646" s="32"/>
      <c r="N646" s="13"/>
      <c r="O646" s="13"/>
      <c r="P646" s="13"/>
      <c r="Q646" s="13"/>
      <c r="R646" s="32"/>
      <c r="S646" s="13"/>
      <c r="T646" s="13"/>
      <c r="U646" s="13"/>
      <c r="V646" s="13"/>
      <c r="W646" s="32"/>
      <c r="X646" s="13"/>
      <c r="Y646" s="13"/>
      <c r="Z646" s="13"/>
      <c r="AA646" s="13"/>
      <c r="AB646" s="13"/>
      <c r="AC646" s="13"/>
      <c r="AD646" s="13"/>
      <c r="AE646" s="13"/>
      <c r="AF646" s="13"/>
      <c r="AG646" s="39" t="s">
        <v>2678</v>
      </c>
      <c r="AH646" s="39" t="s">
        <v>2683</v>
      </c>
      <c r="AI646" s="39">
        <v>8.5999999999999993E-2</v>
      </c>
      <c r="AJ646" s="42">
        <v>1987</v>
      </c>
      <c r="AK646" s="39" t="s">
        <v>2677</v>
      </c>
      <c r="AL646" s="13"/>
    </row>
    <row r="647" spans="1:38" ht="60" x14ac:dyDescent="0.25">
      <c r="A647" s="31">
        <v>641</v>
      </c>
      <c r="B647" s="31">
        <v>641</v>
      </c>
      <c r="C647" s="39" t="s">
        <v>1201</v>
      </c>
      <c r="D647" s="32"/>
      <c r="E647" s="32"/>
      <c r="F647" s="32"/>
      <c r="G647" s="13"/>
      <c r="H647" s="13"/>
      <c r="I647" s="13"/>
      <c r="J647" s="13"/>
      <c r="K647" s="13"/>
      <c r="L647" s="13"/>
      <c r="M647" s="32"/>
      <c r="N647" s="13"/>
      <c r="O647" s="13"/>
      <c r="P647" s="13"/>
      <c r="Q647" s="13"/>
      <c r="R647" s="32"/>
      <c r="S647" s="13"/>
      <c r="T647" s="13"/>
      <c r="U647" s="13"/>
      <c r="V647" s="13"/>
      <c r="W647" s="32"/>
      <c r="X647" s="13"/>
      <c r="Y647" s="13"/>
      <c r="Z647" s="13"/>
      <c r="AA647" s="13"/>
      <c r="AB647" s="13"/>
      <c r="AC647" s="13"/>
      <c r="AD647" s="13"/>
      <c r="AE647" s="13"/>
      <c r="AF647" s="13"/>
      <c r="AG647" s="39" t="s">
        <v>2684</v>
      </c>
      <c r="AH647" s="39" t="s">
        <v>2685</v>
      </c>
      <c r="AI647" s="39">
        <v>0.22</v>
      </c>
      <c r="AJ647" s="42">
        <v>1990</v>
      </c>
      <c r="AK647" s="39" t="s">
        <v>2686</v>
      </c>
      <c r="AL647" s="13"/>
    </row>
    <row r="648" spans="1:38" ht="75" x14ac:dyDescent="0.25">
      <c r="A648" s="31">
        <v>642</v>
      </c>
      <c r="B648" s="31">
        <v>642</v>
      </c>
      <c r="C648" s="39" t="s">
        <v>1201</v>
      </c>
      <c r="D648" s="32"/>
      <c r="E648" s="32"/>
      <c r="F648" s="32"/>
      <c r="G648" s="13"/>
      <c r="H648" s="13"/>
      <c r="I648" s="13"/>
      <c r="J648" s="13"/>
      <c r="K648" s="13"/>
      <c r="L648" s="13"/>
      <c r="M648" s="32"/>
      <c r="N648" s="13"/>
      <c r="O648" s="13"/>
      <c r="P648" s="13"/>
      <c r="Q648" s="13"/>
      <c r="R648" s="32"/>
      <c r="S648" s="13"/>
      <c r="T648" s="13"/>
      <c r="U648" s="13"/>
      <c r="V648" s="13"/>
      <c r="W648" s="32"/>
      <c r="X648" s="13"/>
      <c r="Y648" s="13"/>
      <c r="Z648" s="13"/>
      <c r="AA648" s="13"/>
      <c r="AB648" s="13"/>
      <c r="AC648" s="13"/>
      <c r="AD648" s="13"/>
      <c r="AE648" s="13"/>
      <c r="AF648" s="13"/>
      <c r="AG648" s="39" t="s">
        <v>2687</v>
      </c>
      <c r="AH648" s="39" t="s">
        <v>2688</v>
      </c>
      <c r="AI648" s="39">
        <v>0.188</v>
      </c>
      <c r="AJ648" s="42">
        <v>1986</v>
      </c>
      <c r="AK648" s="39" t="s">
        <v>2689</v>
      </c>
      <c r="AL648" s="13"/>
    </row>
    <row r="649" spans="1:38" ht="75" x14ac:dyDescent="0.25">
      <c r="A649" s="31">
        <v>643</v>
      </c>
      <c r="B649" s="31">
        <v>643</v>
      </c>
      <c r="C649" s="39" t="s">
        <v>1201</v>
      </c>
      <c r="D649" s="32"/>
      <c r="E649" s="32"/>
      <c r="F649" s="32"/>
      <c r="G649" s="13"/>
      <c r="H649" s="13"/>
      <c r="I649" s="13"/>
      <c r="J649" s="13"/>
      <c r="K649" s="13"/>
      <c r="L649" s="13"/>
      <c r="M649" s="32"/>
      <c r="N649" s="13"/>
      <c r="O649" s="13"/>
      <c r="P649" s="13"/>
      <c r="Q649" s="13"/>
      <c r="R649" s="32"/>
      <c r="S649" s="13"/>
      <c r="T649" s="13"/>
      <c r="U649" s="13"/>
      <c r="V649" s="13"/>
      <c r="W649" s="32"/>
      <c r="X649" s="13"/>
      <c r="Y649" s="13"/>
      <c r="Z649" s="13"/>
      <c r="AA649" s="13"/>
      <c r="AB649" s="13"/>
      <c r="AC649" s="13"/>
      <c r="AD649" s="13"/>
      <c r="AE649" s="13"/>
      <c r="AF649" s="13"/>
      <c r="AG649" s="39" t="s">
        <v>2687</v>
      </c>
      <c r="AH649" s="39" t="s">
        <v>2690</v>
      </c>
      <c r="AI649" s="39">
        <v>5.6000000000000001E-2</v>
      </c>
      <c r="AJ649" s="42">
        <v>1986</v>
      </c>
      <c r="AK649" s="39" t="s">
        <v>2689</v>
      </c>
      <c r="AL649" s="13"/>
    </row>
    <row r="650" spans="1:38" ht="90" x14ac:dyDescent="0.25">
      <c r="A650" s="31">
        <v>644</v>
      </c>
      <c r="B650" s="31">
        <v>644</v>
      </c>
      <c r="C650" s="39" t="s">
        <v>1201</v>
      </c>
      <c r="D650" s="32"/>
      <c r="E650" s="32"/>
      <c r="F650" s="32"/>
      <c r="G650" s="13"/>
      <c r="H650" s="13"/>
      <c r="I650" s="13"/>
      <c r="J650" s="13"/>
      <c r="K650" s="13"/>
      <c r="L650" s="13"/>
      <c r="M650" s="32"/>
      <c r="N650" s="13"/>
      <c r="O650" s="13"/>
      <c r="P650" s="13"/>
      <c r="Q650" s="13"/>
      <c r="R650" s="32"/>
      <c r="S650" s="13"/>
      <c r="T650" s="13"/>
      <c r="U650" s="13"/>
      <c r="V650" s="13"/>
      <c r="W650" s="32"/>
      <c r="X650" s="13"/>
      <c r="Y650" s="13"/>
      <c r="Z650" s="13"/>
      <c r="AA650" s="13"/>
      <c r="AB650" s="13"/>
      <c r="AC650" s="13"/>
      <c r="AD650" s="13"/>
      <c r="AE650" s="13"/>
      <c r="AF650" s="13"/>
      <c r="AG650" s="39" t="s">
        <v>2687</v>
      </c>
      <c r="AH650" s="39" t="s">
        <v>2691</v>
      </c>
      <c r="AI650" s="39">
        <v>0.125</v>
      </c>
      <c r="AJ650" s="42">
        <v>1990</v>
      </c>
      <c r="AK650" s="39" t="s">
        <v>2600</v>
      </c>
      <c r="AL650" s="13"/>
    </row>
    <row r="651" spans="1:38" ht="120" x14ac:dyDescent="0.25">
      <c r="A651" s="31">
        <v>645</v>
      </c>
      <c r="B651" s="31">
        <v>645</v>
      </c>
      <c r="C651" s="39" t="s">
        <v>1371</v>
      </c>
      <c r="D651" s="32"/>
      <c r="E651" s="32"/>
      <c r="F651" s="32"/>
      <c r="G651" s="13"/>
      <c r="H651" s="13"/>
      <c r="I651" s="13"/>
      <c r="J651" s="13"/>
      <c r="K651" s="13"/>
      <c r="L651" s="13"/>
      <c r="M651" s="32"/>
      <c r="N651" s="13"/>
      <c r="O651" s="13"/>
      <c r="P651" s="13"/>
      <c r="Q651" s="13"/>
      <c r="R651" s="32"/>
      <c r="S651" s="13"/>
      <c r="T651" s="13"/>
      <c r="U651" s="13"/>
      <c r="V651" s="13"/>
      <c r="W651" s="32"/>
      <c r="X651" s="13"/>
      <c r="Y651" s="13"/>
      <c r="Z651" s="13"/>
      <c r="AA651" s="13"/>
      <c r="AB651" s="13"/>
      <c r="AC651" s="13"/>
      <c r="AD651" s="13"/>
      <c r="AE651" s="13"/>
      <c r="AF651" s="13"/>
      <c r="AG651" s="39" t="s">
        <v>2692</v>
      </c>
      <c r="AH651" s="39" t="s">
        <v>2693</v>
      </c>
      <c r="AI651" s="39">
        <v>0.14000000000000001</v>
      </c>
      <c r="AJ651" s="42">
        <v>1980</v>
      </c>
      <c r="AK651" s="39" t="s">
        <v>2694</v>
      </c>
      <c r="AL651" s="13"/>
    </row>
    <row r="652" spans="1:38" ht="75" x14ac:dyDescent="0.25">
      <c r="A652" s="31">
        <v>646</v>
      </c>
      <c r="B652" s="31">
        <v>646</v>
      </c>
      <c r="C652" s="39" t="s">
        <v>1201</v>
      </c>
      <c r="D652" s="32"/>
      <c r="E652" s="32"/>
      <c r="F652" s="32"/>
      <c r="G652" s="13"/>
      <c r="H652" s="13"/>
      <c r="I652" s="13"/>
      <c r="J652" s="13"/>
      <c r="K652" s="13"/>
      <c r="L652" s="13"/>
      <c r="M652" s="32"/>
      <c r="N652" s="13"/>
      <c r="O652" s="13"/>
      <c r="P652" s="13"/>
      <c r="Q652" s="13"/>
      <c r="R652" s="32"/>
      <c r="S652" s="13"/>
      <c r="T652" s="13"/>
      <c r="U652" s="13"/>
      <c r="V652" s="13"/>
      <c r="W652" s="32"/>
      <c r="X652" s="13"/>
      <c r="Y652" s="13"/>
      <c r="Z652" s="13"/>
      <c r="AA652" s="13"/>
      <c r="AB652" s="13"/>
      <c r="AC652" s="13"/>
      <c r="AD652" s="13"/>
      <c r="AE652" s="13"/>
      <c r="AF652" s="13"/>
      <c r="AG652" s="39" t="s">
        <v>2695</v>
      </c>
      <c r="AH652" s="39" t="s">
        <v>2696</v>
      </c>
      <c r="AI652" s="39">
        <v>8.7999999999999995E-2</v>
      </c>
      <c r="AJ652" s="42">
        <v>1991</v>
      </c>
      <c r="AK652" s="39" t="s">
        <v>2697</v>
      </c>
      <c r="AL652" s="13"/>
    </row>
    <row r="653" spans="1:38" ht="75" x14ac:dyDescent="0.25">
      <c r="A653" s="31">
        <v>647</v>
      </c>
      <c r="B653" s="31">
        <v>647</v>
      </c>
      <c r="C653" s="39" t="s">
        <v>1201</v>
      </c>
      <c r="D653" s="32"/>
      <c r="E653" s="32"/>
      <c r="F653" s="32"/>
      <c r="G653" s="13"/>
      <c r="H653" s="13"/>
      <c r="I653" s="13"/>
      <c r="J653" s="13"/>
      <c r="K653" s="13"/>
      <c r="L653" s="13"/>
      <c r="M653" s="32"/>
      <c r="N653" s="13"/>
      <c r="O653" s="13"/>
      <c r="P653" s="13"/>
      <c r="Q653" s="13"/>
      <c r="R653" s="32"/>
      <c r="S653" s="13"/>
      <c r="T653" s="13"/>
      <c r="U653" s="13"/>
      <c r="V653" s="13"/>
      <c r="W653" s="32"/>
      <c r="X653" s="13"/>
      <c r="Y653" s="13"/>
      <c r="Z653" s="13"/>
      <c r="AA653" s="13"/>
      <c r="AB653" s="13"/>
      <c r="AC653" s="13"/>
      <c r="AD653" s="13"/>
      <c r="AE653" s="13"/>
      <c r="AF653" s="13"/>
      <c r="AG653" s="39" t="s">
        <v>2698</v>
      </c>
      <c r="AH653" s="39" t="s">
        <v>2699</v>
      </c>
      <c r="AI653" s="39">
        <v>0.03</v>
      </c>
      <c r="AJ653" s="42">
        <v>1991</v>
      </c>
      <c r="AK653" s="39" t="s">
        <v>2700</v>
      </c>
      <c r="AL653" s="13"/>
    </row>
    <row r="654" spans="1:38" ht="60" x14ac:dyDescent="0.25">
      <c r="A654" s="31">
        <v>648</v>
      </c>
      <c r="B654" s="31">
        <v>648</v>
      </c>
      <c r="C654" s="39" t="s">
        <v>1371</v>
      </c>
      <c r="D654" s="32"/>
      <c r="E654" s="32"/>
      <c r="F654" s="32"/>
      <c r="G654" s="13"/>
      <c r="H654" s="13"/>
      <c r="I654" s="13"/>
      <c r="J654" s="13"/>
      <c r="K654" s="13"/>
      <c r="L654" s="13"/>
      <c r="M654" s="32"/>
      <c r="N654" s="13"/>
      <c r="O654" s="13"/>
      <c r="P654" s="13"/>
      <c r="Q654" s="13"/>
      <c r="R654" s="32"/>
      <c r="S654" s="13"/>
      <c r="T654" s="13"/>
      <c r="U654" s="13"/>
      <c r="V654" s="13"/>
      <c r="W654" s="32"/>
      <c r="X654" s="13"/>
      <c r="Y654" s="13"/>
      <c r="Z654" s="13"/>
      <c r="AA654" s="13"/>
      <c r="AB654" s="13"/>
      <c r="AC654" s="13"/>
      <c r="AD654" s="13"/>
      <c r="AE654" s="13"/>
      <c r="AF654" s="13"/>
      <c r="AG654" s="39" t="s">
        <v>2701</v>
      </c>
      <c r="AH654" s="39" t="s">
        <v>2702</v>
      </c>
      <c r="AI654" s="39">
        <v>0.08</v>
      </c>
      <c r="AJ654" s="42">
        <v>1979</v>
      </c>
      <c r="AK654" s="39" t="s">
        <v>2703</v>
      </c>
      <c r="AL654" s="13"/>
    </row>
    <row r="655" spans="1:38" ht="45" x14ac:dyDescent="0.25">
      <c r="A655" s="31">
        <v>649</v>
      </c>
      <c r="B655" s="31">
        <v>649</v>
      </c>
      <c r="C655" s="39" t="s">
        <v>1371</v>
      </c>
      <c r="D655" s="32"/>
      <c r="E655" s="32"/>
      <c r="F655" s="32"/>
      <c r="G655" s="13"/>
      <c r="H655" s="13"/>
      <c r="I655" s="13"/>
      <c r="J655" s="13"/>
      <c r="K655" s="13"/>
      <c r="L655" s="13"/>
      <c r="M655" s="32"/>
      <c r="N655" s="13"/>
      <c r="O655" s="13"/>
      <c r="P655" s="13"/>
      <c r="Q655" s="13"/>
      <c r="R655" s="32"/>
      <c r="S655" s="13"/>
      <c r="T655" s="13"/>
      <c r="U655" s="13"/>
      <c r="V655" s="13"/>
      <c r="W655" s="32"/>
      <c r="X655" s="13"/>
      <c r="Y655" s="13"/>
      <c r="Z655" s="13"/>
      <c r="AA655" s="13"/>
      <c r="AB655" s="13"/>
      <c r="AC655" s="13"/>
      <c r="AD655" s="13"/>
      <c r="AE655" s="13"/>
      <c r="AF655" s="13"/>
      <c r="AG655" s="39" t="s">
        <v>2704</v>
      </c>
      <c r="AH655" s="39" t="s">
        <v>2705</v>
      </c>
      <c r="AI655" s="39">
        <v>0.22</v>
      </c>
      <c r="AJ655" s="42">
        <v>1973</v>
      </c>
      <c r="AK655" s="39" t="s">
        <v>1561</v>
      </c>
      <c r="AL655" s="13"/>
    </row>
    <row r="656" spans="1:38" ht="45" x14ac:dyDescent="0.25">
      <c r="A656" s="31">
        <v>650</v>
      </c>
      <c r="B656" s="31">
        <v>650</v>
      </c>
      <c r="C656" s="39" t="s">
        <v>1371</v>
      </c>
      <c r="D656" s="32"/>
      <c r="E656" s="32"/>
      <c r="F656" s="32"/>
      <c r="G656" s="13"/>
      <c r="H656" s="13"/>
      <c r="I656" s="13"/>
      <c r="J656" s="13"/>
      <c r="K656" s="13"/>
      <c r="L656" s="13"/>
      <c r="M656" s="32"/>
      <c r="N656" s="13"/>
      <c r="O656" s="13"/>
      <c r="P656" s="13"/>
      <c r="Q656" s="13"/>
      <c r="R656" s="32"/>
      <c r="S656" s="13"/>
      <c r="T656" s="13"/>
      <c r="U656" s="13"/>
      <c r="V656" s="13"/>
      <c r="W656" s="32"/>
      <c r="X656" s="13"/>
      <c r="Y656" s="13"/>
      <c r="Z656" s="13"/>
      <c r="AA656" s="13"/>
      <c r="AB656" s="13"/>
      <c r="AC656" s="13"/>
      <c r="AD656" s="13"/>
      <c r="AE656" s="13"/>
      <c r="AF656" s="13"/>
      <c r="AG656" s="39" t="s">
        <v>2706</v>
      </c>
      <c r="AH656" s="39" t="s">
        <v>2707</v>
      </c>
      <c r="AI656" s="39">
        <v>3.1E-2</v>
      </c>
      <c r="AJ656" s="42">
        <v>1988</v>
      </c>
      <c r="AK656" s="39" t="s">
        <v>2694</v>
      </c>
      <c r="AL656" s="13"/>
    </row>
    <row r="657" spans="1:38" ht="45" x14ac:dyDescent="0.25">
      <c r="A657" s="31">
        <v>651</v>
      </c>
      <c r="B657" s="31">
        <v>651</v>
      </c>
      <c r="C657" s="39" t="s">
        <v>1371</v>
      </c>
      <c r="D657" s="32"/>
      <c r="E657" s="32"/>
      <c r="F657" s="32"/>
      <c r="G657" s="13"/>
      <c r="H657" s="13"/>
      <c r="I657" s="13"/>
      <c r="J657" s="13"/>
      <c r="K657" s="13"/>
      <c r="L657" s="13"/>
      <c r="M657" s="32"/>
      <c r="N657" s="13"/>
      <c r="O657" s="13"/>
      <c r="P657" s="13"/>
      <c r="Q657" s="13"/>
      <c r="R657" s="32"/>
      <c r="S657" s="13"/>
      <c r="T657" s="13"/>
      <c r="U657" s="13"/>
      <c r="V657" s="13"/>
      <c r="W657" s="32"/>
      <c r="X657" s="13"/>
      <c r="Y657" s="13"/>
      <c r="Z657" s="13"/>
      <c r="AA657" s="13"/>
      <c r="AB657" s="13"/>
      <c r="AC657" s="13"/>
      <c r="AD657" s="13"/>
      <c r="AE657" s="13"/>
      <c r="AF657" s="13"/>
      <c r="AG657" s="39" t="s">
        <v>2706</v>
      </c>
      <c r="AH657" s="39" t="s">
        <v>2708</v>
      </c>
      <c r="AI657" s="39">
        <v>0.317</v>
      </c>
      <c r="AJ657" s="42">
        <v>1988</v>
      </c>
      <c r="AK657" s="39" t="s">
        <v>2559</v>
      </c>
      <c r="AL657" s="13"/>
    </row>
    <row r="658" spans="1:38" ht="75" x14ac:dyDescent="0.25">
      <c r="A658" s="31">
        <v>652</v>
      </c>
      <c r="B658" s="31">
        <v>652</v>
      </c>
      <c r="C658" s="39" t="s">
        <v>1371</v>
      </c>
      <c r="D658" s="32"/>
      <c r="E658" s="32"/>
      <c r="F658" s="32"/>
      <c r="G658" s="13"/>
      <c r="H658" s="13"/>
      <c r="I658" s="13"/>
      <c r="J658" s="13"/>
      <c r="K658" s="13"/>
      <c r="L658" s="13"/>
      <c r="M658" s="32"/>
      <c r="N658" s="13"/>
      <c r="O658" s="13"/>
      <c r="P658" s="13"/>
      <c r="Q658" s="13"/>
      <c r="R658" s="32"/>
      <c r="S658" s="13"/>
      <c r="T658" s="13"/>
      <c r="U658" s="13"/>
      <c r="V658" s="13"/>
      <c r="W658" s="32"/>
      <c r="X658" s="13"/>
      <c r="Y658" s="13"/>
      <c r="Z658" s="13"/>
      <c r="AA658" s="13"/>
      <c r="AB658" s="13"/>
      <c r="AC658" s="13"/>
      <c r="AD658" s="13"/>
      <c r="AE658" s="13"/>
      <c r="AF658" s="13"/>
      <c r="AG658" s="39" t="s">
        <v>2704</v>
      </c>
      <c r="AH658" s="39" t="s">
        <v>2709</v>
      </c>
      <c r="AI658" s="39">
        <v>0.28499999999999998</v>
      </c>
      <c r="AJ658" s="42">
        <v>1988</v>
      </c>
      <c r="AK658" s="39" t="s">
        <v>2710</v>
      </c>
      <c r="AL658" s="13"/>
    </row>
    <row r="659" spans="1:38" ht="75" x14ac:dyDescent="0.25">
      <c r="A659" s="31">
        <v>653</v>
      </c>
      <c r="B659" s="31">
        <v>653</v>
      </c>
      <c r="C659" s="39" t="s">
        <v>1371</v>
      </c>
      <c r="D659" s="32"/>
      <c r="E659" s="32"/>
      <c r="F659" s="32"/>
      <c r="G659" s="13"/>
      <c r="H659" s="13"/>
      <c r="I659" s="13"/>
      <c r="J659" s="13"/>
      <c r="K659" s="13"/>
      <c r="L659" s="13"/>
      <c r="M659" s="32"/>
      <c r="N659" s="13"/>
      <c r="O659" s="13"/>
      <c r="P659" s="13"/>
      <c r="Q659" s="13"/>
      <c r="R659" s="32"/>
      <c r="S659" s="13"/>
      <c r="T659" s="13"/>
      <c r="U659" s="13"/>
      <c r="V659" s="13"/>
      <c r="W659" s="32"/>
      <c r="X659" s="13"/>
      <c r="Y659" s="13"/>
      <c r="Z659" s="13"/>
      <c r="AA659" s="13"/>
      <c r="AB659" s="13"/>
      <c r="AC659" s="13"/>
      <c r="AD659" s="13"/>
      <c r="AE659" s="13"/>
      <c r="AF659" s="13"/>
      <c r="AG659" s="39" t="s">
        <v>2704</v>
      </c>
      <c r="AH659" s="39" t="s">
        <v>2711</v>
      </c>
      <c r="AI659" s="39">
        <v>0.61099999999999999</v>
      </c>
      <c r="AJ659" s="42">
        <v>1984</v>
      </c>
      <c r="AK659" s="39" t="s">
        <v>1404</v>
      </c>
      <c r="AL659" s="13"/>
    </row>
    <row r="660" spans="1:38" ht="45" x14ac:dyDescent="0.25">
      <c r="A660" s="31">
        <v>654</v>
      </c>
      <c r="B660" s="31">
        <v>654</v>
      </c>
      <c r="C660" s="39" t="s">
        <v>1371</v>
      </c>
      <c r="D660" s="32"/>
      <c r="E660" s="32"/>
      <c r="F660" s="32"/>
      <c r="G660" s="13"/>
      <c r="H660" s="13"/>
      <c r="I660" s="13"/>
      <c r="J660" s="13"/>
      <c r="K660" s="13"/>
      <c r="L660" s="13"/>
      <c r="M660" s="32"/>
      <c r="N660" s="13"/>
      <c r="O660" s="13"/>
      <c r="P660" s="13"/>
      <c r="Q660" s="13"/>
      <c r="R660" s="32"/>
      <c r="S660" s="13"/>
      <c r="T660" s="13"/>
      <c r="U660" s="13"/>
      <c r="V660" s="13"/>
      <c r="W660" s="32"/>
      <c r="X660" s="13"/>
      <c r="Y660" s="13"/>
      <c r="Z660" s="13"/>
      <c r="AA660" s="13"/>
      <c r="AB660" s="13"/>
      <c r="AC660" s="13"/>
      <c r="AD660" s="13"/>
      <c r="AE660" s="13"/>
      <c r="AF660" s="13"/>
      <c r="AG660" s="39" t="s">
        <v>2701</v>
      </c>
      <c r="AH660" s="39" t="s">
        <v>2712</v>
      </c>
      <c r="AI660" s="39">
        <v>5.8000000000000003E-2</v>
      </c>
      <c r="AJ660" s="42">
        <v>1979</v>
      </c>
      <c r="AK660" s="39" t="s">
        <v>1404</v>
      </c>
      <c r="AL660" s="13"/>
    </row>
    <row r="661" spans="1:38" ht="60" x14ac:dyDescent="0.25">
      <c r="A661" s="31">
        <v>655</v>
      </c>
      <c r="B661" s="31">
        <v>655</v>
      </c>
      <c r="C661" s="39" t="s">
        <v>1371</v>
      </c>
      <c r="D661" s="32"/>
      <c r="E661" s="32"/>
      <c r="F661" s="32"/>
      <c r="G661" s="13"/>
      <c r="H661" s="13"/>
      <c r="I661" s="13"/>
      <c r="J661" s="13"/>
      <c r="K661" s="13"/>
      <c r="L661" s="13"/>
      <c r="M661" s="32"/>
      <c r="N661" s="13"/>
      <c r="O661" s="13"/>
      <c r="P661" s="13"/>
      <c r="Q661" s="13"/>
      <c r="R661" s="32"/>
      <c r="S661" s="13"/>
      <c r="T661" s="13"/>
      <c r="U661" s="13"/>
      <c r="V661" s="13"/>
      <c r="W661" s="32"/>
      <c r="X661" s="13"/>
      <c r="Y661" s="13"/>
      <c r="Z661" s="13"/>
      <c r="AA661" s="13"/>
      <c r="AB661" s="13"/>
      <c r="AC661" s="13"/>
      <c r="AD661" s="13"/>
      <c r="AE661" s="13"/>
      <c r="AF661" s="13"/>
      <c r="AG661" s="39" t="s">
        <v>2706</v>
      </c>
      <c r="AH661" s="39" t="s">
        <v>2713</v>
      </c>
      <c r="AI661" s="39">
        <v>0.08</v>
      </c>
      <c r="AJ661" s="42">
        <v>1979</v>
      </c>
      <c r="AK661" s="39" t="s">
        <v>2714</v>
      </c>
      <c r="AL661" s="13"/>
    </row>
    <row r="662" spans="1:38" ht="75" x14ac:dyDescent="0.25">
      <c r="A662" s="31">
        <v>656</v>
      </c>
      <c r="B662" s="31">
        <v>656</v>
      </c>
      <c r="C662" s="39" t="s">
        <v>1371</v>
      </c>
      <c r="D662" s="32"/>
      <c r="E662" s="32"/>
      <c r="F662" s="32"/>
      <c r="G662" s="13"/>
      <c r="H662" s="13"/>
      <c r="I662" s="13"/>
      <c r="J662" s="13"/>
      <c r="K662" s="13"/>
      <c r="L662" s="13"/>
      <c r="M662" s="32"/>
      <c r="N662" s="13"/>
      <c r="O662" s="13"/>
      <c r="P662" s="13"/>
      <c r="Q662" s="13"/>
      <c r="R662" s="32"/>
      <c r="S662" s="13"/>
      <c r="T662" s="13"/>
      <c r="U662" s="13"/>
      <c r="V662" s="13"/>
      <c r="W662" s="32"/>
      <c r="X662" s="13"/>
      <c r="Y662" s="13"/>
      <c r="Z662" s="13"/>
      <c r="AA662" s="13"/>
      <c r="AB662" s="13"/>
      <c r="AC662" s="13"/>
      <c r="AD662" s="13"/>
      <c r="AE662" s="13"/>
      <c r="AF662" s="13"/>
      <c r="AG662" s="39" t="s">
        <v>2706</v>
      </c>
      <c r="AH662" s="39" t="s">
        <v>2715</v>
      </c>
      <c r="AI662" s="39">
        <v>0.13500000000000001</v>
      </c>
      <c r="AJ662" s="42">
        <v>1950</v>
      </c>
      <c r="AK662" s="39" t="s">
        <v>1384</v>
      </c>
      <c r="AL662" s="13"/>
    </row>
    <row r="663" spans="1:38" ht="75" x14ac:dyDescent="0.25">
      <c r="A663" s="31">
        <v>657</v>
      </c>
      <c r="B663" s="31">
        <v>657</v>
      </c>
      <c r="C663" s="39" t="s">
        <v>1371</v>
      </c>
      <c r="D663" s="32"/>
      <c r="E663" s="32"/>
      <c r="F663" s="32"/>
      <c r="G663" s="13"/>
      <c r="H663" s="13"/>
      <c r="I663" s="13"/>
      <c r="J663" s="13"/>
      <c r="K663" s="13"/>
      <c r="L663" s="13"/>
      <c r="M663" s="32"/>
      <c r="N663" s="13"/>
      <c r="O663" s="13"/>
      <c r="P663" s="13"/>
      <c r="Q663" s="13"/>
      <c r="R663" s="32"/>
      <c r="S663" s="13"/>
      <c r="T663" s="13"/>
      <c r="U663" s="13"/>
      <c r="V663" s="13"/>
      <c r="W663" s="32"/>
      <c r="X663" s="13"/>
      <c r="Y663" s="13"/>
      <c r="Z663" s="13"/>
      <c r="AA663" s="13"/>
      <c r="AB663" s="13"/>
      <c r="AC663" s="13"/>
      <c r="AD663" s="13"/>
      <c r="AE663" s="13"/>
      <c r="AF663" s="13"/>
      <c r="AG663" s="39" t="s">
        <v>2716</v>
      </c>
      <c r="AH663" s="39" t="s">
        <v>2717</v>
      </c>
      <c r="AI663" s="39">
        <v>0.156</v>
      </c>
      <c r="AJ663" s="42">
        <v>1982</v>
      </c>
      <c r="AK663" s="39" t="s">
        <v>2718</v>
      </c>
      <c r="AL663" s="13"/>
    </row>
    <row r="664" spans="1:38" ht="75" x14ac:dyDescent="0.25">
      <c r="A664" s="31">
        <v>658</v>
      </c>
      <c r="B664" s="31">
        <v>658</v>
      </c>
      <c r="C664" s="39" t="s">
        <v>1371</v>
      </c>
      <c r="D664" s="32"/>
      <c r="E664" s="32"/>
      <c r="F664" s="32"/>
      <c r="G664" s="13"/>
      <c r="H664" s="13"/>
      <c r="I664" s="13"/>
      <c r="J664" s="13"/>
      <c r="K664" s="13"/>
      <c r="L664" s="13"/>
      <c r="M664" s="32"/>
      <c r="N664" s="13"/>
      <c r="O664" s="13"/>
      <c r="P664" s="13"/>
      <c r="Q664" s="13"/>
      <c r="R664" s="32"/>
      <c r="S664" s="13"/>
      <c r="T664" s="13"/>
      <c r="U664" s="13"/>
      <c r="V664" s="13"/>
      <c r="W664" s="32"/>
      <c r="X664" s="13"/>
      <c r="Y664" s="13"/>
      <c r="Z664" s="13"/>
      <c r="AA664" s="13"/>
      <c r="AB664" s="13"/>
      <c r="AC664" s="13"/>
      <c r="AD664" s="13"/>
      <c r="AE664" s="13"/>
      <c r="AF664" s="13"/>
      <c r="AG664" s="39" t="s">
        <v>2719</v>
      </c>
      <c r="AH664" s="39" t="s">
        <v>2720</v>
      </c>
      <c r="AI664" s="39">
        <v>9.6000000000000002E-2</v>
      </c>
      <c r="AJ664" s="42">
        <v>1990</v>
      </c>
      <c r="AK664" s="39" t="s">
        <v>2718</v>
      </c>
      <c r="AL664" s="13"/>
    </row>
    <row r="665" spans="1:38" ht="60" x14ac:dyDescent="0.25">
      <c r="A665" s="31">
        <v>659</v>
      </c>
      <c r="B665" s="31">
        <v>659</v>
      </c>
      <c r="C665" s="39" t="s">
        <v>1371</v>
      </c>
      <c r="D665" s="32"/>
      <c r="E665" s="32"/>
      <c r="F665" s="32"/>
      <c r="G665" s="13"/>
      <c r="H665" s="13"/>
      <c r="I665" s="13"/>
      <c r="J665" s="13"/>
      <c r="K665" s="13"/>
      <c r="L665" s="13"/>
      <c r="M665" s="32"/>
      <c r="N665" s="13"/>
      <c r="O665" s="13"/>
      <c r="P665" s="13"/>
      <c r="Q665" s="13"/>
      <c r="R665" s="32"/>
      <c r="S665" s="13"/>
      <c r="T665" s="13"/>
      <c r="U665" s="13"/>
      <c r="V665" s="13"/>
      <c r="W665" s="32"/>
      <c r="X665" s="13"/>
      <c r="Y665" s="13"/>
      <c r="Z665" s="13"/>
      <c r="AA665" s="13"/>
      <c r="AB665" s="13"/>
      <c r="AC665" s="13"/>
      <c r="AD665" s="13"/>
      <c r="AE665" s="13"/>
      <c r="AF665" s="13"/>
      <c r="AG665" s="39" t="s">
        <v>2721</v>
      </c>
      <c r="AH665" s="39" t="s">
        <v>2722</v>
      </c>
      <c r="AI665" s="39">
        <v>0.16600000000000001</v>
      </c>
      <c r="AJ665" s="42">
        <v>1986</v>
      </c>
      <c r="AK665" s="39" t="s">
        <v>2723</v>
      </c>
      <c r="AL665" s="13"/>
    </row>
    <row r="666" spans="1:38" ht="105" x14ac:dyDescent="0.25">
      <c r="A666" s="31">
        <v>660</v>
      </c>
      <c r="B666" s="31">
        <v>660</v>
      </c>
      <c r="C666" s="39" t="s">
        <v>1371</v>
      </c>
      <c r="D666" s="32"/>
      <c r="E666" s="32"/>
      <c r="F666" s="32"/>
      <c r="G666" s="13"/>
      <c r="H666" s="13"/>
      <c r="I666" s="13"/>
      <c r="J666" s="13"/>
      <c r="K666" s="13"/>
      <c r="L666" s="13"/>
      <c r="M666" s="32"/>
      <c r="N666" s="13"/>
      <c r="O666" s="13"/>
      <c r="P666" s="13"/>
      <c r="Q666" s="13"/>
      <c r="R666" s="32"/>
      <c r="S666" s="13"/>
      <c r="T666" s="13"/>
      <c r="U666" s="13"/>
      <c r="V666" s="13"/>
      <c r="W666" s="32"/>
      <c r="X666" s="13"/>
      <c r="Y666" s="13"/>
      <c r="Z666" s="13"/>
      <c r="AA666" s="13"/>
      <c r="AB666" s="13"/>
      <c r="AC666" s="13"/>
      <c r="AD666" s="13"/>
      <c r="AE666" s="13"/>
      <c r="AF666" s="13"/>
      <c r="AG666" s="39" t="s">
        <v>2724</v>
      </c>
      <c r="AH666" s="39" t="s">
        <v>2725</v>
      </c>
      <c r="AI666" s="39">
        <v>0.24</v>
      </c>
      <c r="AJ666" s="42">
        <v>1988</v>
      </c>
      <c r="AK666" s="39" t="s">
        <v>2726</v>
      </c>
      <c r="AL666" s="13"/>
    </row>
    <row r="667" spans="1:38" ht="60" x14ac:dyDescent="0.25">
      <c r="A667" s="31">
        <v>661</v>
      </c>
      <c r="B667" s="31">
        <v>661</v>
      </c>
      <c r="C667" s="39" t="s">
        <v>1371</v>
      </c>
      <c r="D667" s="32"/>
      <c r="E667" s="32"/>
      <c r="F667" s="32"/>
      <c r="G667" s="13"/>
      <c r="H667" s="13"/>
      <c r="I667" s="13"/>
      <c r="J667" s="13"/>
      <c r="K667" s="13"/>
      <c r="L667" s="13"/>
      <c r="M667" s="32"/>
      <c r="N667" s="13"/>
      <c r="O667" s="13"/>
      <c r="P667" s="13"/>
      <c r="Q667" s="13"/>
      <c r="R667" s="32"/>
      <c r="S667" s="13"/>
      <c r="T667" s="13"/>
      <c r="U667" s="13"/>
      <c r="V667" s="13"/>
      <c r="W667" s="32"/>
      <c r="X667" s="13"/>
      <c r="Y667" s="13"/>
      <c r="Z667" s="13"/>
      <c r="AA667" s="13"/>
      <c r="AB667" s="13"/>
      <c r="AC667" s="13"/>
      <c r="AD667" s="13"/>
      <c r="AE667" s="13"/>
      <c r="AF667" s="13"/>
      <c r="AG667" s="39" t="s">
        <v>2724</v>
      </c>
      <c r="AH667" s="39" t="s">
        <v>2727</v>
      </c>
      <c r="AI667" s="39">
        <v>0.42</v>
      </c>
      <c r="AJ667" s="42">
        <v>1983</v>
      </c>
      <c r="AK667" s="39" t="s">
        <v>2728</v>
      </c>
      <c r="AL667" s="13"/>
    </row>
    <row r="668" spans="1:38" ht="75" x14ac:dyDescent="0.25">
      <c r="A668" s="31">
        <v>662</v>
      </c>
      <c r="B668" s="31">
        <v>662</v>
      </c>
      <c r="C668" s="39" t="s">
        <v>1371</v>
      </c>
      <c r="D668" s="32"/>
      <c r="E668" s="32"/>
      <c r="F668" s="32"/>
      <c r="G668" s="13"/>
      <c r="H668" s="13"/>
      <c r="I668" s="13"/>
      <c r="J668" s="13"/>
      <c r="K668" s="13"/>
      <c r="L668" s="13"/>
      <c r="M668" s="32"/>
      <c r="N668" s="13"/>
      <c r="O668" s="13"/>
      <c r="P668" s="13"/>
      <c r="Q668" s="13"/>
      <c r="R668" s="32"/>
      <c r="S668" s="13"/>
      <c r="T668" s="13"/>
      <c r="U668" s="13"/>
      <c r="V668" s="13"/>
      <c r="W668" s="32"/>
      <c r="X668" s="13"/>
      <c r="Y668" s="13"/>
      <c r="Z668" s="13"/>
      <c r="AA668" s="13"/>
      <c r="AB668" s="13"/>
      <c r="AC668" s="13"/>
      <c r="AD668" s="13"/>
      <c r="AE668" s="13"/>
      <c r="AF668" s="13"/>
      <c r="AG668" s="39" t="s">
        <v>2724</v>
      </c>
      <c r="AH668" s="39" t="s">
        <v>2729</v>
      </c>
      <c r="AI668" s="39">
        <v>0.27800000000000002</v>
      </c>
      <c r="AJ668" s="42">
        <v>1998</v>
      </c>
      <c r="AK668" s="39" t="s">
        <v>2616</v>
      </c>
      <c r="AL668" s="13"/>
    </row>
    <row r="669" spans="1:38" ht="90" x14ac:dyDescent="0.25">
      <c r="A669" s="31">
        <v>663</v>
      </c>
      <c r="B669" s="31">
        <v>663</v>
      </c>
      <c r="C669" s="39" t="s">
        <v>1371</v>
      </c>
      <c r="D669" s="32"/>
      <c r="E669" s="32"/>
      <c r="F669" s="32"/>
      <c r="G669" s="13"/>
      <c r="H669" s="13"/>
      <c r="I669" s="13"/>
      <c r="J669" s="13"/>
      <c r="K669" s="13"/>
      <c r="L669" s="13"/>
      <c r="M669" s="32"/>
      <c r="N669" s="13"/>
      <c r="O669" s="13"/>
      <c r="P669" s="13"/>
      <c r="Q669" s="13"/>
      <c r="R669" s="32"/>
      <c r="S669" s="13"/>
      <c r="T669" s="13"/>
      <c r="U669" s="13"/>
      <c r="V669" s="13"/>
      <c r="W669" s="32"/>
      <c r="X669" s="13"/>
      <c r="Y669" s="13"/>
      <c r="Z669" s="13"/>
      <c r="AA669" s="13"/>
      <c r="AB669" s="13"/>
      <c r="AC669" s="13"/>
      <c r="AD669" s="13"/>
      <c r="AE669" s="13"/>
      <c r="AF669" s="13"/>
      <c r="AG669" s="39" t="s">
        <v>2724</v>
      </c>
      <c r="AH669" s="39" t="s">
        <v>2730</v>
      </c>
      <c r="AI669" s="39">
        <v>9.6000000000000002E-2</v>
      </c>
      <c r="AJ669" s="42">
        <v>1997</v>
      </c>
      <c r="AK669" s="39" t="s">
        <v>2731</v>
      </c>
      <c r="AL669" s="13"/>
    </row>
    <row r="670" spans="1:38" ht="60" x14ac:dyDescent="0.25">
      <c r="A670" s="31">
        <v>664</v>
      </c>
      <c r="B670" s="31">
        <v>664</v>
      </c>
      <c r="C670" s="39" t="s">
        <v>1371</v>
      </c>
      <c r="D670" s="32"/>
      <c r="E670" s="32"/>
      <c r="F670" s="32"/>
      <c r="G670" s="13"/>
      <c r="H670" s="13"/>
      <c r="I670" s="13"/>
      <c r="J670" s="13"/>
      <c r="K670" s="13"/>
      <c r="L670" s="13"/>
      <c r="M670" s="32"/>
      <c r="N670" s="13"/>
      <c r="O670" s="13"/>
      <c r="P670" s="13"/>
      <c r="Q670" s="13"/>
      <c r="R670" s="32"/>
      <c r="S670" s="13"/>
      <c r="T670" s="13"/>
      <c r="U670" s="13"/>
      <c r="V670" s="13"/>
      <c r="W670" s="32"/>
      <c r="X670" s="13"/>
      <c r="Y670" s="13"/>
      <c r="Z670" s="13"/>
      <c r="AA670" s="13"/>
      <c r="AB670" s="13"/>
      <c r="AC670" s="13"/>
      <c r="AD670" s="13"/>
      <c r="AE670" s="13"/>
      <c r="AF670" s="13"/>
      <c r="AG670" s="39" t="s">
        <v>2724</v>
      </c>
      <c r="AH670" s="39" t="s">
        <v>2732</v>
      </c>
      <c r="AI670" s="39">
        <v>0.17199999999999999</v>
      </c>
      <c r="AJ670" s="42">
        <v>1991</v>
      </c>
      <c r="AK670" s="39" t="s">
        <v>2655</v>
      </c>
      <c r="AL670" s="13"/>
    </row>
    <row r="671" spans="1:38" ht="60" x14ac:dyDescent="0.25">
      <c r="A671" s="31">
        <v>665</v>
      </c>
      <c r="B671" s="31">
        <v>665</v>
      </c>
      <c r="C671" s="39" t="s">
        <v>1371</v>
      </c>
      <c r="D671" s="32"/>
      <c r="E671" s="32"/>
      <c r="F671" s="32"/>
      <c r="G671" s="13"/>
      <c r="H671" s="13"/>
      <c r="I671" s="13"/>
      <c r="J671" s="13"/>
      <c r="K671" s="13"/>
      <c r="L671" s="13"/>
      <c r="M671" s="32"/>
      <c r="N671" s="13"/>
      <c r="O671" s="13"/>
      <c r="P671" s="13"/>
      <c r="Q671" s="13"/>
      <c r="R671" s="32"/>
      <c r="S671" s="13"/>
      <c r="T671" s="13"/>
      <c r="U671" s="13"/>
      <c r="V671" s="13"/>
      <c r="W671" s="32"/>
      <c r="X671" s="13"/>
      <c r="Y671" s="13"/>
      <c r="Z671" s="13"/>
      <c r="AA671" s="13"/>
      <c r="AB671" s="13"/>
      <c r="AC671" s="13"/>
      <c r="AD671" s="13"/>
      <c r="AE671" s="13"/>
      <c r="AF671" s="13"/>
      <c r="AG671" s="39" t="s">
        <v>2724</v>
      </c>
      <c r="AH671" s="39" t="s">
        <v>2733</v>
      </c>
      <c r="AI671" s="39">
        <v>8.3000000000000004E-2</v>
      </c>
      <c r="AJ671" s="42">
        <v>1987</v>
      </c>
      <c r="AK671" s="39" t="s">
        <v>2655</v>
      </c>
      <c r="AL671" s="13"/>
    </row>
    <row r="672" spans="1:38" ht="75" x14ac:dyDescent="0.25">
      <c r="A672" s="31">
        <v>666</v>
      </c>
      <c r="B672" s="31">
        <v>666</v>
      </c>
      <c r="C672" s="39" t="s">
        <v>1371</v>
      </c>
      <c r="D672" s="32"/>
      <c r="E672" s="32"/>
      <c r="F672" s="32"/>
      <c r="G672" s="13"/>
      <c r="H672" s="13"/>
      <c r="I672" s="13"/>
      <c r="J672" s="13"/>
      <c r="K672" s="13"/>
      <c r="L672" s="13"/>
      <c r="M672" s="32"/>
      <c r="N672" s="13"/>
      <c r="O672" s="13"/>
      <c r="P672" s="13"/>
      <c r="Q672" s="13"/>
      <c r="R672" s="32"/>
      <c r="S672" s="13"/>
      <c r="T672" s="13"/>
      <c r="U672" s="13"/>
      <c r="V672" s="13"/>
      <c r="W672" s="32"/>
      <c r="X672" s="13"/>
      <c r="Y672" s="13"/>
      <c r="Z672" s="13"/>
      <c r="AA672" s="13"/>
      <c r="AB672" s="13"/>
      <c r="AC672" s="13"/>
      <c r="AD672" s="13"/>
      <c r="AE672" s="13"/>
      <c r="AF672" s="13"/>
      <c r="AG672" s="39" t="s">
        <v>2721</v>
      </c>
      <c r="AH672" s="39" t="s">
        <v>2734</v>
      </c>
      <c r="AI672" s="39">
        <v>0.16500000000000001</v>
      </c>
      <c r="AJ672" s="42">
        <v>1994</v>
      </c>
      <c r="AK672" s="39" t="s">
        <v>2723</v>
      </c>
      <c r="AL672" s="13"/>
    </row>
    <row r="673" spans="1:38" ht="45" x14ac:dyDescent="0.25">
      <c r="A673" s="31">
        <v>667</v>
      </c>
      <c r="B673" s="31">
        <v>667</v>
      </c>
      <c r="C673" s="39" t="s">
        <v>1371</v>
      </c>
      <c r="D673" s="32"/>
      <c r="E673" s="32"/>
      <c r="F673" s="32"/>
      <c r="G673" s="13"/>
      <c r="H673" s="13"/>
      <c r="I673" s="13"/>
      <c r="J673" s="13"/>
      <c r="K673" s="13"/>
      <c r="L673" s="13"/>
      <c r="M673" s="32"/>
      <c r="N673" s="13"/>
      <c r="O673" s="13"/>
      <c r="P673" s="13"/>
      <c r="Q673" s="13"/>
      <c r="R673" s="32"/>
      <c r="S673" s="13"/>
      <c r="T673" s="13"/>
      <c r="U673" s="13"/>
      <c r="V673" s="13"/>
      <c r="W673" s="32"/>
      <c r="X673" s="13"/>
      <c r="Y673" s="13"/>
      <c r="Z673" s="13"/>
      <c r="AA673" s="13"/>
      <c r="AB673" s="13"/>
      <c r="AC673" s="13"/>
      <c r="AD673" s="13"/>
      <c r="AE673" s="13"/>
      <c r="AF673" s="13"/>
      <c r="AG673" s="39" t="s">
        <v>2735</v>
      </c>
      <c r="AH673" s="39" t="s">
        <v>2736</v>
      </c>
      <c r="AI673" s="39">
        <v>0.16500000000000001</v>
      </c>
      <c r="AJ673" s="42">
        <v>1981</v>
      </c>
      <c r="AK673" s="39" t="s">
        <v>2737</v>
      </c>
      <c r="AL673" s="13"/>
    </row>
    <row r="674" spans="1:38" ht="90" x14ac:dyDescent="0.25">
      <c r="A674" s="31">
        <v>668</v>
      </c>
      <c r="B674" s="31">
        <v>668</v>
      </c>
      <c r="C674" s="39" t="s">
        <v>1371</v>
      </c>
      <c r="D674" s="32"/>
      <c r="E674" s="32"/>
      <c r="F674" s="32"/>
      <c r="G674" s="13"/>
      <c r="H674" s="13"/>
      <c r="I674" s="13"/>
      <c r="J674" s="13"/>
      <c r="K674" s="13"/>
      <c r="L674" s="13"/>
      <c r="M674" s="32"/>
      <c r="N674" s="13"/>
      <c r="O674" s="13"/>
      <c r="P674" s="13"/>
      <c r="Q674" s="13"/>
      <c r="R674" s="32"/>
      <c r="S674" s="13"/>
      <c r="T674" s="13"/>
      <c r="U674" s="13"/>
      <c r="V674" s="13"/>
      <c r="W674" s="32"/>
      <c r="X674" s="13"/>
      <c r="Y674" s="13"/>
      <c r="Z674" s="13"/>
      <c r="AA674" s="13"/>
      <c r="AB674" s="13"/>
      <c r="AC674" s="13"/>
      <c r="AD674" s="13"/>
      <c r="AE674" s="13"/>
      <c r="AF674" s="13"/>
      <c r="AG674" s="39" t="s">
        <v>2735</v>
      </c>
      <c r="AH674" s="39" t="s">
        <v>2738</v>
      </c>
      <c r="AI674" s="39">
        <v>0.115</v>
      </c>
      <c r="AJ674" s="42">
        <v>2001</v>
      </c>
      <c r="AK674" s="39" t="s">
        <v>2739</v>
      </c>
      <c r="AL674" s="13"/>
    </row>
    <row r="675" spans="1:38" ht="45" x14ac:dyDescent="0.25">
      <c r="A675" s="31">
        <v>669</v>
      </c>
      <c r="B675" s="31">
        <v>669</v>
      </c>
      <c r="C675" s="39" t="s">
        <v>1371</v>
      </c>
      <c r="D675" s="32"/>
      <c r="E675" s="32"/>
      <c r="F675" s="32"/>
      <c r="G675" s="13"/>
      <c r="H675" s="13"/>
      <c r="I675" s="13"/>
      <c r="J675" s="13"/>
      <c r="K675" s="13"/>
      <c r="L675" s="13"/>
      <c r="M675" s="32"/>
      <c r="N675" s="13"/>
      <c r="O675" s="13"/>
      <c r="P675" s="13"/>
      <c r="Q675" s="13"/>
      <c r="R675" s="32"/>
      <c r="S675" s="13"/>
      <c r="T675" s="13"/>
      <c r="U675" s="13"/>
      <c r="V675" s="13"/>
      <c r="W675" s="32"/>
      <c r="X675" s="13"/>
      <c r="Y675" s="13"/>
      <c r="Z675" s="13"/>
      <c r="AA675" s="13"/>
      <c r="AB675" s="13"/>
      <c r="AC675" s="13"/>
      <c r="AD675" s="13"/>
      <c r="AE675" s="13"/>
      <c r="AF675" s="13"/>
      <c r="AG675" s="39" t="s">
        <v>2740</v>
      </c>
      <c r="AH675" s="39" t="s">
        <v>2740</v>
      </c>
      <c r="AI675" s="39">
        <v>0.14000000000000001</v>
      </c>
      <c r="AJ675" s="42">
        <v>1961</v>
      </c>
      <c r="AK675" s="39" t="s">
        <v>2741</v>
      </c>
      <c r="AL675" s="13"/>
    </row>
    <row r="676" spans="1:38" ht="90" x14ac:dyDescent="0.25">
      <c r="A676" s="31">
        <v>670</v>
      </c>
      <c r="B676" s="31">
        <v>670</v>
      </c>
      <c r="C676" s="39" t="s">
        <v>1371</v>
      </c>
      <c r="D676" s="32"/>
      <c r="E676" s="32"/>
      <c r="F676" s="32"/>
      <c r="G676" s="13"/>
      <c r="H676" s="13"/>
      <c r="I676" s="13"/>
      <c r="J676" s="13"/>
      <c r="K676" s="13"/>
      <c r="L676" s="13"/>
      <c r="M676" s="32"/>
      <c r="N676" s="13"/>
      <c r="O676" s="13"/>
      <c r="P676" s="13"/>
      <c r="Q676" s="13"/>
      <c r="R676" s="32"/>
      <c r="S676" s="13"/>
      <c r="T676" s="13"/>
      <c r="U676" s="13"/>
      <c r="V676" s="13"/>
      <c r="W676" s="32"/>
      <c r="X676" s="13"/>
      <c r="Y676" s="13"/>
      <c r="Z676" s="13"/>
      <c r="AA676" s="13"/>
      <c r="AB676" s="13"/>
      <c r="AC676" s="13"/>
      <c r="AD676" s="13"/>
      <c r="AE676" s="13"/>
      <c r="AF676" s="13"/>
      <c r="AG676" s="39" t="s">
        <v>2735</v>
      </c>
      <c r="AH676" s="39" t="s">
        <v>2742</v>
      </c>
      <c r="AI676" s="39">
        <v>0.1</v>
      </c>
      <c r="AJ676" s="42">
        <v>1988</v>
      </c>
      <c r="AK676" s="39" t="s">
        <v>2741</v>
      </c>
      <c r="AL676" s="13"/>
    </row>
    <row r="677" spans="1:38" ht="45" x14ac:dyDescent="0.25">
      <c r="A677" s="31">
        <v>671</v>
      </c>
      <c r="B677" s="31">
        <v>671</v>
      </c>
      <c r="C677" s="39" t="s">
        <v>1371</v>
      </c>
      <c r="D677" s="32"/>
      <c r="E677" s="32"/>
      <c r="F677" s="32"/>
      <c r="G677" s="13"/>
      <c r="H677" s="13"/>
      <c r="I677" s="13"/>
      <c r="J677" s="13"/>
      <c r="K677" s="13"/>
      <c r="L677" s="13"/>
      <c r="M677" s="32"/>
      <c r="N677" s="13"/>
      <c r="O677" s="13"/>
      <c r="P677" s="13"/>
      <c r="Q677" s="13"/>
      <c r="R677" s="32"/>
      <c r="S677" s="13"/>
      <c r="T677" s="13"/>
      <c r="U677" s="13"/>
      <c r="V677" s="13"/>
      <c r="W677" s="32"/>
      <c r="X677" s="13"/>
      <c r="Y677" s="13"/>
      <c r="Z677" s="13"/>
      <c r="AA677" s="13"/>
      <c r="AB677" s="13"/>
      <c r="AC677" s="13"/>
      <c r="AD677" s="13"/>
      <c r="AE677" s="13"/>
      <c r="AF677" s="13"/>
      <c r="AG677" s="39" t="s">
        <v>2740</v>
      </c>
      <c r="AH677" s="39" t="s">
        <v>2736</v>
      </c>
      <c r="AI677" s="39">
        <v>0.21</v>
      </c>
      <c r="AJ677" s="42">
        <v>1971</v>
      </c>
      <c r="AK677" s="39" t="s">
        <v>2547</v>
      </c>
      <c r="AL677" s="13"/>
    </row>
    <row r="678" spans="1:38" ht="90" x14ac:dyDescent="0.25">
      <c r="A678" s="31">
        <v>672</v>
      </c>
      <c r="B678" s="31">
        <v>672</v>
      </c>
      <c r="C678" s="39" t="s">
        <v>1371</v>
      </c>
      <c r="D678" s="32"/>
      <c r="E678" s="32"/>
      <c r="F678" s="32"/>
      <c r="G678" s="13"/>
      <c r="H678" s="13"/>
      <c r="I678" s="13"/>
      <c r="J678" s="13"/>
      <c r="K678" s="13"/>
      <c r="L678" s="13"/>
      <c r="M678" s="32"/>
      <c r="N678" s="13"/>
      <c r="O678" s="13"/>
      <c r="P678" s="13"/>
      <c r="Q678" s="13"/>
      <c r="R678" s="32"/>
      <c r="S678" s="13"/>
      <c r="T678" s="13"/>
      <c r="U678" s="13"/>
      <c r="V678" s="13"/>
      <c r="W678" s="32"/>
      <c r="X678" s="13"/>
      <c r="Y678" s="13"/>
      <c r="Z678" s="13"/>
      <c r="AA678" s="13"/>
      <c r="AB678" s="13"/>
      <c r="AC678" s="13"/>
      <c r="AD678" s="13"/>
      <c r="AE678" s="13"/>
      <c r="AF678" s="13"/>
      <c r="AG678" s="39" t="s">
        <v>2743</v>
      </c>
      <c r="AH678" s="39" t="s">
        <v>2744</v>
      </c>
      <c r="AI678" s="39">
        <v>0.26</v>
      </c>
      <c r="AJ678" s="42">
        <v>1981</v>
      </c>
      <c r="AK678" s="39" t="s">
        <v>2745</v>
      </c>
      <c r="AL678" s="13"/>
    </row>
    <row r="679" spans="1:38" ht="90" x14ac:dyDescent="0.25">
      <c r="A679" s="31">
        <v>673</v>
      </c>
      <c r="B679" s="31">
        <v>673</v>
      </c>
      <c r="C679" s="39" t="s">
        <v>1371</v>
      </c>
      <c r="D679" s="32"/>
      <c r="E679" s="32"/>
      <c r="F679" s="32"/>
      <c r="G679" s="13"/>
      <c r="H679" s="13"/>
      <c r="I679" s="13"/>
      <c r="J679" s="13"/>
      <c r="K679" s="13"/>
      <c r="L679" s="13"/>
      <c r="M679" s="32"/>
      <c r="N679" s="13"/>
      <c r="O679" s="13"/>
      <c r="P679" s="13"/>
      <c r="Q679" s="13"/>
      <c r="R679" s="32"/>
      <c r="S679" s="13"/>
      <c r="T679" s="13"/>
      <c r="U679" s="13"/>
      <c r="V679" s="13"/>
      <c r="W679" s="32"/>
      <c r="X679" s="13"/>
      <c r="Y679" s="13"/>
      <c r="Z679" s="13"/>
      <c r="AA679" s="13"/>
      <c r="AB679" s="13"/>
      <c r="AC679" s="13"/>
      <c r="AD679" s="13"/>
      <c r="AE679" s="13"/>
      <c r="AF679" s="13"/>
      <c r="AG679" s="39" t="s">
        <v>2740</v>
      </c>
      <c r="AH679" s="39" t="s">
        <v>2746</v>
      </c>
      <c r="AI679" s="39">
        <v>6.5000000000000002E-2</v>
      </c>
      <c r="AJ679" s="42">
        <v>1971</v>
      </c>
      <c r="AK679" s="39" t="s">
        <v>2547</v>
      </c>
      <c r="AL679" s="13"/>
    </row>
    <row r="680" spans="1:38" ht="60" x14ac:dyDescent="0.25">
      <c r="A680" s="31">
        <v>674</v>
      </c>
      <c r="B680" s="31">
        <v>674</v>
      </c>
      <c r="C680" s="39" t="s">
        <v>1371</v>
      </c>
      <c r="D680" s="32"/>
      <c r="E680" s="32"/>
      <c r="F680" s="32"/>
      <c r="G680" s="13"/>
      <c r="H680" s="13"/>
      <c r="I680" s="13"/>
      <c r="J680" s="13"/>
      <c r="K680" s="13"/>
      <c r="L680" s="13"/>
      <c r="M680" s="32"/>
      <c r="N680" s="13"/>
      <c r="O680" s="13"/>
      <c r="P680" s="13"/>
      <c r="Q680" s="13"/>
      <c r="R680" s="32"/>
      <c r="S680" s="13"/>
      <c r="T680" s="13"/>
      <c r="U680" s="13"/>
      <c r="V680" s="13"/>
      <c r="W680" s="32"/>
      <c r="X680" s="13"/>
      <c r="Y680" s="13"/>
      <c r="Z680" s="13"/>
      <c r="AA680" s="13"/>
      <c r="AB680" s="13"/>
      <c r="AC680" s="13"/>
      <c r="AD680" s="13"/>
      <c r="AE680" s="13"/>
      <c r="AF680" s="13"/>
      <c r="AG680" s="39" t="s">
        <v>2747</v>
      </c>
      <c r="AH680" s="39" t="s">
        <v>2748</v>
      </c>
      <c r="AI680" s="39">
        <v>0.36499999999999999</v>
      </c>
      <c r="AJ680" s="42">
        <v>1980</v>
      </c>
      <c r="AK680" s="39" t="s">
        <v>2749</v>
      </c>
      <c r="AL680" s="13"/>
    </row>
    <row r="681" spans="1:38" ht="60" x14ac:dyDescent="0.25">
      <c r="A681" s="31">
        <v>675</v>
      </c>
      <c r="B681" s="31">
        <v>675</v>
      </c>
      <c r="C681" s="39" t="s">
        <v>1371</v>
      </c>
      <c r="D681" s="32"/>
      <c r="E681" s="32"/>
      <c r="F681" s="32"/>
      <c r="G681" s="13"/>
      <c r="H681" s="13"/>
      <c r="I681" s="13"/>
      <c r="J681" s="13"/>
      <c r="K681" s="13"/>
      <c r="L681" s="13"/>
      <c r="M681" s="32"/>
      <c r="N681" s="13"/>
      <c r="O681" s="13"/>
      <c r="P681" s="13"/>
      <c r="Q681" s="13"/>
      <c r="R681" s="32"/>
      <c r="S681" s="13"/>
      <c r="T681" s="13"/>
      <c r="U681" s="13"/>
      <c r="V681" s="13"/>
      <c r="W681" s="32"/>
      <c r="X681" s="13"/>
      <c r="Y681" s="13"/>
      <c r="Z681" s="13"/>
      <c r="AA681" s="13"/>
      <c r="AB681" s="13"/>
      <c r="AC681" s="13"/>
      <c r="AD681" s="13"/>
      <c r="AE681" s="13"/>
      <c r="AF681" s="13"/>
      <c r="AG681" s="39" t="s">
        <v>2750</v>
      </c>
      <c r="AH681" s="39" t="s">
        <v>2751</v>
      </c>
      <c r="AI681" s="39">
        <v>0.255</v>
      </c>
      <c r="AJ681" s="42">
        <v>1980</v>
      </c>
      <c r="AK681" s="39" t="s">
        <v>2752</v>
      </c>
      <c r="AL681" s="13"/>
    </row>
    <row r="682" spans="1:38" ht="45" x14ac:dyDescent="0.25">
      <c r="A682" s="31">
        <v>676</v>
      </c>
      <c r="B682" s="31">
        <v>676</v>
      </c>
      <c r="C682" s="39" t="s">
        <v>1371</v>
      </c>
      <c r="D682" s="32"/>
      <c r="E682" s="32"/>
      <c r="F682" s="32"/>
      <c r="G682" s="13"/>
      <c r="H682" s="13"/>
      <c r="I682" s="13"/>
      <c r="J682" s="13"/>
      <c r="K682" s="13"/>
      <c r="L682" s="13"/>
      <c r="M682" s="32"/>
      <c r="N682" s="13"/>
      <c r="O682" s="13"/>
      <c r="P682" s="13"/>
      <c r="Q682" s="13"/>
      <c r="R682" s="32"/>
      <c r="S682" s="13"/>
      <c r="T682" s="13"/>
      <c r="U682" s="13"/>
      <c r="V682" s="13"/>
      <c r="W682" s="32"/>
      <c r="X682" s="13"/>
      <c r="Y682" s="13"/>
      <c r="Z682" s="13"/>
      <c r="AA682" s="13"/>
      <c r="AB682" s="13"/>
      <c r="AC682" s="13"/>
      <c r="AD682" s="13"/>
      <c r="AE682" s="13"/>
      <c r="AF682" s="13"/>
      <c r="AG682" s="39" t="s">
        <v>2750</v>
      </c>
      <c r="AH682" s="39" t="s">
        <v>2753</v>
      </c>
      <c r="AI682" s="39">
        <v>7.0000000000000007E-2</v>
      </c>
      <c r="AJ682" s="42">
        <v>1980</v>
      </c>
      <c r="AK682" s="39" t="s">
        <v>2655</v>
      </c>
      <c r="AL682" s="13"/>
    </row>
    <row r="683" spans="1:38" ht="45" x14ac:dyDescent="0.25">
      <c r="A683" s="31">
        <v>677</v>
      </c>
      <c r="B683" s="31">
        <v>677</v>
      </c>
      <c r="C683" s="39" t="s">
        <v>1371</v>
      </c>
      <c r="D683" s="32"/>
      <c r="E683" s="32"/>
      <c r="F683" s="32"/>
      <c r="G683" s="13"/>
      <c r="H683" s="13"/>
      <c r="I683" s="13"/>
      <c r="J683" s="13"/>
      <c r="K683" s="13"/>
      <c r="L683" s="13"/>
      <c r="M683" s="32"/>
      <c r="N683" s="13"/>
      <c r="O683" s="13"/>
      <c r="P683" s="13"/>
      <c r="Q683" s="13"/>
      <c r="R683" s="32"/>
      <c r="S683" s="13"/>
      <c r="T683" s="13"/>
      <c r="U683" s="13"/>
      <c r="V683" s="13"/>
      <c r="W683" s="32"/>
      <c r="X683" s="13"/>
      <c r="Y683" s="13"/>
      <c r="Z683" s="13"/>
      <c r="AA683" s="13"/>
      <c r="AB683" s="13"/>
      <c r="AC683" s="13"/>
      <c r="AD683" s="13"/>
      <c r="AE683" s="13"/>
      <c r="AF683" s="13"/>
      <c r="AG683" s="39" t="s">
        <v>2754</v>
      </c>
      <c r="AH683" s="39" t="s">
        <v>2755</v>
      </c>
      <c r="AI683" s="39">
        <v>7.0000000000000007E-2</v>
      </c>
      <c r="AJ683" s="42">
        <v>1983</v>
      </c>
      <c r="AK683" s="39" t="s">
        <v>2655</v>
      </c>
      <c r="AL683" s="13"/>
    </row>
    <row r="684" spans="1:38" ht="75" x14ac:dyDescent="0.25">
      <c r="A684" s="31">
        <v>678</v>
      </c>
      <c r="B684" s="31">
        <v>678</v>
      </c>
      <c r="C684" s="39" t="s">
        <v>1371</v>
      </c>
      <c r="D684" s="32"/>
      <c r="E684" s="32"/>
      <c r="F684" s="32"/>
      <c r="G684" s="13"/>
      <c r="H684" s="13"/>
      <c r="I684" s="13"/>
      <c r="J684" s="13"/>
      <c r="K684" s="13"/>
      <c r="L684" s="13"/>
      <c r="M684" s="32"/>
      <c r="N684" s="13"/>
      <c r="O684" s="13"/>
      <c r="P684" s="13"/>
      <c r="Q684" s="13"/>
      <c r="R684" s="32"/>
      <c r="S684" s="13"/>
      <c r="T684" s="13"/>
      <c r="U684" s="13"/>
      <c r="V684" s="13"/>
      <c r="W684" s="32"/>
      <c r="X684" s="13"/>
      <c r="Y684" s="13"/>
      <c r="Z684" s="13"/>
      <c r="AA684" s="13"/>
      <c r="AB684" s="13"/>
      <c r="AC684" s="13"/>
      <c r="AD684" s="13"/>
      <c r="AE684" s="13"/>
      <c r="AF684" s="13"/>
      <c r="AG684" s="39" t="s">
        <v>2756</v>
      </c>
      <c r="AH684" s="39" t="s">
        <v>2757</v>
      </c>
      <c r="AI684" s="39">
        <v>0.27500000000000002</v>
      </c>
      <c r="AJ684" s="42">
        <v>1972</v>
      </c>
      <c r="AK684" s="39" t="s">
        <v>2655</v>
      </c>
      <c r="AL684" s="13"/>
    </row>
    <row r="685" spans="1:38" ht="45" x14ac:dyDescent="0.25">
      <c r="A685" s="31">
        <v>679</v>
      </c>
      <c r="B685" s="31">
        <v>679</v>
      </c>
      <c r="C685" s="39" t="s">
        <v>1371</v>
      </c>
      <c r="D685" s="32"/>
      <c r="E685" s="32"/>
      <c r="F685" s="32"/>
      <c r="G685" s="13"/>
      <c r="H685" s="13"/>
      <c r="I685" s="13"/>
      <c r="J685" s="13"/>
      <c r="K685" s="13"/>
      <c r="L685" s="13"/>
      <c r="M685" s="32"/>
      <c r="N685" s="13"/>
      <c r="O685" s="13"/>
      <c r="P685" s="13"/>
      <c r="Q685" s="13"/>
      <c r="R685" s="32"/>
      <c r="S685" s="13"/>
      <c r="T685" s="13"/>
      <c r="U685" s="13"/>
      <c r="V685" s="13"/>
      <c r="W685" s="32"/>
      <c r="X685" s="13"/>
      <c r="Y685" s="13"/>
      <c r="Z685" s="13"/>
      <c r="AA685" s="13"/>
      <c r="AB685" s="13"/>
      <c r="AC685" s="13"/>
      <c r="AD685" s="13"/>
      <c r="AE685" s="13"/>
      <c r="AF685" s="13"/>
      <c r="AG685" s="39" t="s">
        <v>2758</v>
      </c>
      <c r="AH685" s="39" t="s">
        <v>2759</v>
      </c>
      <c r="AI685" s="39">
        <v>0.45</v>
      </c>
      <c r="AJ685" s="42">
        <v>1982</v>
      </c>
      <c r="AK685" s="39" t="s">
        <v>2760</v>
      </c>
      <c r="AL685" s="13"/>
    </row>
    <row r="686" spans="1:38" ht="45" x14ac:dyDescent="0.25">
      <c r="A686" s="31">
        <v>680</v>
      </c>
      <c r="B686" s="31">
        <v>680</v>
      </c>
      <c r="C686" s="39" t="s">
        <v>1371</v>
      </c>
      <c r="D686" s="32"/>
      <c r="E686" s="32"/>
      <c r="F686" s="32"/>
      <c r="G686" s="13"/>
      <c r="H686" s="13"/>
      <c r="I686" s="13"/>
      <c r="J686" s="13"/>
      <c r="K686" s="13"/>
      <c r="L686" s="13"/>
      <c r="M686" s="32"/>
      <c r="N686" s="13"/>
      <c r="O686" s="13"/>
      <c r="P686" s="13"/>
      <c r="Q686" s="13"/>
      <c r="R686" s="32"/>
      <c r="S686" s="13"/>
      <c r="T686" s="13"/>
      <c r="U686" s="13"/>
      <c r="V686" s="13"/>
      <c r="W686" s="32"/>
      <c r="X686" s="13"/>
      <c r="Y686" s="13"/>
      <c r="Z686" s="13"/>
      <c r="AA686" s="13"/>
      <c r="AB686" s="13"/>
      <c r="AC686" s="13"/>
      <c r="AD686" s="13"/>
      <c r="AE686" s="13"/>
      <c r="AF686" s="13"/>
      <c r="AG686" s="39" t="s">
        <v>2761</v>
      </c>
      <c r="AH686" s="39" t="s">
        <v>2762</v>
      </c>
      <c r="AI686" s="39">
        <v>0.13200000000000001</v>
      </c>
      <c r="AJ686" s="42">
        <v>1988</v>
      </c>
      <c r="AK686" s="39" t="s">
        <v>2741</v>
      </c>
      <c r="AL686" s="13"/>
    </row>
    <row r="687" spans="1:38" ht="75" x14ac:dyDescent="0.25">
      <c r="A687" s="31">
        <v>681</v>
      </c>
      <c r="B687" s="31">
        <v>681</v>
      </c>
      <c r="C687" s="39" t="s">
        <v>1371</v>
      </c>
      <c r="D687" s="32"/>
      <c r="E687" s="32"/>
      <c r="F687" s="32"/>
      <c r="G687" s="13"/>
      <c r="H687" s="13"/>
      <c r="I687" s="13"/>
      <c r="J687" s="13"/>
      <c r="K687" s="13"/>
      <c r="L687" s="13"/>
      <c r="M687" s="32"/>
      <c r="N687" s="13"/>
      <c r="O687" s="13"/>
      <c r="P687" s="13"/>
      <c r="Q687" s="13"/>
      <c r="R687" s="32"/>
      <c r="S687" s="13"/>
      <c r="T687" s="13"/>
      <c r="U687" s="13"/>
      <c r="V687" s="13"/>
      <c r="W687" s="32"/>
      <c r="X687" s="13"/>
      <c r="Y687" s="13"/>
      <c r="Z687" s="13"/>
      <c r="AA687" s="13"/>
      <c r="AB687" s="13"/>
      <c r="AC687" s="13"/>
      <c r="AD687" s="13"/>
      <c r="AE687" s="13"/>
      <c r="AF687" s="13"/>
      <c r="AG687" s="39" t="s">
        <v>2758</v>
      </c>
      <c r="AH687" s="39" t="s">
        <v>2763</v>
      </c>
      <c r="AI687" s="39">
        <v>0.16600000000000001</v>
      </c>
      <c r="AJ687" s="42">
        <v>1988</v>
      </c>
      <c r="AK687" s="39" t="s">
        <v>2741</v>
      </c>
      <c r="AL687" s="13"/>
    </row>
    <row r="688" spans="1:38" ht="75" x14ac:dyDescent="0.25">
      <c r="A688" s="31">
        <v>682</v>
      </c>
      <c r="B688" s="31">
        <v>682</v>
      </c>
      <c r="C688" s="39" t="s">
        <v>1312</v>
      </c>
      <c r="D688" s="32"/>
      <c r="E688" s="32"/>
      <c r="F688" s="32"/>
      <c r="G688" s="13"/>
      <c r="H688" s="13"/>
      <c r="I688" s="13"/>
      <c r="J688" s="13"/>
      <c r="K688" s="13"/>
      <c r="L688" s="13"/>
      <c r="M688" s="32"/>
      <c r="N688" s="13"/>
      <c r="O688" s="13"/>
      <c r="P688" s="13"/>
      <c r="Q688" s="13"/>
      <c r="R688" s="32"/>
      <c r="S688" s="13"/>
      <c r="T688" s="13"/>
      <c r="U688" s="13"/>
      <c r="V688" s="13"/>
      <c r="W688" s="32"/>
      <c r="X688" s="13"/>
      <c r="Y688" s="13"/>
      <c r="Z688" s="13"/>
      <c r="AA688" s="13"/>
      <c r="AB688" s="13"/>
      <c r="AC688" s="13"/>
      <c r="AD688" s="13"/>
      <c r="AE688" s="13"/>
      <c r="AF688" s="13"/>
      <c r="AG688" s="39" t="s">
        <v>2764</v>
      </c>
      <c r="AH688" s="39" t="s">
        <v>2765</v>
      </c>
      <c r="AI688" s="39">
        <v>0.14799999999999999</v>
      </c>
      <c r="AJ688" s="42">
        <v>1968</v>
      </c>
      <c r="AK688" s="39" t="s">
        <v>2766</v>
      </c>
      <c r="AL688" s="13"/>
    </row>
    <row r="689" spans="1:38" ht="60" x14ac:dyDescent="0.25">
      <c r="A689" s="31">
        <v>683</v>
      </c>
      <c r="B689" s="31">
        <v>683</v>
      </c>
      <c r="C689" s="39" t="s">
        <v>1312</v>
      </c>
      <c r="D689" s="32"/>
      <c r="E689" s="32"/>
      <c r="F689" s="32"/>
      <c r="G689" s="13"/>
      <c r="H689" s="13"/>
      <c r="I689" s="13"/>
      <c r="J689" s="13"/>
      <c r="K689" s="13"/>
      <c r="L689" s="13"/>
      <c r="M689" s="32"/>
      <c r="N689" s="13"/>
      <c r="O689" s="13"/>
      <c r="P689" s="13"/>
      <c r="Q689" s="13"/>
      <c r="R689" s="32"/>
      <c r="S689" s="13"/>
      <c r="T689" s="13"/>
      <c r="U689" s="13"/>
      <c r="V689" s="13"/>
      <c r="W689" s="32"/>
      <c r="X689" s="13"/>
      <c r="Y689" s="13"/>
      <c r="Z689" s="13"/>
      <c r="AA689" s="13"/>
      <c r="AB689" s="13"/>
      <c r="AC689" s="13"/>
      <c r="AD689" s="13"/>
      <c r="AE689" s="13"/>
      <c r="AF689" s="13"/>
      <c r="AG689" s="39" t="s">
        <v>2764</v>
      </c>
      <c r="AH689" s="39" t="s">
        <v>2767</v>
      </c>
      <c r="AI689" s="39">
        <v>0.1</v>
      </c>
      <c r="AJ689" s="42">
        <v>1976</v>
      </c>
      <c r="AK689" s="39" t="s">
        <v>2655</v>
      </c>
      <c r="AL689" s="13"/>
    </row>
    <row r="690" spans="1:38" ht="45" x14ac:dyDescent="0.25">
      <c r="A690" s="31">
        <v>684</v>
      </c>
      <c r="B690" s="31">
        <v>684</v>
      </c>
      <c r="C690" s="39" t="s">
        <v>1312</v>
      </c>
      <c r="D690" s="32"/>
      <c r="E690" s="32"/>
      <c r="F690" s="32"/>
      <c r="G690" s="13"/>
      <c r="H690" s="13"/>
      <c r="I690" s="13"/>
      <c r="J690" s="13"/>
      <c r="K690" s="13"/>
      <c r="L690" s="13"/>
      <c r="M690" s="32"/>
      <c r="N690" s="13"/>
      <c r="O690" s="13"/>
      <c r="P690" s="13"/>
      <c r="Q690" s="13"/>
      <c r="R690" s="32"/>
      <c r="S690" s="13"/>
      <c r="T690" s="13"/>
      <c r="U690" s="13"/>
      <c r="V690" s="13"/>
      <c r="W690" s="32"/>
      <c r="X690" s="13"/>
      <c r="Y690" s="13"/>
      <c r="Z690" s="13"/>
      <c r="AA690" s="13"/>
      <c r="AB690" s="13"/>
      <c r="AC690" s="13"/>
      <c r="AD690" s="13"/>
      <c r="AE690" s="13"/>
      <c r="AF690" s="13"/>
      <c r="AG690" s="39" t="s">
        <v>2764</v>
      </c>
      <c r="AH690" s="39" t="s">
        <v>2768</v>
      </c>
      <c r="AI690" s="39">
        <v>0.24</v>
      </c>
      <c r="AJ690" s="42">
        <v>1976</v>
      </c>
      <c r="AK690" s="39" t="s">
        <v>2769</v>
      </c>
      <c r="AL690" s="13"/>
    </row>
    <row r="691" spans="1:38" ht="75" x14ac:dyDescent="0.25">
      <c r="A691" s="31">
        <v>685</v>
      </c>
      <c r="B691" s="31">
        <v>685</v>
      </c>
      <c r="C691" s="39" t="s">
        <v>1312</v>
      </c>
      <c r="D691" s="32"/>
      <c r="E691" s="32"/>
      <c r="F691" s="32"/>
      <c r="G691" s="13"/>
      <c r="H691" s="13"/>
      <c r="I691" s="13"/>
      <c r="J691" s="13"/>
      <c r="K691" s="13"/>
      <c r="L691" s="13"/>
      <c r="M691" s="32"/>
      <c r="N691" s="13"/>
      <c r="O691" s="13"/>
      <c r="P691" s="13"/>
      <c r="Q691" s="13"/>
      <c r="R691" s="32"/>
      <c r="S691" s="13"/>
      <c r="T691" s="13"/>
      <c r="U691" s="13"/>
      <c r="V691" s="13"/>
      <c r="W691" s="32"/>
      <c r="X691" s="13"/>
      <c r="Y691" s="13"/>
      <c r="Z691" s="13"/>
      <c r="AA691" s="13"/>
      <c r="AB691" s="13"/>
      <c r="AC691" s="13"/>
      <c r="AD691" s="13"/>
      <c r="AE691" s="13"/>
      <c r="AF691" s="13"/>
      <c r="AG691" s="39" t="s">
        <v>2770</v>
      </c>
      <c r="AH691" s="39" t="s">
        <v>2771</v>
      </c>
      <c r="AI691" s="39">
        <v>0.22</v>
      </c>
      <c r="AJ691" s="42">
        <v>1976</v>
      </c>
      <c r="AK691" s="39" t="s">
        <v>2718</v>
      </c>
      <c r="AL691" s="13"/>
    </row>
    <row r="692" spans="1:38" ht="90" x14ac:dyDescent="0.25">
      <c r="A692" s="31">
        <v>686</v>
      </c>
      <c r="B692" s="31">
        <v>686</v>
      </c>
      <c r="C692" s="39" t="s">
        <v>1312</v>
      </c>
      <c r="D692" s="32"/>
      <c r="E692" s="32"/>
      <c r="F692" s="32"/>
      <c r="G692" s="13"/>
      <c r="H692" s="13"/>
      <c r="I692" s="13"/>
      <c r="J692" s="13"/>
      <c r="K692" s="13"/>
      <c r="L692" s="13"/>
      <c r="M692" s="32"/>
      <c r="N692" s="13"/>
      <c r="O692" s="13"/>
      <c r="P692" s="13"/>
      <c r="Q692" s="13"/>
      <c r="R692" s="32"/>
      <c r="S692" s="13"/>
      <c r="T692" s="13"/>
      <c r="U692" s="13"/>
      <c r="V692" s="13"/>
      <c r="W692" s="32"/>
      <c r="X692" s="13"/>
      <c r="Y692" s="13"/>
      <c r="Z692" s="13"/>
      <c r="AA692" s="13"/>
      <c r="AB692" s="13"/>
      <c r="AC692" s="13"/>
      <c r="AD692" s="13"/>
      <c r="AE692" s="13"/>
      <c r="AF692" s="13"/>
      <c r="AG692" s="39" t="s">
        <v>2772</v>
      </c>
      <c r="AH692" s="39" t="s">
        <v>2773</v>
      </c>
      <c r="AI692" s="39">
        <v>0.13800000000000001</v>
      </c>
      <c r="AJ692" s="42" t="s">
        <v>1819</v>
      </c>
      <c r="AK692" s="39" t="s">
        <v>689</v>
      </c>
      <c r="AL692" s="13"/>
    </row>
    <row r="693" spans="1:38" ht="90" x14ac:dyDescent="0.25">
      <c r="A693" s="31">
        <v>687</v>
      </c>
      <c r="B693" s="31">
        <v>687</v>
      </c>
      <c r="C693" s="39" t="s">
        <v>1371</v>
      </c>
      <c r="D693" s="32"/>
      <c r="E693" s="32"/>
      <c r="F693" s="32"/>
      <c r="G693" s="13"/>
      <c r="H693" s="13"/>
      <c r="I693" s="13"/>
      <c r="J693" s="13"/>
      <c r="K693" s="13"/>
      <c r="L693" s="13"/>
      <c r="M693" s="32"/>
      <c r="N693" s="13"/>
      <c r="O693" s="13"/>
      <c r="P693" s="13"/>
      <c r="Q693" s="13"/>
      <c r="R693" s="32"/>
      <c r="S693" s="13"/>
      <c r="T693" s="13"/>
      <c r="U693" s="13"/>
      <c r="V693" s="13"/>
      <c r="W693" s="32"/>
      <c r="X693" s="13"/>
      <c r="Y693" s="13"/>
      <c r="Z693" s="13"/>
      <c r="AA693" s="13"/>
      <c r="AB693" s="13"/>
      <c r="AC693" s="13"/>
      <c r="AD693" s="13"/>
      <c r="AE693" s="13"/>
      <c r="AF693" s="13"/>
      <c r="AG693" s="39" t="s">
        <v>2772</v>
      </c>
      <c r="AH693" s="39" t="s">
        <v>2774</v>
      </c>
      <c r="AI693" s="39">
        <v>0.13800000000000001</v>
      </c>
      <c r="AJ693" s="42" t="s">
        <v>1819</v>
      </c>
      <c r="AK693" s="39" t="s">
        <v>689</v>
      </c>
      <c r="AL693" s="13"/>
    </row>
    <row r="694" spans="1:38" ht="75" x14ac:dyDescent="0.25">
      <c r="A694" s="31">
        <v>688</v>
      </c>
      <c r="B694" s="31">
        <v>688</v>
      </c>
      <c r="C694" s="39" t="s">
        <v>1312</v>
      </c>
      <c r="D694" s="32"/>
      <c r="E694" s="32"/>
      <c r="F694" s="32"/>
      <c r="G694" s="13"/>
      <c r="H694" s="13"/>
      <c r="I694" s="13"/>
      <c r="J694" s="13"/>
      <c r="K694" s="13"/>
      <c r="L694" s="13"/>
      <c r="M694" s="32"/>
      <c r="N694" s="13"/>
      <c r="O694" s="13"/>
      <c r="P694" s="13"/>
      <c r="Q694" s="13"/>
      <c r="R694" s="32"/>
      <c r="S694" s="13"/>
      <c r="T694" s="13"/>
      <c r="U694" s="13"/>
      <c r="V694" s="13"/>
      <c r="W694" s="32"/>
      <c r="X694" s="13"/>
      <c r="Y694" s="13"/>
      <c r="Z694" s="13"/>
      <c r="AA694" s="13"/>
      <c r="AB694" s="13"/>
      <c r="AC694" s="13"/>
      <c r="AD694" s="13"/>
      <c r="AE694" s="13"/>
      <c r="AF694" s="13"/>
      <c r="AG694" s="39" t="s">
        <v>2775</v>
      </c>
      <c r="AH694" s="39" t="s">
        <v>2776</v>
      </c>
      <c r="AI694" s="39">
        <v>0.14199999999999999</v>
      </c>
      <c r="AJ694" s="42">
        <v>1976</v>
      </c>
      <c r="AK694" s="39" t="s">
        <v>2752</v>
      </c>
      <c r="AL694" s="13"/>
    </row>
    <row r="695" spans="1:38" ht="90" x14ac:dyDescent="0.25">
      <c r="A695" s="31">
        <v>689</v>
      </c>
      <c r="B695" s="31">
        <v>689</v>
      </c>
      <c r="C695" s="39" t="s">
        <v>1312</v>
      </c>
      <c r="D695" s="32"/>
      <c r="E695" s="32"/>
      <c r="F695" s="32"/>
      <c r="G695" s="13"/>
      <c r="H695" s="13"/>
      <c r="I695" s="13"/>
      <c r="J695" s="13"/>
      <c r="K695" s="13"/>
      <c r="L695" s="13"/>
      <c r="M695" s="32"/>
      <c r="N695" s="13"/>
      <c r="O695" s="13"/>
      <c r="P695" s="13"/>
      <c r="Q695" s="13"/>
      <c r="R695" s="32"/>
      <c r="S695" s="13"/>
      <c r="T695" s="13"/>
      <c r="U695" s="13"/>
      <c r="V695" s="13"/>
      <c r="W695" s="32"/>
      <c r="X695" s="13"/>
      <c r="Y695" s="13"/>
      <c r="Z695" s="13"/>
      <c r="AA695" s="13"/>
      <c r="AB695" s="13"/>
      <c r="AC695" s="13"/>
      <c r="AD695" s="13"/>
      <c r="AE695" s="13"/>
      <c r="AF695" s="13"/>
      <c r="AG695" s="39" t="s">
        <v>2777</v>
      </c>
      <c r="AH695" s="39" t="s">
        <v>2778</v>
      </c>
      <c r="AI695" s="39">
        <v>0.21099999999999999</v>
      </c>
      <c r="AJ695" s="42">
        <v>1975</v>
      </c>
      <c r="AK695" s="39" t="s">
        <v>2752</v>
      </c>
      <c r="AL695" s="13"/>
    </row>
    <row r="696" spans="1:38" ht="75" x14ac:dyDescent="0.25">
      <c r="A696" s="31">
        <v>690</v>
      </c>
      <c r="B696" s="31">
        <v>690</v>
      </c>
      <c r="C696" s="39" t="s">
        <v>1312</v>
      </c>
      <c r="D696" s="32"/>
      <c r="E696" s="32"/>
      <c r="F696" s="32"/>
      <c r="G696" s="13"/>
      <c r="H696" s="13"/>
      <c r="I696" s="13"/>
      <c r="J696" s="13"/>
      <c r="K696" s="13"/>
      <c r="L696" s="13"/>
      <c r="M696" s="32"/>
      <c r="N696" s="13"/>
      <c r="O696" s="13"/>
      <c r="P696" s="13"/>
      <c r="Q696" s="13"/>
      <c r="R696" s="32"/>
      <c r="S696" s="13"/>
      <c r="T696" s="13"/>
      <c r="U696" s="13"/>
      <c r="V696" s="13"/>
      <c r="W696" s="32"/>
      <c r="X696" s="13"/>
      <c r="Y696" s="13"/>
      <c r="Z696" s="13"/>
      <c r="AA696" s="13"/>
      <c r="AB696" s="13"/>
      <c r="AC696" s="13"/>
      <c r="AD696" s="13"/>
      <c r="AE696" s="13"/>
      <c r="AF696" s="13"/>
      <c r="AG696" s="39" t="s">
        <v>2777</v>
      </c>
      <c r="AH696" s="39" t="s">
        <v>2779</v>
      </c>
      <c r="AI696" s="39">
        <v>0.155</v>
      </c>
      <c r="AJ696" s="42">
        <v>1975</v>
      </c>
      <c r="AK696" s="39" t="s">
        <v>2752</v>
      </c>
      <c r="AL696" s="13"/>
    </row>
    <row r="697" spans="1:38" ht="45" x14ac:dyDescent="0.25">
      <c r="A697" s="31">
        <v>691</v>
      </c>
      <c r="B697" s="31">
        <v>691</v>
      </c>
      <c r="C697" s="39" t="s">
        <v>1312</v>
      </c>
      <c r="D697" s="32"/>
      <c r="E697" s="32"/>
      <c r="F697" s="32"/>
      <c r="G697" s="13"/>
      <c r="H697" s="13"/>
      <c r="I697" s="13"/>
      <c r="J697" s="13"/>
      <c r="K697" s="13"/>
      <c r="L697" s="13"/>
      <c r="M697" s="32"/>
      <c r="N697" s="13"/>
      <c r="O697" s="13"/>
      <c r="P697" s="13"/>
      <c r="Q697" s="13"/>
      <c r="R697" s="32"/>
      <c r="S697" s="13"/>
      <c r="T697" s="13"/>
      <c r="U697" s="13"/>
      <c r="V697" s="13"/>
      <c r="W697" s="32"/>
      <c r="X697" s="13"/>
      <c r="Y697" s="13"/>
      <c r="Z697" s="13"/>
      <c r="AA697" s="13"/>
      <c r="AB697" s="13"/>
      <c r="AC697" s="13"/>
      <c r="AD697" s="13"/>
      <c r="AE697" s="13"/>
      <c r="AF697" s="13"/>
      <c r="AG697" s="39" t="s">
        <v>2775</v>
      </c>
      <c r="AH697" s="39" t="s">
        <v>2780</v>
      </c>
      <c r="AI697" s="39">
        <v>0.22500000000000001</v>
      </c>
      <c r="AJ697" s="42">
        <v>1975</v>
      </c>
      <c r="AK697" s="39" t="s">
        <v>2655</v>
      </c>
      <c r="AL697" s="13"/>
    </row>
    <row r="698" spans="1:38" ht="45" x14ac:dyDescent="0.25">
      <c r="A698" s="31">
        <v>692</v>
      </c>
      <c r="B698" s="31">
        <v>692</v>
      </c>
      <c r="C698" s="39" t="s">
        <v>1312</v>
      </c>
      <c r="D698" s="32"/>
      <c r="E698" s="32"/>
      <c r="F698" s="32"/>
      <c r="G698" s="13"/>
      <c r="H698" s="13"/>
      <c r="I698" s="13"/>
      <c r="J698" s="13"/>
      <c r="K698" s="13"/>
      <c r="L698" s="13"/>
      <c r="M698" s="32"/>
      <c r="N698" s="13"/>
      <c r="O698" s="13"/>
      <c r="P698" s="13"/>
      <c r="Q698" s="13"/>
      <c r="R698" s="32"/>
      <c r="S698" s="13"/>
      <c r="T698" s="13"/>
      <c r="U698" s="13"/>
      <c r="V698" s="13"/>
      <c r="W698" s="32"/>
      <c r="X698" s="13"/>
      <c r="Y698" s="13"/>
      <c r="Z698" s="13"/>
      <c r="AA698" s="13"/>
      <c r="AB698" s="13"/>
      <c r="AC698" s="13"/>
      <c r="AD698" s="13"/>
      <c r="AE698" s="13"/>
      <c r="AF698" s="13"/>
      <c r="AG698" s="39" t="s">
        <v>2781</v>
      </c>
      <c r="AH698" s="39" t="s">
        <v>2782</v>
      </c>
      <c r="AI698" s="39">
        <v>0.2</v>
      </c>
      <c r="AJ698" s="42">
        <v>1996</v>
      </c>
      <c r="AK698" s="39" t="s">
        <v>2783</v>
      </c>
      <c r="AL698" s="13"/>
    </row>
    <row r="699" spans="1:38" ht="105" x14ac:dyDescent="0.25">
      <c r="A699" s="31">
        <v>693</v>
      </c>
      <c r="B699" s="31">
        <v>693</v>
      </c>
      <c r="C699" s="39" t="s">
        <v>1312</v>
      </c>
      <c r="D699" s="32"/>
      <c r="E699" s="32"/>
      <c r="F699" s="32"/>
      <c r="G699" s="13"/>
      <c r="H699" s="13"/>
      <c r="I699" s="13"/>
      <c r="J699" s="13"/>
      <c r="K699" s="13"/>
      <c r="L699" s="13"/>
      <c r="M699" s="32"/>
      <c r="N699" s="13"/>
      <c r="O699" s="13"/>
      <c r="P699" s="13"/>
      <c r="Q699" s="13"/>
      <c r="R699" s="32"/>
      <c r="S699" s="13"/>
      <c r="T699" s="13"/>
      <c r="U699" s="13"/>
      <c r="V699" s="13"/>
      <c r="W699" s="32"/>
      <c r="X699" s="13"/>
      <c r="Y699" s="13"/>
      <c r="Z699" s="13"/>
      <c r="AA699" s="13"/>
      <c r="AB699" s="13"/>
      <c r="AC699" s="13"/>
      <c r="AD699" s="13"/>
      <c r="AE699" s="13"/>
      <c r="AF699" s="13"/>
      <c r="AG699" s="39" t="s">
        <v>2781</v>
      </c>
      <c r="AH699" s="39" t="s">
        <v>2784</v>
      </c>
      <c r="AI699" s="39">
        <v>0.08</v>
      </c>
      <c r="AJ699" s="42">
        <v>1973</v>
      </c>
      <c r="AK699" s="39" t="s">
        <v>2785</v>
      </c>
      <c r="AL699" s="13"/>
    </row>
    <row r="700" spans="1:38" ht="60" x14ac:dyDescent="0.25">
      <c r="A700" s="31">
        <v>694</v>
      </c>
      <c r="B700" s="31">
        <v>694</v>
      </c>
      <c r="C700" s="39" t="s">
        <v>1312</v>
      </c>
      <c r="D700" s="32"/>
      <c r="E700" s="32"/>
      <c r="F700" s="32"/>
      <c r="G700" s="13"/>
      <c r="H700" s="13"/>
      <c r="I700" s="13"/>
      <c r="J700" s="13"/>
      <c r="K700" s="13"/>
      <c r="L700" s="13"/>
      <c r="M700" s="32"/>
      <c r="N700" s="13"/>
      <c r="O700" s="13"/>
      <c r="P700" s="13"/>
      <c r="Q700" s="13"/>
      <c r="R700" s="32"/>
      <c r="S700" s="13"/>
      <c r="T700" s="13"/>
      <c r="U700" s="13"/>
      <c r="V700" s="13"/>
      <c r="W700" s="32"/>
      <c r="X700" s="13"/>
      <c r="Y700" s="13"/>
      <c r="Z700" s="13"/>
      <c r="AA700" s="13"/>
      <c r="AB700" s="13"/>
      <c r="AC700" s="13"/>
      <c r="AD700" s="13"/>
      <c r="AE700" s="13"/>
      <c r="AF700" s="13"/>
      <c r="AG700" s="39" t="s">
        <v>2781</v>
      </c>
      <c r="AH700" s="39" t="s">
        <v>2786</v>
      </c>
      <c r="AI700" s="39">
        <v>0.09</v>
      </c>
      <c r="AJ700" s="42">
        <v>1972</v>
      </c>
      <c r="AK700" s="39" t="s">
        <v>2616</v>
      </c>
      <c r="AL700" s="13"/>
    </row>
    <row r="701" spans="1:38" ht="60" x14ac:dyDescent="0.25">
      <c r="A701" s="31">
        <v>695</v>
      </c>
      <c r="B701" s="31">
        <v>695</v>
      </c>
      <c r="C701" s="39" t="s">
        <v>1312</v>
      </c>
      <c r="D701" s="32"/>
      <c r="E701" s="32"/>
      <c r="F701" s="32"/>
      <c r="G701" s="13"/>
      <c r="H701" s="13"/>
      <c r="I701" s="13"/>
      <c r="J701" s="13"/>
      <c r="K701" s="13"/>
      <c r="L701" s="13"/>
      <c r="M701" s="32"/>
      <c r="N701" s="13"/>
      <c r="O701" s="13"/>
      <c r="P701" s="13"/>
      <c r="Q701" s="13"/>
      <c r="R701" s="32"/>
      <c r="S701" s="13"/>
      <c r="T701" s="13"/>
      <c r="U701" s="13"/>
      <c r="V701" s="13"/>
      <c r="W701" s="32"/>
      <c r="X701" s="13"/>
      <c r="Y701" s="13"/>
      <c r="Z701" s="13"/>
      <c r="AA701" s="13"/>
      <c r="AB701" s="13"/>
      <c r="AC701" s="13"/>
      <c r="AD701" s="13"/>
      <c r="AE701" s="13"/>
      <c r="AF701" s="13"/>
      <c r="AG701" s="39" t="s">
        <v>2781</v>
      </c>
      <c r="AH701" s="39" t="s">
        <v>2787</v>
      </c>
      <c r="AI701" s="39">
        <v>0.1</v>
      </c>
      <c r="AJ701" s="42">
        <v>1975</v>
      </c>
      <c r="AK701" s="39" t="s">
        <v>2752</v>
      </c>
      <c r="AL701" s="13"/>
    </row>
    <row r="702" spans="1:38" ht="75" x14ac:dyDescent="0.25">
      <c r="A702" s="31">
        <v>696</v>
      </c>
      <c r="B702" s="31">
        <v>696</v>
      </c>
      <c r="C702" s="39" t="s">
        <v>1312</v>
      </c>
      <c r="D702" s="32"/>
      <c r="E702" s="32"/>
      <c r="F702" s="32"/>
      <c r="G702" s="13"/>
      <c r="H702" s="13"/>
      <c r="I702" s="13"/>
      <c r="J702" s="13"/>
      <c r="K702" s="13"/>
      <c r="L702" s="13"/>
      <c r="M702" s="32"/>
      <c r="N702" s="13"/>
      <c r="O702" s="13"/>
      <c r="P702" s="13"/>
      <c r="Q702" s="13"/>
      <c r="R702" s="32"/>
      <c r="S702" s="13"/>
      <c r="T702" s="13"/>
      <c r="U702" s="13"/>
      <c r="V702" s="13"/>
      <c r="W702" s="32"/>
      <c r="X702" s="13"/>
      <c r="Y702" s="13"/>
      <c r="Z702" s="13"/>
      <c r="AA702" s="13"/>
      <c r="AB702" s="13"/>
      <c r="AC702" s="13"/>
      <c r="AD702" s="13"/>
      <c r="AE702" s="13"/>
      <c r="AF702" s="13"/>
      <c r="AG702" s="39" t="s">
        <v>2781</v>
      </c>
      <c r="AH702" s="39" t="s">
        <v>2788</v>
      </c>
      <c r="AI702" s="39">
        <v>0.114</v>
      </c>
      <c r="AJ702" s="42">
        <v>1982</v>
      </c>
      <c r="AK702" s="39" t="s">
        <v>2752</v>
      </c>
      <c r="AL702" s="13"/>
    </row>
    <row r="703" spans="1:38" ht="75" x14ac:dyDescent="0.25">
      <c r="A703" s="31">
        <v>697</v>
      </c>
      <c r="B703" s="31">
        <v>697</v>
      </c>
      <c r="C703" s="39" t="s">
        <v>1312</v>
      </c>
      <c r="D703" s="32"/>
      <c r="E703" s="32"/>
      <c r="F703" s="32"/>
      <c r="G703" s="13"/>
      <c r="H703" s="13"/>
      <c r="I703" s="13"/>
      <c r="J703" s="13"/>
      <c r="K703" s="13"/>
      <c r="L703" s="13"/>
      <c r="M703" s="32"/>
      <c r="N703" s="13"/>
      <c r="O703" s="13"/>
      <c r="P703" s="13"/>
      <c r="Q703" s="13"/>
      <c r="R703" s="32"/>
      <c r="S703" s="13"/>
      <c r="T703" s="13"/>
      <c r="U703" s="13"/>
      <c r="V703" s="13"/>
      <c r="W703" s="32"/>
      <c r="X703" s="13"/>
      <c r="Y703" s="13"/>
      <c r="Z703" s="13"/>
      <c r="AA703" s="13"/>
      <c r="AB703" s="13"/>
      <c r="AC703" s="13"/>
      <c r="AD703" s="13"/>
      <c r="AE703" s="13"/>
      <c r="AF703" s="13"/>
      <c r="AG703" s="39" t="s">
        <v>2781</v>
      </c>
      <c r="AH703" s="39" t="s">
        <v>2789</v>
      </c>
      <c r="AI703" s="39">
        <v>0.14000000000000001</v>
      </c>
      <c r="AJ703" s="42">
        <v>1992</v>
      </c>
      <c r="AK703" s="39" t="s">
        <v>2769</v>
      </c>
      <c r="AL703" s="13"/>
    </row>
    <row r="704" spans="1:38" ht="45" x14ac:dyDescent="0.25">
      <c r="A704" s="31">
        <v>698</v>
      </c>
      <c r="B704" s="31">
        <v>698</v>
      </c>
      <c r="C704" s="39" t="s">
        <v>1312</v>
      </c>
      <c r="D704" s="32"/>
      <c r="E704" s="32"/>
      <c r="F704" s="32"/>
      <c r="G704" s="13"/>
      <c r="H704" s="13"/>
      <c r="I704" s="13"/>
      <c r="J704" s="13"/>
      <c r="K704" s="13"/>
      <c r="L704" s="13"/>
      <c r="M704" s="32"/>
      <c r="N704" s="13"/>
      <c r="O704" s="13"/>
      <c r="P704" s="13"/>
      <c r="Q704" s="13"/>
      <c r="R704" s="32"/>
      <c r="S704" s="13"/>
      <c r="T704" s="13"/>
      <c r="U704" s="13"/>
      <c r="V704" s="13"/>
      <c r="W704" s="32"/>
      <c r="X704" s="13"/>
      <c r="Y704" s="13"/>
      <c r="Z704" s="13"/>
      <c r="AA704" s="13"/>
      <c r="AB704" s="13"/>
      <c r="AC704" s="13"/>
      <c r="AD704" s="13"/>
      <c r="AE704" s="13"/>
      <c r="AF704" s="13"/>
      <c r="AG704" s="39" t="s">
        <v>2781</v>
      </c>
      <c r="AH704" s="39" t="s">
        <v>2790</v>
      </c>
      <c r="AI704" s="39">
        <v>0.13</v>
      </c>
      <c r="AJ704" s="42">
        <v>1992</v>
      </c>
      <c r="AK704" s="39" t="s">
        <v>2741</v>
      </c>
      <c r="AL704" s="13"/>
    </row>
    <row r="705" spans="1:38" ht="60" x14ac:dyDescent="0.25">
      <c r="A705" s="31">
        <v>699</v>
      </c>
      <c r="B705" s="31">
        <v>699</v>
      </c>
      <c r="C705" s="39" t="s">
        <v>1312</v>
      </c>
      <c r="D705" s="32"/>
      <c r="E705" s="32"/>
      <c r="F705" s="32"/>
      <c r="G705" s="13"/>
      <c r="H705" s="13"/>
      <c r="I705" s="13"/>
      <c r="J705" s="13"/>
      <c r="K705" s="13"/>
      <c r="L705" s="13"/>
      <c r="M705" s="32"/>
      <c r="N705" s="13"/>
      <c r="O705" s="13"/>
      <c r="P705" s="13"/>
      <c r="Q705" s="13"/>
      <c r="R705" s="32"/>
      <c r="S705" s="13"/>
      <c r="T705" s="13"/>
      <c r="U705" s="13"/>
      <c r="V705" s="13"/>
      <c r="W705" s="32"/>
      <c r="X705" s="13"/>
      <c r="Y705" s="13"/>
      <c r="Z705" s="13"/>
      <c r="AA705" s="13"/>
      <c r="AB705" s="13"/>
      <c r="AC705" s="13"/>
      <c r="AD705" s="13"/>
      <c r="AE705" s="13"/>
      <c r="AF705" s="13"/>
      <c r="AG705" s="39" t="s">
        <v>2781</v>
      </c>
      <c r="AH705" s="39" t="s">
        <v>2791</v>
      </c>
      <c r="AI705" s="39">
        <v>7.2999999999999995E-2</v>
      </c>
      <c r="AJ705" s="42">
        <v>1973</v>
      </c>
      <c r="AK705" s="39" t="s">
        <v>2752</v>
      </c>
      <c r="AL705" s="13"/>
    </row>
    <row r="706" spans="1:38" ht="90" x14ac:dyDescent="0.25">
      <c r="A706" s="31">
        <v>700</v>
      </c>
      <c r="B706" s="31">
        <v>700</v>
      </c>
      <c r="C706" s="39" t="s">
        <v>1312</v>
      </c>
      <c r="D706" s="32"/>
      <c r="E706" s="32"/>
      <c r="F706" s="32"/>
      <c r="G706" s="13"/>
      <c r="H706" s="13"/>
      <c r="I706" s="13"/>
      <c r="J706" s="13"/>
      <c r="K706" s="13"/>
      <c r="L706" s="13"/>
      <c r="M706" s="32"/>
      <c r="N706" s="13"/>
      <c r="O706" s="13"/>
      <c r="P706" s="13"/>
      <c r="Q706" s="13"/>
      <c r="R706" s="32"/>
      <c r="S706" s="13"/>
      <c r="T706" s="13"/>
      <c r="U706" s="13"/>
      <c r="V706" s="13"/>
      <c r="W706" s="32"/>
      <c r="X706" s="13"/>
      <c r="Y706" s="13"/>
      <c r="Z706" s="13"/>
      <c r="AA706" s="13"/>
      <c r="AB706" s="13"/>
      <c r="AC706" s="13"/>
      <c r="AD706" s="13"/>
      <c r="AE706" s="13"/>
      <c r="AF706" s="13"/>
      <c r="AG706" s="39" t="s">
        <v>2781</v>
      </c>
      <c r="AH706" s="39" t="s">
        <v>2792</v>
      </c>
      <c r="AI706" s="39">
        <v>0.12</v>
      </c>
      <c r="AJ706" s="42">
        <v>1975</v>
      </c>
      <c r="AK706" s="39" t="s">
        <v>2616</v>
      </c>
      <c r="AL706" s="13"/>
    </row>
    <row r="707" spans="1:38" ht="45" x14ac:dyDescent="0.25">
      <c r="A707" s="31">
        <v>701</v>
      </c>
      <c r="B707" s="31">
        <v>701</v>
      </c>
      <c r="C707" s="39" t="s">
        <v>1312</v>
      </c>
      <c r="D707" s="32"/>
      <c r="E707" s="32"/>
      <c r="F707" s="32"/>
      <c r="G707" s="13"/>
      <c r="H707" s="13"/>
      <c r="I707" s="13"/>
      <c r="J707" s="13"/>
      <c r="K707" s="13"/>
      <c r="L707" s="13"/>
      <c r="M707" s="32"/>
      <c r="N707" s="13"/>
      <c r="O707" s="13"/>
      <c r="P707" s="13"/>
      <c r="Q707" s="13"/>
      <c r="R707" s="32"/>
      <c r="S707" s="13"/>
      <c r="T707" s="13"/>
      <c r="U707" s="13"/>
      <c r="V707" s="13"/>
      <c r="W707" s="32"/>
      <c r="X707" s="13"/>
      <c r="Y707" s="13"/>
      <c r="Z707" s="13"/>
      <c r="AA707" s="13"/>
      <c r="AB707" s="13"/>
      <c r="AC707" s="13"/>
      <c r="AD707" s="13"/>
      <c r="AE707" s="13"/>
      <c r="AF707" s="13"/>
      <c r="AG707" s="39" t="s">
        <v>2781</v>
      </c>
      <c r="AH707" s="39" t="s">
        <v>2793</v>
      </c>
      <c r="AI707" s="39">
        <v>0.115</v>
      </c>
      <c r="AJ707" s="42">
        <v>1992</v>
      </c>
      <c r="AK707" s="39" t="s">
        <v>2752</v>
      </c>
      <c r="AL707" s="13"/>
    </row>
    <row r="708" spans="1:38" ht="75" x14ac:dyDescent="0.25">
      <c r="A708" s="31">
        <v>702</v>
      </c>
      <c r="B708" s="31">
        <v>702</v>
      </c>
      <c r="C708" s="39" t="s">
        <v>1312</v>
      </c>
      <c r="D708" s="32"/>
      <c r="E708" s="32"/>
      <c r="F708" s="32"/>
      <c r="G708" s="13"/>
      <c r="H708" s="13"/>
      <c r="I708" s="13"/>
      <c r="J708" s="13"/>
      <c r="K708" s="13"/>
      <c r="L708" s="13"/>
      <c r="M708" s="32"/>
      <c r="N708" s="13"/>
      <c r="O708" s="13"/>
      <c r="P708" s="13"/>
      <c r="Q708" s="13"/>
      <c r="R708" s="32"/>
      <c r="S708" s="13"/>
      <c r="T708" s="13"/>
      <c r="U708" s="13"/>
      <c r="V708" s="13"/>
      <c r="W708" s="32"/>
      <c r="X708" s="13"/>
      <c r="Y708" s="13"/>
      <c r="Z708" s="13"/>
      <c r="AA708" s="13"/>
      <c r="AB708" s="13"/>
      <c r="AC708" s="13"/>
      <c r="AD708" s="13"/>
      <c r="AE708" s="13"/>
      <c r="AF708" s="13"/>
      <c r="AG708" s="39" t="s">
        <v>2794</v>
      </c>
      <c r="AH708" s="39" t="s">
        <v>2795</v>
      </c>
      <c r="AI708" s="39">
        <v>0.27600000000000002</v>
      </c>
      <c r="AJ708" s="42">
        <v>1998</v>
      </c>
      <c r="AK708" s="39" t="s">
        <v>2796</v>
      </c>
      <c r="AL708" s="13"/>
    </row>
    <row r="709" spans="1:38" ht="90" x14ac:dyDescent="0.25">
      <c r="A709" s="31">
        <v>703</v>
      </c>
      <c r="B709" s="31">
        <v>703</v>
      </c>
      <c r="C709" s="39" t="s">
        <v>1312</v>
      </c>
      <c r="D709" s="32"/>
      <c r="E709" s="32"/>
      <c r="F709" s="32"/>
      <c r="G709" s="13"/>
      <c r="H709" s="13"/>
      <c r="I709" s="13"/>
      <c r="J709" s="13"/>
      <c r="K709" s="13"/>
      <c r="L709" s="13"/>
      <c r="M709" s="32"/>
      <c r="N709" s="13"/>
      <c r="O709" s="13"/>
      <c r="P709" s="13"/>
      <c r="Q709" s="13"/>
      <c r="R709" s="32"/>
      <c r="S709" s="13"/>
      <c r="T709" s="13"/>
      <c r="U709" s="13"/>
      <c r="V709" s="13"/>
      <c r="W709" s="32"/>
      <c r="X709" s="13"/>
      <c r="Y709" s="13"/>
      <c r="Z709" s="13"/>
      <c r="AA709" s="13"/>
      <c r="AB709" s="13"/>
      <c r="AC709" s="13"/>
      <c r="AD709" s="13"/>
      <c r="AE709" s="13"/>
      <c r="AF709" s="13"/>
      <c r="AG709" s="39" t="s">
        <v>2797</v>
      </c>
      <c r="AH709" s="39" t="s">
        <v>2798</v>
      </c>
      <c r="AI709" s="39">
        <v>0.09</v>
      </c>
      <c r="AJ709" s="42">
        <v>1996</v>
      </c>
      <c r="AK709" s="39" t="s">
        <v>2600</v>
      </c>
      <c r="AL709" s="13"/>
    </row>
    <row r="710" spans="1:38" ht="75" x14ac:dyDescent="0.25">
      <c r="A710" s="31">
        <v>704</v>
      </c>
      <c r="B710" s="31">
        <v>704</v>
      </c>
      <c r="C710" s="39" t="s">
        <v>1312</v>
      </c>
      <c r="D710" s="32"/>
      <c r="E710" s="32"/>
      <c r="F710" s="32"/>
      <c r="G710" s="13"/>
      <c r="H710" s="13"/>
      <c r="I710" s="13"/>
      <c r="J710" s="13"/>
      <c r="K710" s="13"/>
      <c r="L710" s="13"/>
      <c r="M710" s="32"/>
      <c r="N710" s="13"/>
      <c r="O710" s="13"/>
      <c r="P710" s="13"/>
      <c r="Q710" s="13"/>
      <c r="R710" s="32"/>
      <c r="S710" s="13"/>
      <c r="T710" s="13"/>
      <c r="U710" s="13"/>
      <c r="V710" s="13"/>
      <c r="W710" s="32"/>
      <c r="X710" s="13"/>
      <c r="Y710" s="13"/>
      <c r="Z710" s="13"/>
      <c r="AA710" s="13"/>
      <c r="AB710" s="13"/>
      <c r="AC710" s="13"/>
      <c r="AD710" s="13"/>
      <c r="AE710" s="13"/>
      <c r="AF710" s="13"/>
      <c r="AG710" s="39" t="s">
        <v>2794</v>
      </c>
      <c r="AH710" s="39" t="s">
        <v>2799</v>
      </c>
      <c r="AI710" s="39">
        <v>0.36499999999999999</v>
      </c>
      <c r="AJ710" s="42">
        <v>1982</v>
      </c>
      <c r="AK710" s="39" t="s">
        <v>2741</v>
      </c>
      <c r="AL710" s="13"/>
    </row>
    <row r="711" spans="1:38" ht="90" x14ac:dyDescent="0.25">
      <c r="A711" s="31">
        <v>705</v>
      </c>
      <c r="B711" s="31">
        <v>705</v>
      </c>
      <c r="C711" s="39" t="s">
        <v>1312</v>
      </c>
      <c r="D711" s="32"/>
      <c r="E711" s="32"/>
      <c r="F711" s="32"/>
      <c r="G711" s="13"/>
      <c r="H711" s="13"/>
      <c r="I711" s="13"/>
      <c r="J711" s="13"/>
      <c r="K711" s="13"/>
      <c r="L711" s="13"/>
      <c r="M711" s="32"/>
      <c r="N711" s="13"/>
      <c r="O711" s="13"/>
      <c r="P711" s="13"/>
      <c r="Q711" s="13"/>
      <c r="R711" s="32"/>
      <c r="S711" s="13"/>
      <c r="T711" s="13"/>
      <c r="U711" s="13"/>
      <c r="V711" s="13"/>
      <c r="W711" s="32"/>
      <c r="X711" s="13"/>
      <c r="Y711" s="13"/>
      <c r="Z711" s="13"/>
      <c r="AA711" s="13"/>
      <c r="AB711" s="13"/>
      <c r="AC711" s="13"/>
      <c r="AD711" s="13"/>
      <c r="AE711" s="13"/>
      <c r="AF711" s="13"/>
      <c r="AG711" s="39" t="s">
        <v>2797</v>
      </c>
      <c r="AH711" s="39" t="s">
        <v>2800</v>
      </c>
      <c r="AI711" s="39">
        <v>0.19700000000000001</v>
      </c>
      <c r="AJ711" s="42">
        <v>1983</v>
      </c>
      <c r="AK711" s="39" t="s">
        <v>1404</v>
      </c>
      <c r="AL711" s="13"/>
    </row>
    <row r="712" spans="1:38" ht="90" x14ac:dyDescent="0.25">
      <c r="A712" s="31">
        <v>706</v>
      </c>
      <c r="B712" s="31">
        <v>706</v>
      </c>
      <c r="C712" s="39" t="s">
        <v>1312</v>
      </c>
      <c r="D712" s="32"/>
      <c r="E712" s="32"/>
      <c r="F712" s="32"/>
      <c r="G712" s="13"/>
      <c r="H712" s="13"/>
      <c r="I712" s="13"/>
      <c r="J712" s="13"/>
      <c r="K712" s="13"/>
      <c r="L712" s="13"/>
      <c r="M712" s="32"/>
      <c r="N712" s="13"/>
      <c r="O712" s="13"/>
      <c r="P712" s="13"/>
      <c r="Q712" s="13"/>
      <c r="R712" s="32"/>
      <c r="S712" s="13"/>
      <c r="T712" s="13"/>
      <c r="U712" s="13"/>
      <c r="V712" s="13"/>
      <c r="W712" s="32"/>
      <c r="X712" s="13"/>
      <c r="Y712" s="13"/>
      <c r="Z712" s="13"/>
      <c r="AA712" s="13"/>
      <c r="AB712" s="13"/>
      <c r="AC712" s="13"/>
      <c r="AD712" s="13"/>
      <c r="AE712" s="13"/>
      <c r="AF712" s="13"/>
      <c r="AG712" s="39" t="s">
        <v>2794</v>
      </c>
      <c r="AH712" s="39" t="s">
        <v>2801</v>
      </c>
      <c r="AI712" s="39">
        <v>0.152</v>
      </c>
      <c r="AJ712" s="42">
        <v>1972</v>
      </c>
      <c r="AK712" s="39" t="s">
        <v>2802</v>
      </c>
      <c r="AL712" s="13"/>
    </row>
    <row r="713" spans="1:38" ht="75" x14ac:dyDescent="0.25">
      <c r="A713" s="31">
        <v>707</v>
      </c>
      <c r="B713" s="31">
        <v>707</v>
      </c>
      <c r="C713" s="39" t="s">
        <v>1312</v>
      </c>
      <c r="D713" s="32"/>
      <c r="E713" s="32"/>
      <c r="F713" s="32"/>
      <c r="G713" s="13"/>
      <c r="H713" s="13"/>
      <c r="I713" s="13"/>
      <c r="J713" s="13"/>
      <c r="K713" s="13"/>
      <c r="L713" s="13"/>
      <c r="M713" s="32"/>
      <c r="N713" s="13"/>
      <c r="O713" s="13"/>
      <c r="P713" s="13"/>
      <c r="Q713" s="13"/>
      <c r="R713" s="32"/>
      <c r="S713" s="13"/>
      <c r="T713" s="13"/>
      <c r="U713" s="13"/>
      <c r="V713" s="13"/>
      <c r="W713" s="32"/>
      <c r="X713" s="13"/>
      <c r="Y713" s="13"/>
      <c r="Z713" s="13"/>
      <c r="AA713" s="13"/>
      <c r="AB713" s="13"/>
      <c r="AC713" s="13"/>
      <c r="AD713" s="13"/>
      <c r="AE713" s="13"/>
      <c r="AF713" s="13"/>
      <c r="AG713" s="39" t="s">
        <v>2797</v>
      </c>
      <c r="AH713" s="39" t="s">
        <v>2803</v>
      </c>
      <c r="AI713" s="39">
        <v>0.24</v>
      </c>
      <c r="AJ713" s="42">
        <v>1973</v>
      </c>
      <c r="AK713" s="39" t="s">
        <v>2559</v>
      </c>
      <c r="AL713" s="13"/>
    </row>
    <row r="714" spans="1:38" ht="60" x14ac:dyDescent="0.25">
      <c r="A714" s="31">
        <v>708</v>
      </c>
      <c r="B714" s="31">
        <v>708</v>
      </c>
      <c r="C714" s="39" t="s">
        <v>1312</v>
      </c>
      <c r="D714" s="32"/>
      <c r="E714" s="32"/>
      <c r="F714" s="32"/>
      <c r="G714" s="13"/>
      <c r="H714" s="13"/>
      <c r="I714" s="13"/>
      <c r="J714" s="13"/>
      <c r="K714" s="13"/>
      <c r="L714" s="13"/>
      <c r="M714" s="32"/>
      <c r="N714" s="13"/>
      <c r="O714" s="13"/>
      <c r="P714" s="13"/>
      <c r="Q714" s="13"/>
      <c r="R714" s="32"/>
      <c r="S714" s="13"/>
      <c r="T714" s="13"/>
      <c r="U714" s="13"/>
      <c r="V714" s="13"/>
      <c r="W714" s="32"/>
      <c r="X714" s="13"/>
      <c r="Y714" s="13"/>
      <c r="Z714" s="13"/>
      <c r="AA714" s="13"/>
      <c r="AB714" s="13"/>
      <c r="AC714" s="13"/>
      <c r="AD714" s="13"/>
      <c r="AE714" s="13"/>
      <c r="AF714" s="13"/>
      <c r="AG714" s="39" t="s">
        <v>2794</v>
      </c>
      <c r="AH714" s="39" t="s">
        <v>2804</v>
      </c>
      <c r="AI714" s="39">
        <v>0.13600000000000001</v>
      </c>
      <c r="AJ714" s="42">
        <v>1980</v>
      </c>
      <c r="AK714" s="39" t="s">
        <v>2769</v>
      </c>
      <c r="AL714" s="13"/>
    </row>
    <row r="715" spans="1:38" ht="75" x14ac:dyDescent="0.25">
      <c r="A715" s="31">
        <v>709</v>
      </c>
      <c r="B715" s="31">
        <v>709</v>
      </c>
      <c r="C715" s="39" t="s">
        <v>1312</v>
      </c>
      <c r="D715" s="32"/>
      <c r="E715" s="32"/>
      <c r="F715" s="32"/>
      <c r="G715" s="13"/>
      <c r="H715" s="13"/>
      <c r="I715" s="13"/>
      <c r="J715" s="13"/>
      <c r="K715" s="13"/>
      <c r="L715" s="13"/>
      <c r="M715" s="32"/>
      <c r="N715" s="13"/>
      <c r="O715" s="13"/>
      <c r="P715" s="13"/>
      <c r="Q715" s="13"/>
      <c r="R715" s="32"/>
      <c r="S715" s="13"/>
      <c r="T715" s="13"/>
      <c r="U715" s="13"/>
      <c r="V715" s="13"/>
      <c r="W715" s="32"/>
      <c r="X715" s="13"/>
      <c r="Y715" s="13"/>
      <c r="Z715" s="13"/>
      <c r="AA715" s="13"/>
      <c r="AB715" s="13"/>
      <c r="AC715" s="13"/>
      <c r="AD715" s="13"/>
      <c r="AE715" s="13"/>
      <c r="AF715" s="13"/>
      <c r="AG715" s="39" t="s">
        <v>2805</v>
      </c>
      <c r="AH715" s="39" t="s">
        <v>2806</v>
      </c>
      <c r="AI715" s="39">
        <v>0.26400000000000001</v>
      </c>
      <c r="AJ715" s="42">
        <v>1988</v>
      </c>
      <c r="AK715" s="39" t="s">
        <v>2807</v>
      </c>
      <c r="AL715" s="13"/>
    </row>
    <row r="716" spans="1:38" ht="60" x14ac:dyDescent="0.25">
      <c r="A716" s="31">
        <v>710</v>
      </c>
      <c r="B716" s="31">
        <v>710</v>
      </c>
      <c r="C716" s="39" t="s">
        <v>1301</v>
      </c>
      <c r="D716" s="32"/>
      <c r="E716" s="32"/>
      <c r="F716" s="32"/>
      <c r="G716" s="13"/>
      <c r="H716" s="13"/>
      <c r="I716" s="13"/>
      <c r="J716" s="13"/>
      <c r="K716" s="13"/>
      <c r="L716" s="13"/>
      <c r="M716" s="32"/>
      <c r="N716" s="13"/>
      <c r="O716" s="13"/>
      <c r="P716" s="13"/>
      <c r="Q716" s="13"/>
      <c r="R716" s="32"/>
      <c r="S716" s="13"/>
      <c r="T716" s="13"/>
      <c r="U716" s="13"/>
      <c r="V716" s="13"/>
      <c r="W716" s="32"/>
      <c r="X716" s="13"/>
      <c r="Y716" s="13"/>
      <c r="Z716" s="13"/>
      <c r="AA716" s="13"/>
      <c r="AB716" s="13"/>
      <c r="AC716" s="13"/>
      <c r="AD716" s="13"/>
      <c r="AE716" s="13"/>
      <c r="AF716" s="13"/>
      <c r="AG716" s="39" t="s">
        <v>2808</v>
      </c>
      <c r="AH716" s="39" t="s">
        <v>2809</v>
      </c>
      <c r="AI716" s="39">
        <v>0.16</v>
      </c>
      <c r="AJ716" s="42">
        <v>1986</v>
      </c>
      <c r="AK716" s="39" t="s">
        <v>2810</v>
      </c>
      <c r="AL716" s="13"/>
    </row>
    <row r="717" spans="1:38" ht="75" x14ac:dyDescent="0.25">
      <c r="A717" s="31">
        <v>711</v>
      </c>
      <c r="B717" s="31">
        <v>711</v>
      </c>
      <c r="C717" s="39" t="s">
        <v>1301</v>
      </c>
      <c r="D717" s="32"/>
      <c r="E717" s="32"/>
      <c r="F717" s="32"/>
      <c r="G717" s="13"/>
      <c r="H717" s="13"/>
      <c r="I717" s="13"/>
      <c r="J717" s="13"/>
      <c r="K717" s="13"/>
      <c r="L717" s="13"/>
      <c r="M717" s="32"/>
      <c r="N717" s="13"/>
      <c r="O717" s="13"/>
      <c r="P717" s="13"/>
      <c r="Q717" s="13"/>
      <c r="R717" s="32"/>
      <c r="S717" s="13"/>
      <c r="T717" s="13"/>
      <c r="U717" s="13"/>
      <c r="V717" s="13"/>
      <c r="W717" s="32"/>
      <c r="X717" s="13"/>
      <c r="Y717" s="13"/>
      <c r="Z717" s="13"/>
      <c r="AA717" s="13"/>
      <c r="AB717" s="13"/>
      <c r="AC717" s="13"/>
      <c r="AD717" s="13"/>
      <c r="AE717" s="13"/>
      <c r="AF717" s="13"/>
      <c r="AG717" s="39" t="s">
        <v>2811</v>
      </c>
      <c r="AH717" s="39" t="s">
        <v>2812</v>
      </c>
      <c r="AI717" s="39">
        <v>9.8000000000000004E-2</v>
      </c>
      <c r="AJ717" s="42">
        <v>1976</v>
      </c>
      <c r="AK717" s="39" t="s">
        <v>2813</v>
      </c>
      <c r="AL717" s="13"/>
    </row>
    <row r="718" spans="1:38" ht="60" x14ac:dyDescent="0.25">
      <c r="A718" s="31">
        <v>712</v>
      </c>
      <c r="B718" s="31">
        <v>712</v>
      </c>
      <c r="C718" s="39" t="s">
        <v>1301</v>
      </c>
      <c r="D718" s="32"/>
      <c r="E718" s="32"/>
      <c r="F718" s="32"/>
      <c r="G718" s="13"/>
      <c r="H718" s="13"/>
      <c r="I718" s="13"/>
      <c r="J718" s="13"/>
      <c r="K718" s="13"/>
      <c r="L718" s="13"/>
      <c r="M718" s="32"/>
      <c r="N718" s="13"/>
      <c r="O718" s="13"/>
      <c r="P718" s="13"/>
      <c r="Q718" s="13"/>
      <c r="R718" s="32"/>
      <c r="S718" s="13"/>
      <c r="T718" s="13"/>
      <c r="U718" s="13"/>
      <c r="V718" s="13"/>
      <c r="W718" s="32"/>
      <c r="X718" s="13"/>
      <c r="Y718" s="13"/>
      <c r="Z718" s="13"/>
      <c r="AA718" s="13"/>
      <c r="AB718" s="13"/>
      <c r="AC718" s="13"/>
      <c r="AD718" s="13"/>
      <c r="AE718" s="13"/>
      <c r="AF718" s="13"/>
      <c r="AG718" s="39" t="s">
        <v>2811</v>
      </c>
      <c r="AH718" s="39" t="s">
        <v>2814</v>
      </c>
      <c r="AI718" s="39">
        <v>0.109</v>
      </c>
      <c r="AJ718" s="42">
        <v>1976</v>
      </c>
      <c r="AK718" s="39" t="s">
        <v>2815</v>
      </c>
      <c r="AL718" s="13"/>
    </row>
    <row r="719" spans="1:38" ht="60" x14ac:dyDescent="0.25">
      <c r="A719" s="31">
        <v>713</v>
      </c>
      <c r="B719" s="31">
        <v>713</v>
      </c>
      <c r="C719" s="39" t="s">
        <v>1301</v>
      </c>
      <c r="D719" s="32"/>
      <c r="E719" s="32"/>
      <c r="F719" s="32"/>
      <c r="G719" s="13"/>
      <c r="H719" s="13"/>
      <c r="I719" s="13"/>
      <c r="J719" s="13"/>
      <c r="K719" s="13"/>
      <c r="L719" s="13"/>
      <c r="M719" s="32"/>
      <c r="N719" s="13"/>
      <c r="O719" s="13"/>
      <c r="P719" s="13"/>
      <c r="Q719" s="13"/>
      <c r="R719" s="32"/>
      <c r="S719" s="13"/>
      <c r="T719" s="13"/>
      <c r="U719" s="13"/>
      <c r="V719" s="13"/>
      <c r="W719" s="32"/>
      <c r="X719" s="13"/>
      <c r="Y719" s="13"/>
      <c r="Z719" s="13"/>
      <c r="AA719" s="13"/>
      <c r="AB719" s="13"/>
      <c r="AC719" s="13"/>
      <c r="AD719" s="13"/>
      <c r="AE719" s="13"/>
      <c r="AF719" s="13"/>
      <c r="AG719" s="39" t="s">
        <v>2816</v>
      </c>
      <c r="AH719" s="39" t="s">
        <v>2817</v>
      </c>
      <c r="AI719" s="39">
        <v>0.21</v>
      </c>
      <c r="AJ719" s="42">
        <v>1976</v>
      </c>
      <c r="AK719" s="39" t="s">
        <v>2818</v>
      </c>
      <c r="AL719" s="13"/>
    </row>
    <row r="720" spans="1:38" ht="75" x14ac:dyDescent="0.25">
      <c r="A720" s="31">
        <v>714</v>
      </c>
      <c r="B720" s="31">
        <v>714</v>
      </c>
      <c r="C720" s="39" t="s">
        <v>1301</v>
      </c>
      <c r="D720" s="32"/>
      <c r="E720" s="32"/>
      <c r="F720" s="32"/>
      <c r="G720" s="13"/>
      <c r="H720" s="13"/>
      <c r="I720" s="13"/>
      <c r="J720" s="13"/>
      <c r="K720" s="13"/>
      <c r="L720" s="13"/>
      <c r="M720" s="32"/>
      <c r="N720" s="13"/>
      <c r="O720" s="13"/>
      <c r="P720" s="13"/>
      <c r="Q720" s="13"/>
      <c r="R720" s="32"/>
      <c r="S720" s="13"/>
      <c r="T720" s="13"/>
      <c r="U720" s="13"/>
      <c r="V720" s="13"/>
      <c r="W720" s="32"/>
      <c r="X720" s="13"/>
      <c r="Y720" s="13"/>
      <c r="Z720" s="13"/>
      <c r="AA720" s="13"/>
      <c r="AB720" s="13"/>
      <c r="AC720" s="13"/>
      <c r="AD720" s="13"/>
      <c r="AE720" s="13"/>
      <c r="AF720" s="13"/>
      <c r="AG720" s="39" t="s">
        <v>2816</v>
      </c>
      <c r="AH720" s="39" t="s">
        <v>2819</v>
      </c>
      <c r="AI720" s="39">
        <v>0.17</v>
      </c>
      <c r="AJ720" s="42">
        <v>1973</v>
      </c>
      <c r="AK720" s="39" t="s">
        <v>2820</v>
      </c>
      <c r="AL720" s="13"/>
    </row>
    <row r="721" spans="1:38" ht="75" x14ac:dyDescent="0.25">
      <c r="A721" s="31">
        <v>715</v>
      </c>
      <c r="B721" s="31">
        <v>715</v>
      </c>
      <c r="C721" s="39" t="s">
        <v>1301</v>
      </c>
      <c r="D721" s="32"/>
      <c r="E721" s="32"/>
      <c r="F721" s="32"/>
      <c r="G721" s="13"/>
      <c r="H721" s="13"/>
      <c r="I721" s="13"/>
      <c r="J721" s="13"/>
      <c r="K721" s="13"/>
      <c r="L721" s="13"/>
      <c r="M721" s="32"/>
      <c r="N721" s="13"/>
      <c r="O721" s="13"/>
      <c r="P721" s="13"/>
      <c r="Q721" s="13"/>
      <c r="R721" s="32"/>
      <c r="S721" s="13"/>
      <c r="T721" s="13"/>
      <c r="U721" s="13"/>
      <c r="V721" s="13"/>
      <c r="W721" s="32"/>
      <c r="X721" s="13"/>
      <c r="Y721" s="13"/>
      <c r="Z721" s="13"/>
      <c r="AA721" s="13"/>
      <c r="AB721" s="13"/>
      <c r="AC721" s="13"/>
      <c r="AD721" s="13"/>
      <c r="AE721" s="13"/>
      <c r="AF721" s="13"/>
      <c r="AG721" s="39" t="s">
        <v>2808</v>
      </c>
      <c r="AH721" s="39" t="s">
        <v>2821</v>
      </c>
      <c r="AI721" s="39">
        <v>0.12</v>
      </c>
      <c r="AJ721" s="42">
        <v>1979</v>
      </c>
      <c r="AK721" s="39" t="s">
        <v>2752</v>
      </c>
      <c r="AL721" s="13"/>
    </row>
    <row r="722" spans="1:38" ht="60" x14ac:dyDescent="0.25">
      <c r="A722" s="31">
        <v>716</v>
      </c>
      <c r="B722" s="31">
        <v>716</v>
      </c>
      <c r="C722" s="39" t="s">
        <v>1301</v>
      </c>
      <c r="D722" s="32"/>
      <c r="E722" s="32"/>
      <c r="F722" s="32"/>
      <c r="G722" s="13"/>
      <c r="H722" s="13"/>
      <c r="I722" s="13"/>
      <c r="J722" s="13"/>
      <c r="K722" s="13"/>
      <c r="L722" s="13"/>
      <c r="M722" s="32"/>
      <c r="N722" s="13"/>
      <c r="O722" s="13"/>
      <c r="P722" s="13"/>
      <c r="Q722" s="13"/>
      <c r="R722" s="32"/>
      <c r="S722" s="13"/>
      <c r="T722" s="13"/>
      <c r="U722" s="13"/>
      <c r="V722" s="13"/>
      <c r="W722" s="32"/>
      <c r="X722" s="13"/>
      <c r="Y722" s="13"/>
      <c r="Z722" s="13"/>
      <c r="AA722" s="13"/>
      <c r="AB722" s="13"/>
      <c r="AC722" s="13"/>
      <c r="AD722" s="13"/>
      <c r="AE722" s="13"/>
      <c r="AF722" s="13"/>
      <c r="AG722" s="39" t="s">
        <v>2816</v>
      </c>
      <c r="AH722" s="39" t="s">
        <v>2822</v>
      </c>
      <c r="AI722" s="39">
        <v>0.151</v>
      </c>
      <c r="AJ722" s="42">
        <v>1981</v>
      </c>
      <c r="AK722" s="39" t="s">
        <v>1464</v>
      </c>
      <c r="AL722" s="13"/>
    </row>
    <row r="723" spans="1:38" ht="60" x14ac:dyDescent="0.25">
      <c r="A723" s="31">
        <v>717</v>
      </c>
      <c r="B723" s="31">
        <v>717</v>
      </c>
      <c r="C723" s="39" t="s">
        <v>1301</v>
      </c>
      <c r="D723" s="32"/>
      <c r="E723" s="32"/>
      <c r="F723" s="32"/>
      <c r="G723" s="13"/>
      <c r="H723" s="13"/>
      <c r="I723" s="13"/>
      <c r="J723" s="13"/>
      <c r="K723" s="13"/>
      <c r="L723" s="13"/>
      <c r="M723" s="32"/>
      <c r="N723" s="13"/>
      <c r="O723" s="13"/>
      <c r="P723" s="13"/>
      <c r="Q723" s="13"/>
      <c r="R723" s="32"/>
      <c r="S723" s="13"/>
      <c r="T723" s="13"/>
      <c r="U723" s="13"/>
      <c r="V723" s="13"/>
      <c r="W723" s="32"/>
      <c r="X723" s="13"/>
      <c r="Y723" s="13"/>
      <c r="Z723" s="13"/>
      <c r="AA723" s="13"/>
      <c r="AB723" s="13"/>
      <c r="AC723" s="13"/>
      <c r="AD723" s="13"/>
      <c r="AE723" s="13"/>
      <c r="AF723" s="13"/>
      <c r="AG723" s="39" t="s">
        <v>2816</v>
      </c>
      <c r="AH723" s="39" t="s">
        <v>2823</v>
      </c>
      <c r="AI723" s="39">
        <v>0.09</v>
      </c>
      <c r="AJ723" s="42">
        <v>1976</v>
      </c>
      <c r="AK723" s="39" t="s">
        <v>2813</v>
      </c>
      <c r="AL723" s="13"/>
    </row>
    <row r="724" spans="1:38" ht="75" x14ac:dyDescent="0.25">
      <c r="A724" s="31">
        <v>718</v>
      </c>
      <c r="B724" s="31">
        <v>718</v>
      </c>
      <c r="C724" s="39" t="s">
        <v>1301</v>
      </c>
      <c r="D724" s="32"/>
      <c r="E724" s="32"/>
      <c r="F724" s="32"/>
      <c r="G724" s="13"/>
      <c r="H724" s="13"/>
      <c r="I724" s="13"/>
      <c r="J724" s="13"/>
      <c r="K724" s="13"/>
      <c r="L724" s="13"/>
      <c r="M724" s="32"/>
      <c r="N724" s="13"/>
      <c r="O724" s="13"/>
      <c r="P724" s="13"/>
      <c r="Q724" s="13"/>
      <c r="R724" s="32"/>
      <c r="S724" s="13"/>
      <c r="T724" s="13"/>
      <c r="U724" s="13"/>
      <c r="V724" s="13"/>
      <c r="W724" s="32"/>
      <c r="X724" s="13"/>
      <c r="Y724" s="13"/>
      <c r="Z724" s="13"/>
      <c r="AA724" s="13"/>
      <c r="AB724" s="13"/>
      <c r="AC724" s="13"/>
      <c r="AD724" s="13"/>
      <c r="AE724" s="13"/>
      <c r="AF724" s="13"/>
      <c r="AG724" s="39" t="s">
        <v>2824</v>
      </c>
      <c r="AH724" s="39" t="s">
        <v>2825</v>
      </c>
      <c r="AI724" s="39">
        <v>0.09</v>
      </c>
      <c r="AJ724" s="42">
        <v>1985</v>
      </c>
      <c r="AK724" s="39" t="s">
        <v>2826</v>
      </c>
      <c r="AL724" s="13"/>
    </row>
    <row r="725" spans="1:38" ht="45" x14ac:dyDescent="0.25">
      <c r="A725" s="31">
        <v>719</v>
      </c>
      <c r="B725" s="31">
        <v>719</v>
      </c>
      <c r="C725" s="39" t="s">
        <v>1301</v>
      </c>
      <c r="D725" s="32"/>
      <c r="E725" s="32"/>
      <c r="F725" s="32"/>
      <c r="G725" s="13"/>
      <c r="H725" s="13"/>
      <c r="I725" s="13"/>
      <c r="J725" s="13"/>
      <c r="K725" s="13"/>
      <c r="L725" s="13"/>
      <c r="M725" s="32"/>
      <c r="N725" s="13"/>
      <c r="O725" s="13"/>
      <c r="P725" s="13"/>
      <c r="Q725" s="13"/>
      <c r="R725" s="32"/>
      <c r="S725" s="13"/>
      <c r="T725" s="13"/>
      <c r="U725" s="13"/>
      <c r="V725" s="13"/>
      <c r="W725" s="32"/>
      <c r="X725" s="13"/>
      <c r="Y725" s="13"/>
      <c r="Z725" s="13"/>
      <c r="AA725" s="13"/>
      <c r="AB725" s="13"/>
      <c r="AC725" s="13"/>
      <c r="AD725" s="13"/>
      <c r="AE725" s="13"/>
      <c r="AF725" s="13"/>
      <c r="AG725" s="39" t="s">
        <v>2824</v>
      </c>
      <c r="AH725" s="39" t="s">
        <v>2827</v>
      </c>
      <c r="AI725" s="39">
        <v>0.20399999999999999</v>
      </c>
      <c r="AJ725" s="42">
        <v>1982</v>
      </c>
      <c r="AK725" s="39" t="s">
        <v>2828</v>
      </c>
      <c r="AL725" s="13"/>
    </row>
    <row r="726" spans="1:38" ht="60" x14ac:dyDescent="0.25">
      <c r="A726" s="31">
        <v>720</v>
      </c>
      <c r="B726" s="31">
        <v>720</v>
      </c>
      <c r="C726" s="39" t="s">
        <v>1301</v>
      </c>
      <c r="D726" s="32"/>
      <c r="E726" s="32"/>
      <c r="F726" s="32"/>
      <c r="G726" s="13"/>
      <c r="H726" s="13"/>
      <c r="I726" s="13"/>
      <c r="J726" s="13"/>
      <c r="K726" s="13"/>
      <c r="L726" s="13"/>
      <c r="M726" s="32"/>
      <c r="N726" s="13"/>
      <c r="O726" s="13"/>
      <c r="P726" s="13"/>
      <c r="Q726" s="13"/>
      <c r="R726" s="32"/>
      <c r="S726" s="13"/>
      <c r="T726" s="13"/>
      <c r="U726" s="13"/>
      <c r="V726" s="13"/>
      <c r="W726" s="32"/>
      <c r="X726" s="13"/>
      <c r="Y726" s="13"/>
      <c r="Z726" s="13"/>
      <c r="AA726" s="13"/>
      <c r="AB726" s="13"/>
      <c r="AC726" s="13"/>
      <c r="AD726" s="13"/>
      <c r="AE726" s="13"/>
      <c r="AF726" s="13"/>
      <c r="AG726" s="39" t="s">
        <v>2829</v>
      </c>
      <c r="AH726" s="39" t="s">
        <v>2830</v>
      </c>
      <c r="AI726" s="39">
        <v>0.13100000000000001</v>
      </c>
      <c r="AJ726" s="42">
        <v>1985</v>
      </c>
      <c r="AK726" s="39" t="s">
        <v>2831</v>
      </c>
      <c r="AL726" s="13"/>
    </row>
    <row r="727" spans="1:38" ht="60" x14ac:dyDescent="0.25">
      <c r="A727" s="31">
        <v>721</v>
      </c>
      <c r="B727" s="31">
        <v>721</v>
      </c>
      <c r="C727" s="39" t="s">
        <v>1301</v>
      </c>
      <c r="D727" s="32"/>
      <c r="E727" s="32"/>
      <c r="F727" s="32"/>
      <c r="G727" s="13"/>
      <c r="H727" s="13"/>
      <c r="I727" s="13"/>
      <c r="J727" s="13"/>
      <c r="K727" s="13"/>
      <c r="L727" s="13"/>
      <c r="M727" s="32"/>
      <c r="N727" s="13"/>
      <c r="O727" s="13"/>
      <c r="P727" s="13"/>
      <c r="Q727" s="13"/>
      <c r="R727" s="32"/>
      <c r="S727" s="13"/>
      <c r="T727" s="13"/>
      <c r="U727" s="13"/>
      <c r="V727" s="13"/>
      <c r="W727" s="32"/>
      <c r="X727" s="13"/>
      <c r="Y727" s="13"/>
      <c r="Z727" s="13"/>
      <c r="AA727" s="13"/>
      <c r="AB727" s="13"/>
      <c r="AC727" s="13"/>
      <c r="AD727" s="13"/>
      <c r="AE727" s="13"/>
      <c r="AF727" s="13"/>
      <c r="AG727" s="39" t="s">
        <v>2824</v>
      </c>
      <c r="AH727" s="39" t="s">
        <v>2832</v>
      </c>
      <c r="AI727" s="39">
        <v>0.26800000000000002</v>
      </c>
      <c r="AJ727" s="42">
        <v>1992</v>
      </c>
      <c r="AK727" s="39" t="s">
        <v>2833</v>
      </c>
      <c r="AL727" s="13"/>
    </row>
    <row r="728" spans="1:38" ht="90" x14ac:dyDescent="0.25">
      <c r="A728" s="31">
        <v>722</v>
      </c>
      <c r="B728" s="31">
        <v>722</v>
      </c>
      <c r="C728" s="39" t="s">
        <v>1301</v>
      </c>
      <c r="D728" s="32"/>
      <c r="E728" s="32"/>
      <c r="F728" s="32"/>
      <c r="G728" s="13"/>
      <c r="H728" s="13"/>
      <c r="I728" s="13"/>
      <c r="J728" s="13"/>
      <c r="K728" s="13"/>
      <c r="L728" s="13"/>
      <c r="M728" s="32"/>
      <c r="N728" s="13"/>
      <c r="O728" s="13"/>
      <c r="P728" s="13"/>
      <c r="Q728" s="13"/>
      <c r="R728" s="32"/>
      <c r="S728" s="13"/>
      <c r="T728" s="13"/>
      <c r="U728" s="13"/>
      <c r="V728" s="13"/>
      <c r="W728" s="32"/>
      <c r="X728" s="13"/>
      <c r="Y728" s="13"/>
      <c r="Z728" s="13"/>
      <c r="AA728" s="13"/>
      <c r="AB728" s="13"/>
      <c r="AC728" s="13"/>
      <c r="AD728" s="13"/>
      <c r="AE728" s="13"/>
      <c r="AF728" s="13"/>
      <c r="AG728" s="39" t="s">
        <v>2824</v>
      </c>
      <c r="AH728" s="39" t="s">
        <v>2834</v>
      </c>
      <c r="AI728" s="39">
        <v>9.5000000000000001E-2</v>
      </c>
      <c r="AJ728" s="42">
        <v>1995</v>
      </c>
      <c r="AK728" s="39" t="s">
        <v>2677</v>
      </c>
      <c r="AL728" s="13"/>
    </row>
    <row r="729" spans="1:38" ht="60" x14ac:dyDescent="0.25">
      <c r="A729" s="31">
        <v>723</v>
      </c>
      <c r="B729" s="31">
        <v>723</v>
      </c>
      <c r="C729" s="39" t="s">
        <v>1301</v>
      </c>
      <c r="D729" s="32"/>
      <c r="E729" s="32"/>
      <c r="F729" s="32"/>
      <c r="G729" s="13"/>
      <c r="H729" s="13"/>
      <c r="I729" s="13"/>
      <c r="J729" s="13"/>
      <c r="K729" s="13"/>
      <c r="L729" s="13"/>
      <c r="M729" s="32"/>
      <c r="N729" s="13"/>
      <c r="O729" s="13"/>
      <c r="P729" s="13"/>
      <c r="Q729" s="13"/>
      <c r="R729" s="32"/>
      <c r="S729" s="13"/>
      <c r="T729" s="13"/>
      <c r="U729" s="13"/>
      <c r="V729" s="13"/>
      <c r="W729" s="32"/>
      <c r="X729" s="13"/>
      <c r="Y729" s="13"/>
      <c r="Z729" s="13"/>
      <c r="AA729" s="13"/>
      <c r="AB729" s="13"/>
      <c r="AC729" s="13"/>
      <c r="AD729" s="13"/>
      <c r="AE729" s="13"/>
      <c r="AF729" s="13"/>
      <c r="AG729" s="39" t="s">
        <v>2824</v>
      </c>
      <c r="AH729" s="39" t="s">
        <v>2835</v>
      </c>
      <c r="AI729" s="39">
        <v>0.4</v>
      </c>
      <c r="AJ729" s="42">
        <v>1987</v>
      </c>
      <c r="AK729" s="39" t="s">
        <v>2677</v>
      </c>
      <c r="AL729" s="13"/>
    </row>
    <row r="730" spans="1:38" ht="45" x14ac:dyDescent="0.25">
      <c r="A730" s="31">
        <v>724</v>
      </c>
      <c r="B730" s="31">
        <v>724</v>
      </c>
      <c r="C730" s="39" t="s">
        <v>1301</v>
      </c>
      <c r="D730" s="32"/>
      <c r="E730" s="32"/>
      <c r="F730" s="32"/>
      <c r="G730" s="13"/>
      <c r="H730" s="13"/>
      <c r="I730" s="13"/>
      <c r="J730" s="13"/>
      <c r="K730" s="13"/>
      <c r="L730" s="13"/>
      <c r="M730" s="32"/>
      <c r="N730" s="13"/>
      <c r="O730" s="13"/>
      <c r="P730" s="13"/>
      <c r="Q730" s="13"/>
      <c r="R730" s="32"/>
      <c r="S730" s="13"/>
      <c r="T730" s="13"/>
      <c r="U730" s="13"/>
      <c r="V730" s="13"/>
      <c r="W730" s="32"/>
      <c r="X730" s="13"/>
      <c r="Y730" s="13"/>
      <c r="Z730" s="13"/>
      <c r="AA730" s="13"/>
      <c r="AB730" s="13"/>
      <c r="AC730" s="13"/>
      <c r="AD730" s="13"/>
      <c r="AE730" s="13"/>
      <c r="AF730" s="13"/>
      <c r="AG730" s="39" t="s">
        <v>2829</v>
      </c>
      <c r="AH730" s="39" t="s">
        <v>2836</v>
      </c>
      <c r="AI730" s="39">
        <v>5.8000000000000003E-2</v>
      </c>
      <c r="AJ730" s="42">
        <v>1975</v>
      </c>
      <c r="AK730" s="39" t="s">
        <v>2837</v>
      </c>
      <c r="AL730" s="13"/>
    </row>
    <row r="731" spans="1:38" ht="75" x14ac:dyDescent="0.25">
      <c r="A731" s="31">
        <v>725</v>
      </c>
      <c r="B731" s="31">
        <v>725</v>
      </c>
      <c r="C731" s="39" t="s">
        <v>1301</v>
      </c>
      <c r="D731" s="32"/>
      <c r="E731" s="32"/>
      <c r="F731" s="32"/>
      <c r="G731" s="13"/>
      <c r="H731" s="13"/>
      <c r="I731" s="13"/>
      <c r="J731" s="13"/>
      <c r="K731" s="13"/>
      <c r="L731" s="13"/>
      <c r="M731" s="32"/>
      <c r="N731" s="13"/>
      <c r="O731" s="13"/>
      <c r="P731" s="13"/>
      <c r="Q731" s="13"/>
      <c r="R731" s="32"/>
      <c r="S731" s="13"/>
      <c r="T731" s="13"/>
      <c r="U731" s="13"/>
      <c r="V731" s="13"/>
      <c r="W731" s="32"/>
      <c r="X731" s="13"/>
      <c r="Y731" s="13"/>
      <c r="Z731" s="13"/>
      <c r="AA731" s="13"/>
      <c r="AB731" s="13"/>
      <c r="AC731" s="13"/>
      <c r="AD731" s="13"/>
      <c r="AE731" s="13"/>
      <c r="AF731" s="13"/>
      <c r="AG731" s="39" t="s">
        <v>2829</v>
      </c>
      <c r="AH731" s="39" t="s">
        <v>2838</v>
      </c>
      <c r="AI731" s="39">
        <v>0.16200000000000001</v>
      </c>
      <c r="AJ731" s="42">
        <v>1975</v>
      </c>
      <c r="AK731" s="39" t="s">
        <v>2769</v>
      </c>
      <c r="AL731" s="13"/>
    </row>
    <row r="732" spans="1:38" ht="60" x14ac:dyDescent="0.25">
      <c r="A732" s="31">
        <v>726</v>
      </c>
      <c r="B732" s="31">
        <v>726</v>
      </c>
      <c r="C732" s="39" t="s">
        <v>1301</v>
      </c>
      <c r="D732" s="32"/>
      <c r="E732" s="32"/>
      <c r="F732" s="32"/>
      <c r="G732" s="13"/>
      <c r="H732" s="13"/>
      <c r="I732" s="13"/>
      <c r="J732" s="13"/>
      <c r="K732" s="13"/>
      <c r="L732" s="13"/>
      <c r="M732" s="32"/>
      <c r="N732" s="13"/>
      <c r="O732" s="13"/>
      <c r="P732" s="13"/>
      <c r="Q732" s="13"/>
      <c r="R732" s="32"/>
      <c r="S732" s="13"/>
      <c r="T732" s="13"/>
      <c r="U732" s="13"/>
      <c r="V732" s="13"/>
      <c r="W732" s="32"/>
      <c r="X732" s="13"/>
      <c r="Y732" s="13"/>
      <c r="Z732" s="13"/>
      <c r="AA732" s="13"/>
      <c r="AB732" s="13"/>
      <c r="AC732" s="13"/>
      <c r="AD732" s="13"/>
      <c r="AE732" s="13"/>
      <c r="AF732" s="13"/>
      <c r="AG732" s="39" t="s">
        <v>2824</v>
      </c>
      <c r="AH732" s="39" t="s">
        <v>2839</v>
      </c>
      <c r="AI732" s="39">
        <v>0.13</v>
      </c>
      <c r="AJ732" s="42">
        <v>1975</v>
      </c>
      <c r="AK732" s="39" t="s">
        <v>2769</v>
      </c>
      <c r="AL732" s="13"/>
    </row>
    <row r="733" spans="1:38" ht="75" x14ac:dyDescent="0.25">
      <c r="A733" s="31">
        <v>727</v>
      </c>
      <c r="B733" s="31">
        <v>727</v>
      </c>
      <c r="C733" s="39" t="s">
        <v>1301</v>
      </c>
      <c r="D733" s="32"/>
      <c r="E733" s="32"/>
      <c r="F733" s="32"/>
      <c r="G733" s="13"/>
      <c r="H733" s="13"/>
      <c r="I733" s="13"/>
      <c r="J733" s="13"/>
      <c r="K733" s="13"/>
      <c r="L733" s="13"/>
      <c r="M733" s="32"/>
      <c r="N733" s="13"/>
      <c r="O733" s="13"/>
      <c r="P733" s="13"/>
      <c r="Q733" s="13"/>
      <c r="R733" s="32"/>
      <c r="S733" s="13"/>
      <c r="T733" s="13"/>
      <c r="U733" s="13"/>
      <c r="V733" s="13"/>
      <c r="W733" s="32"/>
      <c r="X733" s="13"/>
      <c r="Y733" s="13"/>
      <c r="Z733" s="13"/>
      <c r="AA733" s="13"/>
      <c r="AB733" s="13"/>
      <c r="AC733" s="13"/>
      <c r="AD733" s="13"/>
      <c r="AE733" s="13"/>
      <c r="AF733" s="13"/>
      <c r="AG733" s="39" t="s">
        <v>2840</v>
      </c>
      <c r="AH733" s="39" t="s">
        <v>2841</v>
      </c>
      <c r="AI733" s="39">
        <v>0.18</v>
      </c>
      <c r="AJ733" s="42">
        <v>2013</v>
      </c>
      <c r="AK733" s="39" t="s">
        <v>2842</v>
      </c>
      <c r="AL733" s="13"/>
    </row>
    <row r="734" spans="1:38" ht="60" x14ac:dyDescent="0.25">
      <c r="A734" s="31">
        <v>728</v>
      </c>
      <c r="B734" s="31">
        <v>728</v>
      </c>
      <c r="C734" s="39" t="s">
        <v>1301</v>
      </c>
      <c r="D734" s="32"/>
      <c r="E734" s="32"/>
      <c r="F734" s="32"/>
      <c r="G734" s="13"/>
      <c r="H734" s="13"/>
      <c r="I734" s="13"/>
      <c r="J734" s="13"/>
      <c r="K734" s="13"/>
      <c r="L734" s="13"/>
      <c r="M734" s="32"/>
      <c r="N734" s="13"/>
      <c r="O734" s="13"/>
      <c r="P734" s="13"/>
      <c r="Q734" s="13"/>
      <c r="R734" s="32"/>
      <c r="S734" s="13"/>
      <c r="T734" s="13"/>
      <c r="U734" s="13"/>
      <c r="V734" s="13"/>
      <c r="W734" s="32"/>
      <c r="X734" s="13"/>
      <c r="Y734" s="13"/>
      <c r="Z734" s="13"/>
      <c r="AA734" s="13"/>
      <c r="AB734" s="13"/>
      <c r="AC734" s="13"/>
      <c r="AD734" s="13"/>
      <c r="AE734" s="13"/>
      <c r="AF734" s="13"/>
      <c r="AG734" s="39" t="s">
        <v>2843</v>
      </c>
      <c r="AH734" s="39" t="s">
        <v>2844</v>
      </c>
      <c r="AI734" s="39">
        <v>0.104</v>
      </c>
      <c r="AJ734" s="42">
        <v>1980</v>
      </c>
      <c r="AK734" s="39" t="s">
        <v>2568</v>
      </c>
      <c r="AL734" s="13"/>
    </row>
    <row r="735" spans="1:38" ht="60" x14ac:dyDescent="0.25">
      <c r="A735" s="31">
        <v>729</v>
      </c>
      <c r="B735" s="31">
        <v>729</v>
      </c>
      <c r="C735" s="39" t="s">
        <v>1301</v>
      </c>
      <c r="D735" s="32"/>
      <c r="E735" s="32"/>
      <c r="F735" s="32"/>
      <c r="G735" s="13"/>
      <c r="H735" s="13"/>
      <c r="I735" s="13"/>
      <c r="J735" s="13"/>
      <c r="K735" s="13"/>
      <c r="L735" s="13"/>
      <c r="M735" s="32"/>
      <c r="N735" s="13"/>
      <c r="O735" s="13"/>
      <c r="P735" s="13"/>
      <c r="Q735" s="13"/>
      <c r="R735" s="32"/>
      <c r="S735" s="13"/>
      <c r="T735" s="13"/>
      <c r="U735" s="13"/>
      <c r="V735" s="13"/>
      <c r="W735" s="32"/>
      <c r="X735" s="13"/>
      <c r="Y735" s="13"/>
      <c r="Z735" s="13"/>
      <c r="AA735" s="13"/>
      <c r="AB735" s="13"/>
      <c r="AC735" s="13"/>
      <c r="AD735" s="13"/>
      <c r="AE735" s="13"/>
      <c r="AF735" s="13"/>
      <c r="AG735" s="39" t="s">
        <v>2845</v>
      </c>
      <c r="AH735" s="39" t="s">
        <v>2846</v>
      </c>
      <c r="AI735" s="39">
        <v>8.3000000000000004E-2</v>
      </c>
      <c r="AJ735" s="42">
        <v>1977</v>
      </c>
      <c r="AK735" s="39" t="s">
        <v>2568</v>
      </c>
      <c r="AL735" s="13"/>
    </row>
    <row r="736" spans="1:38" ht="75" x14ac:dyDescent="0.25">
      <c r="A736" s="31">
        <v>730</v>
      </c>
      <c r="B736" s="31">
        <v>730</v>
      </c>
      <c r="C736" s="39" t="s">
        <v>1301</v>
      </c>
      <c r="D736" s="32"/>
      <c r="E736" s="32"/>
      <c r="F736" s="32"/>
      <c r="G736" s="13"/>
      <c r="H736" s="13"/>
      <c r="I736" s="13"/>
      <c r="J736" s="13"/>
      <c r="K736" s="13"/>
      <c r="L736" s="13"/>
      <c r="M736" s="32"/>
      <c r="N736" s="13"/>
      <c r="O736" s="13"/>
      <c r="P736" s="13"/>
      <c r="Q736" s="13"/>
      <c r="R736" s="32"/>
      <c r="S736" s="13"/>
      <c r="T736" s="13"/>
      <c r="U736" s="13"/>
      <c r="V736" s="13"/>
      <c r="W736" s="32"/>
      <c r="X736" s="13"/>
      <c r="Y736" s="13"/>
      <c r="Z736" s="13"/>
      <c r="AA736" s="13"/>
      <c r="AB736" s="13"/>
      <c r="AC736" s="13"/>
      <c r="AD736" s="13"/>
      <c r="AE736" s="13"/>
      <c r="AF736" s="13"/>
      <c r="AG736" s="39" t="s">
        <v>2847</v>
      </c>
      <c r="AH736" s="39" t="s">
        <v>2848</v>
      </c>
      <c r="AI736" s="39">
        <v>0.14499999999999999</v>
      </c>
      <c r="AJ736" s="42">
        <v>1989</v>
      </c>
      <c r="AK736" s="39" t="s">
        <v>1561</v>
      </c>
      <c r="AL736" s="13"/>
    </row>
    <row r="737" spans="1:38" ht="75" x14ac:dyDescent="0.25">
      <c r="A737" s="31">
        <v>731</v>
      </c>
      <c r="B737" s="31">
        <v>731</v>
      </c>
      <c r="C737" s="39" t="s">
        <v>1301</v>
      </c>
      <c r="D737" s="32"/>
      <c r="E737" s="32"/>
      <c r="F737" s="32"/>
      <c r="G737" s="13"/>
      <c r="H737" s="13"/>
      <c r="I737" s="13"/>
      <c r="J737" s="13"/>
      <c r="K737" s="13"/>
      <c r="L737" s="13"/>
      <c r="M737" s="32"/>
      <c r="N737" s="13"/>
      <c r="O737" s="13"/>
      <c r="P737" s="13"/>
      <c r="Q737" s="13"/>
      <c r="R737" s="32"/>
      <c r="S737" s="13"/>
      <c r="T737" s="13"/>
      <c r="U737" s="13"/>
      <c r="V737" s="13"/>
      <c r="W737" s="32"/>
      <c r="X737" s="13"/>
      <c r="Y737" s="13"/>
      <c r="Z737" s="13"/>
      <c r="AA737" s="13"/>
      <c r="AB737" s="13"/>
      <c r="AC737" s="13"/>
      <c r="AD737" s="13"/>
      <c r="AE737" s="13"/>
      <c r="AF737" s="13"/>
      <c r="AG737" s="39" t="s">
        <v>2843</v>
      </c>
      <c r="AH737" s="39" t="s">
        <v>2849</v>
      </c>
      <c r="AI737" s="39">
        <v>0.30299999999999999</v>
      </c>
      <c r="AJ737" s="42">
        <v>1978</v>
      </c>
      <c r="AK737" s="39" t="s">
        <v>2568</v>
      </c>
      <c r="AL737" s="13"/>
    </row>
    <row r="738" spans="1:38" ht="60" x14ac:dyDescent="0.25">
      <c r="A738" s="31">
        <v>732</v>
      </c>
      <c r="B738" s="31">
        <v>732</v>
      </c>
      <c r="C738" s="39" t="s">
        <v>2850</v>
      </c>
      <c r="D738" s="32"/>
      <c r="E738" s="32"/>
      <c r="F738" s="32"/>
      <c r="G738" s="13"/>
      <c r="H738" s="13"/>
      <c r="I738" s="13"/>
      <c r="J738" s="13"/>
      <c r="K738" s="13"/>
      <c r="L738" s="13"/>
      <c r="M738" s="32"/>
      <c r="N738" s="13"/>
      <c r="O738" s="13"/>
      <c r="P738" s="13"/>
      <c r="Q738" s="13"/>
      <c r="R738" s="32"/>
      <c r="S738" s="13"/>
      <c r="T738" s="13"/>
      <c r="U738" s="13"/>
      <c r="V738" s="13"/>
      <c r="W738" s="32"/>
      <c r="X738" s="13"/>
      <c r="Y738" s="13"/>
      <c r="Z738" s="13"/>
      <c r="AA738" s="13"/>
      <c r="AB738" s="13"/>
      <c r="AC738" s="13"/>
      <c r="AD738" s="13"/>
      <c r="AE738" s="13"/>
      <c r="AF738" s="13"/>
      <c r="AG738" s="39" t="s">
        <v>2851</v>
      </c>
      <c r="AH738" s="39" t="s">
        <v>2852</v>
      </c>
      <c r="AI738" s="39">
        <v>9.2999999999999999E-2</v>
      </c>
      <c r="AJ738" s="42">
        <v>1993</v>
      </c>
      <c r="AK738" s="39" t="s">
        <v>2625</v>
      </c>
      <c r="AL738" s="13"/>
    </row>
    <row r="739" spans="1:38" ht="60" x14ac:dyDescent="0.25">
      <c r="A739" s="31">
        <v>733</v>
      </c>
      <c r="B739" s="31">
        <v>733</v>
      </c>
      <c r="C739" s="39" t="s">
        <v>2850</v>
      </c>
      <c r="D739" s="32"/>
      <c r="E739" s="32"/>
      <c r="F739" s="32"/>
      <c r="G739" s="13"/>
      <c r="H739" s="13"/>
      <c r="I739" s="13"/>
      <c r="J739" s="13"/>
      <c r="K739" s="13"/>
      <c r="L739" s="13"/>
      <c r="M739" s="32"/>
      <c r="N739" s="13"/>
      <c r="O739" s="13"/>
      <c r="P739" s="13"/>
      <c r="Q739" s="13"/>
      <c r="R739" s="32"/>
      <c r="S739" s="13"/>
      <c r="T739" s="13"/>
      <c r="U739" s="13"/>
      <c r="V739" s="13"/>
      <c r="W739" s="32"/>
      <c r="X739" s="13"/>
      <c r="Y739" s="13"/>
      <c r="Z739" s="13"/>
      <c r="AA739" s="13"/>
      <c r="AB739" s="13"/>
      <c r="AC739" s="13"/>
      <c r="AD739" s="13"/>
      <c r="AE739" s="13"/>
      <c r="AF739" s="13"/>
      <c r="AG739" s="39" t="s">
        <v>2851</v>
      </c>
      <c r="AH739" s="39" t="s">
        <v>2853</v>
      </c>
      <c r="AI739" s="39">
        <v>0.111</v>
      </c>
      <c r="AJ739" s="42">
        <v>1993</v>
      </c>
      <c r="AK739" s="39" t="s">
        <v>2625</v>
      </c>
      <c r="AL739" s="13"/>
    </row>
    <row r="740" spans="1:38" ht="120" x14ac:dyDescent="0.25">
      <c r="A740" s="31">
        <v>734</v>
      </c>
      <c r="B740" s="31">
        <v>734</v>
      </c>
      <c r="C740" s="39" t="s">
        <v>2850</v>
      </c>
      <c r="D740" s="32"/>
      <c r="E740" s="32"/>
      <c r="F740" s="32"/>
      <c r="G740" s="13"/>
      <c r="H740" s="13"/>
      <c r="I740" s="13"/>
      <c r="J740" s="13"/>
      <c r="K740" s="13"/>
      <c r="L740" s="13"/>
      <c r="M740" s="32"/>
      <c r="N740" s="13"/>
      <c r="O740" s="13"/>
      <c r="P740" s="13"/>
      <c r="Q740" s="13"/>
      <c r="R740" s="32"/>
      <c r="S740" s="13"/>
      <c r="T740" s="13"/>
      <c r="U740" s="13"/>
      <c r="V740" s="13"/>
      <c r="W740" s="32"/>
      <c r="X740" s="13"/>
      <c r="Y740" s="13"/>
      <c r="Z740" s="13"/>
      <c r="AA740" s="13"/>
      <c r="AB740" s="13"/>
      <c r="AC740" s="13"/>
      <c r="AD740" s="13"/>
      <c r="AE740" s="13"/>
      <c r="AF740" s="13"/>
      <c r="AG740" s="39" t="s">
        <v>2854</v>
      </c>
      <c r="AH740" s="39" t="s">
        <v>2855</v>
      </c>
      <c r="AI740" s="39">
        <v>0.24</v>
      </c>
      <c r="AJ740" s="42">
        <v>1992</v>
      </c>
      <c r="AK740" s="39" t="s">
        <v>2856</v>
      </c>
      <c r="AL740" s="13"/>
    </row>
    <row r="741" spans="1:38" ht="60" x14ac:dyDescent="0.25">
      <c r="A741" s="31">
        <v>735</v>
      </c>
      <c r="B741" s="31">
        <v>735</v>
      </c>
      <c r="C741" s="39" t="s">
        <v>2850</v>
      </c>
      <c r="D741" s="32"/>
      <c r="E741" s="32"/>
      <c r="F741" s="32"/>
      <c r="G741" s="13"/>
      <c r="H741" s="13"/>
      <c r="I741" s="13"/>
      <c r="J741" s="13"/>
      <c r="K741" s="13"/>
      <c r="L741" s="13"/>
      <c r="M741" s="32"/>
      <c r="N741" s="13"/>
      <c r="O741" s="13"/>
      <c r="P741" s="13"/>
      <c r="Q741" s="13"/>
      <c r="R741" s="32"/>
      <c r="S741" s="13"/>
      <c r="T741" s="13"/>
      <c r="U741" s="13"/>
      <c r="V741" s="13"/>
      <c r="W741" s="32"/>
      <c r="X741" s="13"/>
      <c r="Y741" s="13"/>
      <c r="Z741" s="13"/>
      <c r="AA741" s="13"/>
      <c r="AB741" s="13"/>
      <c r="AC741" s="13"/>
      <c r="AD741" s="13"/>
      <c r="AE741" s="13"/>
      <c r="AF741" s="13"/>
      <c r="AG741" s="39" t="s">
        <v>2854</v>
      </c>
      <c r="AH741" s="39" t="s">
        <v>2857</v>
      </c>
      <c r="AI741" s="39">
        <v>1.26</v>
      </c>
      <c r="AJ741" s="42">
        <v>1998</v>
      </c>
      <c r="AK741" s="39" t="s">
        <v>2858</v>
      </c>
      <c r="AL741" s="13"/>
    </row>
    <row r="742" spans="1:38" ht="45" x14ac:dyDescent="0.25">
      <c r="A742" s="31">
        <v>736</v>
      </c>
      <c r="B742" s="31">
        <v>736</v>
      </c>
      <c r="C742" s="39" t="s">
        <v>2850</v>
      </c>
      <c r="D742" s="32"/>
      <c r="E742" s="32"/>
      <c r="F742" s="32"/>
      <c r="G742" s="13"/>
      <c r="H742" s="13"/>
      <c r="I742" s="13"/>
      <c r="J742" s="13"/>
      <c r="K742" s="13"/>
      <c r="L742" s="13"/>
      <c r="M742" s="32"/>
      <c r="N742" s="13"/>
      <c r="O742" s="13"/>
      <c r="P742" s="13"/>
      <c r="Q742" s="13"/>
      <c r="R742" s="32"/>
      <c r="S742" s="13"/>
      <c r="T742" s="13"/>
      <c r="U742" s="13"/>
      <c r="V742" s="13"/>
      <c r="W742" s="32"/>
      <c r="X742" s="13"/>
      <c r="Y742" s="13"/>
      <c r="Z742" s="13"/>
      <c r="AA742" s="13"/>
      <c r="AB742" s="13"/>
      <c r="AC742" s="13"/>
      <c r="AD742" s="13"/>
      <c r="AE742" s="13"/>
      <c r="AF742" s="13"/>
      <c r="AG742" s="39" t="s">
        <v>2854</v>
      </c>
      <c r="AH742" s="39" t="s">
        <v>2859</v>
      </c>
      <c r="AI742" s="39">
        <v>0.22600000000000001</v>
      </c>
      <c r="AJ742" s="42">
        <v>1988</v>
      </c>
      <c r="AK742" s="39" t="s">
        <v>2860</v>
      </c>
      <c r="AL742" s="13"/>
    </row>
    <row r="743" spans="1:38" ht="60" x14ac:dyDescent="0.25">
      <c r="A743" s="31">
        <v>737</v>
      </c>
      <c r="B743" s="31">
        <v>737</v>
      </c>
      <c r="C743" s="39" t="s">
        <v>2850</v>
      </c>
      <c r="D743" s="32"/>
      <c r="E743" s="32"/>
      <c r="F743" s="32"/>
      <c r="G743" s="13"/>
      <c r="H743" s="13"/>
      <c r="I743" s="13"/>
      <c r="J743" s="13"/>
      <c r="K743" s="13"/>
      <c r="L743" s="13"/>
      <c r="M743" s="32"/>
      <c r="N743" s="13"/>
      <c r="O743" s="13"/>
      <c r="P743" s="13"/>
      <c r="Q743" s="13"/>
      <c r="R743" s="32"/>
      <c r="S743" s="13"/>
      <c r="T743" s="13"/>
      <c r="U743" s="13"/>
      <c r="V743" s="13"/>
      <c r="W743" s="32"/>
      <c r="X743" s="13"/>
      <c r="Y743" s="13"/>
      <c r="Z743" s="13"/>
      <c r="AA743" s="13"/>
      <c r="AB743" s="13"/>
      <c r="AC743" s="13"/>
      <c r="AD743" s="13"/>
      <c r="AE743" s="13"/>
      <c r="AF743" s="13"/>
      <c r="AG743" s="39" t="s">
        <v>2851</v>
      </c>
      <c r="AH743" s="39" t="s">
        <v>2861</v>
      </c>
      <c r="AI743" s="39">
        <v>0.24</v>
      </c>
      <c r="AJ743" s="42">
        <v>1988</v>
      </c>
      <c r="AK743" s="39" t="s">
        <v>2862</v>
      </c>
      <c r="AL743" s="13"/>
    </row>
    <row r="744" spans="1:38" ht="75" x14ac:dyDescent="0.25">
      <c r="A744" s="31">
        <v>738</v>
      </c>
      <c r="B744" s="31">
        <v>738</v>
      </c>
      <c r="C744" s="39" t="s">
        <v>1301</v>
      </c>
      <c r="D744" s="32"/>
      <c r="E744" s="32"/>
      <c r="F744" s="32"/>
      <c r="G744" s="13"/>
      <c r="H744" s="13"/>
      <c r="I744" s="13"/>
      <c r="J744" s="13"/>
      <c r="K744" s="13"/>
      <c r="L744" s="13"/>
      <c r="M744" s="32"/>
      <c r="N744" s="13"/>
      <c r="O744" s="13"/>
      <c r="P744" s="13"/>
      <c r="Q744" s="13"/>
      <c r="R744" s="32"/>
      <c r="S744" s="13"/>
      <c r="T744" s="13"/>
      <c r="U744" s="13"/>
      <c r="V744" s="13"/>
      <c r="W744" s="32"/>
      <c r="X744" s="13"/>
      <c r="Y744" s="13"/>
      <c r="Z744" s="13"/>
      <c r="AA744" s="13"/>
      <c r="AB744" s="13"/>
      <c r="AC744" s="13"/>
      <c r="AD744" s="13"/>
      <c r="AE744" s="13"/>
      <c r="AF744" s="13"/>
      <c r="AG744" s="39" t="s">
        <v>2863</v>
      </c>
      <c r="AH744" s="39" t="s">
        <v>2864</v>
      </c>
      <c r="AI744" s="39">
        <v>0.28999999999999998</v>
      </c>
      <c r="AJ744" s="42">
        <v>1986</v>
      </c>
      <c r="AK744" s="39" t="s">
        <v>2865</v>
      </c>
      <c r="AL744" s="13"/>
    </row>
    <row r="745" spans="1:38" ht="75" x14ac:dyDescent="0.25">
      <c r="A745" s="31">
        <v>739</v>
      </c>
      <c r="B745" s="31">
        <v>739</v>
      </c>
      <c r="C745" s="39" t="s">
        <v>1301</v>
      </c>
      <c r="D745" s="32"/>
      <c r="E745" s="32"/>
      <c r="F745" s="32"/>
      <c r="G745" s="13"/>
      <c r="H745" s="13"/>
      <c r="I745" s="13"/>
      <c r="J745" s="13"/>
      <c r="K745" s="13"/>
      <c r="L745" s="13"/>
      <c r="M745" s="32"/>
      <c r="N745" s="13"/>
      <c r="O745" s="13"/>
      <c r="P745" s="13"/>
      <c r="Q745" s="13"/>
      <c r="R745" s="32"/>
      <c r="S745" s="13"/>
      <c r="T745" s="13"/>
      <c r="U745" s="13"/>
      <c r="V745" s="13"/>
      <c r="W745" s="32"/>
      <c r="X745" s="13"/>
      <c r="Y745" s="13"/>
      <c r="Z745" s="13"/>
      <c r="AA745" s="13"/>
      <c r="AB745" s="13"/>
      <c r="AC745" s="13"/>
      <c r="AD745" s="13"/>
      <c r="AE745" s="13"/>
      <c r="AF745" s="13"/>
      <c r="AG745" s="39" t="s">
        <v>2866</v>
      </c>
      <c r="AH745" s="39" t="s">
        <v>2867</v>
      </c>
      <c r="AI745" s="39">
        <v>0.17</v>
      </c>
      <c r="AJ745" s="42">
        <v>1982</v>
      </c>
      <c r="AK745" s="39" t="s">
        <v>2842</v>
      </c>
      <c r="AL745" s="13"/>
    </row>
    <row r="746" spans="1:38" ht="45" x14ac:dyDescent="0.25">
      <c r="A746" s="31">
        <v>740</v>
      </c>
      <c r="B746" s="31">
        <v>740</v>
      </c>
      <c r="C746" s="39" t="s">
        <v>1301</v>
      </c>
      <c r="D746" s="32"/>
      <c r="E746" s="32"/>
      <c r="F746" s="32"/>
      <c r="G746" s="13"/>
      <c r="H746" s="13"/>
      <c r="I746" s="13"/>
      <c r="J746" s="13"/>
      <c r="K746" s="13"/>
      <c r="L746" s="13"/>
      <c r="M746" s="32"/>
      <c r="N746" s="13"/>
      <c r="O746" s="13"/>
      <c r="P746" s="13"/>
      <c r="Q746" s="13"/>
      <c r="R746" s="32"/>
      <c r="S746" s="13"/>
      <c r="T746" s="13"/>
      <c r="U746" s="13"/>
      <c r="V746" s="13"/>
      <c r="W746" s="32"/>
      <c r="X746" s="13"/>
      <c r="Y746" s="13"/>
      <c r="Z746" s="13"/>
      <c r="AA746" s="13"/>
      <c r="AB746" s="13"/>
      <c r="AC746" s="13"/>
      <c r="AD746" s="13"/>
      <c r="AE746" s="13"/>
      <c r="AF746" s="13"/>
      <c r="AG746" s="39" t="s">
        <v>2863</v>
      </c>
      <c r="AH746" s="39" t="s">
        <v>2868</v>
      </c>
      <c r="AI746" s="39">
        <v>9.5000000000000001E-2</v>
      </c>
      <c r="AJ746" s="42">
        <v>1972</v>
      </c>
      <c r="AK746" s="39" t="s">
        <v>2741</v>
      </c>
      <c r="AL746" s="13"/>
    </row>
    <row r="747" spans="1:38" ht="90" x14ac:dyDescent="0.25">
      <c r="A747" s="31">
        <v>741</v>
      </c>
      <c r="B747" s="31">
        <v>741</v>
      </c>
      <c r="C747" s="39" t="s">
        <v>1301</v>
      </c>
      <c r="D747" s="32"/>
      <c r="E747" s="32"/>
      <c r="F747" s="32"/>
      <c r="G747" s="13"/>
      <c r="H747" s="13"/>
      <c r="I747" s="13"/>
      <c r="J747" s="13"/>
      <c r="K747" s="13"/>
      <c r="L747" s="13"/>
      <c r="M747" s="32"/>
      <c r="N747" s="13"/>
      <c r="O747" s="13"/>
      <c r="P747" s="13"/>
      <c r="Q747" s="13"/>
      <c r="R747" s="32"/>
      <c r="S747" s="13"/>
      <c r="T747" s="13"/>
      <c r="U747" s="13"/>
      <c r="V747" s="13"/>
      <c r="W747" s="32"/>
      <c r="X747" s="13"/>
      <c r="Y747" s="13"/>
      <c r="Z747" s="13"/>
      <c r="AA747" s="13"/>
      <c r="AB747" s="13"/>
      <c r="AC747" s="13"/>
      <c r="AD747" s="13"/>
      <c r="AE747" s="13"/>
      <c r="AF747" s="13"/>
      <c r="AG747" s="39" t="s">
        <v>2863</v>
      </c>
      <c r="AH747" s="39" t="s">
        <v>2869</v>
      </c>
      <c r="AI747" s="39">
        <v>0.08</v>
      </c>
      <c r="AJ747" s="42">
        <v>1982</v>
      </c>
      <c r="AK747" s="39" t="s">
        <v>2870</v>
      </c>
      <c r="AL747" s="13"/>
    </row>
    <row r="748" spans="1:38" ht="60" x14ac:dyDescent="0.25">
      <c r="A748" s="31">
        <v>742</v>
      </c>
      <c r="B748" s="31">
        <v>742</v>
      </c>
      <c r="C748" s="39" t="s">
        <v>1301</v>
      </c>
      <c r="D748" s="32"/>
      <c r="E748" s="32"/>
      <c r="F748" s="32"/>
      <c r="G748" s="13"/>
      <c r="H748" s="13"/>
      <c r="I748" s="13"/>
      <c r="J748" s="13"/>
      <c r="K748" s="13"/>
      <c r="L748" s="13"/>
      <c r="M748" s="32"/>
      <c r="N748" s="13"/>
      <c r="O748" s="13"/>
      <c r="P748" s="13"/>
      <c r="Q748" s="13"/>
      <c r="R748" s="32"/>
      <c r="S748" s="13"/>
      <c r="T748" s="13"/>
      <c r="U748" s="13"/>
      <c r="V748" s="13"/>
      <c r="W748" s="32"/>
      <c r="X748" s="13"/>
      <c r="Y748" s="13"/>
      <c r="Z748" s="13"/>
      <c r="AA748" s="13"/>
      <c r="AB748" s="13"/>
      <c r="AC748" s="13"/>
      <c r="AD748" s="13"/>
      <c r="AE748" s="13"/>
      <c r="AF748" s="13"/>
      <c r="AG748" s="39" t="s">
        <v>2863</v>
      </c>
      <c r="AH748" s="39" t="s">
        <v>2871</v>
      </c>
      <c r="AI748" s="39">
        <v>0.29299999999999998</v>
      </c>
      <c r="AJ748" s="42">
        <v>1972</v>
      </c>
      <c r="AK748" s="39" t="s">
        <v>2547</v>
      </c>
      <c r="AL748" s="13"/>
    </row>
    <row r="749" spans="1:38" ht="75" x14ac:dyDescent="0.25">
      <c r="A749" s="31">
        <v>743</v>
      </c>
      <c r="B749" s="31">
        <v>743</v>
      </c>
      <c r="C749" s="39" t="s">
        <v>1301</v>
      </c>
      <c r="D749" s="32"/>
      <c r="E749" s="32"/>
      <c r="F749" s="32"/>
      <c r="G749" s="13"/>
      <c r="H749" s="13"/>
      <c r="I749" s="13"/>
      <c r="J749" s="13"/>
      <c r="K749" s="13"/>
      <c r="L749" s="13"/>
      <c r="M749" s="32"/>
      <c r="N749" s="13"/>
      <c r="O749" s="13"/>
      <c r="P749" s="13"/>
      <c r="Q749" s="13"/>
      <c r="R749" s="32"/>
      <c r="S749" s="13"/>
      <c r="T749" s="13"/>
      <c r="U749" s="13"/>
      <c r="V749" s="13"/>
      <c r="W749" s="32"/>
      <c r="X749" s="13"/>
      <c r="Y749" s="13"/>
      <c r="Z749" s="13"/>
      <c r="AA749" s="13"/>
      <c r="AB749" s="13"/>
      <c r="AC749" s="13"/>
      <c r="AD749" s="13"/>
      <c r="AE749" s="13"/>
      <c r="AF749" s="13"/>
      <c r="AG749" s="39" t="s">
        <v>2866</v>
      </c>
      <c r="AH749" s="39" t="s">
        <v>2872</v>
      </c>
      <c r="AI749" s="39">
        <v>0.185</v>
      </c>
      <c r="AJ749" s="42">
        <v>2002</v>
      </c>
      <c r="AK749" s="39" t="s">
        <v>2642</v>
      </c>
      <c r="AL749" s="13"/>
    </row>
    <row r="750" spans="1:38" ht="90" x14ac:dyDescent="0.25">
      <c r="A750" s="31">
        <v>744</v>
      </c>
      <c r="B750" s="31">
        <v>744</v>
      </c>
      <c r="C750" s="39" t="s">
        <v>1301</v>
      </c>
      <c r="D750" s="32"/>
      <c r="E750" s="32"/>
      <c r="F750" s="32"/>
      <c r="G750" s="13"/>
      <c r="H750" s="13"/>
      <c r="I750" s="13"/>
      <c r="J750" s="13"/>
      <c r="K750" s="13"/>
      <c r="L750" s="13"/>
      <c r="M750" s="32"/>
      <c r="N750" s="13"/>
      <c r="O750" s="13"/>
      <c r="P750" s="13"/>
      <c r="Q750" s="13"/>
      <c r="R750" s="32"/>
      <c r="S750" s="13"/>
      <c r="T750" s="13"/>
      <c r="U750" s="13"/>
      <c r="V750" s="13"/>
      <c r="W750" s="32"/>
      <c r="X750" s="13"/>
      <c r="Y750" s="13"/>
      <c r="Z750" s="13"/>
      <c r="AA750" s="13"/>
      <c r="AB750" s="13"/>
      <c r="AC750" s="13"/>
      <c r="AD750" s="13"/>
      <c r="AE750" s="13"/>
      <c r="AF750" s="13"/>
      <c r="AG750" s="39" t="s">
        <v>2873</v>
      </c>
      <c r="AH750" s="39" t="s">
        <v>2874</v>
      </c>
      <c r="AI750" s="39">
        <v>0.22</v>
      </c>
      <c r="AJ750" s="42">
        <v>1976</v>
      </c>
      <c r="AK750" s="39" t="s">
        <v>2655</v>
      </c>
      <c r="AL750" s="13"/>
    </row>
    <row r="751" spans="1:38" ht="90" x14ac:dyDescent="0.25">
      <c r="A751" s="31">
        <v>745</v>
      </c>
      <c r="B751" s="31">
        <v>745</v>
      </c>
      <c r="C751" s="39" t="s">
        <v>1301</v>
      </c>
      <c r="D751" s="32"/>
      <c r="E751" s="32"/>
      <c r="F751" s="32"/>
      <c r="G751" s="13"/>
      <c r="H751" s="13"/>
      <c r="I751" s="13"/>
      <c r="J751" s="13"/>
      <c r="K751" s="13"/>
      <c r="L751" s="13"/>
      <c r="M751" s="32"/>
      <c r="N751" s="13"/>
      <c r="O751" s="13"/>
      <c r="P751" s="13"/>
      <c r="Q751" s="13"/>
      <c r="R751" s="32"/>
      <c r="S751" s="13"/>
      <c r="T751" s="13"/>
      <c r="U751" s="13"/>
      <c r="V751" s="13"/>
      <c r="W751" s="32"/>
      <c r="X751" s="13"/>
      <c r="Y751" s="13"/>
      <c r="Z751" s="13"/>
      <c r="AA751" s="13"/>
      <c r="AB751" s="13"/>
      <c r="AC751" s="13"/>
      <c r="AD751" s="13"/>
      <c r="AE751" s="13"/>
      <c r="AF751" s="13"/>
      <c r="AG751" s="39" t="s">
        <v>2875</v>
      </c>
      <c r="AH751" s="39" t="s">
        <v>2876</v>
      </c>
      <c r="AI751" s="39">
        <v>0.125</v>
      </c>
      <c r="AJ751" s="42">
        <v>1976</v>
      </c>
      <c r="AK751" s="39" t="s">
        <v>2877</v>
      </c>
      <c r="AL751" s="13"/>
    </row>
    <row r="752" spans="1:38" ht="75" x14ac:dyDescent="0.25">
      <c r="A752" s="31">
        <v>746</v>
      </c>
      <c r="B752" s="31">
        <v>746</v>
      </c>
      <c r="C752" s="39" t="s">
        <v>1301</v>
      </c>
      <c r="D752" s="32"/>
      <c r="E752" s="32"/>
      <c r="F752" s="32"/>
      <c r="G752" s="13"/>
      <c r="H752" s="13"/>
      <c r="I752" s="13"/>
      <c r="J752" s="13"/>
      <c r="K752" s="13"/>
      <c r="L752" s="13"/>
      <c r="M752" s="32"/>
      <c r="N752" s="13"/>
      <c r="O752" s="13"/>
      <c r="P752" s="13"/>
      <c r="Q752" s="13"/>
      <c r="R752" s="32"/>
      <c r="S752" s="13"/>
      <c r="T752" s="13"/>
      <c r="U752" s="13"/>
      <c r="V752" s="13"/>
      <c r="W752" s="32"/>
      <c r="X752" s="13"/>
      <c r="Y752" s="13"/>
      <c r="Z752" s="13"/>
      <c r="AA752" s="13"/>
      <c r="AB752" s="13"/>
      <c r="AC752" s="13"/>
      <c r="AD752" s="13"/>
      <c r="AE752" s="13"/>
      <c r="AF752" s="13"/>
      <c r="AG752" s="39" t="s">
        <v>2875</v>
      </c>
      <c r="AH752" s="39" t="s">
        <v>2878</v>
      </c>
      <c r="AI752" s="39">
        <v>7.0000000000000007E-2</v>
      </c>
      <c r="AJ752" s="42">
        <v>1976</v>
      </c>
      <c r="AK752" s="39" t="s">
        <v>2752</v>
      </c>
      <c r="AL752" s="13"/>
    </row>
    <row r="753" spans="1:38" ht="45" x14ac:dyDescent="0.25">
      <c r="A753" s="31">
        <v>747</v>
      </c>
      <c r="B753" s="31">
        <v>747</v>
      </c>
      <c r="C753" s="39" t="s">
        <v>1301</v>
      </c>
      <c r="D753" s="32"/>
      <c r="E753" s="32"/>
      <c r="F753" s="32"/>
      <c r="G753" s="13"/>
      <c r="H753" s="13"/>
      <c r="I753" s="13"/>
      <c r="J753" s="13"/>
      <c r="K753" s="13"/>
      <c r="L753" s="13"/>
      <c r="M753" s="32"/>
      <c r="N753" s="13"/>
      <c r="O753" s="13"/>
      <c r="P753" s="13"/>
      <c r="Q753" s="13"/>
      <c r="R753" s="32"/>
      <c r="S753" s="13"/>
      <c r="T753" s="13"/>
      <c r="U753" s="13"/>
      <c r="V753" s="13"/>
      <c r="W753" s="32"/>
      <c r="X753" s="13"/>
      <c r="Y753" s="13"/>
      <c r="Z753" s="13"/>
      <c r="AA753" s="13"/>
      <c r="AB753" s="13"/>
      <c r="AC753" s="13"/>
      <c r="AD753" s="13"/>
      <c r="AE753" s="13"/>
      <c r="AF753" s="13"/>
      <c r="AG753" s="39" t="s">
        <v>2875</v>
      </c>
      <c r="AH753" s="39" t="s">
        <v>2879</v>
      </c>
      <c r="AI753" s="39">
        <v>7.0000000000000007E-2</v>
      </c>
      <c r="AJ753" s="42">
        <v>1976</v>
      </c>
      <c r="AK753" s="39" t="s">
        <v>2880</v>
      </c>
      <c r="AL753" s="13"/>
    </row>
    <row r="754" spans="1:38" ht="150" x14ac:dyDescent="0.25">
      <c r="A754" s="31">
        <v>748</v>
      </c>
      <c r="B754" s="31">
        <v>748</v>
      </c>
      <c r="C754" s="39" t="s">
        <v>1109</v>
      </c>
      <c r="D754" s="32"/>
      <c r="E754" s="32"/>
      <c r="F754" s="32"/>
      <c r="G754" s="13"/>
      <c r="H754" s="13"/>
      <c r="I754" s="13"/>
      <c r="J754" s="13"/>
      <c r="K754" s="13"/>
      <c r="L754" s="13"/>
      <c r="M754" s="32"/>
      <c r="N754" s="13"/>
      <c r="O754" s="13"/>
      <c r="P754" s="13"/>
      <c r="Q754" s="13"/>
      <c r="R754" s="32"/>
      <c r="S754" s="13"/>
      <c r="T754" s="13"/>
      <c r="U754" s="13"/>
      <c r="V754" s="13"/>
      <c r="W754" s="32"/>
      <c r="X754" s="13"/>
      <c r="Y754" s="13"/>
      <c r="Z754" s="13"/>
      <c r="AA754" s="13"/>
      <c r="AB754" s="13"/>
      <c r="AC754" s="13"/>
      <c r="AD754" s="13"/>
      <c r="AE754" s="13"/>
      <c r="AF754" s="13"/>
      <c r="AG754" s="39" t="s">
        <v>2881</v>
      </c>
      <c r="AH754" s="39" t="s">
        <v>2882</v>
      </c>
      <c r="AI754" s="39">
        <v>0.35</v>
      </c>
      <c r="AJ754" s="42" t="s">
        <v>1807</v>
      </c>
      <c r="AK754" s="39" t="s">
        <v>2883</v>
      </c>
      <c r="AL754" s="13"/>
    </row>
    <row r="755" spans="1:38" ht="45" x14ac:dyDescent="0.25">
      <c r="A755" s="31">
        <v>749</v>
      </c>
      <c r="B755" s="31">
        <v>749</v>
      </c>
      <c r="C755" s="39" t="s">
        <v>2884</v>
      </c>
      <c r="D755" s="32"/>
      <c r="E755" s="32"/>
      <c r="F755" s="32"/>
      <c r="G755" s="13"/>
      <c r="H755" s="13"/>
      <c r="I755" s="13"/>
      <c r="J755" s="13"/>
      <c r="K755" s="13"/>
      <c r="L755" s="13"/>
      <c r="M755" s="32"/>
      <c r="N755" s="13"/>
      <c r="O755" s="13"/>
      <c r="P755" s="13"/>
      <c r="Q755" s="13"/>
      <c r="R755" s="32"/>
      <c r="S755" s="13"/>
      <c r="T755" s="13"/>
      <c r="U755" s="13"/>
      <c r="V755" s="13"/>
      <c r="W755" s="32"/>
      <c r="X755" s="13"/>
      <c r="Y755" s="13"/>
      <c r="Z755" s="13"/>
      <c r="AA755" s="13"/>
      <c r="AB755" s="13"/>
      <c r="AC755" s="13"/>
      <c r="AD755" s="13"/>
      <c r="AE755" s="13"/>
      <c r="AF755" s="13"/>
      <c r="AG755" s="39" t="s">
        <v>2885</v>
      </c>
      <c r="AH755" s="39" t="s">
        <v>2886</v>
      </c>
      <c r="AI755" s="39">
        <v>0.1</v>
      </c>
      <c r="AJ755" s="42">
        <v>1988</v>
      </c>
      <c r="AK755" s="39" t="s">
        <v>2625</v>
      </c>
      <c r="AL755" s="13"/>
    </row>
    <row r="756" spans="1:38" ht="60" x14ac:dyDescent="0.25">
      <c r="A756" s="31">
        <v>750</v>
      </c>
      <c r="B756" s="31">
        <v>750</v>
      </c>
      <c r="C756" s="39" t="s">
        <v>1318</v>
      </c>
      <c r="D756" s="32"/>
      <c r="E756" s="32"/>
      <c r="F756" s="32"/>
      <c r="G756" s="13"/>
      <c r="H756" s="13"/>
      <c r="I756" s="13"/>
      <c r="J756" s="13"/>
      <c r="K756" s="13"/>
      <c r="L756" s="13"/>
      <c r="M756" s="32"/>
      <c r="N756" s="13"/>
      <c r="O756" s="13"/>
      <c r="P756" s="13"/>
      <c r="Q756" s="13"/>
      <c r="R756" s="32"/>
      <c r="S756" s="13"/>
      <c r="T756" s="13"/>
      <c r="U756" s="13"/>
      <c r="V756" s="13"/>
      <c r="W756" s="32"/>
      <c r="X756" s="13"/>
      <c r="Y756" s="13"/>
      <c r="Z756" s="13"/>
      <c r="AA756" s="13"/>
      <c r="AB756" s="13"/>
      <c r="AC756" s="13"/>
      <c r="AD756" s="13"/>
      <c r="AE756" s="13"/>
      <c r="AF756" s="13"/>
      <c r="AG756" s="39" t="s">
        <v>2887</v>
      </c>
      <c r="AH756" s="39" t="s">
        <v>2888</v>
      </c>
      <c r="AI756" s="39">
        <v>0.12</v>
      </c>
      <c r="AJ756" s="42">
        <v>1996</v>
      </c>
      <c r="AK756" s="39" t="s">
        <v>2889</v>
      </c>
      <c r="AL756" s="13"/>
    </row>
    <row r="757" spans="1:38" ht="75" x14ac:dyDescent="0.25">
      <c r="A757" s="31">
        <v>751</v>
      </c>
      <c r="B757" s="31">
        <v>751</v>
      </c>
      <c r="C757" s="39" t="s">
        <v>1318</v>
      </c>
      <c r="D757" s="32"/>
      <c r="E757" s="32"/>
      <c r="F757" s="32"/>
      <c r="G757" s="13"/>
      <c r="H757" s="13"/>
      <c r="I757" s="13"/>
      <c r="J757" s="13"/>
      <c r="K757" s="13"/>
      <c r="L757" s="13"/>
      <c r="M757" s="32"/>
      <c r="N757" s="13"/>
      <c r="O757" s="13"/>
      <c r="P757" s="13"/>
      <c r="Q757" s="13"/>
      <c r="R757" s="32"/>
      <c r="S757" s="13"/>
      <c r="T757" s="13"/>
      <c r="U757" s="13"/>
      <c r="V757" s="13"/>
      <c r="W757" s="32"/>
      <c r="X757" s="13"/>
      <c r="Y757" s="13"/>
      <c r="Z757" s="13"/>
      <c r="AA757" s="13"/>
      <c r="AB757" s="13"/>
      <c r="AC757" s="13"/>
      <c r="AD757" s="13"/>
      <c r="AE757" s="13"/>
      <c r="AF757" s="13"/>
      <c r="AG757" s="39" t="s">
        <v>2890</v>
      </c>
      <c r="AH757" s="39" t="s">
        <v>2891</v>
      </c>
      <c r="AI757" s="39">
        <v>0.19</v>
      </c>
      <c r="AJ757" s="42">
        <v>1980</v>
      </c>
      <c r="AK757" s="39" t="s">
        <v>1281</v>
      </c>
      <c r="AL757" s="13"/>
    </row>
    <row r="758" spans="1:38" ht="90" x14ac:dyDescent="0.25">
      <c r="A758" s="31">
        <v>752</v>
      </c>
      <c r="B758" s="31">
        <v>752</v>
      </c>
      <c r="C758" s="39" t="s">
        <v>1318</v>
      </c>
      <c r="D758" s="32"/>
      <c r="E758" s="32"/>
      <c r="F758" s="32"/>
      <c r="G758" s="13"/>
      <c r="H758" s="13"/>
      <c r="I758" s="13"/>
      <c r="J758" s="13"/>
      <c r="K758" s="13"/>
      <c r="L758" s="13"/>
      <c r="M758" s="32"/>
      <c r="N758" s="13"/>
      <c r="O758" s="13"/>
      <c r="P758" s="13"/>
      <c r="Q758" s="13"/>
      <c r="R758" s="32"/>
      <c r="S758" s="13"/>
      <c r="T758" s="13"/>
      <c r="U758" s="13"/>
      <c r="V758" s="13"/>
      <c r="W758" s="32"/>
      <c r="X758" s="13"/>
      <c r="Y758" s="13"/>
      <c r="Z758" s="13"/>
      <c r="AA758" s="13"/>
      <c r="AB758" s="13"/>
      <c r="AC758" s="13"/>
      <c r="AD758" s="13"/>
      <c r="AE758" s="13"/>
      <c r="AF758" s="13"/>
      <c r="AG758" s="39" t="s">
        <v>2892</v>
      </c>
      <c r="AH758" s="39" t="s">
        <v>2893</v>
      </c>
      <c r="AI758" s="39">
        <v>0.1</v>
      </c>
      <c r="AJ758" s="42">
        <v>1978</v>
      </c>
      <c r="AK758" s="39" t="s">
        <v>1404</v>
      </c>
      <c r="AL758" s="13"/>
    </row>
    <row r="759" spans="1:38" ht="45" x14ac:dyDescent="0.25">
      <c r="A759" s="31">
        <v>753</v>
      </c>
      <c r="B759" s="31">
        <v>753</v>
      </c>
      <c r="C759" s="39" t="s">
        <v>1318</v>
      </c>
      <c r="D759" s="32"/>
      <c r="E759" s="32"/>
      <c r="F759" s="32"/>
      <c r="G759" s="13"/>
      <c r="H759" s="13"/>
      <c r="I759" s="13"/>
      <c r="J759" s="13"/>
      <c r="K759" s="13"/>
      <c r="L759" s="13"/>
      <c r="M759" s="32"/>
      <c r="N759" s="13"/>
      <c r="O759" s="13"/>
      <c r="P759" s="13"/>
      <c r="Q759" s="13"/>
      <c r="R759" s="32"/>
      <c r="S759" s="13"/>
      <c r="T759" s="13"/>
      <c r="U759" s="13"/>
      <c r="V759" s="13"/>
      <c r="W759" s="32"/>
      <c r="X759" s="13"/>
      <c r="Y759" s="13"/>
      <c r="Z759" s="13"/>
      <c r="AA759" s="13"/>
      <c r="AB759" s="13"/>
      <c r="AC759" s="13"/>
      <c r="AD759" s="13"/>
      <c r="AE759" s="13"/>
      <c r="AF759" s="13"/>
      <c r="AG759" s="39" t="s">
        <v>2892</v>
      </c>
      <c r="AH759" s="39" t="s">
        <v>2894</v>
      </c>
      <c r="AI759" s="39">
        <v>3.2000000000000001E-2</v>
      </c>
      <c r="AJ759" s="42">
        <v>1986</v>
      </c>
      <c r="AK759" s="39" t="s">
        <v>1404</v>
      </c>
      <c r="AL759" s="13"/>
    </row>
    <row r="760" spans="1:38" ht="60" x14ac:dyDescent="0.25">
      <c r="A760" s="31">
        <v>754</v>
      </c>
      <c r="B760" s="31">
        <v>754</v>
      </c>
      <c r="C760" s="39" t="s">
        <v>1318</v>
      </c>
      <c r="D760" s="32"/>
      <c r="E760" s="32"/>
      <c r="F760" s="32"/>
      <c r="G760" s="13"/>
      <c r="H760" s="13"/>
      <c r="I760" s="13"/>
      <c r="J760" s="13"/>
      <c r="K760" s="13"/>
      <c r="L760" s="13"/>
      <c r="M760" s="32"/>
      <c r="N760" s="13"/>
      <c r="O760" s="13"/>
      <c r="P760" s="13"/>
      <c r="Q760" s="13"/>
      <c r="R760" s="32"/>
      <c r="S760" s="13"/>
      <c r="T760" s="13"/>
      <c r="U760" s="13"/>
      <c r="V760" s="13"/>
      <c r="W760" s="32"/>
      <c r="X760" s="13"/>
      <c r="Y760" s="13"/>
      <c r="Z760" s="13"/>
      <c r="AA760" s="13"/>
      <c r="AB760" s="13"/>
      <c r="AC760" s="13"/>
      <c r="AD760" s="13"/>
      <c r="AE760" s="13"/>
      <c r="AF760" s="13"/>
      <c r="AG760" s="39" t="s">
        <v>2892</v>
      </c>
      <c r="AH760" s="39" t="s">
        <v>2895</v>
      </c>
      <c r="AI760" s="39">
        <v>0.183</v>
      </c>
      <c r="AJ760" s="42">
        <v>1991</v>
      </c>
      <c r="AK760" s="39" t="s">
        <v>2862</v>
      </c>
      <c r="AL760" s="13"/>
    </row>
    <row r="761" spans="1:38" ht="75" x14ac:dyDescent="0.25">
      <c r="A761" s="31">
        <v>755</v>
      </c>
      <c r="B761" s="31">
        <v>755</v>
      </c>
      <c r="C761" s="39" t="s">
        <v>1318</v>
      </c>
      <c r="D761" s="32"/>
      <c r="E761" s="32"/>
      <c r="F761" s="32"/>
      <c r="G761" s="13"/>
      <c r="H761" s="13"/>
      <c r="I761" s="13"/>
      <c r="J761" s="13"/>
      <c r="K761" s="13"/>
      <c r="L761" s="13"/>
      <c r="M761" s="32"/>
      <c r="N761" s="13"/>
      <c r="O761" s="13"/>
      <c r="P761" s="13"/>
      <c r="Q761" s="13"/>
      <c r="R761" s="32"/>
      <c r="S761" s="13"/>
      <c r="T761" s="13"/>
      <c r="U761" s="13"/>
      <c r="V761" s="13"/>
      <c r="W761" s="32"/>
      <c r="X761" s="13"/>
      <c r="Y761" s="13"/>
      <c r="Z761" s="13"/>
      <c r="AA761" s="13"/>
      <c r="AB761" s="13"/>
      <c r="AC761" s="13"/>
      <c r="AD761" s="13"/>
      <c r="AE761" s="13"/>
      <c r="AF761" s="13"/>
      <c r="AG761" s="39" t="s">
        <v>2890</v>
      </c>
      <c r="AH761" s="39" t="s">
        <v>2896</v>
      </c>
      <c r="AI761" s="39">
        <v>0.28399999999999997</v>
      </c>
      <c r="AJ761" s="42">
        <v>1989</v>
      </c>
      <c r="AK761" s="39" t="s">
        <v>2897</v>
      </c>
      <c r="AL761" s="13"/>
    </row>
    <row r="762" spans="1:38" ht="75" x14ac:dyDescent="0.25">
      <c r="A762" s="31">
        <v>756</v>
      </c>
      <c r="B762" s="31">
        <v>756</v>
      </c>
      <c r="C762" s="39" t="s">
        <v>1318</v>
      </c>
      <c r="D762" s="32"/>
      <c r="E762" s="32"/>
      <c r="F762" s="32"/>
      <c r="G762" s="13"/>
      <c r="H762" s="13"/>
      <c r="I762" s="13"/>
      <c r="J762" s="13"/>
      <c r="K762" s="13"/>
      <c r="L762" s="13"/>
      <c r="M762" s="32"/>
      <c r="N762" s="13"/>
      <c r="O762" s="13"/>
      <c r="P762" s="13"/>
      <c r="Q762" s="13"/>
      <c r="R762" s="32"/>
      <c r="S762" s="13"/>
      <c r="T762" s="13"/>
      <c r="U762" s="13"/>
      <c r="V762" s="13"/>
      <c r="W762" s="32"/>
      <c r="X762" s="13"/>
      <c r="Y762" s="13"/>
      <c r="Z762" s="13"/>
      <c r="AA762" s="13"/>
      <c r="AB762" s="13"/>
      <c r="AC762" s="13"/>
      <c r="AD762" s="13"/>
      <c r="AE762" s="13"/>
      <c r="AF762" s="13"/>
      <c r="AG762" s="39" t="s">
        <v>2892</v>
      </c>
      <c r="AH762" s="39" t="s">
        <v>2898</v>
      </c>
      <c r="AI762" s="39">
        <v>0.20699999999999999</v>
      </c>
      <c r="AJ762" s="42">
        <v>1980</v>
      </c>
      <c r="AK762" s="39" t="s">
        <v>2862</v>
      </c>
      <c r="AL762" s="13"/>
    </row>
    <row r="763" spans="1:38" ht="60" x14ac:dyDescent="0.25">
      <c r="A763" s="31">
        <v>757</v>
      </c>
      <c r="B763" s="31">
        <v>757</v>
      </c>
      <c r="C763" s="39" t="s">
        <v>1318</v>
      </c>
      <c r="D763" s="32"/>
      <c r="E763" s="32"/>
      <c r="F763" s="32"/>
      <c r="G763" s="13"/>
      <c r="H763" s="13"/>
      <c r="I763" s="13"/>
      <c r="J763" s="13"/>
      <c r="K763" s="13"/>
      <c r="L763" s="13"/>
      <c r="M763" s="32"/>
      <c r="N763" s="13"/>
      <c r="O763" s="13"/>
      <c r="P763" s="13"/>
      <c r="Q763" s="13"/>
      <c r="R763" s="32"/>
      <c r="S763" s="13"/>
      <c r="T763" s="13"/>
      <c r="U763" s="13"/>
      <c r="V763" s="13"/>
      <c r="W763" s="32"/>
      <c r="X763" s="13"/>
      <c r="Y763" s="13"/>
      <c r="Z763" s="13"/>
      <c r="AA763" s="13"/>
      <c r="AB763" s="13"/>
      <c r="AC763" s="13"/>
      <c r="AD763" s="13"/>
      <c r="AE763" s="13"/>
      <c r="AF763" s="13"/>
      <c r="AG763" s="39" t="s">
        <v>2890</v>
      </c>
      <c r="AH763" s="39" t="s">
        <v>2899</v>
      </c>
      <c r="AI763" s="39">
        <v>0.16900000000000001</v>
      </c>
      <c r="AJ763" s="42">
        <v>1980</v>
      </c>
      <c r="AK763" s="39" t="s">
        <v>2616</v>
      </c>
      <c r="AL763" s="13"/>
    </row>
    <row r="764" spans="1:38" ht="60" x14ac:dyDescent="0.25">
      <c r="A764" s="31">
        <v>758</v>
      </c>
      <c r="B764" s="31">
        <v>758</v>
      </c>
      <c r="C764" s="39" t="s">
        <v>1318</v>
      </c>
      <c r="D764" s="32"/>
      <c r="E764" s="32"/>
      <c r="F764" s="32"/>
      <c r="G764" s="13"/>
      <c r="H764" s="13"/>
      <c r="I764" s="13"/>
      <c r="J764" s="13"/>
      <c r="K764" s="13"/>
      <c r="L764" s="13"/>
      <c r="M764" s="32"/>
      <c r="N764" s="13"/>
      <c r="O764" s="13"/>
      <c r="P764" s="13"/>
      <c r="Q764" s="13"/>
      <c r="R764" s="32"/>
      <c r="S764" s="13"/>
      <c r="T764" s="13"/>
      <c r="U764" s="13"/>
      <c r="V764" s="13"/>
      <c r="W764" s="32"/>
      <c r="X764" s="13"/>
      <c r="Y764" s="13"/>
      <c r="Z764" s="13"/>
      <c r="AA764" s="13"/>
      <c r="AB764" s="13"/>
      <c r="AC764" s="13"/>
      <c r="AD764" s="13"/>
      <c r="AE764" s="13"/>
      <c r="AF764" s="13"/>
      <c r="AG764" s="39" t="s">
        <v>2890</v>
      </c>
      <c r="AH764" s="39" t="s">
        <v>2900</v>
      </c>
      <c r="AI764" s="39">
        <v>0.25</v>
      </c>
      <c r="AJ764" s="42">
        <v>1985</v>
      </c>
      <c r="AK764" s="39" t="s">
        <v>2752</v>
      </c>
      <c r="AL764" s="13"/>
    </row>
    <row r="765" spans="1:38" ht="90" x14ac:dyDescent="0.25">
      <c r="A765" s="31">
        <v>759</v>
      </c>
      <c r="B765" s="31">
        <v>759</v>
      </c>
      <c r="C765" s="39" t="s">
        <v>1318</v>
      </c>
      <c r="D765" s="32"/>
      <c r="E765" s="32"/>
      <c r="F765" s="32"/>
      <c r="G765" s="13"/>
      <c r="H765" s="13"/>
      <c r="I765" s="13"/>
      <c r="J765" s="13"/>
      <c r="K765" s="13"/>
      <c r="L765" s="13"/>
      <c r="M765" s="32"/>
      <c r="N765" s="13"/>
      <c r="O765" s="13"/>
      <c r="P765" s="13"/>
      <c r="Q765" s="13"/>
      <c r="R765" s="32"/>
      <c r="S765" s="13"/>
      <c r="T765" s="13"/>
      <c r="U765" s="13"/>
      <c r="V765" s="13"/>
      <c r="W765" s="32"/>
      <c r="X765" s="13"/>
      <c r="Y765" s="13"/>
      <c r="Z765" s="13"/>
      <c r="AA765" s="13"/>
      <c r="AB765" s="13"/>
      <c r="AC765" s="13"/>
      <c r="AD765" s="13"/>
      <c r="AE765" s="13"/>
      <c r="AF765" s="13"/>
      <c r="AG765" s="39" t="s">
        <v>2890</v>
      </c>
      <c r="AH765" s="39" t="s">
        <v>2901</v>
      </c>
      <c r="AI765" s="39">
        <v>0.112</v>
      </c>
      <c r="AJ765" s="42">
        <v>1995</v>
      </c>
      <c r="AK765" s="39" t="s">
        <v>2752</v>
      </c>
      <c r="AL765" s="13"/>
    </row>
    <row r="766" spans="1:38" ht="75" x14ac:dyDescent="0.25">
      <c r="A766" s="31">
        <v>760</v>
      </c>
      <c r="B766" s="31">
        <v>760</v>
      </c>
      <c r="C766" s="39" t="s">
        <v>1318</v>
      </c>
      <c r="D766" s="32"/>
      <c r="E766" s="32"/>
      <c r="F766" s="32"/>
      <c r="G766" s="13"/>
      <c r="H766" s="13"/>
      <c r="I766" s="13"/>
      <c r="J766" s="13"/>
      <c r="K766" s="13"/>
      <c r="L766" s="13"/>
      <c r="M766" s="32"/>
      <c r="N766" s="13"/>
      <c r="O766" s="13"/>
      <c r="P766" s="13"/>
      <c r="Q766" s="13"/>
      <c r="R766" s="32"/>
      <c r="S766" s="13"/>
      <c r="T766" s="13"/>
      <c r="U766" s="13"/>
      <c r="V766" s="13"/>
      <c r="W766" s="32"/>
      <c r="X766" s="13"/>
      <c r="Y766" s="13"/>
      <c r="Z766" s="13"/>
      <c r="AA766" s="13"/>
      <c r="AB766" s="13"/>
      <c r="AC766" s="13"/>
      <c r="AD766" s="13"/>
      <c r="AE766" s="13"/>
      <c r="AF766" s="13"/>
      <c r="AG766" s="39" t="s">
        <v>2890</v>
      </c>
      <c r="AH766" s="39" t="s">
        <v>2902</v>
      </c>
      <c r="AI766" s="39">
        <v>0.26</v>
      </c>
      <c r="AJ766" s="42">
        <v>1979</v>
      </c>
      <c r="AK766" s="39" t="s">
        <v>2752</v>
      </c>
      <c r="AL766" s="13"/>
    </row>
    <row r="767" spans="1:38" ht="75" x14ac:dyDescent="0.25">
      <c r="A767" s="31">
        <v>761</v>
      </c>
      <c r="B767" s="31">
        <v>761</v>
      </c>
      <c r="C767" s="39" t="s">
        <v>1318</v>
      </c>
      <c r="D767" s="32"/>
      <c r="E767" s="32"/>
      <c r="F767" s="32"/>
      <c r="G767" s="13"/>
      <c r="H767" s="13"/>
      <c r="I767" s="13"/>
      <c r="J767" s="13"/>
      <c r="K767" s="13"/>
      <c r="L767" s="13"/>
      <c r="M767" s="32"/>
      <c r="N767" s="13"/>
      <c r="O767" s="13"/>
      <c r="P767" s="13"/>
      <c r="Q767" s="13"/>
      <c r="R767" s="32"/>
      <c r="S767" s="13"/>
      <c r="T767" s="13"/>
      <c r="U767" s="13"/>
      <c r="V767" s="13"/>
      <c r="W767" s="32"/>
      <c r="X767" s="13"/>
      <c r="Y767" s="13"/>
      <c r="Z767" s="13"/>
      <c r="AA767" s="13"/>
      <c r="AB767" s="13"/>
      <c r="AC767" s="13"/>
      <c r="AD767" s="13"/>
      <c r="AE767" s="13"/>
      <c r="AF767" s="13"/>
      <c r="AG767" s="39" t="s">
        <v>2892</v>
      </c>
      <c r="AH767" s="39" t="s">
        <v>2903</v>
      </c>
      <c r="AI767" s="39">
        <v>0.192</v>
      </c>
      <c r="AJ767" s="42">
        <v>1996</v>
      </c>
      <c r="AK767" s="39" t="s">
        <v>2752</v>
      </c>
      <c r="AL767" s="13"/>
    </row>
    <row r="768" spans="1:38" ht="60" x14ac:dyDescent="0.25">
      <c r="A768" s="31">
        <v>762</v>
      </c>
      <c r="B768" s="31">
        <v>762</v>
      </c>
      <c r="C768" s="39" t="s">
        <v>1318</v>
      </c>
      <c r="D768" s="32"/>
      <c r="E768" s="32"/>
      <c r="F768" s="32"/>
      <c r="G768" s="13"/>
      <c r="H768" s="13"/>
      <c r="I768" s="13"/>
      <c r="J768" s="13"/>
      <c r="K768" s="13"/>
      <c r="L768" s="13"/>
      <c r="M768" s="32"/>
      <c r="N768" s="13"/>
      <c r="O768" s="13"/>
      <c r="P768" s="13"/>
      <c r="Q768" s="13"/>
      <c r="R768" s="32"/>
      <c r="S768" s="13"/>
      <c r="T768" s="13"/>
      <c r="U768" s="13"/>
      <c r="V768" s="13"/>
      <c r="W768" s="32"/>
      <c r="X768" s="13"/>
      <c r="Y768" s="13"/>
      <c r="Z768" s="13"/>
      <c r="AA768" s="13"/>
      <c r="AB768" s="13"/>
      <c r="AC768" s="13"/>
      <c r="AD768" s="13"/>
      <c r="AE768" s="13"/>
      <c r="AF768" s="13"/>
      <c r="AG768" s="39" t="s">
        <v>2904</v>
      </c>
      <c r="AH768" s="39" t="s">
        <v>2905</v>
      </c>
      <c r="AI768" s="39">
        <v>3.5000000000000003E-2</v>
      </c>
      <c r="AJ768" s="42">
        <v>1966</v>
      </c>
      <c r="AK768" s="39" t="s">
        <v>2906</v>
      </c>
      <c r="AL768" s="13"/>
    </row>
    <row r="769" spans="1:38" ht="75" x14ac:dyDescent="0.25">
      <c r="A769" s="31">
        <v>763</v>
      </c>
      <c r="B769" s="31">
        <v>763</v>
      </c>
      <c r="C769" s="39" t="s">
        <v>1318</v>
      </c>
      <c r="D769" s="32"/>
      <c r="E769" s="32"/>
      <c r="F769" s="32"/>
      <c r="G769" s="13"/>
      <c r="H769" s="13"/>
      <c r="I769" s="13"/>
      <c r="J769" s="13"/>
      <c r="K769" s="13"/>
      <c r="L769" s="13"/>
      <c r="M769" s="32"/>
      <c r="N769" s="13"/>
      <c r="O769" s="13"/>
      <c r="P769" s="13"/>
      <c r="Q769" s="13"/>
      <c r="R769" s="32"/>
      <c r="S769" s="13"/>
      <c r="T769" s="13"/>
      <c r="U769" s="13"/>
      <c r="V769" s="13"/>
      <c r="W769" s="32"/>
      <c r="X769" s="13"/>
      <c r="Y769" s="13"/>
      <c r="Z769" s="13"/>
      <c r="AA769" s="13"/>
      <c r="AB769" s="13"/>
      <c r="AC769" s="13"/>
      <c r="AD769" s="13"/>
      <c r="AE769" s="13"/>
      <c r="AF769" s="13"/>
      <c r="AG769" s="39" t="s">
        <v>2890</v>
      </c>
      <c r="AH769" s="39" t="s">
        <v>2907</v>
      </c>
      <c r="AI769" s="39">
        <v>0.03</v>
      </c>
      <c r="AJ769" s="42">
        <v>1967</v>
      </c>
      <c r="AK769" s="39" t="s">
        <v>2906</v>
      </c>
      <c r="AL769" s="13"/>
    </row>
    <row r="770" spans="1:38" ht="90" x14ac:dyDescent="0.25">
      <c r="A770" s="31">
        <v>764</v>
      </c>
      <c r="B770" s="31">
        <v>764</v>
      </c>
      <c r="C770" s="39" t="s">
        <v>1318</v>
      </c>
      <c r="D770" s="32"/>
      <c r="E770" s="32"/>
      <c r="F770" s="32"/>
      <c r="G770" s="13"/>
      <c r="H770" s="13"/>
      <c r="I770" s="13"/>
      <c r="J770" s="13"/>
      <c r="K770" s="13"/>
      <c r="L770" s="13"/>
      <c r="M770" s="32"/>
      <c r="N770" s="13"/>
      <c r="O770" s="13"/>
      <c r="P770" s="13"/>
      <c r="Q770" s="13"/>
      <c r="R770" s="32"/>
      <c r="S770" s="13"/>
      <c r="T770" s="13"/>
      <c r="U770" s="13"/>
      <c r="V770" s="13"/>
      <c r="W770" s="32"/>
      <c r="X770" s="13"/>
      <c r="Y770" s="13"/>
      <c r="Z770" s="13"/>
      <c r="AA770" s="13"/>
      <c r="AB770" s="13"/>
      <c r="AC770" s="13"/>
      <c r="AD770" s="13"/>
      <c r="AE770" s="13"/>
      <c r="AF770" s="13"/>
      <c r="AG770" s="39" t="s">
        <v>2890</v>
      </c>
      <c r="AH770" s="39" t="s">
        <v>2908</v>
      </c>
      <c r="AI770" s="39">
        <v>0.08</v>
      </c>
      <c r="AJ770" s="42">
        <v>1972</v>
      </c>
      <c r="AK770" s="39" t="s">
        <v>2752</v>
      </c>
      <c r="AL770" s="13"/>
    </row>
    <row r="771" spans="1:38" ht="60" x14ac:dyDescent="0.25">
      <c r="A771" s="31">
        <v>765</v>
      </c>
      <c r="B771" s="31">
        <v>765</v>
      </c>
      <c r="C771" s="39" t="s">
        <v>1318</v>
      </c>
      <c r="D771" s="32"/>
      <c r="E771" s="32"/>
      <c r="F771" s="32"/>
      <c r="G771" s="13"/>
      <c r="H771" s="13"/>
      <c r="I771" s="13"/>
      <c r="J771" s="13"/>
      <c r="K771" s="13"/>
      <c r="L771" s="13"/>
      <c r="M771" s="32"/>
      <c r="N771" s="13"/>
      <c r="O771" s="13"/>
      <c r="P771" s="13"/>
      <c r="Q771" s="13"/>
      <c r="R771" s="32"/>
      <c r="S771" s="13"/>
      <c r="T771" s="13"/>
      <c r="U771" s="13"/>
      <c r="V771" s="13"/>
      <c r="W771" s="32"/>
      <c r="X771" s="13"/>
      <c r="Y771" s="13"/>
      <c r="Z771" s="13"/>
      <c r="AA771" s="13"/>
      <c r="AB771" s="13"/>
      <c r="AC771" s="13"/>
      <c r="AD771" s="13"/>
      <c r="AE771" s="13"/>
      <c r="AF771" s="13"/>
      <c r="AG771" s="39" t="s">
        <v>2909</v>
      </c>
      <c r="AH771" s="39" t="s">
        <v>2910</v>
      </c>
      <c r="AI771" s="39">
        <v>0.113</v>
      </c>
      <c r="AJ771" s="42">
        <v>1994</v>
      </c>
      <c r="AK771" s="39" t="s">
        <v>2862</v>
      </c>
      <c r="AL771" s="13"/>
    </row>
    <row r="772" spans="1:38" ht="60" x14ac:dyDescent="0.25">
      <c r="A772" s="31">
        <v>766</v>
      </c>
      <c r="B772" s="31">
        <v>766</v>
      </c>
      <c r="C772" s="39" t="s">
        <v>1318</v>
      </c>
      <c r="D772" s="32"/>
      <c r="E772" s="32"/>
      <c r="F772" s="32"/>
      <c r="G772" s="13"/>
      <c r="H772" s="13"/>
      <c r="I772" s="13"/>
      <c r="J772" s="13"/>
      <c r="K772" s="13"/>
      <c r="L772" s="13"/>
      <c r="M772" s="32"/>
      <c r="N772" s="13"/>
      <c r="O772" s="13"/>
      <c r="P772" s="13"/>
      <c r="Q772" s="13"/>
      <c r="R772" s="32"/>
      <c r="S772" s="13"/>
      <c r="T772" s="13"/>
      <c r="U772" s="13"/>
      <c r="V772" s="13"/>
      <c r="W772" s="32"/>
      <c r="X772" s="13"/>
      <c r="Y772" s="13"/>
      <c r="Z772" s="13"/>
      <c r="AA772" s="13"/>
      <c r="AB772" s="13"/>
      <c r="AC772" s="13"/>
      <c r="AD772" s="13"/>
      <c r="AE772" s="13"/>
      <c r="AF772" s="13"/>
      <c r="AG772" s="39" t="s">
        <v>2911</v>
      </c>
      <c r="AH772" s="39" t="s">
        <v>2912</v>
      </c>
      <c r="AI772" s="39">
        <v>0.192</v>
      </c>
      <c r="AJ772" s="42">
        <v>1979</v>
      </c>
      <c r="AK772" s="39" t="s">
        <v>2616</v>
      </c>
      <c r="AL772" s="13"/>
    </row>
    <row r="773" spans="1:38" ht="105" x14ac:dyDescent="0.25">
      <c r="A773" s="31">
        <v>767</v>
      </c>
      <c r="B773" s="31">
        <v>767</v>
      </c>
      <c r="C773" s="39" t="s">
        <v>1318</v>
      </c>
      <c r="D773" s="32"/>
      <c r="E773" s="32"/>
      <c r="F773" s="32"/>
      <c r="G773" s="13"/>
      <c r="H773" s="13"/>
      <c r="I773" s="13"/>
      <c r="J773" s="13"/>
      <c r="K773" s="13"/>
      <c r="L773" s="13"/>
      <c r="M773" s="32"/>
      <c r="N773" s="13"/>
      <c r="O773" s="13"/>
      <c r="P773" s="13"/>
      <c r="Q773" s="13"/>
      <c r="R773" s="32"/>
      <c r="S773" s="13"/>
      <c r="T773" s="13"/>
      <c r="U773" s="13"/>
      <c r="V773" s="13"/>
      <c r="W773" s="32"/>
      <c r="X773" s="13"/>
      <c r="Y773" s="13"/>
      <c r="Z773" s="13"/>
      <c r="AA773" s="13"/>
      <c r="AB773" s="13"/>
      <c r="AC773" s="13"/>
      <c r="AD773" s="13"/>
      <c r="AE773" s="13"/>
      <c r="AF773" s="13"/>
      <c r="AG773" s="39" t="s">
        <v>2911</v>
      </c>
      <c r="AH773" s="39" t="s">
        <v>2913</v>
      </c>
      <c r="AI773" s="39">
        <v>0.16500000000000001</v>
      </c>
      <c r="AJ773" s="42">
        <v>1979</v>
      </c>
      <c r="AK773" s="39" t="s">
        <v>2752</v>
      </c>
      <c r="AL773" s="13"/>
    </row>
    <row r="774" spans="1:38" ht="75" x14ac:dyDescent="0.25">
      <c r="A774" s="31">
        <v>768</v>
      </c>
      <c r="B774" s="31">
        <v>768</v>
      </c>
      <c r="C774" s="39" t="s">
        <v>1318</v>
      </c>
      <c r="D774" s="32"/>
      <c r="E774" s="32"/>
      <c r="F774" s="32"/>
      <c r="G774" s="13"/>
      <c r="H774" s="13"/>
      <c r="I774" s="13"/>
      <c r="J774" s="13"/>
      <c r="K774" s="13"/>
      <c r="L774" s="13"/>
      <c r="M774" s="32"/>
      <c r="N774" s="13"/>
      <c r="O774" s="13"/>
      <c r="P774" s="13"/>
      <c r="Q774" s="13"/>
      <c r="R774" s="32"/>
      <c r="S774" s="13"/>
      <c r="T774" s="13"/>
      <c r="U774" s="13"/>
      <c r="V774" s="13"/>
      <c r="W774" s="32"/>
      <c r="X774" s="13"/>
      <c r="Y774" s="13"/>
      <c r="Z774" s="13"/>
      <c r="AA774" s="13"/>
      <c r="AB774" s="13"/>
      <c r="AC774" s="13"/>
      <c r="AD774" s="13"/>
      <c r="AE774" s="13"/>
      <c r="AF774" s="13"/>
      <c r="AG774" s="39" t="s">
        <v>2911</v>
      </c>
      <c r="AH774" s="39" t="s">
        <v>2914</v>
      </c>
      <c r="AI774" s="39">
        <v>9.8000000000000004E-2</v>
      </c>
      <c r="AJ774" s="42">
        <v>1979</v>
      </c>
      <c r="AK774" s="39" t="s">
        <v>2752</v>
      </c>
      <c r="AL774" s="13"/>
    </row>
    <row r="775" spans="1:38" ht="60" x14ac:dyDescent="0.25">
      <c r="A775" s="31">
        <v>769</v>
      </c>
      <c r="B775" s="31">
        <v>769</v>
      </c>
      <c r="C775" s="39" t="s">
        <v>1318</v>
      </c>
      <c r="D775" s="32"/>
      <c r="E775" s="32"/>
      <c r="F775" s="32"/>
      <c r="G775" s="13"/>
      <c r="H775" s="13"/>
      <c r="I775" s="13"/>
      <c r="J775" s="13"/>
      <c r="K775" s="13"/>
      <c r="L775" s="13"/>
      <c r="M775" s="32"/>
      <c r="N775" s="13"/>
      <c r="O775" s="13"/>
      <c r="P775" s="13"/>
      <c r="Q775" s="13"/>
      <c r="R775" s="32"/>
      <c r="S775" s="13"/>
      <c r="T775" s="13"/>
      <c r="U775" s="13"/>
      <c r="V775" s="13"/>
      <c r="W775" s="32"/>
      <c r="X775" s="13"/>
      <c r="Y775" s="13"/>
      <c r="Z775" s="13"/>
      <c r="AA775" s="13"/>
      <c r="AB775" s="13"/>
      <c r="AC775" s="13"/>
      <c r="AD775" s="13"/>
      <c r="AE775" s="13"/>
      <c r="AF775" s="13"/>
      <c r="AG775" s="39" t="s">
        <v>2909</v>
      </c>
      <c r="AH775" s="39" t="s">
        <v>2915</v>
      </c>
      <c r="AI775" s="39">
        <v>0.32700000000000001</v>
      </c>
      <c r="AJ775" s="42">
        <v>2007</v>
      </c>
      <c r="AK775" s="39" t="s">
        <v>2752</v>
      </c>
      <c r="AL775" s="13"/>
    </row>
    <row r="776" spans="1:38" ht="75" x14ac:dyDescent="0.25">
      <c r="A776" s="31">
        <v>770</v>
      </c>
      <c r="B776" s="31">
        <v>770</v>
      </c>
      <c r="C776" s="39" t="s">
        <v>1318</v>
      </c>
      <c r="D776" s="32"/>
      <c r="E776" s="32"/>
      <c r="F776" s="32"/>
      <c r="G776" s="13"/>
      <c r="H776" s="13"/>
      <c r="I776" s="13"/>
      <c r="J776" s="13"/>
      <c r="K776" s="13"/>
      <c r="L776" s="13"/>
      <c r="M776" s="32"/>
      <c r="N776" s="13"/>
      <c r="O776" s="13"/>
      <c r="P776" s="13"/>
      <c r="Q776" s="13"/>
      <c r="R776" s="32"/>
      <c r="S776" s="13"/>
      <c r="T776" s="13"/>
      <c r="U776" s="13"/>
      <c r="V776" s="13"/>
      <c r="W776" s="32"/>
      <c r="X776" s="13"/>
      <c r="Y776" s="13"/>
      <c r="Z776" s="13"/>
      <c r="AA776" s="13"/>
      <c r="AB776" s="13"/>
      <c r="AC776" s="13"/>
      <c r="AD776" s="13"/>
      <c r="AE776" s="13"/>
      <c r="AF776" s="13"/>
      <c r="AG776" s="39" t="s">
        <v>2909</v>
      </c>
      <c r="AH776" s="39" t="s">
        <v>2916</v>
      </c>
      <c r="AI776" s="39">
        <v>0.192</v>
      </c>
      <c r="AJ776" s="42">
        <v>1979</v>
      </c>
      <c r="AK776" s="39" t="s">
        <v>2616</v>
      </c>
      <c r="AL776" s="13"/>
    </row>
    <row r="777" spans="1:38" ht="60" x14ac:dyDescent="0.25">
      <c r="A777" s="31">
        <v>771</v>
      </c>
      <c r="B777" s="31">
        <v>771</v>
      </c>
      <c r="C777" s="39" t="s">
        <v>1318</v>
      </c>
      <c r="D777" s="32"/>
      <c r="E777" s="32"/>
      <c r="F777" s="32"/>
      <c r="G777" s="13"/>
      <c r="H777" s="13"/>
      <c r="I777" s="13"/>
      <c r="J777" s="13"/>
      <c r="K777" s="13"/>
      <c r="L777" s="13"/>
      <c r="M777" s="32"/>
      <c r="N777" s="13"/>
      <c r="O777" s="13"/>
      <c r="P777" s="13"/>
      <c r="Q777" s="13"/>
      <c r="R777" s="32"/>
      <c r="S777" s="13"/>
      <c r="T777" s="13"/>
      <c r="U777" s="13"/>
      <c r="V777" s="13"/>
      <c r="W777" s="32"/>
      <c r="X777" s="13"/>
      <c r="Y777" s="13"/>
      <c r="Z777" s="13"/>
      <c r="AA777" s="13"/>
      <c r="AB777" s="13"/>
      <c r="AC777" s="13"/>
      <c r="AD777" s="13"/>
      <c r="AE777" s="13"/>
      <c r="AF777" s="13"/>
      <c r="AG777" s="39" t="s">
        <v>2917</v>
      </c>
      <c r="AH777" s="39" t="s">
        <v>2918</v>
      </c>
      <c r="AI777" s="39">
        <v>0.02</v>
      </c>
      <c r="AJ777" s="42">
        <v>2006</v>
      </c>
      <c r="AK777" s="39" t="s">
        <v>2919</v>
      </c>
      <c r="AL777" s="13"/>
    </row>
    <row r="778" spans="1:38" ht="60" x14ac:dyDescent="0.25">
      <c r="A778" s="31">
        <v>772</v>
      </c>
      <c r="B778" s="31">
        <v>772</v>
      </c>
      <c r="C778" s="39" t="s">
        <v>1318</v>
      </c>
      <c r="D778" s="32"/>
      <c r="E778" s="32"/>
      <c r="F778" s="32"/>
      <c r="G778" s="13"/>
      <c r="H778" s="13"/>
      <c r="I778" s="13"/>
      <c r="J778" s="13"/>
      <c r="K778" s="13"/>
      <c r="L778" s="13"/>
      <c r="M778" s="32"/>
      <c r="N778" s="13"/>
      <c r="O778" s="13"/>
      <c r="P778" s="13"/>
      <c r="Q778" s="13"/>
      <c r="R778" s="32"/>
      <c r="S778" s="13"/>
      <c r="T778" s="13"/>
      <c r="U778" s="13"/>
      <c r="V778" s="13"/>
      <c r="W778" s="32"/>
      <c r="X778" s="13"/>
      <c r="Y778" s="13"/>
      <c r="Z778" s="13"/>
      <c r="AA778" s="13"/>
      <c r="AB778" s="13"/>
      <c r="AC778" s="13"/>
      <c r="AD778" s="13"/>
      <c r="AE778" s="13"/>
      <c r="AF778" s="13"/>
      <c r="AG778" s="39" t="s">
        <v>2909</v>
      </c>
      <c r="AH778" s="39" t="s">
        <v>2920</v>
      </c>
      <c r="AI778" s="39">
        <v>0.09</v>
      </c>
      <c r="AJ778" s="42">
        <v>1979</v>
      </c>
      <c r="AK778" s="39" t="s">
        <v>2752</v>
      </c>
      <c r="AL778" s="13"/>
    </row>
    <row r="779" spans="1:38" ht="75" x14ac:dyDescent="0.25">
      <c r="A779" s="31">
        <v>773</v>
      </c>
      <c r="B779" s="31">
        <v>773</v>
      </c>
      <c r="C779" s="39" t="s">
        <v>1318</v>
      </c>
      <c r="D779" s="32"/>
      <c r="E779" s="32"/>
      <c r="F779" s="32"/>
      <c r="G779" s="13"/>
      <c r="H779" s="13"/>
      <c r="I779" s="13"/>
      <c r="J779" s="13"/>
      <c r="K779" s="13"/>
      <c r="L779" s="13"/>
      <c r="M779" s="32"/>
      <c r="N779" s="13"/>
      <c r="O779" s="13"/>
      <c r="P779" s="13"/>
      <c r="Q779" s="13"/>
      <c r="R779" s="32"/>
      <c r="S779" s="13"/>
      <c r="T779" s="13"/>
      <c r="U779" s="13"/>
      <c r="V779" s="13"/>
      <c r="W779" s="32"/>
      <c r="X779" s="13"/>
      <c r="Y779" s="13"/>
      <c r="Z779" s="13"/>
      <c r="AA779" s="13"/>
      <c r="AB779" s="13"/>
      <c r="AC779" s="13"/>
      <c r="AD779" s="13"/>
      <c r="AE779" s="13"/>
      <c r="AF779" s="13"/>
      <c r="AG779" s="39" t="s">
        <v>2917</v>
      </c>
      <c r="AH779" s="39" t="s">
        <v>2921</v>
      </c>
      <c r="AI779" s="39">
        <v>9.5000000000000001E-2</v>
      </c>
      <c r="AJ779" s="42">
        <v>1979</v>
      </c>
      <c r="AK779" s="39" t="s">
        <v>2752</v>
      </c>
      <c r="AL779" s="13"/>
    </row>
    <row r="780" spans="1:38" ht="75" x14ac:dyDescent="0.25">
      <c r="A780" s="31">
        <v>774</v>
      </c>
      <c r="B780" s="31">
        <v>774</v>
      </c>
      <c r="C780" s="39" t="s">
        <v>1318</v>
      </c>
      <c r="D780" s="32"/>
      <c r="E780" s="32"/>
      <c r="F780" s="32"/>
      <c r="G780" s="13"/>
      <c r="H780" s="13"/>
      <c r="I780" s="13"/>
      <c r="J780" s="13"/>
      <c r="K780" s="13"/>
      <c r="L780" s="13"/>
      <c r="M780" s="32"/>
      <c r="N780" s="13"/>
      <c r="O780" s="13"/>
      <c r="P780" s="13"/>
      <c r="Q780" s="13"/>
      <c r="R780" s="32"/>
      <c r="S780" s="13"/>
      <c r="T780" s="13"/>
      <c r="U780" s="13"/>
      <c r="V780" s="13"/>
      <c r="W780" s="32"/>
      <c r="X780" s="13"/>
      <c r="Y780" s="13"/>
      <c r="Z780" s="13"/>
      <c r="AA780" s="13"/>
      <c r="AB780" s="13"/>
      <c r="AC780" s="13"/>
      <c r="AD780" s="13"/>
      <c r="AE780" s="13"/>
      <c r="AF780" s="13"/>
      <c r="AG780" s="39" t="s">
        <v>2922</v>
      </c>
      <c r="AH780" s="39" t="s">
        <v>2923</v>
      </c>
      <c r="AI780" s="39">
        <v>0.22</v>
      </c>
      <c r="AJ780" s="42">
        <v>1996</v>
      </c>
      <c r="AK780" s="39" t="s">
        <v>2831</v>
      </c>
      <c r="AL780" s="13"/>
    </row>
    <row r="781" spans="1:38" ht="105" x14ac:dyDescent="0.25">
      <c r="A781" s="31">
        <v>775</v>
      </c>
      <c r="B781" s="31">
        <v>775</v>
      </c>
      <c r="C781" s="39" t="s">
        <v>1318</v>
      </c>
      <c r="D781" s="32"/>
      <c r="E781" s="32"/>
      <c r="F781" s="32"/>
      <c r="G781" s="13"/>
      <c r="H781" s="13"/>
      <c r="I781" s="13"/>
      <c r="J781" s="13"/>
      <c r="K781" s="13"/>
      <c r="L781" s="13"/>
      <c r="M781" s="32"/>
      <c r="N781" s="13"/>
      <c r="O781" s="13"/>
      <c r="P781" s="13"/>
      <c r="Q781" s="13"/>
      <c r="R781" s="32"/>
      <c r="S781" s="13"/>
      <c r="T781" s="13"/>
      <c r="U781" s="13"/>
      <c r="V781" s="13"/>
      <c r="W781" s="32"/>
      <c r="X781" s="13"/>
      <c r="Y781" s="13"/>
      <c r="Z781" s="13"/>
      <c r="AA781" s="13"/>
      <c r="AB781" s="13"/>
      <c r="AC781" s="13"/>
      <c r="AD781" s="13"/>
      <c r="AE781" s="13"/>
      <c r="AF781" s="13"/>
      <c r="AG781" s="39" t="s">
        <v>2922</v>
      </c>
      <c r="AH781" s="39" t="s">
        <v>2924</v>
      </c>
      <c r="AI781" s="39">
        <v>0.24</v>
      </c>
      <c r="AJ781" s="42">
        <v>1988</v>
      </c>
      <c r="AK781" s="39" t="s">
        <v>1404</v>
      </c>
      <c r="AL781" s="13"/>
    </row>
    <row r="782" spans="1:38" ht="45" x14ac:dyDescent="0.25">
      <c r="A782" s="31">
        <v>776</v>
      </c>
      <c r="B782" s="31">
        <v>776</v>
      </c>
      <c r="C782" s="39" t="s">
        <v>1318</v>
      </c>
      <c r="D782" s="32"/>
      <c r="E782" s="32"/>
      <c r="F782" s="32"/>
      <c r="G782" s="13"/>
      <c r="H782" s="13"/>
      <c r="I782" s="13"/>
      <c r="J782" s="13"/>
      <c r="K782" s="13"/>
      <c r="L782" s="13"/>
      <c r="M782" s="32"/>
      <c r="N782" s="13"/>
      <c r="O782" s="13"/>
      <c r="P782" s="13"/>
      <c r="Q782" s="13"/>
      <c r="R782" s="32"/>
      <c r="S782" s="13"/>
      <c r="T782" s="13"/>
      <c r="U782" s="13"/>
      <c r="V782" s="13"/>
      <c r="W782" s="32"/>
      <c r="X782" s="13"/>
      <c r="Y782" s="13"/>
      <c r="Z782" s="13"/>
      <c r="AA782" s="13"/>
      <c r="AB782" s="13"/>
      <c r="AC782" s="13"/>
      <c r="AD782" s="13"/>
      <c r="AE782" s="13"/>
      <c r="AF782" s="13"/>
      <c r="AG782" s="39" t="s">
        <v>2922</v>
      </c>
      <c r="AH782" s="39" t="s">
        <v>2925</v>
      </c>
      <c r="AI782" s="39">
        <v>0.19800000000000001</v>
      </c>
      <c r="AJ782" s="42">
        <v>1999</v>
      </c>
      <c r="AK782" s="39" t="s">
        <v>1404</v>
      </c>
      <c r="AL782" s="13"/>
    </row>
    <row r="783" spans="1:38" ht="90" x14ac:dyDescent="0.25">
      <c r="A783" s="31">
        <v>777</v>
      </c>
      <c r="B783" s="31">
        <v>777</v>
      </c>
      <c r="C783" s="39" t="s">
        <v>1318</v>
      </c>
      <c r="D783" s="32"/>
      <c r="E783" s="32"/>
      <c r="F783" s="32"/>
      <c r="G783" s="13"/>
      <c r="H783" s="13"/>
      <c r="I783" s="13"/>
      <c r="J783" s="13"/>
      <c r="K783" s="13"/>
      <c r="L783" s="13"/>
      <c r="M783" s="32"/>
      <c r="N783" s="13"/>
      <c r="O783" s="13"/>
      <c r="P783" s="13"/>
      <c r="Q783" s="13"/>
      <c r="R783" s="32"/>
      <c r="S783" s="13"/>
      <c r="T783" s="13"/>
      <c r="U783" s="13"/>
      <c r="V783" s="13"/>
      <c r="W783" s="32"/>
      <c r="X783" s="13"/>
      <c r="Y783" s="13"/>
      <c r="Z783" s="13"/>
      <c r="AA783" s="13"/>
      <c r="AB783" s="13"/>
      <c r="AC783" s="13"/>
      <c r="AD783" s="13"/>
      <c r="AE783" s="13"/>
      <c r="AF783" s="13"/>
      <c r="AG783" s="39" t="s">
        <v>2926</v>
      </c>
      <c r="AH783" s="39" t="s">
        <v>2927</v>
      </c>
      <c r="AI783" s="39">
        <v>0.17199999999999999</v>
      </c>
      <c r="AJ783" s="42">
        <v>1980</v>
      </c>
      <c r="AK783" s="39" t="s">
        <v>1490</v>
      </c>
      <c r="AL783" s="13"/>
    </row>
    <row r="784" spans="1:38" ht="105" x14ac:dyDescent="0.25">
      <c r="A784" s="31">
        <v>778</v>
      </c>
      <c r="B784" s="31">
        <v>778</v>
      </c>
      <c r="C784" s="39" t="s">
        <v>1318</v>
      </c>
      <c r="D784" s="32"/>
      <c r="E784" s="32"/>
      <c r="F784" s="32"/>
      <c r="G784" s="13"/>
      <c r="H784" s="13"/>
      <c r="I784" s="13"/>
      <c r="J784" s="13"/>
      <c r="K784" s="13"/>
      <c r="L784" s="13"/>
      <c r="M784" s="32"/>
      <c r="N784" s="13"/>
      <c r="O784" s="13"/>
      <c r="P784" s="13"/>
      <c r="Q784" s="13"/>
      <c r="R784" s="32"/>
      <c r="S784" s="13"/>
      <c r="T784" s="13"/>
      <c r="U784" s="13"/>
      <c r="V784" s="13"/>
      <c r="W784" s="32"/>
      <c r="X784" s="13"/>
      <c r="Y784" s="13"/>
      <c r="Z784" s="13"/>
      <c r="AA784" s="13"/>
      <c r="AB784" s="13"/>
      <c r="AC784" s="13"/>
      <c r="AD784" s="13"/>
      <c r="AE784" s="13"/>
      <c r="AF784" s="13"/>
      <c r="AG784" s="39" t="s">
        <v>2926</v>
      </c>
      <c r="AH784" s="39" t="s">
        <v>2928</v>
      </c>
      <c r="AI784" s="39">
        <v>8.2000000000000003E-2</v>
      </c>
      <c r="AJ784" s="42">
        <v>1986</v>
      </c>
      <c r="AK784" s="39" t="s">
        <v>2929</v>
      </c>
      <c r="AL784" s="13"/>
    </row>
    <row r="785" spans="1:38" ht="75" x14ac:dyDescent="0.25">
      <c r="A785" s="31">
        <v>779</v>
      </c>
      <c r="B785" s="31">
        <v>779</v>
      </c>
      <c r="C785" s="39" t="s">
        <v>1318</v>
      </c>
      <c r="D785" s="32"/>
      <c r="E785" s="32"/>
      <c r="F785" s="32"/>
      <c r="G785" s="13"/>
      <c r="H785" s="13"/>
      <c r="I785" s="13"/>
      <c r="J785" s="13"/>
      <c r="K785" s="13"/>
      <c r="L785" s="13"/>
      <c r="M785" s="32"/>
      <c r="N785" s="13"/>
      <c r="O785" s="13"/>
      <c r="P785" s="13"/>
      <c r="Q785" s="13"/>
      <c r="R785" s="32"/>
      <c r="S785" s="13"/>
      <c r="T785" s="13"/>
      <c r="U785" s="13"/>
      <c r="V785" s="13"/>
      <c r="W785" s="32"/>
      <c r="X785" s="13"/>
      <c r="Y785" s="13"/>
      <c r="Z785" s="13"/>
      <c r="AA785" s="13"/>
      <c r="AB785" s="13"/>
      <c r="AC785" s="13"/>
      <c r="AD785" s="13"/>
      <c r="AE785" s="13"/>
      <c r="AF785" s="13"/>
      <c r="AG785" s="39" t="s">
        <v>2926</v>
      </c>
      <c r="AH785" s="39" t="s">
        <v>2930</v>
      </c>
      <c r="AI785" s="39">
        <v>0.24299999999999999</v>
      </c>
      <c r="AJ785" s="42">
        <v>1999</v>
      </c>
      <c r="AK785" s="39" t="s">
        <v>1490</v>
      </c>
      <c r="AL785" s="13"/>
    </row>
    <row r="786" spans="1:38" ht="75" x14ac:dyDescent="0.25">
      <c r="A786" s="31">
        <v>780</v>
      </c>
      <c r="B786" s="31">
        <v>780</v>
      </c>
      <c r="C786" s="39" t="s">
        <v>1318</v>
      </c>
      <c r="D786" s="32"/>
      <c r="E786" s="32"/>
      <c r="F786" s="32"/>
      <c r="G786" s="13"/>
      <c r="H786" s="13"/>
      <c r="I786" s="13"/>
      <c r="J786" s="13"/>
      <c r="K786" s="13"/>
      <c r="L786" s="13"/>
      <c r="M786" s="32"/>
      <c r="N786" s="13"/>
      <c r="O786" s="13"/>
      <c r="P786" s="13"/>
      <c r="Q786" s="13"/>
      <c r="R786" s="32"/>
      <c r="S786" s="13"/>
      <c r="T786" s="13"/>
      <c r="U786" s="13"/>
      <c r="V786" s="13"/>
      <c r="W786" s="32"/>
      <c r="X786" s="13"/>
      <c r="Y786" s="13"/>
      <c r="Z786" s="13"/>
      <c r="AA786" s="13"/>
      <c r="AB786" s="13"/>
      <c r="AC786" s="13"/>
      <c r="AD786" s="13"/>
      <c r="AE786" s="13"/>
      <c r="AF786" s="13"/>
      <c r="AG786" s="39" t="s">
        <v>2926</v>
      </c>
      <c r="AH786" s="39" t="s">
        <v>2931</v>
      </c>
      <c r="AI786" s="39">
        <v>2.4E-2</v>
      </c>
      <c r="AJ786" s="42">
        <v>1966</v>
      </c>
      <c r="AK786" s="39" t="s">
        <v>2932</v>
      </c>
      <c r="AL786" s="13"/>
    </row>
    <row r="787" spans="1:38" ht="90" x14ac:dyDescent="0.25">
      <c r="A787" s="31">
        <v>781</v>
      </c>
      <c r="B787" s="31">
        <v>781</v>
      </c>
      <c r="C787" s="39" t="s">
        <v>1318</v>
      </c>
      <c r="D787" s="32"/>
      <c r="E787" s="32"/>
      <c r="F787" s="32"/>
      <c r="G787" s="13"/>
      <c r="H787" s="13"/>
      <c r="I787" s="13"/>
      <c r="J787" s="13"/>
      <c r="K787" s="13"/>
      <c r="L787" s="13"/>
      <c r="M787" s="32"/>
      <c r="N787" s="13"/>
      <c r="O787" s="13"/>
      <c r="P787" s="13"/>
      <c r="Q787" s="13"/>
      <c r="R787" s="32"/>
      <c r="S787" s="13"/>
      <c r="T787" s="13"/>
      <c r="U787" s="13"/>
      <c r="V787" s="13"/>
      <c r="W787" s="32"/>
      <c r="X787" s="13"/>
      <c r="Y787" s="13"/>
      <c r="Z787" s="13"/>
      <c r="AA787" s="13"/>
      <c r="AB787" s="13"/>
      <c r="AC787" s="13"/>
      <c r="AD787" s="13"/>
      <c r="AE787" s="13"/>
      <c r="AF787" s="13"/>
      <c r="AG787" s="39" t="s">
        <v>2926</v>
      </c>
      <c r="AH787" s="39" t="s">
        <v>2933</v>
      </c>
      <c r="AI787" s="39">
        <v>0.2</v>
      </c>
      <c r="AJ787" s="42">
        <v>1989</v>
      </c>
      <c r="AK787" s="39" t="s">
        <v>2934</v>
      </c>
      <c r="AL787" s="13"/>
    </row>
    <row r="788" spans="1:38" ht="75" x14ac:dyDescent="0.25">
      <c r="A788" s="31">
        <v>782</v>
      </c>
      <c r="B788" s="31">
        <v>782</v>
      </c>
      <c r="C788" s="39" t="s">
        <v>1318</v>
      </c>
      <c r="D788" s="32"/>
      <c r="E788" s="32"/>
      <c r="F788" s="32"/>
      <c r="G788" s="13"/>
      <c r="H788" s="13"/>
      <c r="I788" s="13"/>
      <c r="J788" s="13"/>
      <c r="K788" s="13"/>
      <c r="L788" s="13"/>
      <c r="M788" s="32"/>
      <c r="N788" s="13"/>
      <c r="O788" s="13"/>
      <c r="P788" s="13"/>
      <c r="Q788" s="13"/>
      <c r="R788" s="32"/>
      <c r="S788" s="13"/>
      <c r="T788" s="13"/>
      <c r="U788" s="13"/>
      <c r="V788" s="13"/>
      <c r="W788" s="32"/>
      <c r="X788" s="13"/>
      <c r="Y788" s="13"/>
      <c r="Z788" s="13"/>
      <c r="AA788" s="13"/>
      <c r="AB788" s="13"/>
      <c r="AC788" s="13"/>
      <c r="AD788" s="13"/>
      <c r="AE788" s="13"/>
      <c r="AF788" s="13"/>
      <c r="AG788" s="39" t="s">
        <v>2922</v>
      </c>
      <c r="AH788" s="39" t="s">
        <v>2935</v>
      </c>
      <c r="AI788" s="39">
        <v>0.06</v>
      </c>
      <c r="AJ788" s="42">
        <v>1985</v>
      </c>
      <c r="AK788" s="39" t="s">
        <v>2815</v>
      </c>
      <c r="AL788" s="13"/>
    </row>
    <row r="789" spans="1:38" ht="60" x14ac:dyDescent="0.25">
      <c r="A789" s="31">
        <v>783</v>
      </c>
      <c r="B789" s="31">
        <v>783</v>
      </c>
      <c r="C789" s="39" t="s">
        <v>1318</v>
      </c>
      <c r="D789" s="32"/>
      <c r="E789" s="32"/>
      <c r="F789" s="32"/>
      <c r="G789" s="13"/>
      <c r="H789" s="13"/>
      <c r="I789" s="13"/>
      <c r="J789" s="13"/>
      <c r="K789" s="13"/>
      <c r="L789" s="13"/>
      <c r="M789" s="32"/>
      <c r="N789" s="13"/>
      <c r="O789" s="13"/>
      <c r="P789" s="13"/>
      <c r="Q789" s="13"/>
      <c r="R789" s="32"/>
      <c r="S789" s="13"/>
      <c r="T789" s="13"/>
      <c r="U789" s="13"/>
      <c r="V789" s="13"/>
      <c r="W789" s="32"/>
      <c r="X789" s="13"/>
      <c r="Y789" s="13"/>
      <c r="Z789" s="13"/>
      <c r="AA789" s="13"/>
      <c r="AB789" s="13"/>
      <c r="AC789" s="13"/>
      <c r="AD789" s="13"/>
      <c r="AE789" s="13"/>
      <c r="AF789" s="13"/>
      <c r="AG789" s="39" t="s">
        <v>2926</v>
      </c>
      <c r="AH789" s="39" t="s">
        <v>2936</v>
      </c>
      <c r="AI789" s="39">
        <v>0.2</v>
      </c>
      <c r="AJ789" s="42">
        <v>1989</v>
      </c>
      <c r="AK789" s="39" t="s">
        <v>2818</v>
      </c>
      <c r="AL789" s="13"/>
    </row>
    <row r="790" spans="1:38" ht="105" x14ac:dyDescent="0.25">
      <c r="A790" s="31">
        <v>784</v>
      </c>
      <c r="B790" s="31">
        <v>784</v>
      </c>
      <c r="C790" s="39" t="s">
        <v>1318</v>
      </c>
      <c r="D790" s="32"/>
      <c r="E790" s="32"/>
      <c r="F790" s="32"/>
      <c r="G790" s="13"/>
      <c r="H790" s="13"/>
      <c r="I790" s="13"/>
      <c r="J790" s="13"/>
      <c r="K790" s="13"/>
      <c r="L790" s="13"/>
      <c r="M790" s="32"/>
      <c r="N790" s="13"/>
      <c r="O790" s="13"/>
      <c r="P790" s="13"/>
      <c r="Q790" s="13"/>
      <c r="R790" s="32"/>
      <c r="S790" s="13"/>
      <c r="T790" s="13"/>
      <c r="U790" s="13"/>
      <c r="V790" s="13"/>
      <c r="W790" s="32"/>
      <c r="X790" s="13"/>
      <c r="Y790" s="13"/>
      <c r="Z790" s="13"/>
      <c r="AA790" s="13"/>
      <c r="AB790" s="13"/>
      <c r="AC790" s="13"/>
      <c r="AD790" s="13"/>
      <c r="AE790" s="13"/>
      <c r="AF790" s="13"/>
      <c r="AG790" s="39" t="s">
        <v>2937</v>
      </c>
      <c r="AH790" s="39" t="s">
        <v>2924</v>
      </c>
      <c r="AI790" s="39">
        <v>7.4999999999999997E-2</v>
      </c>
      <c r="AJ790" s="42">
        <v>1992</v>
      </c>
      <c r="AK790" s="39" t="s">
        <v>2741</v>
      </c>
      <c r="AL790" s="13"/>
    </row>
    <row r="791" spans="1:38" ht="45" x14ac:dyDescent="0.25">
      <c r="A791" s="31">
        <v>785</v>
      </c>
      <c r="B791" s="31">
        <v>785</v>
      </c>
      <c r="C791" s="39" t="s">
        <v>1318</v>
      </c>
      <c r="D791" s="32"/>
      <c r="E791" s="32"/>
      <c r="F791" s="32"/>
      <c r="G791" s="13"/>
      <c r="H791" s="13"/>
      <c r="I791" s="13"/>
      <c r="J791" s="13"/>
      <c r="K791" s="13"/>
      <c r="L791" s="13"/>
      <c r="M791" s="32"/>
      <c r="N791" s="13"/>
      <c r="O791" s="13"/>
      <c r="P791" s="13"/>
      <c r="Q791" s="13"/>
      <c r="R791" s="32"/>
      <c r="S791" s="13"/>
      <c r="T791" s="13"/>
      <c r="U791" s="13"/>
      <c r="V791" s="13"/>
      <c r="W791" s="32"/>
      <c r="X791" s="13"/>
      <c r="Y791" s="13"/>
      <c r="Z791" s="13"/>
      <c r="AA791" s="13"/>
      <c r="AB791" s="13"/>
      <c r="AC791" s="13"/>
      <c r="AD791" s="13"/>
      <c r="AE791" s="13"/>
      <c r="AF791" s="13"/>
      <c r="AG791" s="39" t="s">
        <v>2922</v>
      </c>
      <c r="AH791" s="39" t="s">
        <v>2938</v>
      </c>
      <c r="AI791" s="39">
        <v>0.19500000000000001</v>
      </c>
      <c r="AJ791" s="42">
        <v>1986</v>
      </c>
      <c r="AK791" s="39" t="s">
        <v>1404</v>
      </c>
      <c r="AL791" s="13"/>
    </row>
    <row r="792" spans="1:38" ht="75" x14ac:dyDescent="0.25">
      <c r="A792" s="31">
        <v>786</v>
      </c>
      <c r="B792" s="31">
        <v>786</v>
      </c>
      <c r="C792" s="39" t="s">
        <v>1318</v>
      </c>
      <c r="D792" s="32"/>
      <c r="E792" s="32"/>
      <c r="F792" s="32"/>
      <c r="G792" s="13"/>
      <c r="H792" s="13"/>
      <c r="I792" s="13"/>
      <c r="J792" s="13"/>
      <c r="K792" s="13"/>
      <c r="L792" s="13"/>
      <c r="M792" s="32"/>
      <c r="N792" s="13"/>
      <c r="O792" s="13"/>
      <c r="P792" s="13"/>
      <c r="Q792" s="13"/>
      <c r="R792" s="32"/>
      <c r="S792" s="13"/>
      <c r="T792" s="13"/>
      <c r="U792" s="13"/>
      <c r="V792" s="13"/>
      <c r="W792" s="32"/>
      <c r="X792" s="13"/>
      <c r="Y792" s="13"/>
      <c r="Z792" s="13"/>
      <c r="AA792" s="13"/>
      <c r="AB792" s="13"/>
      <c r="AC792" s="13"/>
      <c r="AD792" s="13"/>
      <c r="AE792" s="13"/>
      <c r="AF792" s="13"/>
      <c r="AG792" s="39" t="s">
        <v>2937</v>
      </c>
      <c r="AH792" s="39" t="s">
        <v>2939</v>
      </c>
      <c r="AI792" s="39">
        <v>0.23400000000000001</v>
      </c>
      <c r="AJ792" s="42">
        <v>1989</v>
      </c>
      <c r="AK792" s="39" t="s">
        <v>2752</v>
      </c>
      <c r="AL792" s="13"/>
    </row>
    <row r="793" spans="1:38" ht="75" x14ac:dyDescent="0.25">
      <c r="A793" s="31">
        <v>787</v>
      </c>
      <c r="B793" s="31">
        <v>787</v>
      </c>
      <c r="C793" s="39" t="s">
        <v>1318</v>
      </c>
      <c r="D793" s="32"/>
      <c r="E793" s="32"/>
      <c r="F793" s="32"/>
      <c r="G793" s="13"/>
      <c r="H793" s="13"/>
      <c r="I793" s="13"/>
      <c r="J793" s="13"/>
      <c r="K793" s="13"/>
      <c r="L793" s="13"/>
      <c r="M793" s="32"/>
      <c r="N793" s="13"/>
      <c r="O793" s="13"/>
      <c r="P793" s="13"/>
      <c r="Q793" s="13"/>
      <c r="R793" s="32"/>
      <c r="S793" s="13"/>
      <c r="T793" s="13"/>
      <c r="U793" s="13"/>
      <c r="V793" s="13"/>
      <c r="W793" s="32"/>
      <c r="X793" s="13"/>
      <c r="Y793" s="13"/>
      <c r="Z793" s="13"/>
      <c r="AA793" s="13"/>
      <c r="AB793" s="13"/>
      <c r="AC793" s="13"/>
      <c r="AD793" s="13"/>
      <c r="AE793" s="13"/>
      <c r="AF793" s="13"/>
      <c r="AG793" s="39" t="s">
        <v>2922</v>
      </c>
      <c r="AH793" s="39" t="s">
        <v>2940</v>
      </c>
      <c r="AI793" s="39">
        <v>0.21</v>
      </c>
      <c r="AJ793" s="42">
        <v>1989</v>
      </c>
      <c r="AK793" s="39" t="s">
        <v>1500</v>
      </c>
      <c r="AL793" s="13"/>
    </row>
    <row r="794" spans="1:38" ht="75" x14ac:dyDescent="0.25">
      <c r="A794" s="31">
        <v>788</v>
      </c>
      <c r="B794" s="31">
        <v>788</v>
      </c>
      <c r="C794" s="39" t="s">
        <v>1318</v>
      </c>
      <c r="D794" s="32"/>
      <c r="E794" s="32"/>
      <c r="F794" s="32"/>
      <c r="G794" s="13"/>
      <c r="H794" s="13"/>
      <c r="I794" s="13"/>
      <c r="J794" s="13"/>
      <c r="K794" s="13"/>
      <c r="L794" s="13"/>
      <c r="M794" s="32"/>
      <c r="N794" s="13"/>
      <c r="O794" s="13"/>
      <c r="P794" s="13"/>
      <c r="Q794" s="13"/>
      <c r="R794" s="32"/>
      <c r="S794" s="13"/>
      <c r="T794" s="13"/>
      <c r="U794" s="13"/>
      <c r="V794" s="13"/>
      <c r="W794" s="32"/>
      <c r="X794" s="13"/>
      <c r="Y794" s="13"/>
      <c r="Z794" s="13"/>
      <c r="AA794" s="13"/>
      <c r="AB794" s="13"/>
      <c r="AC794" s="13"/>
      <c r="AD794" s="13"/>
      <c r="AE794" s="13"/>
      <c r="AF794" s="13"/>
      <c r="AG794" s="39" t="s">
        <v>2922</v>
      </c>
      <c r="AH794" s="39" t="s">
        <v>2941</v>
      </c>
      <c r="AI794" s="39">
        <v>0.20399999999999999</v>
      </c>
      <c r="AJ794" s="42">
        <v>1984</v>
      </c>
      <c r="AK794" s="39" t="s">
        <v>1490</v>
      </c>
      <c r="AL794" s="13"/>
    </row>
    <row r="795" spans="1:38" ht="45" x14ac:dyDescent="0.25">
      <c r="A795" s="31">
        <v>789</v>
      </c>
      <c r="B795" s="31">
        <v>789</v>
      </c>
      <c r="C795" s="39" t="s">
        <v>1318</v>
      </c>
      <c r="D795" s="32"/>
      <c r="E795" s="32"/>
      <c r="F795" s="32"/>
      <c r="G795" s="13"/>
      <c r="H795" s="13"/>
      <c r="I795" s="13"/>
      <c r="J795" s="13"/>
      <c r="K795" s="13"/>
      <c r="L795" s="13"/>
      <c r="M795" s="32"/>
      <c r="N795" s="13"/>
      <c r="O795" s="13"/>
      <c r="P795" s="13"/>
      <c r="Q795" s="13"/>
      <c r="R795" s="32"/>
      <c r="S795" s="13"/>
      <c r="T795" s="13"/>
      <c r="U795" s="13"/>
      <c r="V795" s="13"/>
      <c r="W795" s="32"/>
      <c r="X795" s="13"/>
      <c r="Y795" s="13"/>
      <c r="Z795" s="13"/>
      <c r="AA795" s="13"/>
      <c r="AB795" s="13"/>
      <c r="AC795" s="13"/>
      <c r="AD795" s="13"/>
      <c r="AE795" s="13"/>
      <c r="AF795" s="13"/>
      <c r="AG795" s="39" t="s">
        <v>2922</v>
      </c>
      <c r="AH795" s="39" t="s">
        <v>2942</v>
      </c>
      <c r="AI795" s="39">
        <v>0.16</v>
      </c>
      <c r="AJ795" s="42">
        <v>1980</v>
      </c>
      <c r="AK795" s="39" t="s">
        <v>1384</v>
      </c>
      <c r="AL795" s="13"/>
    </row>
    <row r="796" spans="1:38" ht="90" x14ac:dyDescent="0.25">
      <c r="A796" s="31">
        <v>790</v>
      </c>
      <c r="B796" s="31">
        <v>790</v>
      </c>
      <c r="C796" s="39" t="s">
        <v>2850</v>
      </c>
      <c r="D796" s="32"/>
      <c r="E796" s="32"/>
      <c r="F796" s="32"/>
      <c r="G796" s="13"/>
      <c r="H796" s="13"/>
      <c r="I796" s="13"/>
      <c r="J796" s="13"/>
      <c r="K796" s="13"/>
      <c r="L796" s="13"/>
      <c r="M796" s="32"/>
      <c r="N796" s="13"/>
      <c r="O796" s="13"/>
      <c r="P796" s="13"/>
      <c r="Q796" s="13"/>
      <c r="R796" s="32"/>
      <c r="S796" s="13"/>
      <c r="T796" s="13"/>
      <c r="U796" s="13"/>
      <c r="V796" s="13"/>
      <c r="W796" s="32"/>
      <c r="X796" s="13"/>
      <c r="Y796" s="13"/>
      <c r="Z796" s="13"/>
      <c r="AA796" s="13"/>
      <c r="AB796" s="13"/>
      <c r="AC796" s="13"/>
      <c r="AD796" s="13"/>
      <c r="AE796" s="13"/>
      <c r="AF796" s="13"/>
      <c r="AG796" s="39" t="s">
        <v>2943</v>
      </c>
      <c r="AH796" s="39" t="s">
        <v>2944</v>
      </c>
      <c r="AI796" s="39">
        <v>0.32</v>
      </c>
      <c r="AJ796" s="42">
        <v>1988</v>
      </c>
      <c r="AK796" s="39" t="s">
        <v>2945</v>
      </c>
      <c r="AL796" s="13"/>
    </row>
    <row r="797" spans="1:38" ht="60" x14ac:dyDescent="0.25">
      <c r="A797" s="31">
        <v>791</v>
      </c>
      <c r="B797" s="31">
        <v>791</v>
      </c>
      <c r="C797" s="39" t="s">
        <v>2850</v>
      </c>
      <c r="D797" s="32"/>
      <c r="E797" s="32"/>
      <c r="F797" s="32"/>
      <c r="G797" s="13"/>
      <c r="H797" s="13"/>
      <c r="I797" s="13"/>
      <c r="J797" s="13"/>
      <c r="K797" s="13"/>
      <c r="L797" s="13"/>
      <c r="M797" s="32"/>
      <c r="N797" s="13"/>
      <c r="O797" s="13"/>
      <c r="P797" s="13"/>
      <c r="Q797" s="13"/>
      <c r="R797" s="32"/>
      <c r="S797" s="13"/>
      <c r="T797" s="13"/>
      <c r="U797" s="13"/>
      <c r="V797" s="13"/>
      <c r="W797" s="32"/>
      <c r="X797" s="13"/>
      <c r="Y797" s="13"/>
      <c r="Z797" s="13"/>
      <c r="AA797" s="13"/>
      <c r="AB797" s="13"/>
      <c r="AC797" s="13"/>
      <c r="AD797" s="13"/>
      <c r="AE797" s="13"/>
      <c r="AF797" s="13"/>
      <c r="AG797" s="39" t="s">
        <v>2946</v>
      </c>
      <c r="AH797" s="39" t="s">
        <v>2947</v>
      </c>
      <c r="AI797" s="39">
        <v>0.126</v>
      </c>
      <c r="AJ797" s="42">
        <v>1984</v>
      </c>
      <c r="AK797" s="39" t="s">
        <v>2741</v>
      </c>
      <c r="AL797" s="13"/>
    </row>
    <row r="798" spans="1:38" ht="90" x14ac:dyDescent="0.25">
      <c r="A798" s="31">
        <v>792</v>
      </c>
      <c r="B798" s="31">
        <v>792</v>
      </c>
      <c r="C798" s="39" t="s">
        <v>2850</v>
      </c>
      <c r="D798" s="32"/>
      <c r="E798" s="32"/>
      <c r="F798" s="32"/>
      <c r="G798" s="13"/>
      <c r="H798" s="13"/>
      <c r="I798" s="13"/>
      <c r="J798" s="13"/>
      <c r="K798" s="13"/>
      <c r="L798" s="13"/>
      <c r="M798" s="32"/>
      <c r="N798" s="13"/>
      <c r="O798" s="13"/>
      <c r="P798" s="13"/>
      <c r="Q798" s="13"/>
      <c r="R798" s="32"/>
      <c r="S798" s="13"/>
      <c r="T798" s="13"/>
      <c r="U798" s="13"/>
      <c r="V798" s="13"/>
      <c r="W798" s="32"/>
      <c r="X798" s="13"/>
      <c r="Y798" s="13"/>
      <c r="Z798" s="13"/>
      <c r="AA798" s="13"/>
      <c r="AB798" s="13"/>
      <c r="AC798" s="13"/>
      <c r="AD798" s="13"/>
      <c r="AE798" s="13"/>
      <c r="AF798" s="13"/>
      <c r="AG798" s="39" t="s">
        <v>2943</v>
      </c>
      <c r="AH798" s="39" t="s">
        <v>2948</v>
      </c>
      <c r="AI798" s="39">
        <v>0.09</v>
      </c>
      <c r="AJ798" s="42">
        <v>1987</v>
      </c>
      <c r="AK798" s="39" t="s">
        <v>2741</v>
      </c>
      <c r="AL798" s="13"/>
    </row>
    <row r="799" spans="1:38" ht="45" x14ac:dyDescent="0.25">
      <c r="A799" s="31">
        <v>793</v>
      </c>
      <c r="B799" s="31">
        <v>793</v>
      </c>
      <c r="C799" s="39" t="s">
        <v>2949</v>
      </c>
      <c r="D799" s="32"/>
      <c r="E799" s="32"/>
      <c r="F799" s="32"/>
      <c r="G799" s="13"/>
      <c r="H799" s="13"/>
      <c r="I799" s="13"/>
      <c r="J799" s="13"/>
      <c r="K799" s="13"/>
      <c r="L799" s="13"/>
      <c r="M799" s="32"/>
      <c r="N799" s="13"/>
      <c r="O799" s="13"/>
      <c r="P799" s="13"/>
      <c r="Q799" s="13"/>
      <c r="R799" s="32"/>
      <c r="S799" s="13"/>
      <c r="T799" s="13"/>
      <c r="U799" s="13"/>
      <c r="V799" s="13"/>
      <c r="W799" s="32"/>
      <c r="X799" s="13"/>
      <c r="Y799" s="13"/>
      <c r="Z799" s="13"/>
      <c r="AA799" s="13"/>
      <c r="AB799" s="13"/>
      <c r="AC799" s="13"/>
      <c r="AD799" s="13"/>
      <c r="AE799" s="13"/>
      <c r="AF799" s="13"/>
      <c r="AG799" s="39" t="s">
        <v>2950</v>
      </c>
      <c r="AH799" s="39" t="s">
        <v>2951</v>
      </c>
      <c r="AI799" s="39">
        <v>0.59399999999999997</v>
      </c>
      <c r="AJ799" s="42">
        <v>1996</v>
      </c>
      <c r="AK799" s="39" t="s">
        <v>1500</v>
      </c>
      <c r="AL799" s="13"/>
    </row>
    <row r="800" spans="1:38" ht="45" x14ac:dyDescent="0.25">
      <c r="A800" s="31">
        <v>794</v>
      </c>
      <c r="B800" s="31">
        <v>794</v>
      </c>
      <c r="C800" s="39" t="s">
        <v>2949</v>
      </c>
      <c r="D800" s="32"/>
      <c r="E800" s="32"/>
      <c r="F800" s="32"/>
      <c r="G800" s="13"/>
      <c r="H800" s="13"/>
      <c r="I800" s="13"/>
      <c r="J800" s="13"/>
      <c r="K800" s="13"/>
      <c r="L800" s="13"/>
      <c r="M800" s="32"/>
      <c r="N800" s="13"/>
      <c r="O800" s="13"/>
      <c r="P800" s="13"/>
      <c r="Q800" s="13"/>
      <c r="R800" s="32"/>
      <c r="S800" s="13"/>
      <c r="T800" s="13"/>
      <c r="U800" s="13"/>
      <c r="V800" s="13"/>
      <c r="W800" s="32"/>
      <c r="X800" s="13"/>
      <c r="Y800" s="13"/>
      <c r="Z800" s="13"/>
      <c r="AA800" s="13"/>
      <c r="AB800" s="13"/>
      <c r="AC800" s="13"/>
      <c r="AD800" s="13"/>
      <c r="AE800" s="13"/>
      <c r="AF800" s="13"/>
      <c r="AG800" s="39" t="s">
        <v>2950</v>
      </c>
      <c r="AH800" s="39" t="s">
        <v>2952</v>
      </c>
      <c r="AI800" s="39">
        <v>0.308</v>
      </c>
      <c r="AJ800" s="42">
        <v>1986</v>
      </c>
      <c r="AK800" s="39" t="s">
        <v>2658</v>
      </c>
      <c r="AL800" s="13"/>
    </row>
    <row r="801" spans="1:38" ht="60" x14ac:dyDescent="0.25">
      <c r="A801" s="31">
        <v>795</v>
      </c>
      <c r="B801" s="31">
        <v>795</v>
      </c>
      <c r="C801" s="39" t="s">
        <v>2949</v>
      </c>
      <c r="D801" s="32"/>
      <c r="E801" s="32"/>
      <c r="F801" s="32"/>
      <c r="G801" s="13"/>
      <c r="H801" s="13"/>
      <c r="I801" s="13"/>
      <c r="J801" s="13"/>
      <c r="K801" s="13"/>
      <c r="L801" s="13"/>
      <c r="M801" s="32"/>
      <c r="N801" s="13"/>
      <c r="O801" s="13"/>
      <c r="P801" s="13"/>
      <c r="Q801" s="13"/>
      <c r="R801" s="32"/>
      <c r="S801" s="13"/>
      <c r="T801" s="13"/>
      <c r="U801" s="13"/>
      <c r="V801" s="13"/>
      <c r="W801" s="32"/>
      <c r="X801" s="13"/>
      <c r="Y801" s="13"/>
      <c r="Z801" s="13"/>
      <c r="AA801" s="13"/>
      <c r="AB801" s="13"/>
      <c r="AC801" s="13"/>
      <c r="AD801" s="13"/>
      <c r="AE801" s="13"/>
      <c r="AF801" s="13"/>
      <c r="AG801" s="39" t="s">
        <v>2950</v>
      </c>
      <c r="AH801" s="39" t="s">
        <v>2953</v>
      </c>
      <c r="AI801" s="39">
        <v>0.21</v>
      </c>
      <c r="AJ801" s="42">
        <v>1981</v>
      </c>
      <c r="AK801" s="39" t="s">
        <v>2616</v>
      </c>
      <c r="AL801" s="13"/>
    </row>
    <row r="802" spans="1:38" ht="60" x14ac:dyDescent="0.25">
      <c r="A802" s="31">
        <v>796</v>
      </c>
      <c r="B802" s="31">
        <v>796</v>
      </c>
      <c r="C802" s="39" t="s">
        <v>2949</v>
      </c>
      <c r="D802" s="32"/>
      <c r="E802" s="32"/>
      <c r="F802" s="32"/>
      <c r="G802" s="13"/>
      <c r="H802" s="13"/>
      <c r="I802" s="13"/>
      <c r="J802" s="13"/>
      <c r="K802" s="13"/>
      <c r="L802" s="13"/>
      <c r="M802" s="32"/>
      <c r="N802" s="13"/>
      <c r="O802" s="13"/>
      <c r="P802" s="13"/>
      <c r="Q802" s="13"/>
      <c r="R802" s="32"/>
      <c r="S802" s="13"/>
      <c r="T802" s="13"/>
      <c r="U802" s="13"/>
      <c r="V802" s="13"/>
      <c r="W802" s="32"/>
      <c r="X802" s="13"/>
      <c r="Y802" s="13"/>
      <c r="Z802" s="13"/>
      <c r="AA802" s="13"/>
      <c r="AB802" s="13"/>
      <c r="AC802" s="13"/>
      <c r="AD802" s="13"/>
      <c r="AE802" s="13"/>
      <c r="AF802" s="13"/>
      <c r="AG802" s="39" t="s">
        <v>2950</v>
      </c>
      <c r="AH802" s="39" t="s">
        <v>2954</v>
      </c>
      <c r="AI802" s="39">
        <v>0.21</v>
      </c>
      <c r="AJ802" s="42">
        <v>1981</v>
      </c>
      <c r="AK802" s="39" t="s">
        <v>2752</v>
      </c>
      <c r="AL802" s="13"/>
    </row>
    <row r="803" spans="1:38" ht="90" x14ac:dyDescent="0.25">
      <c r="A803" s="31">
        <v>797</v>
      </c>
      <c r="B803" s="31">
        <v>797</v>
      </c>
      <c r="C803" s="39" t="s">
        <v>2949</v>
      </c>
      <c r="D803" s="32"/>
      <c r="E803" s="32"/>
      <c r="F803" s="32"/>
      <c r="G803" s="13"/>
      <c r="H803" s="13"/>
      <c r="I803" s="13"/>
      <c r="J803" s="13"/>
      <c r="K803" s="13"/>
      <c r="L803" s="13"/>
      <c r="M803" s="32"/>
      <c r="N803" s="13"/>
      <c r="O803" s="13"/>
      <c r="P803" s="13"/>
      <c r="Q803" s="13"/>
      <c r="R803" s="32"/>
      <c r="S803" s="13"/>
      <c r="T803" s="13"/>
      <c r="U803" s="13"/>
      <c r="V803" s="13"/>
      <c r="W803" s="32"/>
      <c r="X803" s="13"/>
      <c r="Y803" s="13"/>
      <c r="Z803" s="13"/>
      <c r="AA803" s="13"/>
      <c r="AB803" s="13"/>
      <c r="AC803" s="13"/>
      <c r="AD803" s="13"/>
      <c r="AE803" s="13"/>
      <c r="AF803" s="13"/>
      <c r="AG803" s="39" t="s">
        <v>2955</v>
      </c>
      <c r="AH803" s="39" t="s">
        <v>2956</v>
      </c>
      <c r="AI803" s="39">
        <v>0.46</v>
      </c>
      <c r="AJ803" s="42">
        <v>1991</v>
      </c>
      <c r="AK803" s="39" t="s">
        <v>2616</v>
      </c>
      <c r="AL803" s="13"/>
    </row>
    <row r="804" spans="1:38" ht="60" x14ac:dyDescent="0.25">
      <c r="A804" s="31">
        <v>798</v>
      </c>
      <c r="B804" s="31">
        <v>798</v>
      </c>
      <c r="C804" s="39" t="s">
        <v>1140</v>
      </c>
      <c r="D804" s="32"/>
      <c r="E804" s="32"/>
      <c r="F804" s="32"/>
      <c r="G804" s="13"/>
      <c r="H804" s="13"/>
      <c r="I804" s="13"/>
      <c r="J804" s="13"/>
      <c r="K804" s="13"/>
      <c r="L804" s="13"/>
      <c r="M804" s="32"/>
      <c r="N804" s="13"/>
      <c r="O804" s="13"/>
      <c r="P804" s="13"/>
      <c r="Q804" s="13"/>
      <c r="R804" s="32"/>
      <c r="S804" s="13"/>
      <c r="T804" s="13"/>
      <c r="U804" s="13"/>
      <c r="V804" s="13"/>
      <c r="W804" s="32"/>
      <c r="X804" s="13"/>
      <c r="Y804" s="13"/>
      <c r="Z804" s="13"/>
      <c r="AA804" s="13"/>
      <c r="AB804" s="13"/>
      <c r="AC804" s="13"/>
      <c r="AD804" s="13"/>
      <c r="AE804" s="13"/>
      <c r="AF804" s="13"/>
      <c r="AG804" s="39" t="s">
        <v>2957</v>
      </c>
      <c r="AH804" s="39" t="s">
        <v>2958</v>
      </c>
      <c r="AI804" s="39">
        <v>0.08</v>
      </c>
      <c r="AJ804" s="42">
        <v>1984</v>
      </c>
      <c r="AK804" s="39" t="s">
        <v>2959</v>
      </c>
      <c r="AL804" s="13"/>
    </row>
    <row r="805" spans="1:38" ht="45" x14ac:dyDescent="0.25">
      <c r="A805" s="31">
        <v>799</v>
      </c>
      <c r="B805" s="31">
        <v>799</v>
      </c>
      <c r="C805" s="39" t="s">
        <v>1140</v>
      </c>
      <c r="D805" s="32"/>
      <c r="E805" s="32"/>
      <c r="F805" s="32"/>
      <c r="G805" s="13"/>
      <c r="H805" s="13"/>
      <c r="I805" s="13"/>
      <c r="J805" s="13"/>
      <c r="K805" s="13"/>
      <c r="L805" s="13"/>
      <c r="M805" s="32"/>
      <c r="N805" s="13"/>
      <c r="O805" s="13"/>
      <c r="P805" s="13"/>
      <c r="Q805" s="13"/>
      <c r="R805" s="32"/>
      <c r="S805" s="13"/>
      <c r="T805" s="13"/>
      <c r="U805" s="13"/>
      <c r="V805" s="13"/>
      <c r="W805" s="32"/>
      <c r="X805" s="13"/>
      <c r="Y805" s="13"/>
      <c r="Z805" s="13"/>
      <c r="AA805" s="13"/>
      <c r="AB805" s="13"/>
      <c r="AC805" s="13"/>
      <c r="AD805" s="13"/>
      <c r="AE805" s="13"/>
      <c r="AF805" s="13"/>
      <c r="AG805" s="39" t="s">
        <v>2960</v>
      </c>
      <c r="AH805" s="39" t="s">
        <v>2961</v>
      </c>
      <c r="AI805" s="39">
        <v>0.13</v>
      </c>
      <c r="AJ805" s="42">
        <v>1988</v>
      </c>
      <c r="AK805" s="39" t="s">
        <v>2962</v>
      </c>
      <c r="AL805" s="13"/>
    </row>
    <row r="806" spans="1:38" ht="60" x14ac:dyDescent="0.25">
      <c r="A806" s="31">
        <v>800</v>
      </c>
      <c r="B806" s="31">
        <v>800</v>
      </c>
      <c r="C806" s="39" t="s">
        <v>1140</v>
      </c>
      <c r="D806" s="32"/>
      <c r="E806" s="32"/>
      <c r="F806" s="32"/>
      <c r="G806" s="13"/>
      <c r="H806" s="13"/>
      <c r="I806" s="13"/>
      <c r="J806" s="13"/>
      <c r="K806" s="13"/>
      <c r="L806" s="13"/>
      <c r="M806" s="32"/>
      <c r="N806" s="13"/>
      <c r="O806" s="13"/>
      <c r="P806" s="13"/>
      <c r="Q806" s="13"/>
      <c r="R806" s="32"/>
      <c r="S806" s="13"/>
      <c r="T806" s="13"/>
      <c r="U806" s="13"/>
      <c r="V806" s="13"/>
      <c r="W806" s="32"/>
      <c r="X806" s="13"/>
      <c r="Y806" s="13"/>
      <c r="Z806" s="13"/>
      <c r="AA806" s="13"/>
      <c r="AB806" s="13"/>
      <c r="AC806" s="13"/>
      <c r="AD806" s="13"/>
      <c r="AE806" s="13"/>
      <c r="AF806" s="13"/>
      <c r="AG806" s="39" t="s">
        <v>2957</v>
      </c>
      <c r="AH806" s="39" t="s">
        <v>2963</v>
      </c>
      <c r="AI806" s="39">
        <v>0.21</v>
      </c>
      <c r="AJ806" s="42">
        <v>1984</v>
      </c>
      <c r="AK806" s="39" t="s">
        <v>2964</v>
      </c>
      <c r="AL806" s="13"/>
    </row>
    <row r="807" spans="1:38" ht="45" x14ac:dyDescent="0.25">
      <c r="A807" s="31">
        <v>801</v>
      </c>
      <c r="B807" s="31">
        <v>801</v>
      </c>
      <c r="C807" s="39" t="s">
        <v>1140</v>
      </c>
      <c r="D807" s="32"/>
      <c r="E807" s="32"/>
      <c r="F807" s="32"/>
      <c r="G807" s="13"/>
      <c r="H807" s="13"/>
      <c r="I807" s="13"/>
      <c r="J807" s="13"/>
      <c r="K807" s="13"/>
      <c r="L807" s="13"/>
      <c r="M807" s="32"/>
      <c r="N807" s="13"/>
      <c r="O807" s="13"/>
      <c r="P807" s="13"/>
      <c r="Q807" s="13"/>
      <c r="R807" s="32"/>
      <c r="S807" s="13"/>
      <c r="T807" s="13"/>
      <c r="U807" s="13"/>
      <c r="V807" s="13"/>
      <c r="W807" s="32"/>
      <c r="X807" s="13"/>
      <c r="Y807" s="13"/>
      <c r="Z807" s="13"/>
      <c r="AA807" s="13"/>
      <c r="AB807" s="13"/>
      <c r="AC807" s="13"/>
      <c r="AD807" s="13"/>
      <c r="AE807" s="13"/>
      <c r="AF807" s="13"/>
      <c r="AG807" s="39" t="s">
        <v>2957</v>
      </c>
      <c r="AH807" s="39" t="s">
        <v>2965</v>
      </c>
      <c r="AI807" s="39">
        <v>0.126</v>
      </c>
      <c r="AJ807" s="42">
        <v>2004</v>
      </c>
      <c r="AK807" s="39" t="s">
        <v>2966</v>
      </c>
      <c r="AL807" s="13"/>
    </row>
    <row r="808" spans="1:38" ht="60" x14ac:dyDescent="0.25">
      <c r="A808" s="31">
        <v>802</v>
      </c>
      <c r="B808" s="31">
        <v>802</v>
      </c>
      <c r="C808" s="39" t="s">
        <v>1140</v>
      </c>
      <c r="D808" s="32"/>
      <c r="E808" s="32"/>
      <c r="F808" s="32"/>
      <c r="G808" s="13"/>
      <c r="H808" s="13"/>
      <c r="I808" s="13"/>
      <c r="J808" s="13"/>
      <c r="K808" s="13"/>
      <c r="L808" s="13"/>
      <c r="M808" s="32"/>
      <c r="N808" s="13"/>
      <c r="O808" s="13"/>
      <c r="P808" s="13"/>
      <c r="Q808" s="13"/>
      <c r="R808" s="32"/>
      <c r="S808" s="13"/>
      <c r="T808" s="13"/>
      <c r="U808" s="13"/>
      <c r="V808" s="13"/>
      <c r="W808" s="32"/>
      <c r="X808" s="13"/>
      <c r="Y808" s="13"/>
      <c r="Z808" s="13"/>
      <c r="AA808" s="13"/>
      <c r="AB808" s="13"/>
      <c r="AC808" s="13"/>
      <c r="AD808" s="13"/>
      <c r="AE808" s="13"/>
      <c r="AF808" s="13"/>
      <c r="AG808" s="39" t="s">
        <v>2957</v>
      </c>
      <c r="AH808" s="39" t="s">
        <v>2967</v>
      </c>
      <c r="AI808" s="39">
        <v>8.5000000000000006E-2</v>
      </c>
      <c r="AJ808" s="42">
        <v>1980</v>
      </c>
      <c r="AK808" s="39" t="s">
        <v>2968</v>
      </c>
      <c r="AL808" s="13"/>
    </row>
    <row r="809" spans="1:38" ht="90" x14ac:dyDescent="0.25">
      <c r="A809" s="31">
        <v>803</v>
      </c>
      <c r="B809" s="31">
        <v>803</v>
      </c>
      <c r="C809" s="39" t="s">
        <v>1140</v>
      </c>
      <c r="D809" s="32"/>
      <c r="E809" s="32"/>
      <c r="F809" s="32"/>
      <c r="G809" s="13"/>
      <c r="H809" s="13"/>
      <c r="I809" s="13"/>
      <c r="J809" s="13"/>
      <c r="K809" s="13"/>
      <c r="L809" s="13"/>
      <c r="M809" s="32"/>
      <c r="N809" s="13"/>
      <c r="O809" s="13"/>
      <c r="P809" s="13"/>
      <c r="Q809" s="13"/>
      <c r="R809" s="32"/>
      <c r="S809" s="13"/>
      <c r="T809" s="13"/>
      <c r="U809" s="13"/>
      <c r="V809" s="13"/>
      <c r="W809" s="32"/>
      <c r="X809" s="13"/>
      <c r="Y809" s="13"/>
      <c r="Z809" s="13"/>
      <c r="AA809" s="13"/>
      <c r="AB809" s="13"/>
      <c r="AC809" s="13"/>
      <c r="AD809" s="13"/>
      <c r="AE809" s="13"/>
      <c r="AF809" s="13"/>
      <c r="AG809" s="39" t="s">
        <v>2969</v>
      </c>
      <c r="AH809" s="39" t="s">
        <v>2970</v>
      </c>
      <c r="AI809" s="39">
        <v>1.4E-2</v>
      </c>
      <c r="AJ809" s="42">
        <v>1980</v>
      </c>
      <c r="AK809" s="39" t="s">
        <v>2971</v>
      </c>
      <c r="AL809" s="13"/>
    </row>
    <row r="810" spans="1:38" ht="90" x14ac:dyDescent="0.25">
      <c r="A810" s="31">
        <v>804</v>
      </c>
      <c r="B810" s="31">
        <v>804</v>
      </c>
      <c r="C810" s="39" t="s">
        <v>1371</v>
      </c>
      <c r="D810" s="32"/>
      <c r="E810" s="32"/>
      <c r="F810" s="32"/>
      <c r="G810" s="13"/>
      <c r="H810" s="13"/>
      <c r="I810" s="13"/>
      <c r="J810" s="13"/>
      <c r="K810" s="13"/>
      <c r="L810" s="13"/>
      <c r="M810" s="32"/>
      <c r="N810" s="13"/>
      <c r="O810" s="13"/>
      <c r="P810" s="13"/>
      <c r="Q810" s="13"/>
      <c r="R810" s="32"/>
      <c r="S810" s="13"/>
      <c r="T810" s="13"/>
      <c r="U810" s="13"/>
      <c r="V810" s="13"/>
      <c r="W810" s="32"/>
      <c r="X810" s="13"/>
      <c r="Y810" s="13"/>
      <c r="Z810" s="13"/>
      <c r="AA810" s="13"/>
      <c r="AB810" s="13"/>
      <c r="AC810" s="13"/>
      <c r="AD810" s="13"/>
      <c r="AE810" s="13"/>
      <c r="AF810" s="13"/>
      <c r="AG810" s="39" t="s">
        <v>2972</v>
      </c>
      <c r="AH810" s="39" t="s">
        <v>2973</v>
      </c>
      <c r="AI810" s="39">
        <v>0.182</v>
      </c>
      <c r="AJ810" s="42">
        <v>1976</v>
      </c>
      <c r="AK810" s="39" t="s">
        <v>1459</v>
      </c>
      <c r="AL810" s="13"/>
    </row>
    <row r="811" spans="1:38" ht="75" x14ac:dyDescent="0.25">
      <c r="A811" s="31">
        <v>805</v>
      </c>
      <c r="B811" s="31">
        <v>805</v>
      </c>
      <c r="C811" s="39" t="s">
        <v>1371</v>
      </c>
      <c r="D811" s="32"/>
      <c r="E811" s="32"/>
      <c r="F811" s="32"/>
      <c r="G811" s="13"/>
      <c r="H811" s="13"/>
      <c r="I811" s="13"/>
      <c r="J811" s="13"/>
      <c r="K811" s="13"/>
      <c r="L811" s="13"/>
      <c r="M811" s="32"/>
      <c r="N811" s="13"/>
      <c r="O811" s="13"/>
      <c r="P811" s="13"/>
      <c r="Q811" s="13"/>
      <c r="R811" s="32"/>
      <c r="S811" s="13"/>
      <c r="T811" s="13"/>
      <c r="U811" s="13"/>
      <c r="V811" s="13"/>
      <c r="W811" s="32"/>
      <c r="X811" s="13"/>
      <c r="Y811" s="13"/>
      <c r="Z811" s="13"/>
      <c r="AA811" s="13"/>
      <c r="AB811" s="13"/>
      <c r="AC811" s="13"/>
      <c r="AD811" s="13"/>
      <c r="AE811" s="13"/>
      <c r="AF811" s="13"/>
      <c r="AG811" s="39" t="s">
        <v>2972</v>
      </c>
      <c r="AH811" s="39" t="s">
        <v>2974</v>
      </c>
      <c r="AI811" s="39">
        <v>0.32800000000000001</v>
      </c>
      <c r="AJ811" s="42">
        <v>1998</v>
      </c>
      <c r="AK811" s="39" t="s">
        <v>2975</v>
      </c>
      <c r="AL811" s="13"/>
    </row>
    <row r="812" spans="1:38" ht="90" x14ac:dyDescent="0.25">
      <c r="A812" s="31">
        <v>806</v>
      </c>
      <c r="B812" s="31">
        <v>806</v>
      </c>
      <c r="C812" s="39" t="s">
        <v>1371</v>
      </c>
      <c r="D812" s="32"/>
      <c r="E812" s="32"/>
      <c r="F812" s="32"/>
      <c r="G812" s="13"/>
      <c r="H812" s="13"/>
      <c r="I812" s="13"/>
      <c r="J812" s="13"/>
      <c r="K812" s="13"/>
      <c r="L812" s="13"/>
      <c r="M812" s="32"/>
      <c r="N812" s="13"/>
      <c r="O812" s="13"/>
      <c r="P812" s="13"/>
      <c r="Q812" s="13"/>
      <c r="R812" s="32"/>
      <c r="S812" s="13"/>
      <c r="T812" s="13"/>
      <c r="U812" s="13"/>
      <c r="V812" s="13"/>
      <c r="W812" s="32"/>
      <c r="X812" s="13"/>
      <c r="Y812" s="13"/>
      <c r="Z812" s="13"/>
      <c r="AA812" s="13"/>
      <c r="AB812" s="13"/>
      <c r="AC812" s="13"/>
      <c r="AD812" s="13"/>
      <c r="AE812" s="13"/>
      <c r="AF812" s="13"/>
      <c r="AG812" s="39" t="s">
        <v>2972</v>
      </c>
      <c r="AH812" s="39" t="s">
        <v>2976</v>
      </c>
      <c r="AI812" s="39">
        <v>0.158</v>
      </c>
      <c r="AJ812" s="42">
        <v>1976</v>
      </c>
      <c r="AK812" s="39" t="s">
        <v>2813</v>
      </c>
      <c r="AL812" s="13"/>
    </row>
    <row r="813" spans="1:38" ht="60" x14ac:dyDescent="0.25">
      <c r="A813" s="31">
        <v>807</v>
      </c>
      <c r="B813" s="31">
        <v>807</v>
      </c>
      <c r="C813" s="39" t="s">
        <v>2850</v>
      </c>
      <c r="D813" s="32"/>
      <c r="E813" s="32"/>
      <c r="F813" s="32"/>
      <c r="G813" s="13"/>
      <c r="H813" s="13"/>
      <c r="I813" s="13"/>
      <c r="J813" s="13"/>
      <c r="K813" s="13"/>
      <c r="L813" s="13"/>
      <c r="M813" s="32"/>
      <c r="N813" s="13"/>
      <c r="O813" s="13"/>
      <c r="P813" s="13"/>
      <c r="Q813" s="13"/>
      <c r="R813" s="32"/>
      <c r="S813" s="13"/>
      <c r="T813" s="13"/>
      <c r="U813" s="13"/>
      <c r="V813" s="13"/>
      <c r="W813" s="32"/>
      <c r="X813" s="13"/>
      <c r="Y813" s="13"/>
      <c r="Z813" s="13"/>
      <c r="AA813" s="13"/>
      <c r="AB813" s="13"/>
      <c r="AC813" s="13"/>
      <c r="AD813" s="13"/>
      <c r="AE813" s="13"/>
      <c r="AF813" s="13"/>
      <c r="AG813" s="39" t="s">
        <v>2977</v>
      </c>
      <c r="AH813" s="39" t="s">
        <v>2978</v>
      </c>
      <c r="AI813" s="39">
        <v>7.2999999999999995E-2</v>
      </c>
      <c r="AJ813" s="42">
        <v>1986</v>
      </c>
      <c r="AK813" s="39" t="s">
        <v>2568</v>
      </c>
      <c r="AL813" s="13"/>
    </row>
    <row r="814" spans="1:38" ht="45" x14ac:dyDescent="0.25">
      <c r="A814" s="31">
        <v>808</v>
      </c>
      <c r="B814" s="31">
        <v>808</v>
      </c>
      <c r="C814" s="39" t="s">
        <v>2850</v>
      </c>
      <c r="D814" s="32"/>
      <c r="E814" s="32"/>
      <c r="F814" s="32"/>
      <c r="G814" s="13"/>
      <c r="H814" s="13"/>
      <c r="I814" s="13"/>
      <c r="J814" s="13"/>
      <c r="K814" s="13"/>
      <c r="L814" s="13"/>
      <c r="M814" s="32"/>
      <c r="N814" s="13"/>
      <c r="O814" s="13"/>
      <c r="P814" s="13"/>
      <c r="Q814" s="13"/>
      <c r="R814" s="32"/>
      <c r="S814" s="13"/>
      <c r="T814" s="13"/>
      <c r="U814" s="13"/>
      <c r="V814" s="13"/>
      <c r="W814" s="32"/>
      <c r="X814" s="13"/>
      <c r="Y814" s="13"/>
      <c r="Z814" s="13"/>
      <c r="AA814" s="13"/>
      <c r="AB814" s="13"/>
      <c r="AC814" s="13"/>
      <c r="AD814" s="13"/>
      <c r="AE814" s="13"/>
      <c r="AF814" s="13"/>
      <c r="AG814" s="39" t="s">
        <v>2979</v>
      </c>
      <c r="AH814" s="39" t="s">
        <v>2980</v>
      </c>
      <c r="AI814" s="39">
        <v>0.17</v>
      </c>
      <c r="AJ814" s="42">
        <v>1987</v>
      </c>
      <c r="AK814" s="39" t="s">
        <v>2981</v>
      </c>
      <c r="AL814" s="13"/>
    </row>
    <row r="815" spans="1:38" ht="75" x14ac:dyDescent="0.25">
      <c r="A815" s="31">
        <v>809</v>
      </c>
      <c r="B815" s="31">
        <v>809</v>
      </c>
      <c r="C815" s="39" t="s">
        <v>2850</v>
      </c>
      <c r="D815" s="32"/>
      <c r="E815" s="32"/>
      <c r="F815" s="32"/>
      <c r="G815" s="13"/>
      <c r="H815" s="13"/>
      <c r="I815" s="13"/>
      <c r="J815" s="13"/>
      <c r="K815" s="13"/>
      <c r="L815" s="13"/>
      <c r="M815" s="32"/>
      <c r="N815" s="13"/>
      <c r="O815" s="13"/>
      <c r="P815" s="13"/>
      <c r="Q815" s="13"/>
      <c r="R815" s="32"/>
      <c r="S815" s="13"/>
      <c r="T815" s="13"/>
      <c r="U815" s="13"/>
      <c r="V815" s="13"/>
      <c r="W815" s="32"/>
      <c r="X815" s="13"/>
      <c r="Y815" s="13"/>
      <c r="Z815" s="13"/>
      <c r="AA815" s="13"/>
      <c r="AB815" s="13"/>
      <c r="AC815" s="13"/>
      <c r="AD815" s="13"/>
      <c r="AE815" s="13"/>
      <c r="AF815" s="13"/>
      <c r="AG815" s="39" t="s">
        <v>2979</v>
      </c>
      <c r="AH815" s="39" t="s">
        <v>2982</v>
      </c>
      <c r="AI815" s="39">
        <v>0.218</v>
      </c>
      <c r="AJ815" s="42">
        <v>1985</v>
      </c>
      <c r="AK815" s="39" t="s">
        <v>2983</v>
      </c>
      <c r="AL815" s="13"/>
    </row>
    <row r="816" spans="1:38" ht="75" x14ac:dyDescent="0.25">
      <c r="A816" s="31">
        <v>810</v>
      </c>
      <c r="B816" s="31">
        <v>810</v>
      </c>
      <c r="C816" s="39" t="s">
        <v>2850</v>
      </c>
      <c r="D816" s="32"/>
      <c r="E816" s="32"/>
      <c r="F816" s="32"/>
      <c r="G816" s="13"/>
      <c r="H816" s="13"/>
      <c r="I816" s="13"/>
      <c r="J816" s="13"/>
      <c r="K816" s="13"/>
      <c r="L816" s="13"/>
      <c r="M816" s="32"/>
      <c r="N816" s="13"/>
      <c r="O816" s="13"/>
      <c r="P816" s="13"/>
      <c r="Q816" s="13"/>
      <c r="R816" s="32"/>
      <c r="S816" s="13"/>
      <c r="T816" s="13"/>
      <c r="U816" s="13"/>
      <c r="V816" s="13"/>
      <c r="W816" s="32"/>
      <c r="X816" s="13"/>
      <c r="Y816" s="13"/>
      <c r="Z816" s="13"/>
      <c r="AA816" s="13"/>
      <c r="AB816" s="13"/>
      <c r="AC816" s="13"/>
      <c r="AD816" s="13"/>
      <c r="AE816" s="13"/>
      <c r="AF816" s="13"/>
      <c r="AG816" s="39" t="s">
        <v>2979</v>
      </c>
      <c r="AH816" s="39" t="s">
        <v>2984</v>
      </c>
      <c r="AI816" s="39">
        <v>0.25</v>
      </c>
      <c r="AJ816" s="42">
        <v>1990</v>
      </c>
      <c r="AK816" s="39" t="s">
        <v>2985</v>
      </c>
      <c r="AL816" s="13"/>
    </row>
    <row r="817" spans="1:38" ht="90" x14ac:dyDescent="0.25">
      <c r="A817" s="31">
        <v>811</v>
      </c>
      <c r="B817" s="31">
        <v>811</v>
      </c>
      <c r="C817" s="39" t="s">
        <v>2850</v>
      </c>
      <c r="D817" s="32"/>
      <c r="E817" s="32"/>
      <c r="F817" s="32"/>
      <c r="G817" s="13"/>
      <c r="H817" s="13"/>
      <c r="I817" s="13"/>
      <c r="J817" s="13"/>
      <c r="K817" s="13"/>
      <c r="L817" s="13"/>
      <c r="M817" s="32"/>
      <c r="N817" s="13"/>
      <c r="O817" s="13"/>
      <c r="P817" s="13"/>
      <c r="Q817" s="13"/>
      <c r="R817" s="32"/>
      <c r="S817" s="13"/>
      <c r="T817" s="13"/>
      <c r="U817" s="13"/>
      <c r="V817" s="13"/>
      <c r="W817" s="32"/>
      <c r="X817" s="13"/>
      <c r="Y817" s="13"/>
      <c r="Z817" s="13"/>
      <c r="AA817" s="13"/>
      <c r="AB817" s="13"/>
      <c r="AC817" s="13"/>
      <c r="AD817" s="13"/>
      <c r="AE817" s="13"/>
      <c r="AF817" s="13"/>
      <c r="AG817" s="39" t="s">
        <v>2979</v>
      </c>
      <c r="AH817" s="39" t="s">
        <v>2986</v>
      </c>
      <c r="AI817" s="39">
        <v>0.16400000000000001</v>
      </c>
      <c r="AJ817" s="42">
        <v>1990</v>
      </c>
      <c r="AK817" s="39" t="s">
        <v>1404</v>
      </c>
      <c r="AL817" s="13"/>
    </row>
    <row r="818" spans="1:38" ht="75" x14ac:dyDescent="0.25">
      <c r="A818" s="31">
        <v>812</v>
      </c>
      <c r="B818" s="31">
        <v>812</v>
      </c>
      <c r="C818" s="39" t="s">
        <v>2850</v>
      </c>
      <c r="D818" s="32"/>
      <c r="E818" s="32"/>
      <c r="F818" s="32"/>
      <c r="G818" s="13"/>
      <c r="H818" s="13"/>
      <c r="I818" s="13"/>
      <c r="J818" s="13"/>
      <c r="K818" s="13"/>
      <c r="L818" s="13"/>
      <c r="M818" s="32"/>
      <c r="N818" s="13"/>
      <c r="O818" s="13"/>
      <c r="P818" s="13"/>
      <c r="Q818" s="13"/>
      <c r="R818" s="32"/>
      <c r="S818" s="13"/>
      <c r="T818" s="13"/>
      <c r="U818" s="13"/>
      <c r="V818" s="13"/>
      <c r="W818" s="32"/>
      <c r="X818" s="13"/>
      <c r="Y818" s="13"/>
      <c r="Z818" s="13"/>
      <c r="AA818" s="13"/>
      <c r="AB818" s="13"/>
      <c r="AC818" s="13"/>
      <c r="AD818" s="13"/>
      <c r="AE818" s="13"/>
      <c r="AF818" s="13"/>
      <c r="AG818" s="39" t="s">
        <v>2979</v>
      </c>
      <c r="AH818" s="39" t="s">
        <v>2987</v>
      </c>
      <c r="AI818" s="39">
        <v>9.5000000000000001E-2</v>
      </c>
      <c r="AJ818" s="42">
        <v>1980</v>
      </c>
      <c r="AK818" s="39" t="s">
        <v>1404</v>
      </c>
      <c r="AL818" s="13"/>
    </row>
    <row r="819" spans="1:38" ht="60" x14ac:dyDescent="0.25">
      <c r="A819" s="31">
        <v>813</v>
      </c>
      <c r="B819" s="31">
        <v>813</v>
      </c>
      <c r="C819" s="39" t="s">
        <v>2850</v>
      </c>
      <c r="D819" s="32"/>
      <c r="E819" s="32"/>
      <c r="F819" s="32"/>
      <c r="G819" s="13"/>
      <c r="H819" s="13"/>
      <c r="I819" s="13"/>
      <c r="J819" s="13"/>
      <c r="K819" s="13"/>
      <c r="L819" s="13"/>
      <c r="M819" s="32"/>
      <c r="N819" s="13"/>
      <c r="O819" s="13"/>
      <c r="P819" s="13"/>
      <c r="Q819" s="13"/>
      <c r="R819" s="32"/>
      <c r="S819" s="13"/>
      <c r="T819" s="13"/>
      <c r="U819" s="13"/>
      <c r="V819" s="13"/>
      <c r="W819" s="32"/>
      <c r="X819" s="13"/>
      <c r="Y819" s="13"/>
      <c r="Z819" s="13"/>
      <c r="AA819" s="13"/>
      <c r="AB819" s="13"/>
      <c r="AC819" s="13"/>
      <c r="AD819" s="13"/>
      <c r="AE819" s="13"/>
      <c r="AF819" s="13"/>
      <c r="AG819" s="39" t="s">
        <v>2979</v>
      </c>
      <c r="AH819" s="39" t="s">
        <v>2988</v>
      </c>
      <c r="AI819" s="39">
        <v>2.7E-2</v>
      </c>
      <c r="AJ819" s="42">
        <v>1984</v>
      </c>
      <c r="AK819" s="39" t="s">
        <v>2568</v>
      </c>
      <c r="AL819" s="13"/>
    </row>
    <row r="820" spans="1:38" ht="90" x14ac:dyDescent="0.25">
      <c r="A820" s="31">
        <v>814</v>
      </c>
      <c r="B820" s="31">
        <v>814</v>
      </c>
      <c r="C820" s="39" t="s">
        <v>2850</v>
      </c>
      <c r="D820" s="32"/>
      <c r="E820" s="32"/>
      <c r="F820" s="32"/>
      <c r="G820" s="13"/>
      <c r="H820" s="13"/>
      <c r="I820" s="13"/>
      <c r="J820" s="13"/>
      <c r="K820" s="13"/>
      <c r="L820" s="13"/>
      <c r="M820" s="32"/>
      <c r="N820" s="13"/>
      <c r="O820" s="13"/>
      <c r="P820" s="13"/>
      <c r="Q820" s="13"/>
      <c r="R820" s="32"/>
      <c r="S820" s="13"/>
      <c r="T820" s="13"/>
      <c r="U820" s="13"/>
      <c r="V820" s="13"/>
      <c r="W820" s="32"/>
      <c r="X820" s="13"/>
      <c r="Y820" s="13"/>
      <c r="Z820" s="13"/>
      <c r="AA820" s="13"/>
      <c r="AB820" s="13"/>
      <c r="AC820" s="13"/>
      <c r="AD820" s="13"/>
      <c r="AE820" s="13"/>
      <c r="AF820" s="13"/>
      <c r="AG820" s="39" t="s">
        <v>2989</v>
      </c>
      <c r="AH820" s="39" t="s">
        <v>2990</v>
      </c>
      <c r="AI820" s="39">
        <v>5.2999999999999999E-2</v>
      </c>
      <c r="AJ820" s="42">
        <v>1988</v>
      </c>
      <c r="AK820" s="39" t="s">
        <v>2568</v>
      </c>
      <c r="AL820" s="13"/>
    </row>
    <row r="821" spans="1:38" ht="75" x14ac:dyDescent="0.25">
      <c r="A821" s="31">
        <v>815</v>
      </c>
      <c r="B821" s="31">
        <v>815</v>
      </c>
      <c r="C821" s="39" t="s">
        <v>2850</v>
      </c>
      <c r="D821" s="32"/>
      <c r="E821" s="32"/>
      <c r="F821" s="32"/>
      <c r="G821" s="13"/>
      <c r="H821" s="13"/>
      <c r="I821" s="13"/>
      <c r="J821" s="13"/>
      <c r="K821" s="13"/>
      <c r="L821" s="13"/>
      <c r="M821" s="32"/>
      <c r="N821" s="13"/>
      <c r="O821" s="13"/>
      <c r="P821" s="13"/>
      <c r="Q821" s="13"/>
      <c r="R821" s="32"/>
      <c r="S821" s="13"/>
      <c r="T821" s="13"/>
      <c r="U821" s="13"/>
      <c r="V821" s="13"/>
      <c r="W821" s="32"/>
      <c r="X821" s="13"/>
      <c r="Y821" s="13"/>
      <c r="Z821" s="13"/>
      <c r="AA821" s="13"/>
      <c r="AB821" s="13"/>
      <c r="AC821" s="13"/>
      <c r="AD821" s="13"/>
      <c r="AE821" s="13"/>
      <c r="AF821" s="13"/>
      <c r="AG821" s="39" t="s">
        <v>2979</v>
      </c>
      <c r="AH821" s="39" t="s">
        <v>2991</v>
      </c>
      <c r="AI821" s="39">
        <v>0.17599999999999999</v>
      </c>
      <c r="AJ821" s="42">
        <v>1984</v>
      </c>
      <c r="AK821" s="39" t="s">
        <v>2807</v>
      </c>
      <c r="AL821" s="13"/>
    </row>
    <row r="822" spans="1:38" ht="75" x14ac:dyDescent="0.25">
      <c r="A822" s="31">
        <v>816</v>
      </c>
      <c r="B822" s="31">
        <v>816</v>
      </c>
      <c r="C822" s="39" t="s">
        <v>2850</v>
      </c>
      <c r="D822" s="32"/>
      <c r="E822" s="32"/>
      <c r="F822" s="32"/>
      <c r="G822" s="13"/>
      <c r="H822" s="13"/>
      <c r="I822" s="13"/>
      <c r="J822" s="13"/>
      <c r="K822" s="13"/>
      <c r="L822" s="13"/>
      <c r="M822" s="32"/>
      <c r="N822" s="13"/>
      <c r="O822" s="13"/>
      <c r="P822" s="13"/>
      <c r="Q822" s="13"/>
      <c r="R822" s="32"/>
      <c r="S822" s="13"/>
      <c r="T822" s="13"/>
      <c r="U822" s="13"/>
      <c r="V822" s="13"/>
      <c r="W822" s="32"/>
      <c r="X822" s="13"/>
      <c r="Y822" s="13"/>
      <c r="Z822" s="13"/>
      <c r="AA822" s="13"/>
      <c r="AB822" s="13"/>
      <c r="AC822" s="13"/>
      <c r="AD822" s="13"/>
      <c r="AE822" s="13"/>
      <c r="AF822" s="13"/>
      <c r="AG822" s="39" t="s">
        <v>2979</v>
      </c>
      <c r="AH822" s="39" t="s">
        <v>2992</v>
      </c>
      <c r="AI822" s="39">
        <v>0.09</v>
      </c>
      <c r="AJ822" s="42">
        <v>1970</v>
      </c>
      <c r="AK822" s="39" t="s">
        <v>2697</v>
      </c>
      <c r="AL822" s="13"/>
    </row>
    <row r="823" spans="1:38" ht="105" x14ac:dyDescent="0.25">
      <c r="A823" s="31">
        <v>817</v>
      </c>
      <c r="B823" s="31">
        <v>817</v>
      </c>
      <c r="C823" s="39" t="s">
        <v>2850</v>
      </c>
      <c r="D823" s="32"/>
      <c r="E823" s="32"/>
      <c r="F823" s="32"/>
      <c r="G823" s="13"/>
      <c r="H823" s="13"/>
      <c r="I823" s="13"/>
      <c r="J823" s="13"/>
      <c r="K823" s="13"/>
      <c r="L823" s="13"/>
      <c r="M823" s="32"/>
      <c r="N823" s="13"/>
      <c r="O823" s="13"/>
      <c r="P823" s="13"/>
      <c r="Q823" s="13"/>
      <c r="R823" s="32"/>
      <c r="S823" s="13"/>
      <c r="T823" s="13"/>
      <c r="U823" s="13"/>
      <c r="V823" s="13"/>
      <c r="W823" s="32"/>
      <c r="X823" s="13"/>
      <c r="Y823" s="13"/>
      <c r="Z823" s="13"/>
      <c r="AA823" s="13"/>
      <c r="AB823" s="13"/>
      <c r="AC823" s="13"/>
      <c r="AD823" s="13"/>
      <c r="AE823" s="13"/>
      <c r="AF823" s="13"/>
      <c r="AG823" s="39" t="s">
        <v>2989</v>
      </c>
      <c r="AH823" s="39" t="s">
        <v>2993</v>
      </c>
      <c r="AI823" s="39">
        <v>0.28999999999999998</v>
      </c>
      <c r="AJ823" s="42">
        <v>1986</v>
      </c>
      <c r="AK823" s="39" t="s">
        <v>2810</v>
      </c>
      <c r="AL823" s="13"/>
    </row>
    <row r="824" spans="1:38" ht="90" x14ac:dyDescent="0.25">
      <c r="A824" s="31">
        <v>818</v>
      </c>
      <c r="B824" s="31">
        <v>818</v>
      </c>
      <c r="C824" s="39" t="s">
        <v>2850</v>
      </c>
      <c r="D824" s="32"/>
      <c r="E824" s="32"/>
      <c r="F824" s="32"/>
      <c r="G824" s="13"/>
      <c r="H824" s="13"/>
      <c r="I824" s="13"/>
      <c r="J824" s="13"/>
      <c r="K824" s="13"/>
      <c r="L824" s="13"/>
      <c r="M824" s="32"/>
      <c r="N824" s="13"/>
      <c r="O824" s="13"/>
      <c r="P824" s="13"/>
      <c r="Q824" s="13"/>
      <c r="R824" s="32"/>
      <c r="S824" s="13"/>
      <c r="T824" s="13"/>
      <c r="U824" s="13"/>
      <c r="V824" s="13"/>
      <c r="W824" s="32"/>
      <c r="X824" s="13"/>
      <c r="Y824" s="13"/>
      <c r="Z824" s="13"/>
      <c r="AA824" s="13"/>
      <c r="AB824" s="13"/>
      <c r="AC824" s="13"/>
      <c r="AD824" s="13"/>
      <c r="AE824" s="13"/>
      <c r="AF824" s="13"/>
      <c r="AG824" s="39" t="s">
        <v>2979</v>
      </c>
      <c r="AH824" s="39" t="s">
        <v>2994</v>
      </c>
      <c r="AI824" s="39">
        <v>8.7999999999999995E-2</v>
      </c>
      <c r="AJ824" s="42">
        <v>1992</v>
      </c>
      <c r="AK824" s="39" t="s">
        <v>2810</v>
      </c>
      <c r="AL824" s="13"/>
    </row>
    <row r="825" spans="1:38" ht="105" x14ac:dyDescent="0.25">
      <c r="A825" s="31">
        <v>819</v>
      </c>
      <c r="B825" s="31">
        <v>819</v>
      </c>
      <c r="C825" s="39" t="s">
        <v>2850</v>
      </c>
      <c r="D825" s="32"/>
      <c r="E825" s="32"/>
      <c r="F825" s="32"/>
      <c r="G825" s="13"/>
      <c r="H825" s="13"/>
      <c r="I825" s="13"/>
      <c r="J825" s="13"/>
      <c r="K825" s="13"/>
      <c r="L825" s="13"/>
      <c r="M825" s="32"/>
      <c r="N825" s="13"/>
      <c r="O825" s="13"/>
      <c r="P825" s="13"/>
      <c r="Q825" s="13"/>
      <c r="R825" s="32"/>
      <c r="S825" s="13"/>
      <c r="T825" s="13"/>
      <c r="U825" s="13"/>
      <c r="V825" s="13"/>
      <c r="W825" s="32"/>
      <c r="X825" s="13"/>
      <c r="Y825" s="13"/>
      <c r="Z825" s="13"/>
      <c r="AA825" s="13"/>
      <c r="AB825" s="13"/>
      <c r="AC825" s="13"/>
      <c r="AD825" s="13"/>
      <c r="AE825" s="13"/>
      <c r="AF825" s="13"/>
      <c r="AG825" s="39" t="s">
        <v>2989</v>
      </c>
      <c r="AH825" s="39" t="s">
        <v>2995</v>
      </c>
      <c r="AI825" s="39">
        <v>0.14699999999999999</v>
      </c>
      <c r="AJ825" s="42">
        <v>1994</v>
      </c>
      <c r="AK825" s="39" t="s">
        <v>2945</v>
      </c>
      <c r="AL825" s="13"/>
    </row>
    <row r="826" spans="1:38" ht="60" x14ac:dyDescent="0.25">
      <c r="A826" s="31">
        <v>820</v>
      </c>
      <c r="B826" s="31">
        <v>820</v>
      </c>
      <c r="C826" s="39" t="s">
        <v>2850</v>
      </c>
      <c r="D826" s="32"/>
      <c r="E826" s="32"/>
      <c r="F826" s="32"/>
      <c r="G826" s="13"/>
      <c r="H826" s="13"/>
      <c r="I826" s="13"/>
      <c r="J826" s="13"/>
      <c r="K826" s="13"/>
      <c r="L826" s="13"/>
      <c r="M826" s="32"/>
      <c r="N826" s="13"/>
      <c r="O826" s="13"/>
      <c r="P826" s="13"/>
      <c r="Q826" s="13"/>
      <c r="R826" s="32"/>
      <c r="S826" s="13"/>
      <c r="T826" s="13"/>
      <c r="U826" s="13"/>
      <c r="V826" s="13"/>
      <c r="W826" s="32"/>
      <c r="X826" s="13"/>
      <c r="Y826" s="13"/>
      <c r="Z826" s="13"/>
      <c r="AA826" s="13"/>
      <c r="AB826" s="13"/>
      <c r="AC826" s="13"/>
      <c r="AD826" s="13"/>
      <c r="AE826" s="13"/>
      <c r="AF826" s="13"/>
      <c r="AG826" s="39" t="s">
        <v>2996</v>
      </c>
      <c r="AH826" s="39" t="s">
        <v>2997</v>
      </c>
      <c r="AI826" s="39">
        <v>0.49</v>
      </c>
      <c r="AJ826" s="42">
        <v>1982</v>
      </c>
      <c r="AK826" s="39" t="s">
        <v>2998</v>
      </c>
      <c r="AL826" s="13"/>
    </row>
    <row r="827" spans="1:38" ht="60" x14ac:dyDescent="0.25">
      <c r="A827" s="31">
        <v>821</v>
      </c>
      <c r="B827" s="31">
        <v>821</v>
      </c>
      <c r="C827" s="39" t="s">
        <v>2850</v>
      </c>
      <c r="D827" s="32"/>
      <c r="E827" s="32"/>
      <c r="F827" s="32"/>
      <c r="G827" s="13"/>
      <c r="H827" s="13"/>
      <c r="I827" s="13"/>
      <c r="J827" s="13"/>
      <c r="K827" s="13"/>
      <c r="L827" s="13"/>
      <c r="M827" s="32"/>
      <c r="N827" s="13"/>
      <c r="O827" s="13"/>
      <c r="P827" s="13"/>
      <c r="Q827" s="13"/>
      <c r="R827" s="32"/>
      <c r="S827" s="13"/>
      <c r="T827" s="13"/>
      <c r="U827" s="13"/>
      <c r="V827" s="13"/>
      <c r="W827" s="32"/>
      <c r="X827" s="13"/>
      <c r="Y827" s="13"/>
      <c r="Z827" s="13"/>
      <c r="AA827" s="13"/>
      <c r="AB827" s="13"/>
      <c r="AC827" s="13"/>
      <c r="AD827" s="13"/>
      <c r="AE827" s="13"/>
      <c r="AF827" s="13"/>
      <c r="AG827" s="39" t="s">
        <v>2999</v>
      </c>
      <c r="AH827" s="39" t="s">
        <v>3000</v>
      </c>
      <c r="AI827" s="39">
        <v>0.40500000000000003</v>
      </c>
      <c r="AJ827" s="42">
        <v>1992</v>
      </c>
      <c r="AK827" s="39" t="s">
        <v>3001</v>
      </c>
      <c r="AL827" s="13"/>
    </row>
    <row r="828" spans="1:38" ht="75" x14ac:dyDescent="0.25">
      <c r="A828" s="31">
        <v>822</v>
      </c>
      <c r="B828" s="31">
        <v>822</v>
      </c>
      <c r="C828" s="39" t="s">
        <v>2850</v>
      </c>
      <c r="D828" s="32"/>
      <c r="E828" s="32"/>
      <c r="F828" s="32"/>
      <c r="G828" s="13"/>
      <c r="H828" s="13"/>
      <c r="I828" s="13"/>
      <c r="J828" s="13"/>
      <c r="K828" s="13"/>
      <c r="L828" s="13"/>
      <c r="M828" s="32"/>
      <c r="N828" s="13"/>
      <c r="O828" s="13"/>
      <c r="P828" s="13"/>
      <c r="Q828" s="13"/>
      <c r="R828" s="32"/>
      <c r="S828" s="13"/>
      <c r="T828" s="13"/>
      <c r="U828" s="13"/>
      <c r="V828" s="13"/>
      <c r="W828" s="32"/>
      <c r="X828" s="13"/>
      <c r="Y828" s="13"/>
      <c r="Z828" s="13"/>
      <c r="AA828" s="13"/>
      <c r="AB828" s="13"/>
      <c r="AC828" s="13"/>
      <c r="AD828" s="13"/>
      <c r="AE828" s="13"/>
      <c r="AF828" s="13"/>
      <c r="AG828" s="39" t="s">
        <v>2996</v>
      </c>
      <c r="AH828" s="39" t="s">
        <v>3002</v>
      </c>
      <c r="AI828" s="39">
        <v>0.14299999999999999</v>
      </c>
      <c r="AJ828" s="42">
        <v>1990</v>
      </c>
      <c r="AK828" s="39" t="s">
        <v>2610</v>
      </c>
      <c r="AL828" s="13"/>
    </row>
    <row r="829" spans="1:38" ht="75" x14ac:dyDescent="0.25">
      <c r="A829" s="31">
        <v>823</v>
      </c>
      <c r="B829" s="31">
        <v>823</v>
      </c>
      <c r="C829" s="39" t="s">
        <v>2850</v>
      </c>
      <c r="D829" s="32"/>
      <c r="E829" s="32"/>
      <c r="F829" s="32"/>
      <c r="G829" s="13"/>
      <c r="H829" s="13"/>
      <c r="I829" s="13"/>
      <c r="J829" s="13"/>
      <c r="K829" s="13"/>
      <c r="L829" s="13"/>
      <c r="M829" s="32"/>
      <c r="N829" s="13"/>
      <c r="O829" s="13"/>
      <c r="P829" s="13"/>
      <c r="Q829" s="13"/>
      <c r="R829" s="32"/>
      <c r="S829" s="13"/>
      <c r="T829" s="13"/>
      <c r="U829" s="13"/>
      <c r="V829" s="13"/>
      <c r="W829" s="32"/>
      <c r="X829" s="13"/>
      <c r="Y829" s="13"/>
      <c r="Z829" s="13"/>
      <c r="AA829" s="13"/>
      <c r="AB829" s="13"/>
      <c r="AC829" s="13"/>
      <c r="AD829" s="13"/>
      <c r="AE829" s="13"/>
      <c r="AF829" s="13"/>
      <c r="AG829" s="39" t="s">
        <v>2996</v>
      </c>
      <c r="AH829" s="39" t="s">
        <v>3003</v>
      </c>
      <c r="AI829" s="39">
        <v>0.26</v>
      </c>
      <c r="AJ829" s="42">
        <v>1972</v>
      </c>
      <c r="AK829" s="39" t="s">
        <v>2616</v>
      </c>
      <c r="AL829" s="13"/>
    </row>
    <row r="830" spans="1:38" ht="45" x14ac:dyDescent="0.25">
      <c r="A830" s="31">
        <v>824</v>
      </c>
      <c r="B830" s="31">
        <v>824</v>
      </c>
      <c r="C830" s="39" t="s">
        <v>2850</v>
      </c>
      <c r="D830" s="32"/>
      <c r="E830" s="32"/>
      <c r="F830" s="32"/>
      <c r="G830" s="13"/>
      <c r="H830" s="13"/>
      <c r="I830" s="13"/>
      <c r="J830" s="13"/>
      <c r="K830" s="13"/>
      <c r="L830" s="13"/>
      <c r="M830" s="32"/>
      <c r="N830" s="13"/>
      <c r="O830" s="13"/>
      <c r="P830" s="13"/>
      <c r="Q830" s="13"/>
      <c r="R830" s="32"/>
      <c r="S830" s="13"/>
      <c r="T830" s="13"/>
      <c r="U830" s="13"/>
      <c r="V830" s="13"/>
      <c r="W830" s="32"/>
      <c r="X830" s="13"/>
      <c r="Y830" s="13"/>
      <c r="Z830" s="13"/>
      <c r="AA830" s="13"/>
      <c r="AB830" s="13"/>
      <c r="AC830" s="13"/>
      <c r="AD830" s="13"/>
      <c r="AE830" s="13"/>
      <c r="AF830" s="13"/>
      <c r="AG830" s="39" t="s">
        <v>3004</v>
      </c>
      <c r="AH830" s="39" t="s">
        <v>3005</v>
      </c>
      <c r="AI830" s="39">
        <v>0.33200000000000002</v>
      </c>
      <c r="AJ830" s="42">
        <v>1985</v>
      </c>
      <c r="AK830" s="39" t="s">
        <v>3006</v>
      </c>
      <c r="AL830" s="13"/>
    </row>
    <row r="831" spans="1:38" ht="60" x14ac:dyDescent="0.25">
      <c r="A831" s="31">
        <v>825</v>
      </c>
      <c r="B831" s="31">
        <v>825</v>
      </c>
      <c r="C831" s="39" t="s">
        <v>2850</v>
      </c>
      <c r="D831" s="32"/>
      <c r="E831" s="32"/>
      <c r="F831" s="32"/>
      <c r="G831" s="13"/>
      <c r="H831" s="13"/>
      <c r="I831" s="13"/>
      <c r="J831" s="13"/>
      <c r="K831" s="13"/>
      <c r="L831" s="13"/>
      <c r="M831" s="32"/>
      <c r="N831" s="13"/>
      <c r="O831" s="13"/>
      <c r="P831" s="13"/>
      <c r="Q831" s="13"/>
      <c r="R831" s="32"/>
      <c r="S831" s="13"/>
      <c r="T831" s="13"/>
      <c r="U831" s="13"/>
      <c r="V831" s="13"/>
      <c r="W831" s="32"/>
      <c r="X831" s="13"/>
      <c r="Y831" s="13"/>
      <c r="Z831" s="13"/>
      <c r="AA831" s="13"/>
      <c r="AB831" s="13"/>
      <c r="AC831" s="13"/>
      <c r="AD831" s="13"/>
      <c r="AE831" s="13"/>
      <c r="AF831" s="13"/>
      <c r="AG831" s="39" t="s">
        <v>3007</v>
      </c>
      <c r="AH831" s="39" t="s">
        <v>3008</v>
      </c>
      <c r="AI831" s="39">
        <v>0.192</v>
      </c>
      <c r="AJ831" s="42">
        <v>1985</v>
      </c>
      <c r="AK831" s="39" t="s">
        <v>3009</v>
      </c>
      <c r="AL831" s="13"/>
    </row>
    <row r="832" spans="1:38" ht="60" x14ac:dyDescent="0.25">
      <c r="A832" s="31">
        <v>826</v>
      </c>
      <c r="B832" s="31">
        <v>826</v>
      </c>
      <c r="C832" s="39" t="s">
        <v>2850</v>
      </c>
      <c r="D832" s="32"/>
      <c r="E832" s="32"/>
      <c r="F832" s="32"/>
      <c r="G832" s="13"/>
      <c r="H832" s="13"/>
      <c r="I832" s="13"/>
      <c r="J832" s="13"/>
      <c r="K832" s="13"/>
      <c r="L832" s="13"/>
      <c r="M832" s="32"/>
      <c r="N832" s="13"/>
      <c r="O832" s="13"/>
      <c r="P832" s="13"/>
      <c r="Q832" s="13"/>
      <c r="R832" s="32"/>
      <c r="S832" s="13"/>
      <c r="T832" s="13"/>
      <c r="U832" s="13"/>
      <c r="V832" s="13"/>
      <c r="W832" s="32"/>
      <c r="X832" s="13"/>
      <c r="Y832" s="13"/>
      <c r="Z832" s="13"/>
      <c r="AA832" s="13"/>
      <c r="AB832" s="13"/>
      <c r="AC832" s="13"/>
      <c r="AD832" s="13"/>
      <c r="AE832" s="13"/>
      <c r="AF832" s="13"/>
      <c r="AG832" s="39" t="s">
        <v>3004</v>
      </c>
      <c r="AH832" s="39" t="s">
        <v>3010</v>
      </c>
      <c r="AI832" s="39">
        <v>0.36199999999999999</v>
      </c>
      <c r="AJ832" s="42">
        <v>1985</v>
      </c>
      <c r="AK832" s="39" t="s">
        <v>3011</v>
      </c>
      <c r="AL832" s="13"/>
    </row>
    <row r="833" spans="1:38" ht="45" x14ac:dyDescent="0.25">
      <c r="A833" s="31">
        <v>827</v>
      </c>
      <c r="B833" s="31">
        <v>827</v>
      </c>
      <c r="C833" s="39" t="s">
        <v>2850</v>
      </c>
      <c r="D833" s="32"/>
      <c r="E833" s="32"/>
      <c r="F833" s="32"/>
      <c r="G833" s="13"/>
      <c r="H833" s="13"/>
      <c r="I833" s="13"/>
      <c r="J833" s="13"/>
      <c r="K833" s="13"/>
      <c r="L833" s="13"/>
      <c r="M833" s="32"/>
      <c r="N833" s="13"/>
      <c r="O833" s="13"/>
      <c r="P833" s="13"/>
      <c r="Q833" s="13"/>
      <c r="R833" s="32"/>
      <c r="S833" s="13"/>
      <c r="T833" s="13"/>
      <c r="U833" s="13"/>
      <c r="V833" s="13"/>
      <c r="W833" s="32"/>
      <c r="X833" s="13"/>
      <c r="Y833" s="13"/>
      <c r="Z833" s="13"/>
      <c r="AA833" s="13"/>
      <c r="AB833" s="13"/>
      <c r="AC833" s="13"/>
      <c r="AD833" s="13"/>
      <c r="AE833" s="13"/>
      <c r="AF833" s="13"/>
      <c r="AG833" s="39" t="s">
        <v>3004</v>
      </c>
      <c r="AH833" s="39" t="s">
        <v>3012</v>
      </c>
      <c r="AI833" s="39">
        <v>0.05</v>
      </c>
      <c r="AJ833" s="42">
        <v>1984</v>
      </c>
      <c r="AK833" s="39" t="s">
        <v>3013</v>
      </c>
      <c r="AL833" s="13"/>
    </row>
    <row r="834" spans="1:38" ht="45" x14ac:dyDescent="0.25">
      <c r="A834" s="31">
        <v>828</v>
      </c>
      <c r="B834" s="31">
        <v>828</v>
      </c>
      <c r="C834" s="39" t="s">
        <v>2850</v>
      </c>
      <c r="D834" s="32"/>
      <c r="E834" s="32"/>
      <c r="F834" s="32"/>
      <c r="G834" s="13"/>
      <c r="H834" s="13"/>
      <c r="I834" s="13"/>
      <c r="J834" s="13"/>
      <c r="K834" s="13"/>
      <c r="L834" s="13"/>
      <c r="M834" s="32"/>
      <c r="N834" s="13"/>
      <c r="O834" s="13"/>
      <c r="P834" s="13"/>
      <c r="Q834" s="13"/>
      <c r="R834" s="32"/>
      <c r="S834" s="13"/>
      <c r="T834" s="13"/>
      <c r="U834" s="13"/>
      <c r="V834" s="13"/>
      <c r="W834" s="32"/>
      <c r="X834" s="13"/>
      <c r="Y834" s="13"/>
      <c r="Z834" s="13"/>
      <c r="AA834" s="13"/>
      <c r="AB834" s="13"/>
      <c r="AC834" s="13"/>
      <c r="AD834" s="13"/>
      <c r="AE834" s="13"/>
      <c r="AF834" s="13"/>
      <c r="AG834" s="39" t="s">
        <v>3014</v>
      </c>
      <c r="AH834" s="39" t="s">
        <v>3012</v>
      </c>
      <c r="AI834" s="39">
        <v>0.20799999999999999</v>
      </c>
      <c r="AJ834" s="42">
        <v>1992</v>
      </c>
      <c r="AK834" s="39" t="s">
        <v>3015</v>
      </c>
      <c r="AL834" s="13"/>
    </row>
    <row r="835" spans="1:38" ht="90" x14ac:dyDescent="0.25">
      <c r="A835" s="31">
        <v>829</v>
      </c>
      <c r="B835" s="31">
        <v>829</v>
      </c>
      <c r="C835" s="39" t="s">
        <v>2850</v>
      </c>
      <c r="D835" s="32"/>
      <c r="E835" s="32"/>
      <c r="F835" s="32"/>
      <c r="G835" s="13"/>
      <c r="H835" s="13"/>
      <c r="I835" s="13"/>
      <c r="J835" s="13"/>
      <c r="K835" s="13"/>
      <c r="L835" s="13"/>
      <c r="M835" s="32"/>
      <c r="N835" s="13"/>
      <c r="O835" s="13"/>
      <c r="P835" s="13"/>
      <c r="Q835" s="13"/>
      <c r="R835" s="32"/>
      <c r="S835" s="13"/>
      <c r="T835" s="13"/>
      <c r="U835" s="13"/>
      <c r="V835" s="13"/>
      <c r="W835" s="32"/>
      <c r="X835" s="13"/>
      <c r="Y835" s="13"/>
      <c r="Z835" s="13"/>
      <c r="AA835" s="13"/>
      <c r="AB835" s="13"/>
      <c r="AC835" s="13"/>
      <c r="AD835" s="13"/>
      <c r="AE835" s="13"/>
      <c r="AF835" s="13"/>
      <c r="AG835" s="39" t="s">
        <v>3004</v>
      </c>
      <c r="AH835" s="39" t="s">
        <v>3016</v>
      </c>
      <c r="AI835" s="39">
        <v>0.27</v>
      </c>
      <c r="AJ835" s="42">
        <v>1984</v>
      </c>
      <c r="AK835" s="39" t="s">
        <v>3017</v>
      </c>
      <c r="AL835" s="13"/>
    </row>
    <row r="836" spans="1:38" ht="45" x14ac:dyDescent="0.25">
      <c r="A836" s="31">
        <v>830</v>
      </c>
      <c r="B836" s="31">
        <v>830</v>
      </c>
      <c r="C836" s="39" t="s">
        <v>1301</v>
      </c>
      <c r="D836" s="32"/>
      <c r="E836" s="32"/>
      <c r="F836" s="32"/>
      <c r="G836" s="13"/>
      <c r="H836" s="13"/>
      <c r="I836" s="13"/>
      <c r="J836" s="13"/>
      <c r="K836" s="13"/>
      <c r="L836" s="13"/>
      <c r="M836" s="32"/>
      <c r="N836" s="13"/>
      <c r="O836" s="13"/>
      <c r="P836" s="13"/>
      <c r="Q836" s="13"/>
      <c r="R836" s="32"/>
      <c r="S836" s="13"/>
      <c r="T836" s="13"/>
      <c r="U836" s="13"/>
      <c r="V836" s="13"/>
      <c r="W836" s="32"/>
      <c r="X836" s="13"/>
      <c r="Y836" s="13"/>
      <c r="Z836" s="13"/>
      <c r="AA836" s="13"/>
      <c r="AB836" s="13"/>
      <c r="AC836" s="13"/>
      <c r="AD836" s="13"/>
      <c r="AE836" s="13"/>
      <c r="AF836" s="13"/>
      <c r="AG836" s="39" t="s">
        <v>3018</v>
      </c>
      <c r="AH836" s="39" t="s">
        <v>3019</v>
      </c>
      <c r="AI836" s="39">
        <v>0.28299999999999997</v>
      </c>
      <c r="AJ836" s="42">
        <v>1993</v>
      </c>
      <c r="AK836" s="39" t="s">
        <v>3020</v>
      </c>
      <c r="AL836" s="13"/>
    </row>
    <row r="837" spans="1:38" ht="75" x14ac:dyDescent="0.25">
      <c r="A837" s="31">
        <v>831</v>
      </c>
      <c r="B837" s="31">
        <v>831</v>
      </c>
      <c r="C837" s="39" t="s">
        <v>1301</v>
      </c>
      <c r="D837" s="32"/>
      <c r="E837" s="32"/>
      <c r="F837" s="32"/>
      <c r="G837" s="13"/>
      <c r="H837" s="13"/>
      <c r="I837" s="13"/>
      <c r="J837" s="13"/>
      <c r="K837" s="13"/>
      <c r="L837" s="13"/>
      <c r="M837" s="32"/>
      <c r="N837" s="13"/>
      <c r="O837" s="13"/>
      <c r="P837" s="13"/>
      <c r="Q837" s="13"/>
      <c r="R837" s="32"/>
      <c r="S837" s="13"/>
      <c r="T837" s="13"/>
      <c r="U837" s="13"/>
      <c r="V837" s="13"/>
      <c r="W837" s="32"/>
      <c r="X837" s="13"/>
      <c r="Y837" s="13"/>
      <c r="Z837" s="13"/>
      <c r="AA837" s="13"/>
      <c r="AB837" s="13"/>
      <c r="AC837" s="13"/>
      <c r="AD837" s="13"/>
      <c r="AE837" s="13"/>
      <c r="AF837" s="13"/>
      <c r="AG837" s="39" t="s">
        <v>3019</v>
      </c>
      <c r="AH837" s="39" t="s">
        <v>3021</v>
      </c>
      <c r="AI837" s="39">
        <v>7.0000000000000007E-2</v>
      </c>
      <c r="AJ837" s="42">
        <v>1985</v>
      </c>
      <c r="AK837" s="39" t="s">
        <v>3020</v>
      </c>
      <c r="AL837" s="13"/>
    </row>
    <row r="838" spans="1:38" ht="45" x14ac:dyDescent="0.25">
      <c r="A838" s="31">
        <v>832</v>
      </c>
      <c r="B838" s="31">
        <v>832</v>
      </c>
      <c r="C838" s="39" t="s">
        <v>1301</v>
      </c>
      <c r="D838" s="32"/>
      <c r="E838" s="32"/>
      <c r="F838" s="32"/>
      <c r="G838" s="13"/>
      <c r="H838" s="13"/>
      <c r="I838" s="13"/>
      <c r="J838" s="13"/>
      <c r="K838" s="13"/>
      <c r="L838" s="13"/>
      <c r="M838" s="32"/>
      <c r="N838" s="13"/>
      <c r="O838" s="13"/>
      <c r="P838" s="13"/>
      <c r="Q838" s="13"/>
      <c r="R838" s="32"/>
      <c r="S838" s="13"/>
      <c r="T838" s="13"/>
      <c r="U838" s="13"/>
      <c r="V838" s="13"/>
      <c r="W838" s="32"/>
      <c r="X838" s="13"/>
      <c r="Y838" s="13"/>
      <c r="Z838" s="13"/>
      <c r="AA838" s="13"/>
      <c r="AB838" s="13"/>
      <c r="AC838" s="13"/>
      <c r="AD838" s="13"/>
      <c r="AE838" s="13"/>
      <c r="AF838" s="13"/>
      <c r="AG838" s="39" t="s">
        <v>3019</v>
      </c>
      <c r="AH838" s="39" t="s">
        <v>3022</v>
      </c>
      <c r="AI838" s="39">
        <v>0.14799999999999999</v>
      </c>
      <c r="AJ838" s="42">
        <v>1983</v>
      </c>
      <c r="AK838" s="39" t="s">
        <v>3023</v>
      </c>
      <c r="AL838" s="13"/>
    </row>
    <row r="839" spans="1:38" ht="60" x14ac:dyDescent="0.25">
      <c r="A839" s="31">
        <v>833</v>
      </c>
      <c r="B839" s="31">
        <v>833</v>
      </c>
      <c r="C839" s="39" t="s">
        <v>1301</v>
      </c>
      <c r="D839" s="32"/>
      <c r="E839" s="32"/>
      <c r="F839" s="32"/>
      <c r="G839" s="13"/>
      <c r="H839" s="13"/>
      <c r="I839" s="13"/>
      <c r="J839" s="13"/>
      <c r="K839" s="13"/>
      <c r="L839" s="13"/>
      <c r="M839" s="32"/>
      <c r="N839" s="13"/>
      <c r="O839" s="13"/>
      <c r="P839" s="13"/>
      <c r="Q839" s="13"/>
      <c r="R839" s="32"/>
      <c r="S839" s="13"/>
      <c r="T839" s="13"/>
      <c r="U839" s="13"/>
      <c r="V839" s="13"/>
      <c r="W839" s="32"/>
      <c r="X839" s="13"/>
      <c r="Y839" s="13"/>
      <c r="Z839" s="13"/>
      <c r="AA839" s="13"/>
      <c r="AB839" s="13"/>
      <c r="AC839" s="13"/>
      <c r="AD839" s="13"/>
      <c r="AE839" s="13"/>
      <c r="AF839" s="13"/>
      <c r="AG839" s="39" t="s">
        <v>3019</v>
      </c>
      <c r="AH839" s="39" t="s">
        <v>3024</v>
      </c>
      <c r="AI839" s="39">
        <v>6.2E-2</v>
      </c>
      <c r="AJ839" s="42">
        <v>1976</v>
      </c>
      <c r="AK839" s="39" t="s">
        <v>1333</v>
      </c>
      <c r="AL839" s="13"/>
    </row>
    <row r="840" spans="1:38" ht="45" x14ac:dyDescent="0.25">
      <c r="A840" s="31">
        <v>834</v>
      </c>
      <c r="B840" s="31">
        <v>834</v>
      </c>
      <c r="C840" s="39" t="s">
        <v>1301</v>
      </c>
      <c r="D840" s="32"/>
      <c r="E840" s="32"/>
      <c r="F840" s="32"/>
      <c r="G840" s="13"/>
      <c r="H840" s="13"/>
      <c r="I840" s="13"/>
      <c r="J840" s="13"/>
      <c r="K840" s="13"/>
      <c r="L840" s="13"/>
      <c r="M840" s="32"/>
      <c r="N840" s="13"/>
      <c r="O840" s="13"/>
      <c r="P840" s="13"/>
      <c r="Q840" s="13"/>
      <c r="R840" s="32"/>
      <c r="S840" s="13"/>
      <c r="T840" s="13"/>
      <c r="U840" s="13"/>
      <c r="V840" s="13"/>
      <c r="W840" s="32"/>
      <c r="X840" s="13"/>
      <c r="Y840" s="13"/>
      <c r="Z840" s="13"/>
      <c r="AA840" s="13"/>
      <c r="AB840" s="13"/>
      <c r="AC840" s="13"/>
      <c r="AD840" s="13"/>
      <c r="AE840" s="13"/>
      <c r="AF840" s="13"/>
      <c r="AG840" s="39" t="s">
        <v>3025</v>
      </c>
      <c r="AH840" s="39" t="s">
        <v>3026</v>
      </c>
      <c r="AI840" s="39">
        <v>0.216</v>
      </c>
      <c r="AJ840" s="42">
        <v>1989</v>
      </c>
      <c r="AK840" s="39" t="s">
        <v>2613</v>
      </c>
      <c r="AL840" s="13"/>
    </row>
    <row r="841" spans="1:38" ht="150" x14ac:dyDescent="0.25">
      <c r="A841" s="31">
        <v>835</v>
      </c>
      <c r="B841" s="31">
        <v>835</v>
      </c>
      <c r="C841" s="39" t="s">
        <v>1301</v>
      </c>
      <c r="D841" s="32"/>
      <c r="E841" s="32"/>
      <c r="F841" s="32"/>
      <c r="G841" s="13"/>
      <c r="H841" s="13"/>
      <c r="I841" s="13"/>
      <c r="J841" s="13"/>
      <c r="K841" s="13"/>
      <c r="L841" s="13"/>
      <c r="M841" s="32"/>
      <c r="N841" s="13"/>
      <c r="O841" s="13"/>
      <c r="P841" s="13"/>
      <c r="Q841" s="13"/>
      <c r="R841" s="32"/>
      <c r="S841" s="13"/>
      <c r="T841" s="13"/>
      <c r="U841" s="13"/>
      <c r="V841" s="13"/>
      <c r="W841" s="32"/>
      <c r="X841" s="13"/>
      <c r="Y841" s="13"/>
      <c r="Z841" s="13"/>
      <c r="AA841" s="13"/>
      <c r="AB841" s="13"/>
      <c r="AC841" s="13"/>
      <c r="AD841" s="13"/>
      <c r="AE841" s="13"/>
      <c r="AF841" s="13"/>
      <c r="AG841" s="39" t="s">
        <v>3027</v>
      </c>
      <c r="AH841" s="39" t="s">
        <v>3028</v>
      </c>
      <c r="AI841" s="39">
        <v>0.245</v>
      </c>
      <c r="AJ841" s="42" t="s">
        <v>1645</v>
      </c>
      <c r="AK841" s="39" t="s">
        <v>3029</v>
      </c>
      <c r="AL841" s="13"/>
    </row>
    <row r="842" spans="1:38" ht="90" x14ac:dyDescent="0.25">
      <c r="A842" s="31">
        <v>836</v>
      </c>
      <c r="B842" s="31">
        <v>836</v>
      </c>
      <c r="C842" s="39" t="s">
        <v>1301</v>
      </c>
      <c r="D842" s="32"/>
      <c r="E842" s="32"/>
      <c r="F842" s="32"/>
      <c r="G842" s="13"/>
      <c r="H842" s="13"/>
      <c r="I842" s="13"/>
      <c r="J842" s="13"/>
      <c r="K842" s="13"/>
      <c r="L842" s="13"/>
      <c r="M842" s="32"/>
      <c r="N842" s="13"/>
      <c r="O842" s="13"/>
      <c r="P842" s="13"/>
      <c r="Q842" s="13"/>
      <c r="R842" s="32"/>
      <c r="S842" s="13"/>
      <c r="T842" s="13"/>
      <c r="U842" s="13"/>
      <c r="V842" s="13"/>
      <c r="W842" s="32"/>
      <c r="X842" s="13"/>
      <c r="Y842" s="13"/>
      <c r="Z842" s="13"/>
      <c r="AA842" s="13"/>
      <c r="AB842" s="13"/>
      <c r="AC842" s="13"/>
      <c r="AD842" s="13"/>
      <c r="AE842" s="13"/>
      <c r="AF842" s="13"/>
      <c r="AG842" s="39" t="s">
        <v>3025</v>
      </c>
      <c r="AH842" s="39" t="s">
        <v>3030</v>
      </c>
      <c r="AI842" s="39">
        <v>8.5000000000000006E-2</v>
      </c>
      <c r="AJ842" s="42">
        <v>1998</v>
      </c>
      <c r="AK842" s="39" t="s">
        <v>1367</v>
      </c>
      <c r="AL842" s="13"/>
    </row>
    <row r="843" spans="1:38" ht="105" x14ac:dyDescent="0.25">
      <c r="A843" s="31">
        <v>837</v>
      </c>
      <c r="B843" s="31">
        <v>837</v>
      </c>
      <c r="C843" s="39" t="s">
        <v>1301</v>
      </c>
      <c r="D843" s="32"/>
      <c r="E843" s="32"/>
      <c r="F843" s="32"/>
      <c r="G843" s="13"/>
      <c r="H843" s="13"/>
      <c r="I843" s="13"/>
      <c r="J843" s="13"/>
      <c r="K843" s="13"/>
      <c r="L843" s="13"/>
      <c r="M843" s="32"/>
      <c r="N843" s="13"/>
      <c r="O843" s="13"/>
      <c r="P843" s="13"/>
      <c r="Q843" s="13"/>
      <c r="R843" s="32"/>
      <c r="S843" s="13"/>
      <c r="T843" s="13"/>
      <c r="U843" s="13"/>
      <c r="V843" s="13"/>
      <c r="W843" s="32"/>
      <c r="X843" s="13"/>
      <c r="Y843" s="13"/>
      <c r="Z843" s="13"/>
      <c r="AA843" s="13"/>
      <c r="AB843" s="13"/>
      <c r="AC843" s="13"/>
      <c r="AD843" s="13"/>
      <c r="AE843" s="13"/>
      <c r="AF843" s="13"/>
      <c r="AG843" s="39" t="s">
        <v>3019</v>
      </c>
      <c r="AH843" s="39" t="s">
        <v>3031</v>
      </c>
      <c r="AI843" s="39">
        <v>6.5000000000000002E-2</v>
      </c>
      <c r="AJ843" s="42">
        <v>1976</v>
      </c>
      <c r="AK843" s="39" t="s">
        <v>1289</v>
      </c>
      <c r="AL843" s="13"/>
    </row>
    <row r="844" spans="1:38" ht="105" x14ac:dyDescent="0.25">
      <c r="A844" s="31">
        <v>838</v>
      </c>
      <c r="B844" s="31">
        <v>838</v>
      </c>
      <c r="C844" s="39" t="s">
        <v>1301</v>
      </c>
      <c r="D844" s="32"/>
      <c r="E844" s="32"/>
      <c r="F844" s="32"/>
      <c r="G844" s="13"/>
      <c r="H844" s="13"/>
      <c r="I844" s="13"/>
      <c r="J844" s="13"/>
      <c r="K844" s="13"/>
      <c r="L844" s="13"/>
      <c r="M844" s="32"/>
      <c r="N844" s="13"/>
      <c r="O844" s="13"/>
      <c r="P844" s="13"/>
      <c r="Q844" s="13"/>
      <c r="R844" s="32"/>
      <c r="S844" s="13"/>
      <c r="T844" s="13"/>
      <c r="U844" s="13"/>
      <c r="V844" s="13"/>
      <c r="W844" s="32"/>
      <c r="X844" s="13"/>
      <c r="Y844" s="13"/>
      <c r="Z844" s="13"/>
      <c r="AA844" s="13"/>
      <c r="AB844" s="13"/>
      <c r="AC844" s="13"/>
      <c r="AD844" s="13"/>
      <c r="AE844" s="13"/>
      <c r="AF844" s="13"/>
      <c r="AG844" s="39" t="s">
        <v>3025</v>
      </c>
      <c r="AH844" s="39" t="s">
        <v>3032</v>
      </c>
      <c r="AI844" s="39">
        <v>0.26</v>
      </c>
      <c r="AJ844" s="42">
        <v>1985</v>
      </c>
      <c r="AK844" s="39" t="s">
        <v>3033</v>
      </c>
      <c r="AL844" s="13"/>
    </row>
    <row r="845" spans="1:38" ht="45" x14ac:dyDescent="0.25">
      <c r="A845" s="31">
        <v>839</v>
      </c>
      <c r="B845" s="31">
        <v>839</v>
      </c>
      <c r="C845" s="39" t="s">
        <v>1301</v>
      </c>
      <c r="D845" s="32"/>
      <c r="E845" s="32"/>
      <c r="F845" s="32"/>
      <c r="G845" s="13"/>
      <c r="H845" s="13"/>
      <c r="I845" s="13"/>
      <c r="J845" s="13"/>
      <c r="K845" s="13"/>
      <c r="L845" s="13"/>
      <c r="M845" s="32"/>
      <c r="N845" s="13"/>
      <c r="O845" s="13"/>
      <c r="P845" s="13"/>
      <c r="Q845" s="13"/>
      <c r="R845" s="32"/>
      <c r="S845" s="13"/>
      <c r="T845" s="13"/>
      <c r="U845" s="13"/>
      <c r="V845" s="13"/>
      <c r="W845" s="32"/>
      <c r="X845" s="13"/>
      <c r="Y845" s="13"/>
      <c r="Z845" s="13"/>
      <c r="AA845" s="13"/>
      <c r="AB845" s="13"/>
      <c r="AC845" s="13"/>
      <c r="AD845" s="13"/>
      <c r="AE845" s="13"/>
      <c r="AF845" s="13"/>
      <c r="AG845" s="39" t="s">
        <v>3019</v>
      </c>
      <c r="AH845" s="39" t="s">
        <v>3034</v>
      </c>
      <c r="AI845" s="39">
        <v>0.14000000000000001</v>
      </c>
      <c r="AJ845" s="42">
        <v>1983</v>
      </c>
      <c r="AK845" s="39" t="s">
        <v>2813</v>
      </c>
      <c r="AL845" s="13"/>
    </row>
    <row r="846" spans="1:38" ht="90" x14ac:dyDescent="0.25">
      <c r="A846" s="31">
        <v>840</v>
      </c>
      <c r="B846" s="31">
        <v>840</v>
      </c>
      <c r="C846" s="39" t="s">
        <v>1301</v>
      </c>
      <c r="D846" s="32"/>
      <c r="E846" s="32"/>
      <c r="F846" s="32"/>
      <c r="G846" s="13"/>
      <c r="H846" s="13"/>
      <c r="I846" s="13"/>
      <c r="J846" s="13"/>
      <c r="K846" s="13"/>
      <c r="L846" s="13"/>
      <c r="M846" s="32"/>
      <c r="N846" s="13"/>
      <c r="O846" s="13"/>
      <c r="P846" s="13"/>
      <c r="Q846" s="13"/>
      <c r="R846" s="32"/>
      <c r="S846" s="13"/>
      <c r="T846" s="13"/>
      <c r="U846" s="13"/>
      <c r="V846" s="13"/>
      <c r="W846" s="32"/>
      <c r="X846" s="13"/>
      <c r="Y846" s="13"/>
      <c r="Z846" s="13"/>
      <c r="AA846" s="13"/>
      <c r="AB846" s="13"/>
      <c r="AC846" s="13"/>
      <c r="AD846" s="13"/>
      <c r="AE846" s="13"/>
      <c r="AF846" s="13"/>
      <c r="AG846" s="39" t="s">
        <v>3019</v>
      </c>
      <c r="AH846" s="39" t="s">
        <v>3035</v>
      </c>
      <c r="AI846" s="39">
        <v>0.29799999999999999</v>
      </c>
      <c r="AJ846" s="42">
        <v>1980</v>
      </c>
      <c r="AK846" s="39" t="s">
        <v>3036</v>
      </c>
      <c r="AL846" s="13"/>
    </row>
    <row r="847" spans="1:38" ht="60" x14ac:dyDescent="0.25">
      <c r="A847" s="31">
        <v>841</v>
      </c>
      <c r="B847" s="31">
        <v>841</v>
      </c>
      <c r="C847" s="39" t="s">
        <v>1301</v>
      </c>
      <c r="D847" s="32"/>
      <c r="E847" s="32"/>
      <c r="F847" s="32"/>
      <c r="G847" s="13"/>
      <c r="H847" s="13"/>
      <c r="I847" s="13"/>
      <c r="J847" s="13"/>
      <c r="K847" s="13"/>
      <c r="L847" s="13"/>
      <c r="M847" s="32"/>
      <c r="N847" s="13"/>
      <c r="O847" s="13"/>
      <c r="P847" s="13"/>
      <c r="Q847" s="13"/>
      <c r="R847" s="32"/>
      <c r="S847" s="13"/>
      <c r="T847" s="13"/>
      <c r="U847" s="13"/>
      <c r="V847" s="13"/>
      <c r="W847" s="32"/>
      <c r="X847" s="13"/>
      <c r="Y847" s="13"/>
      <c r="Z847" s="13"/>
      <c r="AA847" s="13"/>
      <c r="AB847" s="13"/>
      <c r="AC847" s="13"/>
      <c r="AD847" s="13"/>
      <c r="AE847" s="13"/>
      <c r="AF847" s="13"/>
      <c r="AG847" s="39" t="s">
        <v>3037</v>
      </c>
      <c r="AH847" s="39" t="s">
        <v>3038</v>
      </c>
      <c r="AI847" s="39">
        <v>0.11799999999999999</v>
      </c>
      <c r="AJ847" s="42">
        <v>1984</v>
      </c>
      <c r="AK847" s="39" t="s">
        <v>3039</v>
      </c>
      <c r="AL847" s="13"/>
    </row>
    <row r="848" spans="1:38" ht="75" x14ac:dyDescent="0.25">
      <c r="A848" s="31">
        <v>842</v>
      </c>
      <c r="B848" s="31">
        <v>842</v>
      </c>
      <c r="C848" s="39" t="s">
        <v>1301</v>
      </c>
      <c r="D848" s="32"/>
      <c r="E848" s="32"/>
      <c r="F848" s="32"/>
      <c r="G848" s="13"/>
      <c r="H848" s="13"/>
      <c r="I848" s="13"/>
      <c r="J848" s="13"/>
      <c r="K848" s="13"/>
      <c r="L848" s="13"/>
      <c r="M848" s="32"/>
      <c r="N848" s="13"/>
      <c r="O848" s="13"/>
      <c r="P848" s="13"/>
      <c r="Q848" s="13"/>
      <c r="R848" s="32"/>
      <c r="S848" s="13"/>
      <c r="T848" s="13"/>
      <c r="U848" s="13"/>
      <c r="V848" s="13"/>
      <c r="W848" s="32"/>
      <c r="X848" s="13"/>
      <c r="Y848" s="13"/>
      <c r="Z848" s="13"/>
      <c r="AA848" s="13"/>
      <c r="AB848" s="13"/>
      <c r="AC848" s="13"/>
      <c r="AD848" s="13"/>
      <c r="AE848" s="13"/>
      <c r="AF848" s="13"/>
      <c r="AG848" s="39" t="s">
        <v>3025</v>
      </c>
      <c r="AH848" s="39" t="s">
        <v>3040</v>
      </c>
      <c r="AI848" s="39">
        <v>6.6000000000000003E-2</v>
      </c>
      <c r="AJ848" s="42">
        <v>1985</v>
      </c>
      <c r="AK848" s="39" t="s">
        <v>3041</v>
      </c>
      <c r="AL848" s="13"/>
    </row>
    <row r="849" spans="1:38" ht="105" x14ac:dyDescent="0.25">
      <c r="A849" s="31">
        <v>843</v>
      </c>
      <c r="B849" s="31">
        <v>843</v>
      </c>
      <c r="C849" s="39" t="s">
        <v>1301</v>
      </c>
      <c r="D849" s="32"/>
      <c r="E849" s="32"/>
      <c r="F849" s="32"/>
      <c r="G849" s="13"/>
      <c r="H849" s="13"/>
      <c r="I849" s="13"/>
      <c r="J849" s="13"/>
      <c r="K849" s="13"/>
      <c r="L849" s="13"/>
      <c r="M849" s="32"/>
      <c r="N849" s="13"/>
      <c r="O849" s="13"/>
      <c r="P849" s="13"/>
      <c r="Q849" s="13"/>
      <c r="R849" s="32"/>
      <c r="S849" s="13"/>
      <c r="T849" s="13"/>
      <c r="U849" s="13"/>
      <c r="V849" s="13"/>
      <c r="W849" s="32"/>
      <c r="X849" s="13"/>
      <c r="Y849" s="13"/>
      <c r="Z849" s="13"/>
      <c r="AA849" s="13"/>
      <c r="AB849" s="13"/>
      <c r="AC849" s="13"/>
      <c r="AD849" s="13"/>
      <c r="AE849" s="13"/>
      <c r="AF849" s="13"/>
      <c r="AG849" s="39" t="s">
        <v>3019</v>
      </c>
      <c r="AH849" s="39" t="s">
        <v>3042</v>
      </c>
      <c r="AI849" s="39">
        <v>6.6000000000000003E-2</v>
      </c>
      <c r="AJ849" s="42">
        <v>1980</v>
      </c>
      <c r="AK849" s="39" t="s">
        <v>3036</v>
      </c>
      <c r="AL849" s="13"/>
    </row>
    <row r="850" spans="1:38" ht="75" x14ac:dyDescent="0.25">
      <c r="A850" s="31">
        <v>844</v>
      </c>
      <c r="B850" s="31">
        <v>844</v>
      </c>
      <c r="C850" s="39" t="s">
        <v>1301</v>
      </c>
      <c r="D850" s="32"/>
      <c r="E850" s="32"/>
      <c r="F850" s="32"/>
      <c r="G850" s="13"/>
      <c r="H850" s="13"/>
      <c r="I850" s="13"/>
      <c r="J850" s="13"/>
      <c r="K850" s="13"/>
      <c r="L850" s="13"/>
      <c r="M850" s="32"/>
      <c r="N850" s="13"/>
      <c r="O850" s="13"/>
      <c r="P850" s="13"/>
      <c r="Q850" s="13"/>
      <c r="R850" s="32"/>
      <c r="S850" s="13"/>
      <c r="T850" s="13"/>
      <c r="U850" s="13"/>
      <c r="V850" s="13"/>
      <c r="W850" s="32"/>
      <c r="X850" s="13"/>
      <c r="Y850" s="13"/>
      <c r="Z850" s="13"/>
      <c r="AA850" s="13"/>
      <c r="AB850" s="13"/>
      <c r="AC850" s="13"/>
      <c r="AD850" s="13"/>
      <c r="AE850" s="13"/>
      <c r="AF850" s="13"/>
      <c r="AG850" s="39" t="s">
        <v>3025</v>
      </c>
      <c r="AH850" s="39" t="s">
        <v>3043</v>
      </c>
      <c r="AI850" s="39">
        <v>0.20399999999999999</v>
      </c>
      <c r="AJ850" s="42">
        <v>1980</v>
      </c>
      <c r="AK850" s="39" t="s">
        <v>3036</v>
      </c>
      <c r="AL850" s="13"/>
    </row>
    <row r="851" spans="1:38" ht="90" x14ac:dyDescent="0.25">
      <c r="A851" s="31">
        <v>845</v>
      </c>
      <c r="B851" s="31">
        <v>845</v>
      </c>
      <c r="C851" s="39" t="s">
        <v>1301</v>
      </c>
      <c r="D851" s="32"/>
      <c r="E851" s="32"/>
      <c r="F851" s="32"/>
      <c r="G851" s="13"/>
      <c r="H851" s="13"/>
      <c r="I851" s="13"/>
      <c r="J851" s="13"/>
      <c r="K851" s="13"/>
      <c r="L851" s="13"/>
      <c r="M851" s="32"/>
      <c r="N851" s="13"/>
      <c r="O851" s="13"/>
      <c r="P851" s="13"/>
      <c r="Q851" s="13"/>
      <c r="R851" s="32"/>
      <c r="S851" s="13"/>
      <c r="T851" s="13"/>
      <c r="U851" s="13"/>
      <c r="V851" s="13"/>
      <c r="W851" s="32"/>
      <c r="X851" s="13"/>
      <c r="Y851" s="13"/>
      <c r="Z851" s="13"/>
      <c r="AA851" s="13"/>
      <c r="AB851" s="13"/>
      <c r="AC851" s="13"/>
      <c r="AD851" s="13"/>
      <c r="AE851" s="13"/>
      <c r="AF851" s="13"/>
      <c r="AG851" s="39" t="s">
        <v>3019</v>
      </c>
      <c r="AH851" s="39" t="s">
        <v>3044</v>
      </c>
      <c r="AI851" s="39">
        <v>6.5000000000000002E-2</v>
      </c>
      <c r="AJ851" s="42">
        <v>1985</v>
      </c>
      <c r="AK851" s="39" t="s">
        <v>3039</v>
      </c>
      <c r="AL851" s="13"/>
    </row>
    <row r="852" spans="1:38" ht="90" x14ac:dyDescent="0.25">
      <c r="A852" s="31">
        <v>846</v>
      </c>
      <c r="B852" s="31">
        <v>846</v>
      </c>
      <c r="C852" s="39" t="s">
        <v>1301</v>
      </c>
      <c r="D852" s="32"/>
      <c r="E852" s="32"/>
      <c r="F852" s="32"/>
      <c r="G852" s="13"/>
      <c r="H852" s="13"/>
      <c r="I852" s="13"/>
      <c r="J852" s="13"/>
      <c r="K852" s="13"/>
      <c r="L852" s="13"/>
      <c r="M852" s="32"/>
      <c r="N852" s="13"/>
      <c r="O852" s="13"/>
      <c r="P852" s="13"/>
      <c r="Q852" s="13"/>
      <c r="R852" s="32"/>
      <c r="S852" s="13"/>
      <c r="T852" s="13"/>
      <c r="U852" s="13"/>
      <c r="V852" s="13"/>
      <c r="W852" s="32"/>
      <c r="X852" s="13"/>
      <c r="Y852" s="13"/>
      <c r="Z852" s="13"/>
      <c r="AA852" s="13"/>
      <c r="AB852" s="13"/>
      <c r="AC852" s="13"/>
      <c r="AD852" s="13"/>
      <c r="AE852" s="13"/>
      <c r="AF852" s="13"/>
      <c r="AG852" s="39" t="s">
        <v>3037</v>
      </c>
      <c r="AH852" s="39" t="s">
        <v>3045</v>
      </c>
      <c r="AI852" s="39">
        <v>0.105</v>
      </c>
      <c r="AJ852" s="42">
        <v>1985</v>
      </c>
      <c r="AK852" s="39" t="s">
        <v>3046</v>
      </c>
      <c r="AL852" s="13"/>
    </row>
    <row r="853" spans="1:38" ht="45" x14ac:dyDescent="0.25">
      <c r="A853" s="31">
        <v>847</v>
      </c>
      <c r="B853" s="31">
        <v>847</v>
      </c>
      <c r="C853" s="39" t="s">
        <v>1301</v>
      </c>
      <c r="D853" s="32"/>
      <c r="E853" s="32"/>
      <c r="F853" s="32"/>
      <c r="G853" s="13"/>
      <c r="H853" s="13"/>
      <c r="I853" s="13"/>
      <c r="J853" s="13"/>
      <c r="K853" s="13"/>
      <c r="L853" s="13"/>
      <c r="M853" s="32"/>
      <c r="N853" s="13"/>
      <c r="O853" s="13"/>
      <c r="P853" s="13"/>
      <c r="Q853" s="13"/>
      <c r="R853" s="32"/>
      <c r="S853" s="13"/>
      <c r="T853" s="13"/>
      <c r="U853" s="13"/>
      <c r="V853" s="13"/>
      <c r="W853" s="32"/>
      <c r="X853" s="13"/>
      <c r="Y853" s="13"/>
      <c r="Z853" s="13"/>
      <c r="AA853" s="13"/>
      <c r="AB853" s="13"/>
      <c r="AC853" s="13"/>
      <c r="AD853" s="13"/>
      <c r="AE853" s="13"/>
      <c r="AF853" s="13"/>
      <c r="AG853" s="39" t="s">
        <v>3025</v>
      </c>
      <c r="AH853" s="39" t="s">
        <v>3047</v>
      </c>
      <c r="AI853" s="39">
        <v>0.185</v>
      </c>
      <c r="AJ853" s="42">
        <v>1990</v>
      </c>
      <c r="AK853" s="39" t="s">
        <v>3048</v>
      </c>
      <c r="AL853" s="13"/>
    </row>
    <row r="854" spans="1:38" ht="90" x14ac:dyDescent="0.25">
      <c r="A854" s="31">
        <v>848</v>
      </c>
      <c r="B854" s="31">
        <v>848</v>
      </c>
      <c r="C854" s="39" t="s">
        <v>1301</v>
      </c>
      <c r="D854" s="32"/>
      <c r="E854" s="32"/>
      <c r="F854" s="32"/>
      <c r="G854" s="13"/>
      <c r="H854" s="13"/>
      <c r="I854" s="13"/>
      <c r="J854" s="13"/>
      <c r="K854" s="13"/>
      <c r="L854" s="13"/>
      <c r="M854" s="32"/>
      <c r="N854" s="13"/>
      <c r="O854" s="13"/>
      <c r="P854" s="13"/>
      <c r="Q854" s="13"/>
      <c r="R854" s="32"/>
      <c r="S854" s="13"/>
      <c r="T854" s="13"/>
      <c r="U854" s="13"/>
      <c r="V854" s="13"/>
      <c r="W854" s="32"/>
      <c r="X854" s="13"/>
      <c r="Y854" s="13"/>
      <c r="Z854" s="13"/>
      <c r="AA854" s="13"/>
      <c r="AB854" s="13"/>
      <c r="AC854" s="13"/>
      <c r="AD854" s="13"/>
      <c r="AE854" s="13"/>
      <c r="AF854" s="13"/>
      <c r="AG854" s="39" t="s">
        <v>3025</v>
      </c>
      <c r="AH854" s="39" t="s">
        <v>3049</v>
      </c>
      <c r="AI854" s="39">
        <v>0.10100000000000001</v>
      </c>
      <c r="AJ854" s="42">
        <v>1974</v>
      </c>
      <c r="AK854" s="39" t="s">
        <v>3050</v>
      </c>
      <c r="AL854" s="13"/>
    </row>
    <row r="855" spans="1:38" ht="45" x14ac:dyDescent="0.25">
      <c r="A855" s="31">
        <v>849</v>
      </c>
      <c r="B855" s="31">
        <v>849</v>
      </c>
      <c r="C855" s="39" t="s">
        <v>1301</v>
      </c>
      <c r="D855" s="32"/>
      <c r="E855" s="32"/>
      <c r="F855" s="32"/>
      <c r="G855" s="13"/>
      <c r="H855" s="13"/>
      <c r="I855" s="13"/>
      <c r="J855" s="13"/>
      <c r="K855" s="13"/>
      <c r="L855" s="13"/>
      <c r="M855" s="32"/>
      <c r="N855" s="13"/>
      <c r="O855" s="13"/>
      <c r="P855" s="13"/>
      <c r="Q855" s="13"/>
      <c r="R855" s="32"/>
      <c r="S855" s="13"/>
      <c r="T855" s="13"/>
      <c r="U855" s="13"/>
      <c r="V855" s="13"/>
      <c r="W855" s="32"/>
      <c r="X855" s="13"/>
      <c r="Y855" s="13"/>
      <c r="Z855" s="13"/>
      <c r="AA855" s="13"/>
      <c r="AB855" s="13"/>
      <c r="AC855" s="13"/>
      <c r="AD855" s="13"/>
      <c r="AE855" s="13"/>
      <c r="AF855" s="13"/>
      <c r="AG855" s="39" t="s">
        <v>3037</v>
      </c>
      <c r="AH855" s="39" t="s">
        <v>3037</v>
      </c>
      <c r="AI855" s="39">
        <v>0.12</v>
      </c>
      <c r="AJ855" s="42">
        <v>1983</v>
      </c>
      <c r="AK855" s="39" t="s">
        <v>2813</v>
      </c>
      <c r="AL855" s="13"/>
    </row>
    <row r="856" spans="1:38" ht="60" x14ac:dyDescent="0.25">
      <c r="A856" s="31">
        <v>850</v>
      </c>
      <c r="B856" s="31">
        <v>850</v>
      </c>
      <c r="C856" s="39" t="s">
        <v>2949</v>
      </c>
      <c r="D856" s="32"/>
      <c r="E856" s="32"/>
      <c r="F856" s="32"/>
      <c r="G856" s="13"/>
      <c r="H856" s="13"/>
      <c r="I856" s="13"/>
      <c r="J856" s="13"/>
      <c r="K856" s="13"/>
      <c r="L856" s="13"/>
      <c r="M856" s="32"/>
      <c r="N856" s="13"/>
      <c r="O856" s="13"/>
      <c r="P856" s="13"/>
      <c r="Q856" s="13"/>
      <c r="R856" s="32"/>
      <c r="S856" s="13"/>
      <c r="T856" s="13"/>
      <c r="U856" s="13"/>
      <c r="V856" s="13"/>
      <c r="W856" s="32"/>
      <c r="X856" s="13"/>
      <c r="Y856" s="13"/>
      <c r="Z856" s="13"/>
      <c r="AA856" s="13"/>
      <c r="AB856" s="13"/>
      <c r="AC856" s="13"/>
      <c r="AD856" s="13"/>
      <c r="AE856" s="13"/>
      <c r="AF856" s="13"/>
      <c r="AG856" s="39" t="s">
        <v>3051</v>
      </c>
      <c r="AH856" s="39" t="s">
        <v>3052</v>
      </c>
      <c r="AI856" s="39">
        <v>0.108</v>
      </c>
      <c r="AJ856" s="42" t="s">
        <v>1733</v>
      </c>
      <c r="AK856" s="39" t="s">
        <v>3053</v>
      </c>
      <c r="AL856" s="13"/>
    </row>
    <row r="857" spans="1:38" ht="60" x14ac:dyDescent="0.25">
      <c r="A857" s="31">
        <v>851</v>
      </c>
      <c r="B857" s="31">
        <v>851</v>
      </c>
      <c r="C857" s="39" t="s">
        <v>3054</v>
      </c>
      <c r="D857" s="32"/>
      <c r="E857" s="32"/>
      <c r="F857" s="32"/>
      <c r="G857" s="13"/>
      <c r="H857" s="13"/>
      <c r="I857" s="13"/>
      <c r="J857" s="13"/>
      <c r="K857" s="13"/>
      <c r="L857" s="13"/>
      <c r="M857" s="32"/>
      <c r="N857" s="13"/>
      <c r="O857" s="13"/>
      <c r="P857" s="13"/>
      <c r="Q857" s="13"/>
      <c r="R857" s="32"/>
      <c r="S857" s="13"/>
      <c r="T857" s="13"/>
      <c r="U857" s="13"/>
      <c r="V857" s="13"/>
      <c r="W857" s="32"/>
      <c r="X857" s="13"/>
      <c r="Y857" s="13"/>
      <c r="Z857" s="13"/>
      <c r="AA857" s="13"/>
      <c r="AB857" s="13"/>
      <c r="AC857" s="13"/>
      <c r="AD857" s="13"/>
      <c r="AE857" s="13"/>
      <c r="AF857" s="13"/>
      <c r="AG857" s="39" t="s">
        <v>3055</v>
      </c>
      <c r="AH857" s="39" t="s">
        <v>3056</v>
      </c>
      <c r="AI857" s="39">
        <v>4.7E-2</v>
      </c>
      <c r="AJ857" s="42">
        <v>1992</v>
      </c>
      <c r="AK857" s="39" t="s">
        <v>2807</v>
      </c>
      <c r="AL857" s="13"/>
    </row>
    <row r="858" spans="1:38" ht="45" x14ac:dyDescent="0.25">
      <c r="A858" s="31">
        <v>852</v>
      </c>
      <c r="B858" s="31">
        <v>852</v>
      </c>
      <c r="C858" s="39" t="s">
        <v>3054</v>
      </c>
      <c r="D858" s="32"/>
      <c r="E858" s="32"/>
      <c r="F858" s="32"/>
      <c r="G858" s="13"/>
      <c r="H858" s="13"/>
      <c r="I858" s="13"/>
      <c r="J858" s="13"/>
      <c r="K858" s="13"/>
      <c r="L858" s="13"/>
      <c r="M858" s="32"/>
      <c r="N858" s="13"/>
      <c r="O858" s="13"/>
      <c r="P858" s="13"/>
      <c r="Q858" s="13"/>
      <c r="R858" s="32"/>
      <c r="S858" s="13"/>
      <c r="T858" s="13"/>
      <c r="U858" s="13"/>
      <c r="V858" s="13"/>
      <c r="W858" s="32"/>
      <c r="X858" s="13"/>
      <c r="Y858" s="13"/>
      <c r="Z858" s="13"/>
      <c r="AA858" s="13"/>
      <c r="AB858" s="13"/>
      <c r="AC858" s="13"/>
      <c r="AD858" s="13"/>
      <c r="AE858" s="13"/>
      <c r="AF858" s="13"/>
      <c r="AG858" s="39" t="s">
        <v>3055</v>
      </c>
      <c r="AH858" s="39" t="s">
        <v>3057</v>
      </c>
      <c r="AI858" s="39">
        <v>0.06</v>
      </c>
      <c r="AJ858" s="42">
        <v>1989</v>
      </c>
      <c r="AK858" s="39" t="s">
        <v>2807</v>
      </c>
      <c r="AL858" s="13"/>
    </row>
    <row r="859" spans="1:38" ht="60" x14ac:dyDescent="0.25">
      <c r="A859" s="31">
        <v>853</v>
      </c>
      <c r="B859" s="31">
        <v>853</v>
      </c>
      <c r="C859" s="39" t="s">
        <v>3054</v>
      </c>
      <c r="D859" s="32"/>
      <c r="E859" s="32"/>
      <c r="F859" s="32"/>
      <c r="G859" s="13"/>
      <c r="H859" s="13"/>
      <c r="I859" s="13"/>
      <c r="J859" s="13"/>
      <c r="K859" s="13"/>
      <c r="L859" s="13"/>
      <c r="M859" s="32"/>
      <c r="N859" s="13"/>
      <c r="O859" s="13"/>
      <c r="P859" s="13"/>
      <c r="Q859" s="13"/>
      <c r="R859" s="32"/>
      <c r="S859" s="13"/>
      <c r="T859" s="13"/>
      <c r="U859" s="13"/>
      <c r="V859" s="13"/>
      <c r="W859" s="32"/>
      <c r="X859" s="13"/>
      <c r="Y859" s="13"/>
      <c r="Z859" s="13"/>
      <c r="AA859" s="13"/>
      <c r="AB859" s="13"/>
      <c r="AC859" s="13"/>
      <c r="AD859" s="13"/>
      <c r="AE859" s="13"/>
      <c r="AF859" s="13"/>
      <c r="AG859" s="39" t="s">
        <v>3055</v>
      </c>
      <c r="AH859" s="39" t="s">
        <v>3058</v>
      </c>
      <c r="AI859" s="39">
        <v>0.26</v>
      </c>
      <c r="AJ859" s="42">
        <v>1972</v>
      </c>
      <c r="AK859" s="39" t="s">
        <v>2610</v>
      </c>
      <c r="AL859" s="13"/>
    </row>
    <row r="860" spans="1:38" ht="60" x14ac:dyDescent="0.25">
      <c r="A860" s="31">
        <v>854</v>
      </c>
      <c r="B860" s="31">
        <v>854</v>
      </c>
      <c r="C860" s="39" t="s">
        <v>3054</v>
      </c>
      <c r="D860" s="32"/>
      <c r="E860" s="32"/>
      <c r="F860" s="32"/>
      <c r="G860" s="13"/>
      <c r="H860" s="13"/>
      <c r="I860" s="13"/>
      <c r="J860" s="13"/>
      <c r="K860" s="13"/>
      <c r="L860" s="13"/>
      <c r="M860" s="32"/>
      <c r="N860" s="13"/>
      <c r="O860" s="13"/>
      <c r="P860" s="13"/>
      <c r="Q860" s="13"/>
      <c r="R860" s="32"/>
      <c r="S860" s="13"/>
      <c r="T860" s="13"/>
      <c r="U860" s="13"/>
      <c r="V860" s="13"/>
      <c r="W860" s="32"/>
      <c r="X860" s="13"/>
      <c r="Y860" s="13"/>
      <c r="Z860" s="13"/>
      <c r="AA860" s="13"/>
      <c r="AB860" s="13"/>
      <c r="AC860" s="13"/>
      <c r="AD860" s="13"/>
      <c r="AE860" s="13"/>
      <c r="AF860" s="13"/>
      <c r="AG860" s="39" t="s">
        <v>3059</v>
      </c>
      <c r="AH860" s="39" t="s">
        <v>3060</v>
      </c>
      <c r="AI860" s="39">
        <v>6.2E-2</v>
      </c>
      <c r="AJ860" s="42">
        <v>1985</v>
      </c>
      <c r="AK860" s="39" t="s">
        <v>1435</v>
      </c>
      <c r="AL860" s="13"/>
    </row>
    <row r="861" spans="1:38" ht="75" x14ac:dyDescent="0.25">
      <c r="A861" s="31">
        <v>855</v>
      </c>
      <c r="B861" s="31">
        <v>855</v>
      </c>
      <c r="C861" s="39" t="s">
        <v>3054</v>
      </c>
      <c r="D861" s="32"/>
      <c r="E861" s="32"/>
      <c r="F861" s="32"/>
      <c r="G861" s="13"/>
      <c r="H861" s="13"/>
      <c r="I861" s="13"/>
      <c r="J861" s="13"/>
      <c r="K861" s="13"/>
      <c r="L861" s="13"/>
      <c r="M861" s="32"/>
      <c r="N861" s="13"/>
      <c r="O861" s="13"/>
      <c r="P861" s="13"/>
      <c r="Q861" s="13"/>
      <c r="R861" s="32"/>
      <c r="S861" s="13"/>
      <c r="T861" s="13"/>
      <c r="U861" s="13"/>
      <c r="V861" s="13"/>
      <c r="W861" s="32"/>
      <c r="X861" s="13"/>
      <c r="Y861" s="13"/>
      <c r="Z861" s="13"/>
      <c r="AA861" s="13"/>
      <c r="AB861" s="13"/>
      <c r="AC861" s="13"/>
      <c r="AD861" s="13"/>
      <c r="AE861" s="13"/>
      <c r="AF861" s="13"/>
      <c r="AG861" s="39" t="s">
        <v>3059</v>
      </c>
      <c r="AH861" s="39" t="s">
        <v>3061</v>
      </c>
      <c r="AI861" s="39">
        <v>0.25</v>
      </c>
      <c r="AJ861" s="42">
        <v>1991</v>
      </c>
      <c r="AK861" s="39" t="s">
        <v>3062</v>
      </c>
      <c r="AL861" s="13"/>
    </row>
    <row r="862" spans="1:38" ht="105" x14ac:dyDescent="0.25">
      <c r="A862" s="31">
        <v>856</v>
      </c>
      <c r="B862" s="31">
        <v>856</v>
      </c>
      <c r="C862" s="39" t="s">
        <v>3054</v>
      </c>
      <c r="D862" s="32"/>
      <c r="E862" s="32"/>
      <c r="F862" s="32"/>
      <c r="G862" s="13"/>
      <c r="H862" s="13"/>
      <c r="I862" s="13"/>
      <c r="J862" s="13"/>
      <c r="K862" s="13"/>
      <c r="L862" s="13"/>
      <c r="M862" s="32"/>
      <c r="N862" s="13"/>
      <c r="O862" s="13"/>
      <c r="P862" s="13"/>
      <c r="Q862" s="13"/>
      <c r="R862" s="32"/>
      <c r="S862" s="13"/>
      <c r="T862" s="13"/>
      <c r="U862" s="13"/>
      <c r="V862" s="13"/>
      <c r="W862" s="32"/>
      <c r="X862" s="13"/>
      <c r="Y862" s="13"/>
      <c r="Z862" s="13"/>
      <c r="AA862" s="13"/>
      <c r="AB862" s="13"/>
      <c r="AC862" s="13"/>
      <c r="AD862" s="13"/>
      <c r="AE862" s="13"/>
      <c r="AF862" s="13"/>
      <c r="AG862" s="39" t="s">
        <v>3059</v>
      </c>
      <c r="AH862" s="39" t="s">
        <v>3063</v>
      </c>
      <c r="AI862" s="39">
        <v>9.1999999999999998E-2</v>
      </c>
      <c r="AJ862" s="42">
        <v>1992</v>
      </c>
      <c r="AK862" s="39" t="s">
        <v>1564</v>
      </c>
      <c r="AL862" s="13"/>
    </row>
    <row r="863" spans="1:38" ht="60" x14ac:dyDescent="0.25">
      <c r="A863" s="31">
        <v>857</v>
      </c>
      <c r="B863" s="31">
        <v>857</v>
      </c>
      <c r="C863" s="39" t="s">
        <v>3054</v>
      </c>
      <c r="D863" s="32"/>
      <c r="E863" s="32"/>
      <c r="F863" s="32"/>
      <c r="G863" s="13"/>
      <c r="H863" s="13"/>
      <c r="I863" s="13"/>
      <c r="J863" s="13"/>
      <c r="K863" s="13"/>
      <c r="L863" s="13"/>
      <c r="M863" s="32"/>
      <c r="N863" s="13"/>
      <c r="O863" s="13"/>
      <c r="P863" s="13"/>
      <c r="Q863" s="13"/>
      <c r="R863" s="32"/>
      <c r="S863" s="13"/>
      <c r="T863" s="13"/>
      <c r="U863" s="13"/>
      <c r="V863" s="13"/>
      <c r="W863" s="32"/>
      <c r="X863" s="13"/>
      <c r="Y863" s="13"/>
      <c r="Z863" s="13"/>
      <c r="AA863" s="13"/>
      <c r="AB863" s="13"/>
      <c r="AC863" s="13"/>
      <c r="AD863" s="13"/>
      <c r="AE863" s="13"/>
      <c r="AF863" s="13"/>
      <c r="AG863" s="39" t="s">
        <v>3055</v>
      </c>
      <c r="AH863" s="39" t="s">
        <v>3064</v>
      </c>
      <c r="AI863" s="39">
        <v>0.11</v>
      </c>
      <c r="AJ863" s="42">
        <v>1980</v>
      </c>
      <c r="AK863" s="39" t="s">
        <v>2807</v>
      </c>
      <c r="AL863" s="13"/>
    </row>
    <row r="864" spans="1:38" ht="60" x14ac:dyDescent="0.25">
      <c r="A864" s="31">
        <v>858</v>
      </c>
      <c r="B864" s="31">
        <v>858</v>
      </c>
      <c r="C864" s="39" t="s">
        <v>3054</v>
      </c>
      <c r="D864" s="32"/>
      <c r="E864" s="32"/>
      <c r="F864" s="32"/>
      <c r="G864" s="13"/>
      <c r="H864" s="13"/>
      <c r="I864" s="13"/>
      <c r="J864" s="13"/>
      <c r="K864" s="13"/>
      <c r="L864" s="13"/>
      <c r="M864" s="32"/>
      <c r="N864" s="13"/>
      <c r="O864" s="13"/>
      <c r="P864" s="13"/>
      <c r="Q864" s="13"/>
      <c r="R864" s="32"/>
      <c r="S864" s="13"/>
      <c r="T864" s="13"/>
      <c r="U864" s="13"/>
      <c r="V864" s="13"/>
      <c r="W864" s="32"/>
      <c r="X864" s="13"/>
      <c r="Y864" s="13"/>
      <c r="Z864" s="13"/>
      <c r="AA864" s="13"/>
      <c r="AB864" s="13"/>
      <c r="AC864" s="13"/>
      <c r="AD864" s="13"/>
      <c r="AE864" s="13"/>
      <c r="AF864" s="13"/>
      <c r="AG864" s="39" t="s">
        <v>3055</v>
      </c>
      <c r="AH864" s="39" t="s">
        <v>3065</v>
      </c>
      <c r="AI864" s="39">
        <v>0.624</v>
      </c>
      <c r="AJ864" s="42">
        <v>1992</v>
      </c>
      <c r="AK864" s="39" t="s">
        <v>3066</v>
      </c>
      <c r="AL864" s="13"/>
    </row>
    <row r="865" spans="1:38" ht="90" x14ac:dyDescent="0.25">
      <c r="A865" s="31">
        <v>859</v>
      </c>
      <c r="B865" s="31">
        <v>859</v>
      </c>
      <c r="C865" s="39" t="s">
        <v>3054</v>
      </c>
      <c r="D865" s="32"/>
      <c r="E865" s="32"/>
      <c r="F865" s="32"/>
      <c r="G865" s="13"/>
      <c r="H865" s="13"/>
      <c r="I865" s="13"/>
      <c r="J865" s="13"/>
      <c r="K865" s="13"/>
      <c r="L865" s="13"/>
      <c r="M865" s="32"/>
      <c r="N865" s="13"/>
      <c r="O865" s="13"/>
      <c r="P865" s="13"/>
      <c r="Q865" s="13"/>
      <c r="R865" s="32"/>
      <c r="S865" s="13"/>
      <c r="T865" s="13"/>
      <c r="U865" s="13"/>
      <c r="V865" s="13"/>
      <c r="W865" s="32"/>
      <c r="X865" s="13"/>
      <c r="Y865" s="13"/>
      <c r="Z865" s="13"/>
      <c r="AA865" s="13"/>
      <c r="AB865" s="13"/>
      <c r="AC865" s="13"/>
      <c r="AD865" s="13"/>
      <c r="AE865" s="13"/>
      <c r="AF865" s="13"/>
      <c r="AG865" s="39" t="s">
        <v>3067</v>
      </c>
      <c r="AH865" s="39" t="s">
        <v>3068</v>
      </c>
      <c r="AI865" s="39">
        <v>0.30399999999999999</v>
      </c>
      <c r="AJ865" s="42">
        <v>1995</v>
      </c>
      <c r="AK865" s="39" t="s">
        <v>3069</v>
      </c>
      <c r="AL865" s="13"/>
    </row>
    <row r="866" spans="1:38" ht="90" x14ac:dyDescent="0.25">
      <c r="A866" s="31">
        <v>860</v>
      </c>
      <c r="B866" s="31">
        <v>860</v>
      </c>
      <c r="C866" s="39" t="s">
        <v>3070</v>
      </c>
      <c r="D866" s="32"/>
      <c r="E866" s="32"/>
      <c r="F866" s="32"/>
      <c r="G866" s="13"/>
      <c r="H866" s="13"/>
      <c r="I866" s="13"/>
      <c r="J866" s="13"/>
      <c r="K866" s="13"/>
      <c r="L866" s="13"/>
      <c r="M866" s="32"/>
      <c r="N866" s="13"/>
      <c r="O866" s="13"/>
      <c r="P866" s="13"/>
      <c r="Q866" s="13"/>
      <c r="R866" s="32"/>
      <c r="S866" s="13"/>
      <c r="T866" s="13"/>
      <c r="U866" s="13"/>
      <c r="V866" s="13"/>
      <c r="W866" s="32"/>
      <c r="X866" s="13"/>
      <c r="Y866" s="13"/>
      <c r="Z866" s="13"/>
      <c r="AA866" s="13"/>
      <c r="AB866" s="13"/>
      <c r="AC866" s="13"/>
      <c r="AD866" s="13"/>
      <c r="AE866" s="13"/>
      <c r="AF866" s="13"/>
      <c r="AG866" s="39" t="s">
        <v>3071</v>
      </c>
      <c r="AH866" s="39" t="s">
        <v>3072</v>
      </c>
      <c r="AI866" s="39">
        <v>0.18</v>
      </c>
      <c r="AJ866" s="42">
        <v>1972</v>
      </c>
      <c r="AK866" s="39" t="s">
        <v>3073</v>
      </c>
      <c r="AL866" s="13"/>
    </row>
    <row r="867" spans="1:38" ht="90" x14ac:dyDescent="0.25">
      <c r="A867" s="31">
        <v>861</v>
      </c>
      <c r="B867" s="31">
        <v>861</v>
      </c>
      <c r="C867" s="39" t="s">
        <v>3070</v>
      </c>
      <c r="D867" s="32"/>
      <c r="E867" s="32"/>
      <c r="F867" s="32"/>
      <c r="G867" s="13"/>
      <c r="H867" s="13"/>
      <c r="I867" s="13"/>
      <c r="J867" s="13"/>
      <c r="K867" s="13"/>
      <c r="L867" s="13"/>
      <c r="M867" s="32"/>
      <c r="N867" s="13"/>
      <c r="O867" s="13"/>
      <c r="P867" s="13"/>
      <c r="Q867" s="13"/>
      <c r="R867" s="32"/>
      <c r="S867" s="13"/>
      <c r="T867" s="13"/>
      <c r="U867" s="13"/>
      <c r="V867" s="13"/>
      <c r="W867" s="32"/>
      <c r="X867" s="13"/>
      <c r="Y867" s="13"/>
      <c r="Z867" s="13"/>
      <c r="AA867" s="13"/>
      <c r="AB867" s="13"/>
      <c r="AC867" s="13"/>
      <c r="AD867" s="13"/>
      <c r="AE867" s="13"/>
      <c r="AF867" s="13"/>
      <c r="AG867" s="39" t="s">
        <v>3071</v>
      </c>
      <c r="AH867" s="39" t="s">
        <v>3074</v>
      </c>
      <c r="AI867" s="39">
        <v>0.04</v>
      </c>
      <c r="AJ867" s="42">
        <v>1972</v>
      </c>
      <c r="AK867" s="39" t="s">
        <v>3073</v>
      </c>
      <c r="AL867" s="13"/>
    </row>
    <row r="868" spans="1:38" ht="90" x14ac:dyDescent="0.25">
      <c r="A868" s="31">
        <v>862</v>
      </c>
      <c r="B868" s="31">
        <v>862</v>
      </c>
      <c r="C868" s="39" t="s">
        <v>1140</v>
      </c>
      <c r="D868" s="32"/>
      <c r="E868" s="32"/>
      <c r="F868" s="32"/>
      <c r="G868" s="13"/>
      <c r="H868" s="13"/>
      <c r="I868" s="13"/>
      <c r="J868" s="13"/>
      <c r="K868" s="13"/>
      <c r="L868" s="13"/>
      <c r="M868" s="32"/>
      <c r="N868" s="13"/>
      <c r="O868" s="13"/>
      <c r="P868" s="13"/>
      <c r="Q868" s="13"/>
      <c r="R868" s="32"/>
      <c r="S868" s="13"/>
      <c r="T868" s="13"/>
      <c r="U868" s="13"/>
      <c r="V868" s="13"/>
      <c r="W868" s="32"/>
      <c r="X868" s="13"/>
      <c r="Y868" s="13"/>
      <c r="Z868" s="13"/>
      <c r="AA868" s="13"/>
      <c r="AB868" s="13"/>
      <c r="AC868" s="13"/>
      <c r="AD868" s="13"/>
      <c r="AE868" s="13"/>
      <c r="AF868" s="13"/>
      <c r="AG868" s="39" t="s">
        <v>3075</v>
      </c>
      <c r="AH868" s="39" t="s">
        <v>3076</v>
      </c>
      <c r="AI868" s="39">
        <v>0.14000000000000001</v>
      </c>
      <c r="AJ868" s="42">
        <v>2001</v>
      </c>
      <c r="AK868" s="39" t="s">
        <v>2769</v>
      </c>
      <c r="AL868" s="13"/>
    </row>
    <row r="869" spans="1:38" ht="60" x14ac:dyDescent="0.25">
      <c r="A869" s="31">
        <v>863</v>
      </c>
      <c r="B869" s="31">
        <v>863</v>
      </c>
      <c r="C869" s="39" t="s">
        <v>1140</v>
      </c>
      <c r="D869" s="32"/>
      <c r="E869" s="32"/>
      <c r="F869" s="32"/>
      <c r="G869" s="13"/>
      <c r="H869" s="13"/>
      <c r="I869" s="13"/>
      <c r="J869" s="13"/>
      <c r="K869" s="13"/>
      <c r="L869" s="13"/>
      <c r="M869" s="32"/>
      <c r="N869" s="13"/>
      <c r="O869" s="13"/>
      <c r="P869" s="13"/>
      <c r="Q869" s="13"/>
      <c r="R869" s="32"/>
      <c r="S869" s="13"/>
      <c r="T869" s="13"/>
      <c r="U869" s="13"/>
      <c r="V869" s="13"/>
      <c r="W869" s="32"/>
      <c r="X869" s="13"/>
      <c r="Y869" s="13"/>
      <c r="Z869" s="13"/>
      <c r="AA869" s="13"/>
      <c r="AB869" s="13"/>
      <c r="AC869" s="13"/>
      <c r="AD869" s="13"/>
      <c r="AE869" s="13"/>
      <c r="AF869" s="13"/>
      <c r="AG869" s="39" t="s">
        <v>3077</v>
      </c>
      <c r="AH869" s="39" t="s">
        <v>3078</v>
      </c>
      <c r="AI869" s="39">
        <v>0.17</v>
      </c>
      <c r="AJ869" s="42">
        <v>1990</v>
      </c>
      <c r="AK869" s="39" t="s">
        <v>2769</v>
      </c>
      <c r="AL869" s="13"/>
    </row>
    <row r="870" spans="1:38" ht="45" x14ac:dyDescent="0.25">
      <c r="A870" s="31">
        <v>864</v>
      </c>
      <c r="B870" s="31">
        <v>864</v>
      </c>
      <c r="C870" s="39" t="s">
        <v>1140</v>
      </c>
      <c r="D870" s="32"/>
      <c r="E870" s="32"/>
      <c r="F870" s="32"/>
      <c r="G870" s="13"/>
      <c r="H870" s="13"/>
      <c r="I870" s="13"/>
      <c r="J870" s="13"/>
      <c r="K870" s="13"/>
      <c r="L870" s="13"/>
      <c r="M870" s="32"/>
      <c r="N870" s="13"/>
      <c r="O870" s="13"/>
      <c r="P870" s="13"/>
      <c r="Q870" s="13"/>
      <c r="R870" s="32"/>
      <c r="S870" s="13"/>
      <c r="T870" s="13"/>
      <c r="U870" s="13"/>
      <c r="V870" s="13"/>
      <c r="W870" s="32"/>
      <c r="X870" s="13"/>
      <c r="Y870" s="13"/>
      <c r="Z870" s="13"/>
      <c r="AA870" s="13"/>
      <c r="AB870" s="13"/>
      <c r="AC870" s="13"/>
      <c r="AD870" s="13"/>
      <c r="AE870" s="13"/>
      <c r="AF870" s="13"/>
      <c r="AG870" s="39" t="s">
        <v>3077</v>
      </c>
      <c r="AH870" s="39" t="s">
        <v>3079</v>
      </c>
      <c r="AI870" s="39">
        <v>0.15</v>
      </c>
      <c r="AJ870" s="42">
        <v>2000</v>
      </c>
      <c r="AK870" s="39" t="s">
        <v>2769</v>
      </c>
      <c r="AL870" s="13"/>
    </row>
    <row r="871" spans="1:38" ht="60" x14ac:dyDescent="0.25">
      <c r="A871" s="31">
        <v>865</v>
      </c>
      <c r="B871" s="31">
        <v>865</v>
      </c>
      <c r="C871" s="39" t="s">
        <v>1140</v>
      </c>
      <c r="D871" s="32"/>
      <c r="E871" s="32"/>
      <c r="F871" s="32"/>
      <c r="G871" s="13"/>
      <c r="H871" s="13"/>
      <c r="I871" s="13"/>
      <c r="J871" s="13"/>
      <c r="K871" s="13"/>
      <c r="L871" s="13"/>
      <c r="M871" s="32"/>
      <c r="N871" s="13"/>
      <c r="O871" s="13"/>
      <c r="P871" s="13"/>
      <c r="Q871" s="13"/>
      <c r="R871" s="32"/>
      <c r="S871" s="13"/>
      <c r="T871" s="13"/>
      <c r="U871" s="13"/>
      <c r="V871" s="13"/>
      <c r="W871" s="32"/>
      <c r="X871" s="13"/>
      <c r="Y871" s="13"/>
      <c r="Z871" s="13"/>
      <c r="AA871" s="13"/>
      <c r="AB871" s="13"/>
      <c r="AC871" s="13"/>
      <c r="AD871" s="13"/>
      <c r="AE871" s="13"/>
      <c r="AF871" s="13"/>
      <c r="AG871" s="39" t="s">
        <v>3080</v>
      </c>
      <c r="AH871" s="39" t="s">
        <v>3081</v>
      </c>
      <c r="AI871" s="39">
        <v>0.23</v>
      </c>
      <c r="AJ871" s="42">
        <v>1974</v>
      </c>
      <c r="AK871" s="39" t="s">
        <v>2547</v>
      </c>
      <c r="AL871" s="13"/>
    </row>
    <row r="872" spans="1:38" ht="45" x14ac:dyDescent="0.25">
      <c r="A872" s="31">
        <v>866</v>
      </c>
      <c r="B872" s="31">
        <v>866</v>
      </c>
      <c r="C872" s="39" t="s">
        <v>1140</v>
      </c>
      <c r="D872" s="32"/>
      <c r="E872" s="32"/>
      <c r="F872" s="32"/>
      <c r="G872" s="13"/>
      <c r="H872" s="13"/>
      <c r="I872" s="13"/>
      <c r="J872" s="13"/>
      <c r="K872" s="13"/>
      <c r="L872" s="13"/>
      <c r="M872" s="32"/>
      <c r="N872" s="13"/>
      <c r="O872" s="13"/>
      <c r="P872" s="13"/>
      <c r="Q872" s="13"/>
      <c r="R872" s="32"/>
      <c r="S872" s="13"/>
      <c r="T872" s="13"/>
      <c r="U872" s="13"/>
      <c r="V872" s="13"/>
      <c r="W872" s="32"/>
      <c r="X872" s="13"/>
      <c r="Y872" s="13"/>
      <c r="Z872" s="13"/>
      <c r="AA872" s="13"/>
      <c r="AB872" s="13"/>
      <c r="AC872" s="13"/>
      <c r="AD872" s="13"/>
      <c r="AE872" s="13"/>
      <c r="AF872" s="13"/>
      <c r="AG872" s="39" t="s">
        <v>3082</v>
      </c>
      <c r="AH872" s="39" t="s">
        <v>3083</v>
      </c>
      <c r="AI872" s="39">
        <v>3.9E-2</v>
      </c>
      <c r="AJ872" s="42">
        <v>1977</v>
      </c>
      <c r="AK872" s="39" t="s">
        <v>3084</v>
      </c>
      <c r="AL872" s="13"/>
    </row>
    <row r="873" spans="1:38" ht="75" x14ac:dyDescent="0.25">
      <c r="A873" s="31">
        <v>867</v>
      </c>
      <c r="B873" s="31">
        <v>867</v>
      </c>
      <c r="C873" s="39" t="s">
        <v>1161</v>
      </c>
      <c r="D873" s="32"/>
      <c r="E873" s="32"/>
      <c r="F873" s="32"/>
      <c r="G873" s="13"/>
      <c r="H873" s="13"/>
      <c r="I873" s="13"/>
      <c r="J873" s="13"/>
      <c r="K873" s="13"/>
      <c r="L873" s="13"/>
      <c r="M873" s="32"/>
      <c r="N873" s="13"/>
      <c r="O873" s="13"/>
      <c r="P873" s="13"/>
      <c r="Q873" s="13"/>
      <c r="R873" s="32"/>
      <c r="S873" s="13"/>
      <c r="T873" s="13"/>
      <c r="U873" s="13"/>
      <c r="V873" s="13"/>
      <c r="W873" s="32"/>
      <c r="X873" s="13"/>
      <c r="Y873" s="13"/>
      <c r="Z873" s="13"/>
      <c r="AA873" s="13"/>
      <c r="AB873" s="13"/>
      <c r="AC873" s="13"/>
      <c r="AD873" s="13"/>
      <c r="AE873" s="13"/>
      <c r="AF873" s="13"/>
      <c r="AG873" s="39" t="s">
        <v>3085</v>
      </c>
      <c r="AH873" s="39" t="s">
        <v>3086</v>
      </c>
      <c r="AI873" s="39">
        <v>1.7000000000000001E-2</v>
      </c>
      <c r="AJ873" s="42">
        <v>1985</v>
      </c>
      <c r="AK873" s="39" t="s">
        <v>2739</v>
      </c>
      <c r="AL873" s="13"/>
    </row>
    <row r="874" spans="1:38" ht="75" x14ac:dyDescent="0.25">
      <c r="A874" s="31">
        <v>868</v>
      </c>
      <c r="B874" s="31">
        <v>868</v>
      </c>
      <c r="C874" s="39" t="s">
        <v>1161</v>
      </c>
      <c r="D874" s="32"/>
      <c r="E874" s="32"/>
      <c r="F874" s="32"/>
      <c r="G874" s="13"/>
      <c r="H874" s="13"/>
      <c r="I874" s="13"/>
      <c r="J874" s="13"/>
      <c r="K874" s="13"/>
      <c r="L874" s="13"/>
      <c r="M874" s="32"/>
      <c r="N874" s="13"/>
      <c r="O874" s="13"/>
      <c r="P874" s="13"/>
      <c r="Q874" s="13"/>
      <c r="R874" s="32"/>
      <c r="S874" s="13"/>
      <c r="T874" s="13"/>
      <c r="U874" s="13"/>
      <c r="V874" s="13"/>
      <c r="W874" s="32"/>
      <c r="X874" s="13"/>
      <c r="Y874" s="13"/>
      <c r="Z874" s="13"/>
      <c r="AA874" s="13"/>
      <c r="AB874" s="13"/>
      <c r="AC874" s="13"/>
      <c r="AD874" s="13"/>
      <c r="AE874" s="13"/>
      <c r="AF874" s="13"/>
      <c r="AG874" s="39" t="s">
        <v>3087</v>
      </c>
      <c r="AH874" s="39" t="s">
        <v>3088</v>
      </c>
      <c r="AI874" s="39">
        <v>0.215</v>
      </c>
      <c r="AJ874" s="42">
        <v>1996</v>
      </c>
      <c r="AK874" s="39" t="s">
        <v>3089</v>
      </c>
      <c r="AL874" s="13"/>
    </row>
    <row r="875" spans="1:38" ht="60" x14ac:dyDescent="0.25">
      <c r="A875" s="31">
        <v>869</v>
      </c>
      <c r="B875" s="31">
        <v>869</v>
      </c>
      <c r="C875" s="39" t="s">
        <v>1161</v>
      </c>
      <c r="D875" s="32"/>
      <c r="E875" s="32"/>
      <c r="F875" s="32"/>
      <c r="G875" s="13"/>
      <c r="H875" s="13"/>
      <c r="I875" s="13"/>
      <c r="J875" s="13"/>
      <c r="K875" s="13"/>
      <c r="L875" s="13"/>
      <c r="M875" s="32"/>
      <c r="N875" s="13"/>
      <c r="O875" s="13"/>
      <c r="P875" s="13"/>
      <c r="Q875" s="13"/>
      <c r="R875" s="32"/>
      <c r="S875" s="13"/>
      <c r="T875" s="13"/>
      <c r="U875" s="13"/>
      <c r="V875" s="13"/>
      <c r="W875" s="32"/>
      <c r="X875" s="13"/>
      <c r="Y875" s="13"/>
      <c r="Z875" s="13"/>
      <c r="AA875" s="13"/>
      <c r="AB875" s="13"/>
      <c r="AC875" s="13"/>
      <c r="AD875" s="13"/>
      <c r="AE875" s="13"/>
      <c r="AF875" s="13"/>
      <c r="AG875" s="39" t="s">
        <v>3085</v>
      </c>
      <c r="AH875" s="39" t="s">
        <v>3090</v>
      </c>
      <c r="AI875" s="39">
        <v>0.215</v>
      </c>
      <c r="AJ875" s="42">
        <v>1986</v>
      </c>
      <c r="AK875" s="39" t="s">
        <v>3091</v>
      </c>
      <c r="AL875" s="13"/>
    </row>
    <row r="876" spans="1:38" ht="75" x14ac:dyDescent="0.25">
      <c r="A876" s="31">
        <v>870</v>
      </c>
      <c r="B876" s="31">
        <v>870</v>
      </c>
      <c r="C876" s="39" t="s">
        <v>1161</v>
      </c>
      <c r="D876" s="32"/>
      <c r="E876" s="32"/>
      <c r="F876" s="32"/>
      <c r="G876" s="13"/>
      <c r="H876" s="13"/>
      <c r="I876" s="13"/>
      <c r="J876" s="13"/>
      <c r="K876" s="13"/>
      <c r="L876" s="13"/>
      <c r="M876" s="32"/>
      <c r="N876" s="13"/>
      <c r="O876" s="13"/>
      <c r="P876" s="13"/>
      <c r="Q876" s="13"/>
      <c r="R876" s="32"/>
      <c r="S876" s="13"/>
      <c r="T876" s="13"/>
      <c r="U876" s="13"/>
      <c r="V876" s="13"/>
      <c r="W876" s="32"/>
      <c r="X876" s="13"/>
      <c r="Y876" s="13"/>
      <c r="Z876" s="13"/>
      <c r="AA876" s="13"/>
      <c r="AB876" s="13"/>
      <c r="AC876" s="13"/>
      <c r="AD876" s="13"/>
      <c r="AE876" s="13"/>
      <c r="AF876" s="13"/>
      <c r="AG876" s="39" t="s">
        <v>3085</v>
      </c>
      <c r="AH876" s="39" t="s">
        <v>3092</v>
      </c>
      <c r="AI876" s="39">
        <v>0.14499999999999999</v>
      </c>
      <c r="AJ876" s="42">
        <v>1984</v>
      </c>
      <c r="AK876" s="39" t="s">
        <v>3093</v>
      </c>
      <c r="AL876" s="13"/>
    </row>
    <row r="877" spans="1:38" ht="60" x14ac:dyDescent="0.25">
      <c r="A877" s="31">
        <v>871</v>
      </c>
      <c r="B877" s="31">
        <v>871</v>
      </c>
      <c r="C877" s="39" t="s">
        <v>1161</v>
      </c>
      <c r="D877" s="32"/>
      <c r="E877" s="32"/>
      <c r="F877" s="32"/>
      <c r="G877" s="13"/>
      <c r="H877" s="13"/>
      <c r="I877" s="13"/>
      <c r="J877" s="13"/>
      <c r="K877" s="13"/>
      <c r="L877" s="13"/>
      <c r="M877" s="32"/>
      <c r="N877" s="13"/>
      <c r="O877" s="13"/>
      <c r="P877" s="13"/>
      <c r="Q877" s="13"/>
      <c r="R877" s="32"/>
      <c r="S877" s="13"/>
      <c r="T877" s="13"/>
      <c r="U877" s="13"/>
      <c r="V877" s="13"/>
      <c r="W877" s="32"/>
      <c r="X877" s="13"/>
      <c r="Y877" s="13"/>
      <c r="Z877" s="13"/>
      <c r="AA877" s="13"/>
      <c r="AB877" s="13"/>
      <c r="AC877" s="13"/>
      <c r="AD877" s="13"/>
      <c r="AE877" s="13"/>
      <c r="AF877" s="13"/>
      <c r="AG877" s="39" t="s">
        <v>3085</v>
      </c>
      <c r="AH877" s="39" t="s">
        <v>3094</v>
      </c>
      <c r="AI877" s="39">
        <v>0.185</v>
      </c>
      <c r="AJ877" s="42">
        <v>1988</v>
      </c>
      <c r="AK877" s="39" t="s">
        <v>3093</v>
      </c>
      <c r="AL877" s="13"/>
    </row>
    <row r="878" spans="1:38" ht="60" x14ac:dyDescent="0.25">
      <c r="A878" s="31">
        <v>872</v>
      </c>
      <c r="B878" s="31">
        <v>872</v>
      </c>
      <c r="C878" s="39" t="s">
        <v>1161</v>
      </c>
      <c r="D878" s="32"/>
      <c r="E878" s="32"/>
      <c r="F878" s="32"/>
      <c r="G878" s="13"/>
      <c r="H878" s="13"/>
      <c r="I878" s="13"/>
      <c r="J878" s="13"/>
      <c r="K878" s="13"/>
      <c r="L878" s="13"/>
      <c r="M878" s="32"/>
      <c r="N878" s="13"/>
      <c r="O878" s="13"/>
      <c r="P878" s="13"/>
      <c r="Q878" s="13"/>
      <c r="R878" s="32"/>
      <c r="S878" s="13"/>
      <c r="T878" s="13"/>
      <c r="U878" s="13"/>
      <c r="V878" s="13"/>
      <c r="W878" s="32"/>
      <c r="X878" s="13"/>
      <c r="Y878" s="13"/>
      <c r="Z878" s="13"/>
      <c r="AA878" s="13"/>
      <c r="AB878" s="13"/>
      <c r="AC878" s="13"/>
      <c r="AD878" s="13"/>
      <c r="AE878" s="13"/>
      <c r="AF878" s="13"/>
      <c r="AG878" s="39" t="s">
        <v>3087</v>
      </c>
      <c r="AH878" s="39" t="s">
        <v>3095</v>
      </c>
      <c r="AI878" s="39">
        <v>3.2000000000000001E-2</v>
      </c>
      <c r="AJ878" s="42">
        <v>1990</v>
      </c>
      <c r="AK878" s="39" t="s">
        <v>2741</v>
      </c>
      <c r="AL878" s="13"/>
    </row>
    <row r="879" spans="1:38" ht="75" x14ac:dyDescent="0.25">
      <c r="A879" s="31">
        <v>873</v>
      </c>
      <c r="B879" s="31">
        <v>873</v>
      </c>
      <c r="C879" s="39" t="s">
        <v>1487</v>
      </c>
      <c r="D879" s="32"/>
      <c r="E879" s="32"/>
      <c r="F879" s="32"/>
      <c r="G879" s="13"/>
      <c r="H879" s="13"/>
      <c r="I879" s="13"/>
      <c r="J879" s="13"/>
      <c r="K879" s="13"/>
      <c r="L879" s="13"/>
      <c r="M879" s="32"/>
      <c r="N879" s="13"/>
      <c r="O879" s="13"/>
      <c r="P879" s="13"/>
      <c r="Q879" s="13"/>
      <c r="R879" s="32"/>
      <c r="S879" s="13"/>
      <c r="T879" s="13"/>
      <c r="U879" s="13"/>
      <c r="V879" s="13"/>
      <c r="W879" s="32"/>
      <c r="X879" s="13"/>
      <c r="Y879" s="13"/>
      <c r="Z879" s="13"/>
      <c r="AA879" s="13"/>
      <c r="AB879" s="13"/>
      <c r="AC879" s="13"/>
      <c r="AD879" s="13"/>
      <c r="AE879" s="13"/>
      <c r="AF879" s="13"/>
      <c r="AG879" s="39" t="s">
        <v>3096</v>
      </c>
      <c r="AH879" s="39" t="s">
        <v>3097</v>
      </c>
      <c r="AI879" s="39">
        <v>0.23</v>
      </c>
      <c r="AJ879" s="42">
        <v>1997</v>
      </c>
      <c r="AK879" s="39" t="s">
        <v>3093</v>
      </c>
      <c r="AL879" s="13"/>
    </row>
    <row r="880" spans="1:38" ht="45" x14ac:dyDescent="0.25">
      <c r="A880" s="31">
        <v>874</v>
      </c>
      <c r="B880" s="31">
        <v>874</v>
      </c>
      <c r="C880" s="39" t="s">
        <v>1487</v>
      </c>
      <c r="D880" s="32"/>
      <c r="E880" s="32"/>
      <c r="F880" s="32"/>
      <c r="G880" s="13"/>
      <c r="H880" s="13"/>
      <c r="I880" s="13"/>
      <c r="J880" s="13"/>
      <c r="K880" s="13"/>
      <c r="L880" s="13"/>
      <c r="M880" s="32"/>
      <c r="N880" s="13"/>
      <c r="O880" s="13"/>
      <c r="P880" s="13"/>
      <c r="Q880" s="13"/>
      <c r="R880" s="32"/>
      <c r="S880" s="13"/>
      <c r="T880" s="13"/>
      <c r="U880" s="13"/>
      <c r="V880" s="13"/>
      <c r="W880" s="32"/>
      <c r="X880" s="13"/>
      <c r="Y880" s="13"/>
      <c r="Z880" s="13"/>
      <c r="AA880" s="13"/>
      <c r="AB880" s="13"/>
      <c r="AC880" s="13"/>
      <c r="AD880" s="13"/>
      <c r="AE880" s="13"/>
      <c r="AF880" s="13"/>
      <c r="AG880" s="39" t="s">
        <v>3098</v>
      </c>
      <c r="AH880" s="39" t="s">
        <v>3099</v>
      </c>
      <c r="AI880" s="39">
        <v>0.11</v>
      </c>
      <c r="AJ880" s="42">
        <v>1996</v>
      </c>
      <c r="AK880" s="39" t="s">
        <v>2737</v>
      </c>
      <c r="AL880" s="13"/>
    </row>
    <row r="881" spans="1:38" ht="45" x14ac:dyDescent="0.25">
      <c r="A881" s="31">
        <v>875</v>
      </c>
      <c r="B881" s="31">
        <v>875</v>
      </c>
      <c r="C881" s="39" t="s">
        <v>1487</v>
      </c>
      <c r="D881" s="32"/>
      <c r="E881" s="32"/>
      <c r="F881" s="32"/>
      <c r="G881" s="13"/>
      <c r="H881" s="13"/>
      <c r="I881" s="13"/>
      <c r="J881" s="13"/>
      <c r="K881" s="13"/>
      <c r="L881" s="13"/>
      <c r="M881" s="32"/>
      <c r="N881" s="13"/>
      <c r="O881" s="13"/>
      <c r="P881" s="13"/>
      <c r="Q881" s="13"/>
      <c r="R881" s="32"/>
      <c r="S881" s="13"/>
      <c r="T881" s="13"/>
      <c r="U881" s="13"/>
      <c r="V881" s="13"/>
      <c r="W881" s="32"/>
      <c r="X881" s="13"/>
      <c r="Y881" s="13"/>
      <c r="Z881" s="13"/>
      <c r="AA881" s="13"/>
      <c r="AB881" s="13"/>
      <c r="AC881" s="13"/>
      <c r="AD881" s="13"/>
      <c r="AE881" s="13"/>
      <c r="AF881" s="13"/>
      <c r="AG881" s="39" t="s">
        <v>3100</v>
      </c>
      <c r="AH881" s="39" t="s">
        <v>3101</v>
      </c>
      <c r="AI881" s="39">
        <v>0.14599999999999999</v>
      </c>
      <c r="AJ881" s="42">
        <v>1957</v>
      </c>
      <c r="AK881" s="39" t="s">
        <v>3102</v>
      </c>
      <c r="AL881" s="13"/>
    </row>
    <row r="882" spans="1:38" ht="60" x14ac:dyDescent="0.25">
      <c r="A882" s="31">
        <v>876</v>
      </c>
      <c r="B882" s="31">
        <v>876</v>
      </c>
      <c r="C882" s="39" t="s">
        <v>1487</v>
      </c>
      <c r="D882" s="32"/>
      <c r="E882" s="32"/>
      <c r="F882" s="32"/>
      <c r="G882" s="13"/>
      <c r="H882" s="13"/>
      <c r="I882" s="13"/>
      <c r="J882" s="13"/>
      <c r="K882" s="13"/>
      <c r="L882" s="13"/>
      <c r="M882" s="32"/>
      <c r="N882" s="13"/>
      <c r="O882" s="13"/>
      <c r="P882" s="13"/>
      <c r="Q882" s="13"/>
      <c r="R882" s="32"/>
      <c r="S882" s="13"/>
      <c r="T882" s="13"/>
      <c r="U882" s="13"/>
      <c r="V882" s="13"/>
      <c r="W882" s="32"/>
      <c r="X882" s="13"/>
      <c r="Y882" s="13"/>
      <c r="Z882" s="13"/>
      <c r="AA882" s="13"/>
      <c r="AB882" s="13"/>
      <c r="AC882" s="13"/>
      <c r="AD882" s="13"/>
      <c r="AE882" s="13"/>
      <c r="AF882" s="13"/>
      <c r="AG882" s="39" t="s">
        <v>3100</v>
      </c>
      <c r="AH882" s="39" t="s">
        <v>3103</v>
      </c>
      <c r="AI882" s="39">
        <v>6.8000000000000005E-2</v>
      </c>
      <c r="AJ882" s="42">
        <v>1991</v>
      </c>
      <c r="AK882" s="39" t="s">
        <v>3102</v>
      </c>
      <c r="AL882" s="13"/>
    </row>
    <row r="883" spans="1:38" ht="60" x14ac:dyDescent="0.25">
      <c r="A883" s="31">
        <v>877</v>
      </c>
      <c r="B883" s="31">
        <v>877</v>
      </c>
      <c r="C883" s="39" t="s">
        <v>1487</v>
      </c>
      <c r="D883" s="32"/>
      <c r="E883" s="32"/>
      <c r="F883" s="32"/>
      <c r="G883" s="13"/>
      <c r="H883" s="13"/>
      <c r="I883" s="13"/>
      <c r="J883" s="13"/>
      <c r="K883" s="13"/>
      <c r="L883" s="13"/>
      <c r="M883" s="32"/>
      <c r="N883" s="13"/>
      <c r="O883" s="13"/>
      <c r="P883" s="13"/>
      <c r="Q883" s="13"/>
      <c r="R883" s="32"/>
      <c r="S883" s="13"/>
      <c r="T883" s="13"/>
      <c r="U883" s="13"/>
      <c r="V883" s="13"/>
      <c r="W883" s="32"/>
      <c r="X883" s="13"/>
      <c r="Y883" s="13"/>
      <c r="Z883" s="13"/>
      <c r="AA883" s="13"/>
      <c r="AB883" s="13"/>
      <c r="AC883" s="13"/>
      <c r="AD883" s="13"/>
      <c r="AE883" s="13"/>
      <c r="AF883" s="13"/>
      <c r="AG883" s="39" t="s">
        <v>3098</v>
      </c>
      <c r="AH883" s="39" t="s">
        <v>3104</v>
      </c>
      <c r="AI883" s="39">
        <v>4.8000000000000001E-2</v>
      </c>
      <c r="AJ883" s="42">
        <v>1970</v>
      </c>
      <c r="AK883" s="39" t="s">
        <v>2769</v>
      </c>
      <c r="AL883" s="13"/>
    </row>
    <row r="884" spans="1:38" ht="45" x14ac:dyDescent="0.25">
      <c r="A884" s="31">
        <v>878</v>
      </c>
      <c r="B884" s="31">
        <v>878</v>
      </c>
      <c r="C884" s="39" t="s">
        <v>1487</v>
      </c>
      <c r="D884" s="32"/>
      <c r="E884" s="32"/>
      <c r="F884" s="32"/>
      <c r="G884" s="13"/>
      <c r="H884" s="13"/>
      <c r="I884" s="13"/>
      <c r="J884" s="13"/>
      <c r="K884" s="13"/>
      <c r="L884" s="13"/>
      <c r="M884" s="32"/>
      <c r="N884" s="13"/>
      <c r="O884" s="13"/>
      <c r="P884" s="13"/>
      <c r="Q884" s="13"/>
      <c r="R884" s="32"/>
      <c r="S884" s="13"/>
      <c r="T884" s="13"/>
      <c r="U884" s="13"/>
      <c r="V884" s="13"/>
      <c r="W884" s="32"/>
      <c r="X884" s="13"/>
      <c r="Y884" s="13"/>
      <c r="Z884" s="13"/>
      <c r="AA884" s="13"/>
      <c r="AB884" s="13"/>
      <c r="AC884" s="13"/>
      <c r="AD884" s="13"/>
      <c r="AE884" s="13"/>
      <c r="AF884" s="13"/>
      <c r="AG884" s="39" t="s">
        <v>3098</v>
      </c>
      <c r="AH884" s="39" t="s">
        <v>3105</v>
      </c>
      <c r="AI884" s="39">
        <v>0.215</v>
      </c>
      <c r="AJ884" s="42">
        <v>1957</v>
      </c>
      <c r="AK884" s="39" t="s">
        <v>3102</v>
      </c>
      <c r="AL884" s="13"/>
    </row>
    <row r="885" spans="1:38" ht="45" x14ac:dyDescent="0.25">
      <c r="A885" s="31">
        <v>879</v>
      </c>
      <c r="B885" s="31">
        <v>879</v>
      </c>
      <c r="C885" s="39" t="s">
        <v>1487</v>
      </c>
      <c r="D885" s="32"/>
      <c r="E885" s="32"/>
      <c r="F885" s="32"/>
      <c r="G885" s="13"/>
      <c r="H885" s="13"/>
      <c r="I885" s="13"/>
      <c r="J885" s="13"/>
      <c r="K885" s="13"/>
      <c r="L885" s="13"/>
      <c r="M885" s="32"/>
      <c r="N885" s="13"/>
      <c r="O885" s="13"/>
      <c r="P885" s="13"/>
      <c r="Q885" s="13"/>
      <c r="R885" s="32"/>
      <c r="S885" s="13"/>
      <c r="T885" s="13"/>
      <c r="U885" s="13"/>
      <c r="V885" s="13"/>
      <c r="W885" s="32"/>
      <c r="X885" s="13"/>
      <c r="Y885" s="13"/>
      <c r="Z885" s="13"/>
      <c r="AA885" s="13"/>
      <c r="AB885" s="13"/>
      <c r="AC885" s="13"/>
      <c r="AD885" s="13"/>
      <c r="AE885" s="13"/>
      <c r="AF885" s="13"/>
      <c r="AG885" s="39" t="s">
        <v>3098</v>
      </c>
      <c r="AH885" s="39" t="s">
        <v>3106</v>
      </c>
      <c r="AI885" s="39">
        <v>0.125</v>
      </c>
      <c r="AJ885" s="42">
        <v>2003</v>
      </c>
      <c r="AK885" s="39" t="s">
        <v>3102</v>
      </c>
      <c r="AL885" s="13"/>
    </row>
    <row r="886" spans="1:38" ht="45" x14ac:dyDescent="0.25">
      <c r="A886" s="31">
        <v>880</v>
      </c>
      <c r="B886" s="31">
        <v>880</v>
      </c>
      <c r="C886" s="39" t="s">
        <v>1487</v>
      </c>
      <c r="D886" s="32"/>
      <c r="E886" s="32"/>
      <c r="F886" s="32"/>
      <c r="G886" s="13"/>
      <c r="H886" s="13"/>
      <c r="I886" s="13"/>
      <c r="J886" s="13"/>
      <c r="K886" s="13"/>
      <c r="L886" s="13"/>
      <c r="M886" s="32"/>
      <c r="N886" s="13"/>
      <c r="O886" s="13"/>
      <c r="P886" s="13"/>
      <c r="Q886" s="13"/>
      <c r="R886" s="32"/>
      <c r="S886" s="13"/>
      <c r="T886" s="13"/>
      <c r="U886" s="13"/>
      <c r="V886" s="13"/>
      <c r="W886" s="32"/>
      <c r="X886" s="13"/>
      <c r="Y886" s="13"/>
      <c r="Z886" s="13"/>
      <c r="AA886" s="13"/>
      <c r="AB886" s="13"/>
      <c r="AC886" s="13"/>
      <c r="AD886" s="13"/>
      <c r="AE886" s="13"/>
      <c r="AF886" s="13"/>
      <c r="AG886" s="39" t="s">
        <v>3098</v>
      </c>
      <c r="AH886" s="39" t="s">
        <v>3107</v>
      </c>
      <c r="AI886" s="39">
        <v>9.5000000000000001E-2</v>
      </c>
      <c r="AJ886" s="42">
        <v>1991</v>
      </c>
      <c r="AK886" s="39" t="s">
        <v>3102</v>
      </c>
      <c r="AL886" s="13"/>
    </row>
    <row r="887" spans="1:38" ht="60" x14ac:dyDescent="0.25">
      <c r="A887" s="31">
        <v>881</v>
      </c>
      <c r="B887" s="31">
        <v>881</v>
      </c>
      <c r="C887" s="39" t="s">
        <v>1487</v>
      </c>
      <c r="D887" s="32"/>
      <c r="E887" s="32"/>
      <c r="F887" s="32"/>
      <c r="G887" s="13"/>
      <c r="H887" s="13"/>
      <c r="I887" s="13"/>
      <c r="J887" s="13"/>
      <c r="K887" s="13"/>
      <c r="L887" s="13"/>
      <c r="M887" s="32"/>
      <c r="N887" s="13"/>
      <c r="O887" s="13"/>
      <c r="P887" s="13"/>
      <c r="Q887" s="13"/>
      <c r="R887" s="32"/>
      <c r="S887" s="13"/>
      <c r="T887" s="13"/>
      <c r="U887" s="13"/>
      <c r="V887" s="13"/>
      <c r="W887" s="32"/>
      <c r="X887" s="13"/>
      <c r="Y887" s="13"/>
      <c r="Z887" s="13"/>
      <c r="AA887" s="13"/>
      <c r="AB887" s="13"/>
      <c r="AC887" s="13"/>
      <c r="AD887" s="13"/>
      <c r="AE887" s="13"/>
      <c r="AF887" s="13"/>
      <c r="AG887" s="39" t="s">
        <v>3108</v>
      </c>
      <c r="AH887" s="39" t="s">
        <v>3109</v>
      </c>
      <c r="AI887" s="39">
        <v>0.1</v>
      </c>
      <c r="AJ887" s="42">
        <v>1991</v>
      </c>
      <c r="AK887" s="39" t="s">
        <v>2694</v>
      </c>
      <c r="AL887" s="13"/>
    </row>
    <row r="888" spans="1:38" ht="90" x14ac:dyDescent="0.25">
      <c r="A888" s="31">
        <v>882</v>
      </c>
      <c r="B888" s="31">
        <v>882</v>
      </c>
      <c r="C888" s="39" t="s">
        <v>1487</v>
      </c>
      <c r="D888" s="32"/>
      <c r="E888" s="32"/>
      <c r="F888" s="32"/>
      <c r="G888" s="13"/>
      <c r="H888" s="13"/>
      <c r="I888" s="13"/>
      <c r="J888" s="13"/>
      <c r="K888" s="13"/>
      <c r="L888" s="13"/>
      <c r="M888" s="32"/>
      <c r="N888" s="13"/>
      <c r="O888" s="13"/>
      <c r="P888" s="13"/>
      <c r="Q888" s="13"/>
      <c r="R888" s="32"/>
      <c r="S888" s="13"/>
      <c r="T888" s="13"/>
      <c r="U888" s="13"/>
      <c r="V888" s="13"/>
      <c r="W888" s="32"/>
      <c r="X888" s="13"/>
      <c r="Y888" s="13"/>
      <c r="Z888" s="13"/>
      <c r="AA888" s="13"/>
      <c r="AB888" s="13"/>
      <c r="AC888" s="13"/>
      <c r="AD888" s="13"/>
      <c r="AE888" s="13"/>
      <c r="AF888" s="13"/>
      <c r="AG888" s="39" t="s">
        <v>3108</v>
      </c>
      <c r="AH888" s="39" t="s">
        <v>3110</v>
      </c>
      <c r="AI888" s="39">
        <v>3.5000000000000003E-2</v>
      </c>
      <c r="AJ888" s="42">
        <v>1970</v>
      </c>
      <c r="AK888" s="39" t="s">
        <v>2658</v>
      </c>
      <c r="AL888" s="13"/>
    </row>
    <row r="889" spans="1:38" ht="60" x14ac:dyDescent="0.25">
      <c r="A889" s="31">
        <v>883</v>
      </c>
      <c r="B889" s="31">
        <v>883</v>
      </c>
      <c r="C889" s="39" t="s">
        <v>1487</v>
      </c>
      <c r="D889" s="32"/>
      <c r="E889" s="32"/>
      <c r="F889" s="32"/>
      <c r="G889" s="13"/>
      <c r="H889" s="13"/>
      <c r="I889" s="13"/>
      <c r="J889" s="13"/>
      <c r="K889" s="13"/>
      <c r="L889" s="13"/>
      <c r="M889" s="32"/>
      <c r="N889" s="13"/>
      <c r="O889" s="13"/>
      <c r="P889" s="13"/>
      <c r="Q889" s="13"/>
      <c r="R889" s="32"/>
      <c r="S889" s="13"/>
      <c r="T889" s="13"/>
      <c r="U889" s="13"/>
      <c r="V889" s="13"/>
      <c r="W889" s="32"/>
      <c r="X889" s="13"/>
      <c r="Y889" s="13"/>
      <c r="Z889" s="13"/>
      <c r="AA889" s="13"/>
      <c r="AB889" s="13"/>
      <c r="AC889" s="13"/>
      <c r="AD889" s="13"/>
      <c r="AE889" s="13"/>
      <c r="AF889" s="13"/>
      <c r="AG889" s="39" t="s">
        <v>3098</v>
      </c>
      <c r="AH889" s="39" t="s">
        <v>3111</v>
      </c>
      <c r="AI889" s="39">
        <v>0.29099999999999998</v>
      </c>
      <c r="AJ889" s="42">
        <v>2000</v>
      </c>
      <c r="AK889" s="39" t="s">
        <v>2616</v>
      </c>
      <c r="AL889" s="13"/>
    </row>
    <row r="890" spans="1:38" ht="60" x14ac:dyDescent="0.25">
      <c r="A890" s="31">
        <v>884</v>
      </c>
      <c r="B890" s="31">
        <v>884</v>
      </c>
      <c r="C890" s="39" t="s">
        <v>1161</v>
      </c>
      <c r="D890" s="32"/>
      <c r="E890" s="32"/>
      <c r="F890" s="32"/>
      <c r="G890" s="13"/>
      <c r="H890" s="13"/>
      <c r="I890" s="13"/>
      <c r="J890" s="13"/>
      <c r="K890" s="13"/>
      <c r="L890" s="13"/>
      <c r="M890" s="32"/>
      <c r="N890" s="13"/>
      <c r="O890" s="13"/>
      <c r="P890" s="13"/>
      <c r="Q890" s="13"/>
      <c r="R890" s="32"/>
      <c r="S890" s="13"/>
      <c r="T890" s="13"/>
      <c r="U890" s="13"/>
      <c r="V890" s="13"/>
      <c r="W890" s="32"/>
      <c r="X890" s="13"/>
      <c r="Y890" s="13"/>
      <c r="Z890" s="13"/>
      <c r="AA890" s="13"/>
      <c r="AB890" s="13"/>
      <c r="AC890" s="13"/>
      <c r="AD890" s="13"/>
      <c r="AE890" s="13"/>
      <c r="AF890" s="13"/>
      <c r="AG890" s="39" t="s">
        <v>3112</v>
      </c>
      <c r="AH890" s="39" t="s">
        <v>3113</v>
      </c>
      <c r="AI890" s="39">
        <v>0.05</v>
      </c>
      <c r="AJ890" s="42">
        <v>1982</v>
      </c>
      <c r="AK890" s="39" t="s">
        <v>2752</v>
      </c>
      <c r="AL890" s="13"/>
    </row>
    <row r="891" spans="1:38" ht="45" x14ac:dyDescent="0.25">
      <c r="A891" s="31">
        <v>885</v>
      </c>
      <c r="B891" s="31">
        <v>885</v>
      </c>
      <c r="C891" s="39" t="s">
        <v>1161</v>
      </c>
      <c r="D891" s="32"/>
      <c r="E891" s="32"/>
      <c r="F891" s="32"/>
      <c r="G891" s="13"/>
      <c r="H891" s="13"/>
      <c r="I891" s="13"/>
      <c r="J891" s="13"/>
      <c r="K891" s="13"/>
      <c r="L891" s="13"/>
      <c r="M891" s="32"/>
      <c r="N891" s="13"/>
      <c r="O891" s="13"/>
      <c r="P891" s="13"/>
      <c r="Q891" s="13"/>
      <c r="R891" s="32"/>
      <c r="S891" s="13"/>
      <c r="T891" s="13"/>
      <c r="U891" s="13"/>
      <c r="V891" s="13"/>
      <c r="W891" s="32"/>
      <c r="X891" s="13"/>
      <c r="Y891" s="13"/>
      <c r="Z891" s="13"/>
      <c r="AA891" s="13"/>
      <c r="AB891" s="13"/>
      <c r="AC891" s="13"/>
      <c r="AD891" s="13"/>
      <c r="AE891" s="13"/>
      <c r="AF891" s="13"/>
      <c r="AG891" s="39" t="s">
        <v>3114</v>
      </c>
      <c r="AH891" s="39" t="s">
        <v>3115</v>
      </c>
      <c r="AI891" s="39">
        <v>0.17899999999999999</v>
      </c>
      <c r="AJ891" s="42">
        <v>1982</v>
      </c>
      <c r="AK891" s="39" t="s">
        <v>3116</v>
      </c>
      <c r="AL891" s="13"/>
    </row>
    <row r="892" spans="1:38" ht="45" x14ac:dyDescent="0.25">
      <c r="A892" s="31">
        <v>886</v>
      </c>
      <c r="B892" s="31">
        <v>886</v>
      </c>
      <c r="C892" s="39" t="s">
        <v>1161</v>
      </c>
      <c r="D892" s="32"/>
      <c r="E892" s="32"/>
      <c r="F892" s="32"/>
      <c r="G892" s="13"/>
      <c r="H892" s="13"/>
      <c r="I892" s="13"/>
      <c r="J892" s="13"/>
      <c r="K892" s="13"/>
      <c r="L892" s="13"/>
      <c r="M892" s="32"/>
      <c r="N892" s="13"/>
      <c r="O892" s="13"/>
      <c r="P892" s="13"/>
      <c r="Q892" s="13"/>
      <c r="R892" s="32"/>
      <c r="S892" s="13"/>
      <c r="T892" s="13"/>
      <c r="U892" s="13"/>
      <c r="V892" s="13"/>
      <c r="W892" s="32"/>
      <c r="X892" s="13"/>
      <c r="Y892" s="13"/>
      <c r="Z892" s="13"/>
      <c r="AA892" s="13"/>
      <c r="AB892" s="13"/>
      <c r="AC892" s="13"/>
      <c r="AD892" s="13"/>
      <c r="AE892" s="13"/>
      <c r="AF892" s="13"/>
      <c r="AG892" s="39" t="s">
        <v>3117</v>
      </c>
      <c r="AH892" s="39" t="s">
        <v>3115</v>
      </c>
      <c r="AI892" s="39">
        <v>0.21</v>
      </c>
      <c r="AJ892" s="42">
        <v>1982</v>
      </c>
      <c r="AK892" s="39" t="s">
        <v>2752</v>
      </c>
      <c r="AL892" s="13"/>
    </row>
    <row r="893" spans="1:38" ht="45" x14ac:dyDescent="0.25">
      <c r="A893" s="31">
        <v>887</v>
      </c>
      <c r="B893" s="31">
        <v>887</v>
      </c>
      <c r="C893" s="39" t="s">
        <v>1161</v>
      </c>
      <c r="D893" s="32"/>
      <c r="E893" s="32"/>
      <c r="F893" s="32"/>
      <c r="G893" s="13"/>
      <c r="H893" s="13"/>
      <c r="I893" s="13"/>
      <c r="J893" s="13"/>
      <c r="K893" s="13"/>
      <c r="L893" s="13"/>
      <c r="M893" s="32"/>
      <c r="N893" s="13"/>
      <c r="O893" s="13"/>
      <c r="P893" s="13"/>
      <c r="Q893" s="13"/>
      <c r="R893" s="32"/>
      <c r="S893" s="13"/>
      <c r="T893" s="13"/>
      <c r="U893" s="13"/>
      <c r="V893" s="13"/>
      <c r="W893" s="32"/>
      <c r="X893" s="13"/>
      <c r="Y893" s="13"/>
      <c r="Z893" s="13"/>
      <c r="AA893" s="13"/>
      <c r="AB893" s="13"/>
      <c r="AC893" s="13"/>
      <c r="AD893" s="13"/>
      <c r="AE893" s="13"/>
      <c r="AF893" s="13"/>
      <c r="AG893" s="39" t="s">
        <v>3114</v>
      </c>
      <c r="AH893" s="39" t="s">
        <v>3118</v>
      </c>
      <c r="AI893" s="39">
        <v>0.24</v>
      </c>
      <c r="AJ893" s="42">
        <v>1986</v>
      </c>
      <c r="AK893" s="39" t="s">
        <v>2752</v>
      </c>
      <c r="AL893" s="13"/>
    </row>
    <row r="894" spans="1:38" ht="60" x14ac:dyDescent="0.25">
      <c r="A894" s="31">
        <v>888</v>
      </c>
      <c r="B894" s="31">
        <v>888</v>
      </c>
      <c r="C894" s="39" t="s">
        <v>1161</v>
      </c>
      <c r="D894" s="32"/>
      <c r="E894" s="32"/>
      <c r="F894" s="32"/>
      <c r="G894" s="13"/>
      <c r="H894" s="13"/>
      <c r="I894" s="13"/>
      <c r="J894" s="13"/>
      <c r="K894" s="13"/>
      <c r="L894" s="13"/>
      <c r="M894" s="32"/>
      <c r="N894" s="13"/>
      <c r="O894" s="13"/>
      <c r="P894" s="13"/>
      <c r="Q894" s="13"/>
      <c r="R894" s="32"/>
      <c r="S894" s="13"/>
      <c r="T894" s="13"/>
      <c r="U894" s="13"/>
      <c r="V894" s="13"/>
      <c r="W894" s="32"/>
      <c r="X894" s="13"/>
      <c r="Y894" s="13"/>
      <c r="Z894" s="13"/>
      <c r="AA894" s="13"/>
      <c r="AB894" s="13"/>
      <c r="AC894" s="13"/>
      <c r="AD894" s="13"/>
      <c r="AE894" s="13"/>
      <c r="AF894" s="13"/>
      <c r="AG894" s="39" t="s">
        <v>3117</v>
      </c>
      <c r="AH894" s="39" t="s">
        <v>3119</v>
      </c>
      <c r="AI894" s="39">
        <v>0.05</v>
      </c>
      <c r="AJ894" s="42">
        <v>1982</v>
      </c>
      <c r="AK894" s="39" t="s">
        <v>2752</v>
      </c>
      <c r="AL894" s="13"/>
    </row>
    <row r="895" spans="1:38" ht="45" x14ac:dyDescent="0.25">
      <c r="A895" s="31">
        <v>889</v>
      </c>
      <c r="B895" s="31">
        <v>889</v>
      </c>
      <c r="C895" s="39" t="s">
        <v>1161</v>
      </c>
      <c r="D895" s="32"/>
      <c r="E895" s="32"/>
      <c r="F895" s="32"/>
      <c r="G895" s="13"/>
      <c r="H895" s="13"/>
      <c r="I895" s="13"/>
      <c r="J895" s="13"/>
      <c r="K895" s="13"/>
      <c r="L895" s="13"/>
      <c r="M895" s="32"/>
      <c r="N895" s="13"/>
      <c r="O895" s="13"/>
      <c r="P895" s="13"/>
      <c r="Q895" s="13"/>
      <c r="R895" s="32"/>
      <c r="S895" s="13"/>
      <c r="T895" s="13"/>
      <c r="U895" s="13"/>
      <c r="V895" s="13"/>
      <c r="W895" s="32"/>
      <c r="X895" s="13"/>
      <c r="Y895" s="13"/>
      <c r="Z895" s="13"/>
      <c r="AA895" s="13"/>
      <c r="AB895" s="13"/>
      <c r="AC895" s="13"/>
      <c r="AD895" s="13"/>
      <c r="AE895" s="13"/>
      <c r="AF895" s="13"/>
      <c r="AG895" s="39" t="s">
        <v>3117</v>
      </c>
      <c r="AH895" s="39" t="s">
        <v>3120</v>
      </c>
      <c r="AI895" s="39">
        <v>7.4999999999999997E-2</v>
      </c>
      <c r="AJ895" s="42">
        <v>1988</v>
      </c>
      <c r="AK895" s="39" t="s">
        <v>2752</v>
      </c>
      <c r="AL895" s="13"/>
    </row>
    <row r="896" spans="1:38" ht="75" x14ac:dyDescent="0.25">
      <c r="A896" s="31">
        <v>890</v>
      </c>
      <c r="B896" s="31">
        <v>890</v>
      </c>
      <c r="C896" s="39" t="s">
        <v>1161</v>
      </c>
      <c r="D896" s="32"/>
      <c r="E896" s="32"/>
      <c r="F896" s="32"/>
      <c r="G896" s="13"/>
      <c r="H896" s="13"/>
      <c r="I896" s="13"/>
      <c r="J896" s="13"/>
      <c r="K896" s="13"/>
      <c r="L896" s="13"/>
      <c r="M896" s="32"/>
      <c r="N896" s="13"/>
      <c r="O896" s="13"/>
      <c r="P896" s="13"/>
      <c r="Q896" s="13"/>
      <c r="R896" s="32"/>
      <c r="S896" s="13"/>
      <c r="T896" s="13"/>
      <c r="U896" s="13"/>
      <c r="V896" s="13"/>
      <c r="W896" s="32"/>
      <c r="X896" s="13"/>
      <c r="Y896" s="13"/>
      <c r="Z896" s="13"/>
      <c r="AA896" s="13"/>
      <c r="AB896" s="13"/>
      <c r="AC896" s="13"/>
      <c r="AD896" s="13"/>
      <c r="AE896" s="13"/>
      <c r="AF896" s="13"/>
      <c r="AG896" s="39" t="s">
        <v>3121</v>
      </c>
      <c r="AH896" s="39" t="s">
        <v>3122</v>
      </c>
      <c r="AI896" s="39">
        <v>0.14599999999999999</v>
      </c>
      <c r="AJ896" s="42">
        <v>1983</v>
      </c>
      <c r="AK896" s="39" t="s">
        <v>2658</v>
      </c>
      <c r="AL896" s="13"/>
    </row>
    <row r="897" spans="1:38" ht="90" x14ac:dyDescent="0.25">
      <c r="A897" s="31">
        <v>891</v>
      </c>
      <c r="B897" s="31">
        <v>891</v>
      </c>
      <c r="C897" s="39" t="s">
        <v>1161</v>
      </c>
      <c r="D897" s="32"/>
      <c r="E897" s="32"/>
      <c r="F897" s="32"/>
      <c r="G897" s="13"/>
      <c r="H897" s="13"/>
      <c r="I897" s="13"/>
      <c r="J897" s="13"/>
      <c r="K897" s="13"/>
      <c r="L897" s="13"/>
      <c r="M897" s="32"/>
      <c r="N897" s="13"/>
      <c r="O897" s="13"/>
      <c r="P897" s="13"/>
      <c r="Q897" s="13"/>
      <c r="R897" s="32"/>
      <c r="S897" s="13"/>
      <c r="T897" s="13"/>
      <c r="U897" s="13"/>
      <c r="V897" s="13"/>
      <c r="W897" s="32"/>
      <c r="X897" s="13"/>
      <c r="Y897" s="13"/>
      <c r="Z897" s="13"/>
      <c r="AA897" s="13"/>
      <c r="AB897" s="13"/>
      <c r="AC897" s="13"/>
      <c r="AD897" s="13"/>
      <c r="AE897" s="13"/>
      <c r="AF897" s="13"/>
      <c r="AG897" s="39" t="s">
        <v>3121</v>
      </c>
      <c r="AH897" s="39" t="s">
        <v>3123</v>
      </c>
      <c r="AI897" s="39">
        <v>0.20499999999999999</v>
      </c>
      <c r="AJ897" s="42">
        <v>1997</v>
      </c>
      <c r="AK897" s="39" t="s">
        <v>2769</v>
      </c>
      <c r="AL897" s="13"/>
    </row>
    <row r="898" spans="1:38" ht="60" x14ac:dyDescent="0.25">
      <c r="A898" s="31">
        <v>892</v>
      </c>
      <c r="B898" s="31">
        <v>892</v>
      </c>
      <c r="C898" s="39" t="s">
        <v>1161</v>
      </c>
      <c r="D898" s="32"/>
      <c r="E898" s="32"/>
      <c r="F898" s="32"/>
      <c r="G898" s="13"/>
      <c r="H898" s="13"/>
      <c r="I898" s="13"/>
      <c r="J898" s="13"/>
      <c r="K898" s="13"/>
      <c r="L898" s="13"/>
      <c r="M898" s="32"/>
      <c r="N898" s="13"/>
      <c r="O898" s="13"/>
      <c r="P898" s="13"/>
      <c r="Q898" s="13"/>
      <c r="R898" s="32"/>
      <c r="S898" s="13"/>
      <c r="T898" s="13"/>
      <c r="U898" s="13"/>
      <c r="V898" s="13"/>
      <c r="W898" s="32"/>
      <c r="X898" s="13"/>
      <c r="Y898" s="13"/>
      <c r="Z898" s="13"/>
      <c r="AA898" s="13"/>
      <c r="AB898" s="13"/>
      <c r="AC898" s="13"/>
      <c r="AD898" s="13"/>
      <c r="AE898" s="13"/>
      <c r="AF898" s="13"/>
      <c r="AG898" s="39" t="s">
        <v>3121</v>
      </c>
      <c r="AH898" s="39" t="s">
        <v>3124</v>
      </c>
      <c r="AI898" s="39">
        <v>0.57999999999999996</v>
      </c>
      <c r="AJ898" s="42">
        <v>1998</v>
      </c>
      <c r="AK898" s="39" t="s">
        <v>3093</v>
      </c>
      <c r="AL898" s="13"/>
    </row>
    <row r="899" spans="1:38" ht="45" x14ac:dyDescent="0.25">
      <c r="A899" s="31">
        <v>893</v>
      </c>
      <c r="B899" s="31">
        <v>893</v>
      </c>
      <c r="C899" s="39" t="s">
        <v>1161</v>
      </c>
      <c r="D899" s="32"/>
      <c r="E899" s="32"/>
      <c r="F899" s="32"/>
      <c r="G899" s="13"/>
      <c r="H899" s="13"/>
      <c r="I899" s="13"/>
      <c r="J899" s="13"/>
      <c r="K899" s="13"/>
      <c r="L899" s="13"/>
      <c r="M899" s="32"/>
      <c r="N899" s="13"/>
      <c r="O899" s="13"/>
      <c r="P899" s="13"/>
      <c r="Q899" s="13"/>
      <c r="R899" s="32"/>
      <c r="S899" s="13"/>
      <c r="T899" s="13"/>
      <c r="U899" s="13"/>
      <c r="V899" s="13"/>
      <c r="W899" s="32"/>
      <c r="X899" s="13"/>
      <c r="Y899" s="13"/>
      <c r="Z899" s="13"/>
      <c r="AA899" s="13"/>
      <c r="AB899" s="13"/>
      <c r="AC899" s="13"/>
      <c r="AD899" s="13"/>
      <c r="AE899" s="13"/>
      <c r="AF899" s="13"/>
      <c r="AG899" s="39" t="s">
        <v>3125</v>
      </c>
      <c r="AH899" s="39" t="s">
        <v>3126</v>
      </c>
      <c r="AI899" s="39">
        <v>7.0000000000000007E-2</v>
      </c>
      <c r="AJ899" s="42">
        <v>1997</v>
      </c>
      <c r="AK899" s="39" t="s">
        <v>3127</v>
      </c>
      <c r="AL899" s="13"/>
    </row>
    <row r="900" spans="1:38" ht="75" x14ac:dyDescent="0.25">
      <c r="A900" s="31">
        <v>894</v>
      </c>
      <c r="B900" s="31">
        <v>894</v>
      </c>
      <c r="C900" s="39" t="s">
        <v>1161</v>
      </c>
      <c r="D900" s="32"/>
      <c r="E900" s="32"/>
      <c r="F900" s="32"/>
      <c r="G900" s="13"/>
      <c r="H900" s="13"/>
      <c r="I900" s="13"/>
      <c r="J900" s="13"/>
      <c r="K900" s="13"/>
      <c r="L900" s="13"/>
      <c r="M900" s="32"/>
      <c r="N900" s="13"/>
      <c r="O900" s="13"/>
      <c r="P900" s="13"/>
      <c r="Q900" s="13"/>
      <c r="R900" s="32"/>
      <c r="S900" s="13"/>
      <c r="T900" s="13"/>
      <c r="U900" s="13"/>
      <c r="V900" s="13"/>
      <c r="W900" s="32"/>
      <c r="X900" s="13"/>
      <c r="Y900" s="13"/>
      <c r="Z900" s="13"/>
      <c r="AA900" s="13"/>
      <c r="AB900" s="13"/>
      <c r="AC900" s="13"/>
      <c r="AD900" s="13"/>
      <c r="AE900" s="13"/>
      <c r="AF900" s="13"/>
      <c r="AG900" s="39" t="s">
        <v>3121</v>
      </c>
      <c r="AH900" s="39" t="s">
        <v>3128</v>
      </c>
      <c r="AI900" s="39">
        <v>5.3999999999999999E-2</v>
      </c>
      <c r="AJ900" s="42">
        <v>1986</v>
      </c>
      <c r="AK900" s="39" t="s">
        <v>3129</v>
      </c>
      <c r="AL900" s="13"/>
    </row>
    <row r="901" spans="1:38" ht="45" x14ac:dyDescent="0.25">
      <c r="A901" s="31">
        <v>895</v>
      </c>
      <c r="B901" s="31">
        <v>895</v>
      </c>
      <c r="C901" s="39" t="s">
        <v>1161</v>
      </c>
      <c r="D901" s="32"/>
      <c r="E901" s="32"/>
      <c r="F901" s="32"/>
      <c r="G901" s="13"/>
      <c r="H901" s="13"/>
      <c r="I901" s="13"/>
      <c r="J901" s="13"/>
      <c r="K901" s="13"/>
      <c r="L901" s="13"/>
      <c r="M901" s="32"/>
      <c r="N901" s="13"/>
      <c r="O901" s="13"/>
      <c r="P901" s="13"/>
      <c r="Q901" s="13"/>
      <c r="R901" s="32"/>
      <c r="S901" s="13"/>
      <c r="T901" s="13"/>
      <c r="U901" s="13"/>
      <c r="V901" s="13"/>
      <c r="W901" s="32"/>
      <c r="X901" s="13"/>
      <c r="Y901" s="13"/>
      <c r="Z901" s="13"/>
      <c r="AA901" s="13"/>
      <c r="AB901" s="13"/>
      <c r="AC901" s="13"/>
      <c r="AD901" s="13"/>
      <c r="AE901" s="13"/>
      <c r="AF901" s="13"/>
      <c r="AG901" s="39" t="s">
        <v>3121</v>
      </c>
      <c r="AH901" s="39" t="s">
        <v>3130</v>
      </c>
      <c r="AI901" s="39">
        <v>5.3999999999999999E-2</v>
      </c>
      <c r="AJ901" s="42">
        <v>1986</v>
      </c>
      <c r="AK901" s="39" t="s">
        <v>3129</v>
      </c>
      <c r="AL901" s="13"/>
    </row>
    <row r="902" spans="1:38" ht="60" x14ac:dyDescent="0.25">
      <c r="A902" s="31">
        <v>896</v>
      </c>
      <c r="B902" s="31">
        <v>896</v>
      </c>
      <c r="C902" s="39" t="s">
        <v>1161</v>
      </c>
      <c r="D902" s="32"/>
      <c r="E902" s="32"/>
      <c r="F902" s="32"/>
      <c r="G902" s="13"/>
      <c r="H902" s="13"/>
      <c r="I902" s="13"/>
      <c r="J902" s="13"/>
      <c r="K902" s="13"/>
      <c r="L902" s="13"/>
      <c r="M902" s="32"/>
      <c r="N902" s="13"/>
      <c r="O902" s="13"/>
      <c r="P902" s="13"/>
      <c r="Q902" s="13"/>
      <c r="R902" s="32"/>
      <c r="S902" s="13"/>
      <c r="T902" s="13"/>
      <c r="U902" s="13"/>
      <c r="V902" s="13"/>
      <c r="W902" s="32"/>
      <c r="X902" s="13"/>
      <c r="Y902" s="13"/>
      <c r="Z902" s="13"/>
      <c r="AA902" s="13"/>
      <c r="AB902" s="13"/>
      <c r="AC902" s="13"/>
      <c r="AD902" s="13"/>
      <c r="AE902" s="13"/>
      <c r="AF902" s="13"/>
      <c r="AG902" s="39" t="s">
        <v>3131</v>
      </c>
      <c r="AH902" s="39" t="s">
        <v>3132</v>
      </c>
      <c r="AI902" s="39">
        <v>0.26</v>
      </c>
      <c r="AJ902" s="42">
        <v>1983</v>
      </c>
      <c r="AK902" s="39" t="s">
        <v>3133</v>
      </c>
      <c r="AL902" s="13"/>
    </row>
    <row r="903" spans="1:38" ht="75" x14ac:dyDescent="0.25">
      <c r="A903" s="31">
        <v>897</v>
      </c>
      <c r="B903" s="31">
        <v>897</v>
      </c>
      <c r="C903" s="39" t="s">
        <v>1161</v>
      </c>
      <c r="D903" s="32"/>
      <c r="E903" s="32"/>
      <c r="F903" s="32"/>
      <c r="G903" s="13"/>
      <c r="H903" s="13"/>
      <c r="I903" s="13"/>
      <c r="J903" s="13"/>
      <c r="K903" s="13"/>
      <c r="L903" s="13"/>
      <c r="M903" s="32"/>
      <c r="N903" s="13"/>
      <c r="O903" s="13"/>
      <c r="P903" s="13"/>
      <c r="Q903" s="13"/>
      <c r="R903" s="32"/>
      <c r="S903" s="13"/>
      <c r="T903" s="13"/>
      <c r="U903" s="13"/>
      <c r="V903" s="13"/>
      <c r="W903" s="32"/>
      <c r="X903" s="13"/>
      <c r="Y903" s="13"/>
      <c r="Z903" s="13"/>
      <c r="AA903" s="13"/>
      <c r="AB903" s="13"/>
      <c r="AC903" s="13"/>
      <c r="AD903" s="13"/>
      <c r="AE903" s="13"/>
      <c r="AF903" s="13"/>
      <c r="AG903" s="39" t="s">
        <v>3131</v>
      </c>
      <c r="AH903" s="39" t="s">
        <v>3134</v>
      </c>
      <c r="AI903" s="39">
        <v>0.122</v>
      </c>
      <c r="AJ903" s="42">
        <v>1978</v>
      </c>
      <c r="AK903" s="39" t="s">
        <v>3135</v>
      </c>
      <c r="AL903" s="13"/>
    </row>
    <row r="904" spans="1:38" ht="60" x14ac:dyDescent="0.25">
      <c r="A904" s="31">
        <v>898</v>
      </c>
      <c r="B904" s="31">
        <v>898</v>
      </c>
      <c r="C904" s="39" t="s">
        <v>1161</v>
      </c>
      <c r="D904" s="32"/>
      <c r="E904" s="32"/>
      <c r="F904" s="32"/>
      <c r="G904" s="13"/>
      <c r="H904" s="13"/>
      <c r="I904" s="13"/>
      <c r="J904" s="13"/>
      <c r="K904" s="13"/>
      <c r="L904" s="13"/>
      <c r="M904" s="32"/>
      <c r="N904" s="13"/>
      <c r="O904" s="13"/>
      <c r="P904" s="13"/>
      <c r="Q904" s="13"/>
      <c r="R904" s="32"/>
      <c r="S904" s="13"/>
      <c r="T904" s="13"/>
      <c r="U904" s="13"/>
      <c r="V904" s="13"/>
      <c r="W904" s="32"/>
      <c r="X904" s="13"/>
      <c r="Y904" s="13"/>
      <c r="Z904" s="13"/>
      <c r="AA904" s="13"/>
      <c r="AB904" s="13"/>
      <c r="AC904" s="13"/>
      <c r="AD904" s="13"/>
      <c r="AE904" s="13"/>
      <c r="AF904" s="13"/>
      <c r="AG904" s="39" t="s">
        <v>3131</v>
      </c>
      <c r="AH904" s="39" t="s">
        <v>3136</v>
      </c>
      <c r="AI904" s="39">
        <v>0.16500000000000001</v>
      </c>
      <c r="AJ904" s="42">
        <v>1986</v>
      </c>
      <c r="AK904" s="39" t="s">
        <v>2616</v>
      </c>
      <c r="AL904" s="13"/>
    </row>
    <row r="905" spans="1:38" ht="60" x14ac:dyDescent="0.25">
      <c r="A905" s="31">
        <v>899</v>
      </c>
      <c r="B905" s="31">
        <v>899</v>
      </c>
      <c r="C905" s="39" t="s">
        <v>1161</v>
      </c>
      <c r="D905" s="32"/>
      <c r="E905" s="32"/>
      <c r="F905" s="32"/>
      <c r="G905" s="13"/>
      <c r="H905" s="13"/>
      <c r="I905" s="13"/>
      <c r="J905" s="13"/>
      <c r="K905" s="13"/>
      <c r="L905" s="13"/>
      <c r="M905" s="32"/>
      <c r="N905" s="13"/>
      <c r="O905" s="13"/>
      <c r="P905" s="13"/>
      <c r="Q905" s="13"/>
      <c r="R905" s="32"/>
      <c r="S905" s="13"/>
      <c r="T905" s="13"/>
      <c r="U905" s="13"/>
      <c r="V905" s="13"/>
      <c r="W905" s="32"/>
      <c r="X905" s="13"/>
      <c r="Y905" s="13"/>
      <c r="Z905" s="13"/>
      <c r="AA905" s="13"/>
      <c r="AB905" s="13"/>
      <c r="AC905" s="13"/>
      <c r="AD905" s="13"/>
      <c r="AE905" s="13"/>
      <c r="AF905" s="13"/>
      <c r="AG905" s="39" t="s">
        <v>3131</v>
      </c>
      <c r="AH905" s="39" t="s">
        <v>3137</v>
      </c>
      <c r="AI905" s="39">
        <v>0.183</v>
      </c>
      <c r="AJ905" s="42">
        <v>1999</v>
      </c>
      <c r="AK905" s="39" t="s">
        <v>2752</v>
      </c>
      <c r="AL905" s="13"/>
    </row>
    <row r="906" spans="1:38" ht="90" x14ac:dyDescent="0.25">
      <c r="A906" s="31">
        <v>900</v>
      </c>
      <c r="B906" s="31">
        <v>900</v>
      </c>
      <c r="C906" s="39" t="s">
        <v>1161</v>
      </c>
      <c r="D906" s="32"/>
      <c r="E906" s="32"/>
      <c r="F906" s="32"/>
      <c r="G906" s="13"/>
      <c r="H906" s="13"/>
      <c r="I906" s="13"/>
      <c r="J906" s="13"/>
      <c r="K906" s="13"/>
      <c r="L906" s="13"/>
      <c r="M906" s="32"/>
      <c r="N906" s="13"/>
      <c r="O906" s="13"/>
      <c r="P906" s="13"/>
      <c r="Q906" s="13"/>
      <c r="R906" s="32"/>
      <c r="S906" s="13"/>
      <c r="T906" s="13"/>
      <c r="U906" s="13"/>
      <c r="V906" s="13"/>
      <c r="W906" s="32"/>
      <c r="X906" s="13"/>
      <c r="Y906" s="13"/>
      <c r="Z906" s="13"/>
      <c r="AA906" s="13"/>
      <c r="AB906" s="13"/>
      <c r="AC906" s="13"/>
      <c r="AD906" s="13"/>
      <c r="AE906" s="13"/>
      <c r="AF906" s="13"/>
      <c r="AG906" s="39" t="s">
        <v>3138</v>
      </c>
      <c r="AH906" s="39" t="s">
        <v>3139</v>
      </c>
      <c r="AI906" s="39">
        <v>0.115</v>
      </c>
      <c r="AJ906" s="42">
        <v>1986</v>
      </c>
      <c r="AK906" s="39" t="s">
        <v>3140</v>
      </c>
      <c r="AL906" s="13"/>
    </row>
    <row r="907" spans="1:38" ht="45" x14ac:dyDescent="0.25">
      <c r="A907" s="31">
        <v>901</v>
      </c>
      <c r="B907" s="31">
        <v>901</v>
      </c>
      <c r="C907" s="39" t="s">
        <v>1161</v>
      </c>
      <c r="D907" s="32"/>
      <c r="E907" s="32"/>
      <c r="F907" s="32"/>
      <c r="G907" s="13"/>
      <c r="H907" s="13"/>
      <c r="I907" s="13"/>
      <c r="J907" s="13"/>
      <c r="K907" s="13"/>
      <c r="L907" s="13"/>
      <c r="M907" s="32"/>
      <c r="N907" s="13"/>
      <c r="O907" s="13"/>
      <c r="P907" s="13"/>
      <c r="Q907" s="13"/>
      <c r="R907" s="32"/>
      <c r="S907" s="13"/>
      <c r="T907" s="13"/>
      <c r="U907" s="13"/>
      <c r="V907" s="13"/>
      <c r="W907" s="32"/>
      <c r="X907" s="13"/>
      <c r="Y907" s="13"/>
      <c r="Z907" s="13"/>
      <c r="AA907" s="13"/>
      <c r="AB907" s="13"/>
      <c r="AC907" s="13"/>
      <c r="AD907" s="13"/>
      <c r="AE907" s="13"/>
      <c r="AF907" s="13"/>
      <c r="AG907" s="39" t="s">
        <v>3138</v>
      </c>
      <c r="AH907" s="39" t="s">
        <v>3141</v>
      </c>
      <c r="AI907" s="39">
        <v>0.17</v>
      </c>
      <c r="AJ907" s="42">
        <v>1986</v>
      </c>
      <c r="AK907" s="39" t="s">
        <v>2616</v>
      </c>
      <c r="AL907" s="13"/>
    </row>
    <row r="908" spans="1:38" ht="60" x14ac:dyDescent="0.25">
      <c r="A908" s="31">
        <v>902</v>
      </c>
      <c r="B908" s="31">
        <v>902</v>
      </c>
      <c r="C908" s="39" t="s">
        <v>1161</v>
      </c>
      <c r="D908" s="32"/>
      <c r="E908" s="32"/>
      <c r="F908" s="32"/>
      <c r="G908" s="13"/>
      <c r="H908" s="13"/>
      <c r="I908" s="13"/>
      <c r="J908" s="13"/>
      <c r="K908" s="13"/>
      <c r="L908" s="13"/>
      <c r="M908" s="32"/>
      <c r="N908" s="13"/>
      <c r="O908" s="13"/>
      <c r="P908" s="13"/>
      <c r="Q908" s="13"/>
      <c r="R908" s="32"/>
      <c r="S908" s="13"/>
      <c r="T908" s="13"/>
      <c r="U908" s="13"/>
      <c r="V908" s="13"/>
      <c r="W908" s="32"/>
      <c r="X908" s="13"/>
      <c r="Y908" s="13"/>
      <c r="Z908" s="13"/>
      <c r="AA908" s="13"/>
      <c r="AB908" s="13"/>
      <c r="AC908" s="13"/>
      <c r="AD908" s="13"/>
      <c r="AE908" s="13"/>
      <c r="AF908" s="13"/>
      <c r="AG908" s="39" t="s">
        <v>3138</v>
      </c>
      <c r="AH908" s="39" t="s">
        <v>3142</v>
      </c>
      <c r="AI908" s="39">
        <v>0.18</v>
      </c>
      <c r="AJ908" s="42">
        <v>1982</v>
      </c>
      <c r="AK908" s="39" t="s">
        <v>2616</v>
      </c>
      <c r="AL908" s="13"/>
    </row>
    <row r="909" spans="1:38" ht="60" x14ac:dyDescent="0.25">
      <c r="A909" s="31">
        <v>903</v>
      </c>
      <c r="B909" s="31">
        <v>903</v>
      </c>
      <c r="C909" s="39" t="s">
        <v>1140</v>
      </c>
      <c r="D909" s="32"/>
      <c r="E909" s="32"/>
      <c r="F909" s="32"/>
      <c r="G909" s="13"/>
      <c r="H909" s="13"/>
      <c r="I909" s="13"/>
      <c r="J909" s="13"/>
      <c r="K909" s="13"/>
      <c r="L909" s="13"/>
      <c r="M909" s="32"/>
      <c r="N909" s="13"/>
      <c r="O909" s="13"/>
      <c r="P909" s="13"/>
      <c r="Q909" s="13"/>
      <c r="R909" s="32"/>
      <c r="S909" s="13"/>
      <c r="T909" s="13"/>
      <c r="U909" s="13"/>
      <c r="V909" s="13"/>
      <c r="W909" s="32"/>
      <c r="X909" s="13"/>
      <c r="Y909" s="13"/>
      <c r="Z909" s="13"/>
      <c r="AA909" s="13"/>
      <c r="AB909" s="13"/>
      <c r="AC909" s="13"/>
      <c r="AD909" s="13"/>
      <c r="AE909" s="13"/>
      <c r="AF909" s="13"/>
      <c r="AG909" s="39" t="s">
        <v>3143</v>
      </c>
      <c r="AH909" s="39" t="s">
        <v>3144</v>
      </c>
      <c r="AI909" s="39">
        <v>0.36499999999999999</v>
      </c>
      <c r="AJ909" s="42">
        <v>1986</v>
      </c>
      <c r="AK909" s="39" t="s">
        <v>2568</v>
      </c>
      <c r="AL909" s="13"/>
    </row>
    <row r="910" spans="1:38" ht="60" x14ac:dyDescent="0.25">
      <c r="A910" s="31">
        <v>904</v>
      </c>
      <c r="B910" s="31">
        <v>904</v>
      </c>
      <c r="C910" s="39" t="s">
        <v>1140</v>
      </c>
      <c r="D910" s="32"/>
      <c r="E910" s="32"/>
      <c r="F910" s="32"/>
      <c r="G910" s="13"/>
      <c r="H910" s="13"/>
      <c r="I910" s="13"/>
      <c r="J910" s="13"/>
      <c r="K910" s="13"/>
      <c r="L910" s="13"/>
      <c r="M910" s="32"/>
      <c r="N910" s="13"/>
      <c r="O910" s="13"/>
      <c r="P910" s="13"/>
      <c r="Q910" s="13"/>
      <c r="R910" s="32"/>
      <c r="S910" s="13"/>
      <c r="T910" s="13"/>
      <c r="U910" s="13"/>
      <c r="V910" s="13"/>
      <c r="W910" s="32"/>
      <c r="X910" s="13"/>
      <c r="Y910" s="13"/>
      <c r="Z910" s="13"/>
      <c r="AA910" s="13"/>
      <c r="AB910" s="13"/>
      <c r="AC910" s="13"/>
      <c r="AD910" s="13"/>
      <c r="AE910" s="13"/>
      <c r="AF910" s="13"/>
      <c r="AG910" s="39" t="s">
        <v>3145</v>
      </c>
      <c r="AH910" s="39" t="s">
        <v>3146</v>
      </c>
      <c r="AI910" s="39">
        <v>0.33600000000000002</v>
      </c>
      <c r="AJ910" s="42">
        <v>1986</v>
      </c>
      <c r="AK910" s="39" t="s">
        <v>3147</v>
      </c>
      <c r="AL910" s="13"/>
    </row>
    <row r="911" spans="1:38" ht="60" x14ac:dyDescent="0.25">
      <c r="A911" s="31">
        <v>905</v>
      </c>
      <c r="B911" s="31">
        <v>905</v>
      </c>
      <c r="C911" s="39" t="s">
        <v>1140</v>
      </c>
      <c r="D911" s="32"/>
      <c r="E911" s="32"/>
      <c r="F911" s="32"/>
      <c r="G911" s="13"/>
      <c r="H911" s="13"/>
      <c r="I911" s="13"/>
      <c r="J911" s="13"/>
      <c r="K911" s="13"/>
      <c r="L911" s="13"/>
      <c r="M911" s="32"/>
      <c r="N911" s="13"/>
      <c r="O911" s="13"/>
      <c r="P911" s="13"/>
      <c r="Q911" s="13"/>
      <c r="R911" s="32"/>
      <c r="S911" s="13"/>
      <c r="T911" s="13"/>
      <c r="U911" s="13"/>
      <c r="V911" s="13"/>
      <c r="W911" s="32"/>
      <c r="X911" s="13"/>
      <c r="Y911" s="13"/>
      <c r="Z911" s="13"/>
      <c r="AA911" s="13"/>
      <c r="AB911" s="13"/>
      <c r="AC911" s="13"/>
      <c r="AD911" s="13"/>
      <c r="AE911" s="13"/>
      <c r="AF911" s="13"/>
      <c r="AG911" s="39" t="s">
        <v>3145</v>
      </c>
      <c r="AH911" s="39" t="s">
        <v>3148</v>
      </c>
      <c r="AI911" s="39">
        <v>0.39</v>
      </c>
      <c r="AJ911" s="42">
        <v>1986</v>
      </c>
      <c r="AK911" s="39" t="s">
        <v>3149</v>
      </c>
      <c r="AL911" s="13"/>
    </row>
    <row r="912" spans="1:38" ht="60" x14ac:dyDescent="0.25">
      <c r="A912" s="31">
        <v>906</v>
      </c>
      <c r="B912" s="31">
        <v>906</v>
      </c>
      <c r="C912" s="39" t="s">
        <v>1487</v>
      </c>
      <c r="D912" s="32"/>
      <c r="E912" s="32"/>
      <c r="F912" s="32"/>
      <c r="G912" s="13"/>
      <c r="H912" s="13"/>
      <c r="I912" s="13"/>
      <c r="J912" s="13"/>
      <c r="K912" s="13"/>
      <c r="L912" s="13"/>
      <c r="M912" s="32"/>
      <c r="N912" s="13"/>
      <c r="O912" s="13"/>
      <c r="P912" s="13"/>
      <c r="Q912" s="13"/>
      <c r="R912" s="32"/>
      <c r="S912" s="13"/>
      <c r="T912" s="13"/>
      <c r="U912" s="13"/>
      <c r="V912" s="13"/>
      <c r="W912" s="32"/>
      <c r="X912" s="13"/>
      <c r="Y912" s="13"/>
      <c r="Z912" s="13"/>
      <c r="AA912" s="13"/>
      <c r="AB912" s="13"/>
      <c r="AC912" s="13"/>
      <c r="AD912" s="13"/>
      <c r="AE912" s="13"/>
      <c r="AF912" s="13"/>
      <c r="AG912" s="39" t="s">
        <v>3150</v>
      </c>
      <c r="AH912" s="39" t="s">
        <v>3151</v>
      </c>
      <c r="AI912" s="39">
        <v>0.06</v>
      </c>
      <c r="AJ912" s="42">
        <v>1986</v>
      </c>
      <c r="AK912" s="39" t="s">
        <v>3001</v>
      </c>
      <c r="AL912" s="13"/>
    </row>
    <row r="913" spans="1:38" ht="90" x14ac:dyDescent="0.25">
      <c r="A913" s="31">
        <v>907</v>
      </c>
      <c r="B913" s="31">
        <v>907</v>
      </c>
      <c r="C913" s="39" t="s">
        <v>1487</v>
      </c>
      <c r="D913" s="32"/>
      <c r="E913" s="32"/>
      <c r="F913" s="32"/>
      <c r="G913" s="13"/>
      <c r="H913" s="13"/>
      <c r="I913" s="13"/>
      <c r="J913" s="13"/>
      <c r="K913" s="13"/>
      <c r="L913" s="13"/>
      <c r="M913" s="32"/>
      <c r="N913" s="13"/>
      <c r="O913" s="13"/>
      <c r="P913" s="13"/>
      <c r="Q913" s="13"/>
      <c r="R913" s="32"/>
      <c r="S913" s="13"/>
      <c r="T913" s="13"/>
      <c r="U913" s="13"/>
      <c r="V913" s="13"/>
      <c r="W913" s="32"/>
      <c r="X913" s="13"/>
      <c r="Y913" s="13"/>
      <c r="Z913" s="13"/>
      <c r="AA913" s="13"/>
      <c r="AB913" s="13"/>
      <c r="AC913" s="13"/>
      <c r="AD913" s="13"/>
      <c r="AE913" s="13"/>
      <c r="AF913" s="13"/>
      <c r="AG913" s="39" t="s">
        <v>3150</v>
      </c>
      <c r="AH913" s="39" t="s">
        <v>3152</v>
      </c>
      <c r="AI913" s="39">
        <v>0.1</v>
      </c>
      <c r="AJ913" s="42">
        <v>1986</v>
      </c>
      <c r="AK913" s="39" t="s">
        <v>2616</v>
      </c>
      <c r="AL913" s="13"/>
    </row>
    <row r="914" spans="1:38" ht="90" x14ac:dyDescent="0.25">
      <c r="A914" s="31">
        <v>908</v>
      </c>
      <c r="B914" s="31">
        <v>908</v>
      </c>
      <c r="C914" s="39" t="s">
        <v>1487</v>
      </c>
      <c r="D914" s="32"/>
      <c r="E914" s="32"/>
      <c r="F914" s="32"/>
      <c r="G914" s="13"/>
      <c r="H914" s="13"/>
      <c r="I914" s="13"/>
      <c r="J914" s="13"/>
      <c r="K914" s="13"/>
      <c r="L914" s="13"/>
      <c r="M914" s="32"/>
      <c r="N914" s="13"/>
      <c r="O914" s="13"/>
      <c r="P914" s="13"/>
      <c r="Q914" s="13"/>
      <c r="R914" s="32"/>
      <c r="S914" s="13"/>
      <c r="T914" s="13"/>
      <c r="U914" s="13"/>
      <c r="V914" s="13"/>
      <c r="W914" s="32"/>
      <c r="X914" s="13"/>
      <c r="Y914" s="13"/>
      <c r="Z914" s="13"/>
      <c r="AA914" s="13"/>
      <c r="AB914" s="13"/>
      <c r="AC914" s="13"/>
      <c r="AD914" s="13"/>
      <c r="AE914" s="13"/>
      <c r="AF914" s="13"/>
      <c r="AG914" s="39" t="s">
        <v>3153</v>
      </c>
      <c r="AH914" s="39" t="s">
        <v>3154</v>
      </c>
      <c r="AI914" s="39">
        <v>4.4999999999999998E-2</v>
      </c>
      <c r="AJ914" s="42">
        <v>1986</v>
      </c>
      <c r="AK914" s="39" t="s">
        <v>2616</v>
      </c>
      <c r="AL914" s="13"/>
    </row>
    <row r="915" spans="1:38" ht="45" x14ac:dyDescent="0.25">
      <c r="A915" s="31">
        <v>909</v>
      </c>
      <c r="B915" s="31">
        <v>909</v>
      </c>
      <c r="C915" s="39" t="s">
        <v>1487</v>
      </c>
      <c r="D915" s="32"/>
      <c r="E915" s="32"/>
      <c r="F915" s="32"/>
      <c r="G915" s="13"/>
      <c r="H915" s="13"/>
      <c r="I915" s="13"/>
      <c r="J915" s="13"/>
      <c r="K915" s="13"/>
      <c r="L915" s="13"/>
      <c r="M915" s="32"/>
      <c r="N915" s="13"/>
      <c r="O915" s="13"/>
      <c r="P915" s="13"/>
      <c r="Q915" s="13"/>
      <c r="R915" s="32"/>
      <c r="S915" s="13"/>
      <c r="T915" s="13"/>
      <c r="U915" s="13"/>
      <c r="V915" s="13"/>
      <c r="W915" s="32"/>
      <c r="X915" s="13"/>
      <c r="Y915" s="13"/>
      <c r="Z915" s="13"/>
      <c r="AA915" s="13"/>
      <c r="AB915" s="13"/>
      <c r="AC915" s="13"/>
      <c r="AD915" s="13"/>
      <c r="AE915" s="13"/>
      <c r="AF915" s="13"/>
      <c r="AG915" s="39" t="s">
        <v>3150</v>
      </c>
      <c r="AH915" s="39" t="s">
        <v>3155</v>
      </c>
      <c r="AI915" s="39">
        <v>9.6000000000000002E-2</v>
      </c>
      <c r="AJ915" s="42">
        <v>1980</v>
      </c>
      <c r="AK915" s="39" t="s">
        <v>2658</v>
      </c>
      <c r="AL915" s="13"/>
    </row>
    <row r="916" spans="1:38" ht="60" x14ac:dyDescent="0.25">
      <c r="A916" s="31">
        <v>910</v>
      </c>
      <c r="B916" s="31">
        <v>910</v>
      </c>
      <c r="C916" s="39" t="s">
        <v>1487</v>
      </c>
      <c r="D916" s="32"/>
      <c r="E916" s="32"/>
      <c r="F916" s="32"/>
      <c r="G916" s="13"/>
      <c r="H916" s="13"/>
      <c r="I916" s="13"/>
      <c r="J916" s="13"/>
      <c r="K916" s="13"/>
      <c r="L916" s="13"/>
      <c r="M916" s="32"/>
      <c r="N916" s="13"/>
      <c r="O916" s="13"/>
      <c r="P916" s="13"/>
      <c r="Q916" s="13"/>
      <c r="R916" s="32"/>
      <c r="S916" s="13"/>
      <c r="T916" s="13"/>
      <c r="U916" s="13"/>
      <c r="V916" s="13"/>
      <c r="W916" s="32"/>
      <c r="X916" s="13"/>
      <c r="Y916" s="13"/>
      <c r="Z916" s="13"/>
      <c r="AA916" s="13"/>
      <c r="AB916" s="13"/>
      <c r="AC916" s="13"/>
      <c r="AD916" s="13"/>
      <c r="AE916" s="13"/>
      <c r="AF916" s="13"/>
      <c r="AG916" s="39" t="s">
        <v>3156</v>
      </c>
      <c r="AH916" s="39" t="s">
        <v>3157</v>
      </c>
      <c r="AI916" s="39">
        <v>0.222</v>
      </c>
      <c r="AJ916" s="42">
        <v>1984</v>
      </c>
      <c r="AK916" s="39" t="s">
        <v>2581</v>
      </c>
      <c r="AL916" s="13"/>
    </row>
    <row r="917" spans="1:38" ht="60" x14ac:dyDescent="0.25">
      <c r="A917" s="31">
        <v>911</v>
      </c>
      <c r="B917" s="31">
        <v>911</v>
      </c>
      <c r="C917" s="39" t="s">
        <v>1487</v>
      </c>
      <c r="D917" s="32"/>
      <c r="E917" s="32"/>
      <c r="F917" s="32"/>
      <c r="G917" s="13"/>
      <c r="H917" s="13"/>
      <c r="I917" s="13"/>
      <c r="J917" s="13"/>
      <c r="K917" s="13"/>
      <c r="L917" s="13"/>
      <c r="M917" s="32"/>
      <c r="N917" s="13"/>
      <c r="O917" s="13"/>
      <c r="P917" s="13"/>
      <c r="Q917" s="13"/>
      <c r="R917" s="32"/>
      <c r="S917" s="13"/>
      <c r="T917" s="13"/>
      <c r="U917" s="13"/>
      <c r="V917" s="13"/>
      <c r="W917" s="32"/>
      <c r="X917" s="13"/>
      <c r="Y917" s="13"/>
      <c r="Z917" s="13"/>
      <c r="AA917" s="13"/>
      <c r="AB917" s="13"/>
      <c r="AC917" s="13"/>
      <c r="AD917" s="13"/>
      <c r="AE917" s="13"/>
      <c r="AF917" s="13"/>
      <c r="AG917" s="39" t="s">
        <v>3150</v>
      </c>
      <c r="AH917" s="39" t="s">
        <v>3158</v>
      </c>
      <c r="AI917" s="39">
        <v>0.13500000000000001</v>
      </c>
      <c r="AJ917" s="42">
        <v>1900</v>
      </c>
      <c r="AK917" s="39" t="s">
        <v>2616</v>
      </c>
      <c r="AL917" s="13"/>
    </row>
    <row r="918" spans="1:38" ht="60" x14ac:dyDescent="0.25">
      <c r="A918" s="31">
        <v>912</v>
      </c>
      <c r="B918" s="31">
        <v>912</v>
      </c>
      <c r="C918" s="39" t="s">
        <v>1487</v>
      </c>
      <c r="D918" s="32"/>
      <c r="E918" s="32"/>
      <c r="F918" s="32"/>
      <c r="G918" s="13"/>
      <c r="H918" s="13"/>
      <c r="I918" s="13"/>
      <c r="J918" s="13"/>
      <c r="K918" s="13"/>
      <c r="L918" s="13"/>
      <c r="M918" s="32"/>
      <c r="N918" s="13"/>
      <c r="O918" s="13"/>
      <c r="P918" s="13"/>
      <c r="Q918" s="13"/>
      <c r="R918" s="32"/>
      <c r="S918" s="13"/>
      <c r="T918" s="13"/>
      <c r="U918" s="13"/>
      <c r="V918" s="13"/>
      <c r="W918" s="32"/>
      <c r="X918" s="13"/>
      <c r="Y918" s="13"/>
      <c r="Z918" s="13"/>
      <c r="AA918" s="13"/>
      <c r="AB918" s="13"/>
      <c r="AC918" s="13"/>
      <c r="AD918" s="13"/>
      <c r="AE918" s="13"/>
      <c r="AF918" s="13"/>
      <c r="AG918" s="39" t="s">
        <v>3150</v>
      </c>
      <c r="AH918" s="39" t="s">
        <v>3159</v>
      </c>
      <c r="AI918" s="39">
        <v>0.08</v>
      </c>
      <c r="AJ918" s="42">
        <v>2001</v>
      </c>
      <c r="AK918" s="39" t="s">
        <v>2616</v>
      </c>
      <c r="AL918" s="13"/>
    </row>
    <row r="919" spans="1:38" ht="60" x14ac:dyDescent="0.25">
      <c r="A919" s="31">
        <v>913</v>
      </c>
      <c r="B919" s="31">
        <v>913</v>
      </c>
      <c r="C919" s="39" t="s">
        <v>1487</v>
      </c>
      <c r="D919" s="32"/>
      <c r="E919" s="32"/>
      <c r="F919" s="32"/>
      <c r="G919" s="13"/>
      <c r="H919" s="13"/>
      <c r="I919" s="13"/>
      <c r="J919" s="13"/>
      <c r="K919" s="13"/>
      <c r="L919" s="13"/>
      <c r="M919" s="32"/>
      <c r="N919" s="13"/>
      <c r="O919" s="13"/>
      <c r="P919" s="13"/>
      <c r="Q919" s="13"/>
      <c r="R919" s="32"/>
      <c r="S919" s="13"/>
      <c r="T919" s="13"/>
      <c r="U919" s="13"/>
      <c r="V919" s="13"/>
      <c r="W919" s="32"/>
      <c r="X919" s="13"/>
      <c r="Y919" s="13"/>
      <c r="Z919" s="13"/>
      <c r="AA919" s="13"/>
      <c r="AB919" s="13"/>
      <c r="AC919" s="13"/>
      <c r="AD919" s="13"/>
      <c r="AE919" s="13"/>
      <c r="AF919" s="13"/>
      <c r="AG919" s="39" t="s">
        <v>3150</v>
      </c>
      <c r="AH919" s="39" t="s">
        <v>3160</v>
      </c>
      <c r="AI919" s="39">
        <v>1.25</v>
      </c>
      <c r="AJ919" s="42">
        <v>1986</v>
      </c>
      <c r="AK919" s="39" t="s">
        <v>1274</v>
      </c>
      <c r="AL919" s="13"/>
    </row>
    <row r="920" spans="1:38" ht="75" x14ac:dyDescent="0.25">
      <c r="A920" s="31">
        <v>914</v>
      </c>
      <c r="B920" s="31">
        <v>914</v>
      </c>
      <c r="C920" s="39" t="s">
        <v>1161</v>
      </c>
      <c r="D920" s="32"/>
      <c r="E920" s="32"/>
      <c r="F920" s="32"/>
      <c r="G920" s="13"/>
      <c r="H920" s="13"/>
      <c r="I920" s="13"/>
      <c r="J920" s="13"/>
      <c r="K920" s="13"/>
      <c r="L920" s="13"/>
      <c r="M920" s="32"/>
      <c r="N920" s="13"/>
      <c r="O920" s="13"/>
      <c r="P920" s="13"/>
      <c r="Q920" s="13"/>
      <c r="R920" s="32"/>
      <c r="S920" s="13"/>
      <c r="T920" s="13"/>
      <c r="U920" s="13"/>
      <c r="V920" s="13"/>
      <c r="W920" s="32"/>
      <c r="X920" s="13"/>
      <c r="Y920" s="13"/>
      <c r="Z920" s="13"/>
      <c r="AA920" s="13"/>
      <c r="AB920" s="13"/>
      <c r="AC920" s="13"/>
      <c r="AD920" s="13"/>
      <c r="AE920" s="13"/>
      <c r="AF920" s="13"/>
      <c r="AG920" s="39" t="s">
        <v>3161</v>
      </c>
      <c r="AH920" s="39" t="s">
        <v>3162</v>
      </c>
      <c r="AI920" s="39">
        <v>4.5999999999999999E-2</v>
      </c>
      <c r="AJ920" s="42">
        <v>1985</v>
      </c>
      <c r="AK920" s="39" t="s">
        <v>1277</v>
      </c>
      <c r="AL920" s="13"/>
    </row>
    <row r="921" spans="1:38" ht="45" x14ac:dyDescent="0.25">
      <c r="A921" s="31">
        <v>915</v>
      </c>
      <c r="B921" s="31">
        <v>915</v>
      </c>
      <c r="C921" s="39" t="s">
        <v>1168</v>
      </c>
      <c r="D921" s="32"/>
      <c r="E921" s="32"/>
      <c r="F921" s="32"/>
      <c r="G921" s="13"/>
      <c r="H921" s="13"/>
      <c r="I921" s="13"/>
      <c r="J921" s="13"/>
      <c r="K921" s="13"/>
      <c r="L921" s="13"/>
      <c r="M921" s="32"/>
      <c r="N921" s="13"/>
      <c r="O921" s="13"/>
      <c r="P921" s="13"/>
      <c r="Q921" s="13"/>
      <c r="R921" s="32"/>
      <c r="S921" s="13"/>
      <c r="T921" s="13"/>
      <c r="U921" s="13"/>
      <c r="V921" s="13"/>
      <c r="W921" s="32"/>
      <c r="X921" s="13"/>
      <c r="Y921" s="13"/>
      <c r="Z921" s="13"/>
      <c r="AA921" s="13"/>
      <c r="AB921" s="13"/>
      <c r="AC921" s="13"/>
      <c r="AD921" s="13"/>
      <c r="AE921" s="13"/>
      <c r="AF921" s="13"/>
      <c r="AG921" s="39" t="s">
        <v>3163</v>
      </c>
      <c r="AH921" s="39" t="s">
        <v>3164</v>
      </c>
      <c r="AI921" s="39">
        <v>0.03</v>
      </c>
      <c r="AJ921" s="42">
        <v>1988</v>
      </c>
      <c r="AK921" s="39" t="s">
        <v>2865</v>
      </c>
      <c r="AL921" s="13"/>
    </row>
    <row r="922" spans="1:38" ht="60" x14ac:dyDescent="0.25">
      <c r="A922" s="31">
        <v>916</v>
      </c>
      <c r="B922" s="31">
        <v>916</v>
      </c>
      <c r="C922" s="39" t="s">
        <v>1161</v>
      </c>
      <c r="D922" s="32"/>
      <c r="E922" s="32"/>
      <c r="F922" s="32"/>
      <c r="G922" s="13"/>
      <c r="H922" s="13"/>
      <c r="I922" s="13"/>
      <c r="J922" s="13"/>
      <c r="K922" s="13"/>
      <c r="L922" s="13"/>
      <c r="M922" s="32"/>
      <c r="N922" s="13"/>
      <c r="O922" s="13"/>
      <c r="P922" s="13"/>
      <c r="Q922" s="13"/>
      <c r="R922" s="32"/>
      <c r="S922" s="13"/>
      <c r="T922" s="13"/>
      <c r="U922" s="13"/>
      <c r="V922" s="13"/>
      <c r="W922" s="32"/>
      <c r="X922" s="13"/>
      <c r="Y922" s="13"/>
      <c r="Z922" s="13"/>
      <c r="AA922" s="13"/>
      <c r="AB922" s="13"/>
      <c r="AC922" s="13"/>
      <c r="AD922" s="13"/>
      <c r="AE922" s="13"/>
      <c r="AF922" s="13"/>
      <c r="AG922" s="39" t="s">
        <v>3165</v>
      </c>
      <c r="AH922" s="39" t="s">
        <v>3166</v>
      </c>
      <c r="AI922" s="39">
        <v>0.2</v>
      </c>
      <c r="AJ922" s="42">
        <v>1983</v>
      </c>
      <c r="AK922" s="39" t="s">
        <v>2674</v>
      </c>
      <c r="AL922" s="13"/>
    </row>
    <row r="923" spans="1:38" ht="75" x14ac:dyDescent="0.25">
      <c r="A923" s="31">
        <v>917</v>
      </c>
      <c r="B923" s="31">
        <v>917</v>
      </c>
      <c r="C923" s="39" t="s">
        <v>1161</v>
      </c>
      <c r="D923" s="32"/>
      <c r="E923" s="32"/>
      <c r="F923" s="32"/>
      <c r="G923" s="13"/>
      <c r="H923" s="13"/>
      <c r="I923" s="13"/>
      <c r="J923" s="13"/>
      <c r="K923" s="13"/>
      <c r="L923" s="13"/>
      <c r="M923" s="32"/>
      <c r="N923" s="13"/>
      <c r="O923" s="13"/>
      <c r="P923" s="13"/>
      <c r="Q923" s="13"/>
      <c r="R923" s="32"/>
      <c r="S923" s="13"/>
      <c r="T923" s="13"/>
      <c r="U923" s="13"/>
      <c r="V923" s="13"/>
      <c r="W923" s="32"/>
      <c r="X923" s="13"/>
      <c r="Y923" s="13"/>
      <c r="Z923" s="13"/>
      <c r="AA923" s="13"/>
      <c r="AB923" s="13"/>
      <c r="AC923" s="13"/>
      <c r="AD923" s="13"/>
      <c r="AE923" s="13"/>
      <c r="AF923" s="13"/>
      <c r="AG923" s="39" t="s">
        <v>3165</v>
      </c>
      <c r="AH923" s="39" t="s">
        <v>3167</v>
      </c>
      <c r="AI923" s="39">
        <v>0.13</v>
      </c>
      <c r="AJ923" s="42">
        <v>1980</v>
      </c>
      <c r="AK923" s="39" t="s">
        <v>3168</v>
      </c>
      <c r="AL923" s="13"/>
    </row>
    <row r="924" spans="1:38" ht="45" x14ac:dyDescent="0.25">
      <c r="A924" s="31">
        <v>918</v>
      </c>
      <c r="B924" s="31">
        <v>918</v>
      </c>
      <c r="C924" s="39" t="s">
        <v>1161</v>
      </c>
      <c r="D924" s="32"/>
      <c r="E924" s="32"/>
      <c r="F924" s="32"/>
      <c r="G924" s="13"/>
      <c r="H924" s="13"/>
      <c r="I924" s="13"/>
      <c r="J924" s="13"/>
      <c r="K924" s="13"/>
      <c r="L924" s="13"/>
      <c r="M924" s="32"/>
      <c r="N924" s="13"/>
      <c r="O924" s="13"/>
      <c r="P924" s="13"/>
      <c r="Q924" s="13"/>
      <c r="R924" s="32"/>
      <c r="S924" s="13"/>
      <c r="T924" s="13"/>
      <c r="U924" s="13"/>
      <c r="V924" s="13"/>
      <c r="W924" s="32"/>
      <c r="X924" s="13"/>
      <c r="Y924" s="13"/>
      <c r="Z924" s="13"/>
      <c r="AA924" s="13"/>
      <c r="AB924" s="13"/>
      <c r="AC924" s="13"/>
      <c r="AD924" s="13"/>
      <c r="AE924" s="13"/>
      <c r="AF924" s="13"/>
      <c r="AG924" s="39" t="s">
        <v>3169</v>
      </c>
      <c r="AH924" s="39" t="s">
        <v>3170</v>
      </c>
      <c r="AI924" s="39">
        <v>0.33500000000000002</v>
      </c>
      <c r="AJ924" s="42">
        <v>1981</v>
      </c>
      <c r="AK924" s="39" t="s">
        <v>2807</v>
      </c>
      <c r="AL924" s="13"/>
    </row>
    <row r="925" spans="1:38" ht="45" x14ac:dyDescent="0.25">
      <c r="A925" s="31">
        <v>919</v>
      </c>
      <c r="B925" s="31">
        <v>919</v>
      </c>
      <c r="C925" s="39" t="s">
        <v>1161</v>
      </c>
      <c r="D925" s="32"/>
      <c r="E925" s="32"/>
      <c r="F925" s="32"/>
      <c r="G925" s="13"/>
      <c r="H925" s="13"/>
      <c r="I925" s="13"/>
      <c r="J925" s="13"/>
      <c r="K925" s="13"/>
      <c r="L925" s="13"/>
      <c r="M925" s="32"/>
      <c r="N925" s="13"/>
      <c r="O925" s="13"/>
      <c r="P925" s="13"/>
      <c r="Q925" s="13"/>
      <c r="R925" s="32"/>
      <c r="S925" s="13"/>
      <c r="T925" s="13"/>
      <c r="U925" s="13"/>
      <c r="V925" s="13"/>
      <c r="W925" s="32"/>
      <c r="X925" s="13"/>
      <c r="Y925" s="13"/>
      <c r="Z925" s="13"/>
      <c r="AA925" s="13"/>
      <c r="AB925" s="13"/>
      <c r="AC925" s="13"/>
      <c r="AD925" s="13"/>
      <c r="AE925" s="13"/>
      <c r="AF925" s="13"/>
      <c r="AG925" s="39" t="s">
        <v>3169</v>
      </c>
      <c r="AH925" s="39" t="s">
        <v>3171</v>
      </c>
      <c r="AI925" s="39">
        <v>0.106</v>
      </c>
      <c r="AJ925" s="42">
        <v>1976</v>
      </c>
      <c r="AK925" s="39" t="s">
        <v>3172</v>
      </c>
      <c r="AL925" s="13"/>
    </row>
    <row r="926" spans="1:38" ht="75" x14ac:dyDescent="0.25">
      <c r="A926" s="31">
        <v>920</v>
      </c>
      <c r="B926" s="31">
        <v>920</v>
      </c>
      <c r="C926" s="39" t="s">
        <v>1161</v>
      </c>
      <c r="D926" s="32"/>
      <c r="E926" s="32"/>
      <c r="F926" s="32"/>
      <c r="G926" s="13"/>
      <c r="H926" s="13"/>
      <c r="I926" s="13"/>
      <c r="J926" s="13"/>
      <c r="K926" s="13"/>
      <c r="L926" s="13"/>
      <c r="M926" s="32"/>
      <c r="N926" s="13"/>
      <c r="O926" s="13"/>
      <c r="P926" s="13"/>
      <c r="Q926" s="13"/>
      <c r="R926" s="32"/>
      <c r="S926" s="13"/>
      <c r="T926" s="13"/>
      <c r="U926" s="13"/>
      <c r="V926" s="13"/>
      <c r="W926" s="32"/>
      <c r="X926" s="13"/>
      <c r="Y926" s="13"/>
      <c r="Z926" s="13"/>
      <c r="AA926" s="13"/>
      <c r="AB926" s="13"/>
      <c r="AC926" s="13"/>
      <c r="AD926" s="13"/>
      <c r="AE926" s="13"/>
      <c r="AF926" s="13"/>
      <c r="AG926" s="39" t="s">
        <v>3169</v>
      </c>
      <c r="AH926" s="39" t="s">
        <v>3173</v>
      </c>
      <c r="AI926" s="39">
        <v>4.9000000000000002E-2</v>
      </c>
      <c r="AJ926" s="42">
        <v>1978</v>
      </c>
      <c r="AK926" s="39" t="s">
        <v>3174</v>
      </c>
      <c r="AL926" s="13"/>
    </row>
    <row r="927" spans="1:38" ht="60" x14ac:dyDescent="0.25">
      <c r="A927" s="31">
        <v>921</v>
      </c>
      <c r="B927" s="31">
        <v>921</v>
      </c>
      <c r="C927" s="39" t="s">
        <v>1161</v>
      </c>
      <c r="D927" s="32"/>
      <c r="E927" s="32"/>
      <c r="F927" s="32"/>
      <c r="G927" s="13"/>
      <c r="H927" s="13"/>
      <c r="I927" s="13"/>
      <c r="J927" s="13"/>
      <c r="K927" s="13"/>
      <c r="L927" s="13"/>
      <c r="M927" s="32"/>
      <c r="N927" s="13"/>
      <c r="O927" s="13"/>
      <c r="P927" s="13"/>
      <c r="Q927" s="13"/>
      <c r="R927" s="32"/>
      <c r="S927" s="13"/>
      <c r="T927" s="13"/>
      <c r="U927" s="13"/>
      <c r="V927" s="13"/>
      <c r="W927" s="32"/>
      <c r="X927" s="13"/>
      <c r="Y927" s="13"/>
      <c r="Z927" s="13"/>
      <c r="AA927" s="13"/>
      <c r="AB927" s="13"/>
      <c r="AC927" s="13"/>
      <c r="AD927" s="13"/>
      <c r="AE927" s="13"/>
      <c r="AF927" s="13"/>
      <c r="AG927" s="39" t="s">
        <v>3175</v>
      </c>
      <c r="AH927" s="39" t="s">
        <v>3176</v>
      </c>
      <c r="AI927" s="39">
        <v>7.0000000000000007E-2</v>
      </c>
      <c r="AJ927" s="42">
        <v>1980</v>
      </c>
      <c r="AK927" s="39" t="s">
        <v>3168</v>
      </c>
      <c r="AL927" s="13"/>
    </row>
    <row r="928" spans="1:38" ht="60" x14ac:dyDescent="0.25">
      <c r="A928" s="31">
        <v>922</v>
      </c>
      <c r="B928" s="31">
        <v>922</v>
      </c>
      <c r="C928" s="39" t="s">
        <v>1168</v>
      </c>
      <c r="D928" s="32"/>
      <c r="E928" s="32"/>
      <c r="F928" s="32"/>
      <c r="G928" s="13"/>
      <c r="H928" s="13"/>
      <c r="I928" s="13"/>
      <c r="J928" s="13"/>
      <c r="K928" s="13"/>
      <c r="L928" s="13"/>
      <c r="M928" s="32"/>
      <c r="N928" s="13"/>
      <c r="O928" s="13"/>
      <c r="P928" s="13"/>
      <c r="Q928" s="13"/>
      <c r="R928" s="32"/>
      <c r="S928" s="13"/>
      <c r="T928" s="13"/>
      <c r="U928" s="13"/>
      <c r="V928" s="13"/>
      <c r="W928" s="32"/>
      <c r="X928" s="13"/>
      <c r="Y928" s="13"/>
      <c r="Z928" s="13"/>
      <c r="AA928" s="13"/>
      <c r="AB928" s="13"/>
      <c r="AC928" s="13"/>
      <c r="AD928" s="13"/>
      <c r="AE928" s="13"/>
      <c r="AF928" s="13"/>
      <c r="AG928" s="39" t="s">
        <v>3177</v>
      </c>
      <c r="AH928" s="39" t="s">
        <v>3178</v>
      </c>
      <c r="AI928" s="39">
        <v>0.08</v>
      </c>
      <c r="AJ928" s="42">
        <v>2004</v>
      </c>
      <c r="AK928" s="39" t="s">
        <v>3179</v>
      </c>
      <c r="AL928" s="13"/>
    </row>
    <row r="929" spans="1:38" ht="60" x14ac:dyDescent="0.25">
      <c r="A929" s="31">
        <v>923</v>
      </c>
      <c r="B929" s="31">
        <v>923</v>
      </c>
      <c r="C929" s="39" t="s">
        <v>1168</v>
      </c>
      <c r="D929" s="32"/>
      <c r="E929" s="32"/>
      <c r="F929" s="32"/>
      <c r="G929" s="13"/>
      <c r="H929" s="13"/>
      <c r="I929" s="13"/>
      <c r="J929" s="13"/>
      <c r="K929" s="13"/>
      <c r="L929" s="13"/>
      <c r="M929" s="32"/>
      <c r="N929" s="13"/>
      <c r="O929" s="13"/>
      <c r="P929" s="13"/>
      <c r="Q929" s="13"/>
      <c r="R929" s="32"/>
      <c r="S929" s="13"/>
      <c r="T929" s="13"/>
      <c r="U929" s="13"/>
      <c r="V929" s="13"/>
      <c r="W929" s="32"/>
      <c r="X929" s="13"/>
      <c r="Y929" s="13"/>
      <c r="Z929" s="13"/>
      <c r="AA929" s="13"/>
      <c r="AB929" s="13"/>
      <c r="AC929" s="13"/>
      <c r="AD929" s="13"/>
      <c r="AE929" s="13"/>
      <c r="AF929" s="13"/>
      <c r="AG929" s="39" t="s">
        <v>3180</v>
      </c>
      <c r="AH929" s="39" t="s">
        <v>3181</v>
      </c>
      <c r="AI929" s="39">
        <v>0.03</v>
      </c>
      <c r="AJ929" s="42">
        <v>1988</v>
      </c>
      <c r="AK929" s="39" t="s">
        <v>3182</v>
      </c>
      <c r="AL929" s="13"/>
    </row>
    <row r="930" spans="1:38" ht="60" x14ac:dyDescent="0.25">
      <c r="A930" s="31">
        <v>924</v>
      </c>
      <c r="B930" s="31">
        <v>924</v>
      </c>
      <c r="C930" s="39" t="s">
        <v>1168</v>
      </c>
      <c r="D930" s="32"/>
      <c r="E930" s="32"/>
      <c r="F930" s="32"/>
      <c r="G930" s="13"/>
      <c r="H930" s="13"/>
      <c r="I930" s="13"/>
      <c r="J930" s="13"/>
      <c r="K930" s="13"/>
      <c r="L930" s="13"/>
      <c r="M930" s="32"/>
      <c r="N930" s="13"/>
      <c r="O930" s="13"/>
      <c r="P930" s="13"/>
      <c r="Q930" s="13"/>
      <c r="R930" s="32"/>
      <c r="S930" s="13"/>
      <c r="T930" s="13"/>
      <c r="U930" s="13"/>
      <c r="V930" s="13"/>
      <c r="W930" s="32"/>
      <c r="X930" s="13"/>
      <c r="Y930" s="13"/>
      <c r="Z930" s="13"/>
      <c r="AA930" s="13"/>
      <c r="AB930" s="13"/>
      <c r="AC930" s="13"/>
      <c r="AD930" s="13"/>
      <c r="AE930" s="13"/>
      <c r="AF930" s="13"/>
      <c r="AG930" s="39" t="s">
        <v>3180</v>
      </c>
      <c r="AH930" s="39" t="s">
        <v>3183</v>
      </c>
      <c r="AI930" s="39">
        <v>0.03</v>
      </c>
      <c r="AJ930" s="42">
        <v>1993</v>
      </c>
      <c r="AK930" s="39" t="s">
        <v>2694</v>
      </c>
      <c r="AL930" s="13"/>
    </row>
    <row r="931" spans="1:38" ht="45" x14ac:dyDescent="0.25">
      <c r="A931" s="31">
        <v>925</v>
      </c>
      <c r="B931" s="31">
        <v>925</v>
      </c>
      <c r="C931" s="39" t="s">
        <v>1168</v>
      </c>
      <c r="D931" s="32"/>
      <c r="E931" s="32"/>
      <c r="F931" s="32"/>
      <c r="G931" s="13"/>
      <c r="H931" s="13"/>
      <c r="I931" s="13"/>
      <c r="J931" s="13"/>
      <c r="K931" s="13"/>
      <c r="L931" s="13"/>
      <c r="M931" s="32"/>
      <c r="N931" s="13"/>
      <c r="O931" s="13"/>
      <c r="P931" s="13"/>
      <c r="Q931" s="13"/>
      <c r="R931" s="32"/>
      <c r="S931" s="13"/>
      <c r="T931" s="13"/>
      <c r="U931" s="13"/>
      <c r="V931" s="13"/>
      <c r="W931" s="32"/>
      <c r="X931" s="13"/>
      <c r="Y931" s="13"/>
      <c r="Z931" s="13"/>
      <c r="AA931" s="13"/>
      <c r="AB931" s="13"/>
      <c r="AC931" s="13"/>
      <c r="AD931" s="13"/>
      <c r="AE931" s="13"/>
      <c r="AF931" s="13"/>
      <c r="AG931" s="39" t="s">
        <v>3184</v>
      </c>
      <c r="AH931" s="39" t="s">
        <v>3185</v>
      </c>
      <c r="AI931" s="39">
        <v>0.04</v>
      </c>
      <c r="AJ931" s="42">
        <v>1991</v>
      </c>
      <c r="AK931" s="39" t="s">
        <v>3186</v>
      </c>
      <c r="AL931" s="13"/>
    </row>
    <row r="932" spans="1:38" ht="45" x14ac:dyDescent="0.25">
      <c r="A932" s="31">
        <v>926</v>
      </c>
      <c r="B932" s="31">
        <v>926</v>
      </c>
      <c r="C932" s="39" t="s">
        <v>1168</v>
      </c>
      <c r="D932" s="32"/>
      <c r="E932" s="32"/>
      <c r="F932" s="32"/>
      <c r="G932" s="13"/>
      <c r="H932" s="13"/>
      <c r="I932" s="13"/>
      <c r="J932" s="13"/>
      <c r="K932" s="13"/>
      <c r="L932" s="13"/>
      <c r="M932" s="32"/>
      <c r="N932" s="13"/>
      <c r="O932" s="13"/>
      <c r="P932" s="13"/>
      <c r="Q932" s="13"/>
      <c r="R932" s="32"/>
      <c r="S932" s="13"/>
      <c r="T932" s="13"/>
      <c r="U932" s="13"/>
      <c r="V932" s="13"/>
      <c r="W932" s="32"/>
      <c r="X932" s="13"/>
      <c r="Y932" s="13"/>
      <c r="Z932" s="13"/>
      <c r="AA932" s="13"/>
      <c r="AB932" s="13"/>
      <c r="AC932" s="13"/>
      <c r="AD932" s="13"/>
      <c r="AE932" s="13"/>
      <c r="AF932" s="13"/>
      <c r="AG932" s="39" t="s">
        <v>3184</v>
      </c>
      <c r="AH932" s="39" t="s">
        <v>3187</v>
      </c>
      <c r="AI932" s="39">
        <v>0.03</v>
      </c>
      <c r="AJ932" s="42">
        <v>1985</v>
      </c>
      <c r="AK932" s="39" t="s">
        <v>3188</v>
      </c>
      <c r="AL932" s="13"/>
    </row>
    <row r="933" spans="1:38" ht="75" x14ac:dyDescent="0.25">
      <c r="A933" s="31">
        <v>927</v>
      </c>
      <c r="B933" s="31">
        <v>927</v>
      </c>
      <c r="C933" s="39" t="s">
        <v>1168</v>
      </c>
      <c r="D933" s="32"/>
      <c r="E933" s="32"/>
      <c r="F933" s="32"/>
      <c r="G933" s="13"/>
      <c r="H933" s="13"/>
      <c r="I933" s="13"/>
      <c r="J933" s="13"/>
      <c r="K933" s="13"/>
      <c r="L933" s="13"/>
      <c r="M933" s="32"/>
      <c r="N933" s="13"/>
      <c r="O933" s="13"/>
      <c r="P933" s="13"/>
      <c r="Q933" s="13"/>
      <c r="R933" s="32"/>
      <c r="S933" s="13"/>
      <c r="T933" s="13"/>
      <c r="U933" s="13"/>
      <c r="V933" s="13"/>
      <c r="W933" s="32"/>
      <c r="X933" s="13"/>
      <c r="Y933" s="13"/>
      <c r="Z933" s="13"/>
      <c r="AA933" s="13"/>
      <c r="AB933" s="13"/>
      <c r="AC933" s="13"/>
      <c r="AD933" s="13"/>
      <c r="AE933" s="13"/>
      <c r="AF933" s="13"/>
      <c r="AG933" s="39" t="s">
        <v>3189</v>
      </c>
      <c r="AH933" s="39" t="s">
        <v>3187</v>
      </c>
      <c r="AI933" s="39">
        <v>0.04</v>
      </c>
      <c r="AJ933" s="42">
        <v>1998</v>
      </c>
      <c r="AK933" s="39" t="s">
        <v>2697</v>
      </c>
      <c r="AL933" s="13"/>
    </row>
    <row r="934" spans="1:38" ht="90" x14ac:dyDescent="0.25">
      <c r="A934" s="31">
        <v>928</v>
      </c>
      <c r="B934" s="31">
        <v>928</v>
      </c>
      <c r="C934" s="39" t="s">
        <v>1168</v>
      </c>
      <c r="D934" s="32"/>
      <c r="E934" s="32"/>
      <c r="F934" s="32"/>
      <c r="G934" s="13"/>
      <c r="H934" s="13"/>
      <c r="I934" s="13"/>
      <c r="J934" s="13"/>
      <c r="K934" s="13"/>
      <c r="L934" s="13"/>
      <c r="M934" s="32"/>
      <c r="N934" s="13"/>
      <c r="O934" s="13"/>
      <c r="P934" s="13"/>
      <c r="Q934" s="13"/>
      <c r="R934" s="32"/>
      <c r="S934" s="13"/>
      <c r="T934" s="13"/>
      <c r="U934" s="13"/>
      <c r="V934" s="13"/>
      <c r="W934" s="32"/>
      <c r="X934" s="13"/>
      <c r="Y934" s="13"/>
      <c r="Z934" s="13"/>
      <c r="AA934" s="13"/>
      <c r="AB934" s="13"/>
      <c r="AC934" s="13"/>
      <c r="AD934" s="13"/>
      <c r="AE934" s="13"/>
      <c r="AF934" s="13"/>
      <c r="AG934" s="39" t="s">
        <v>3190</v>
      </c>
      <c r="AH934" s="39" t="s">
        <v>3191</v>
      </c>
      <c r="AI934" s="39">
        <v>0.03</v>
      </c>
      <c r="AJ934" s="42">
        <v>1995</v>
      </c>
      <c r="AK934" s="39" t="s">
        <v>3188</v>
      </c>
      <c r="AL934" s="13"/>
    </row>
    <row r="935" spans="1:38" ht="45" x14ac:dyDescent="0.25">
      <c r="A935" s="31">
        <v>929</v>
      </c>
      <c r="B935" s="31">
        <v>929</v>
      </c>
      <c r="C935" s="39" t="s">
        <v>1268</v>
      </c>
      <c r="D935" s="32"/>
      <c r="E935" s="32"/>
      <c r="F935" s="32"/>
      <c r="G935" s="13"/>
      <c r="H935" s="13"/>
      <c r="I935" s="13"/>
      <c r="J935" s="13"/>
      <c r="K935" s="13"/>
      <c r="L935" s="13"/>
      <c r="M935" s="32"/>
      <c r="N935" s="13"/>
      <c r="O935" s="13"/>
      <c r="P935" s="13"/>
      <c r="Q935" s="13"/>
      <c r="R935" s="32"/>
      <c r="S935" s="13"/>
      <c r="T935" s="13"/>
      <c r="U935" s="13"/>
      <c r="V935" s="13"/>
      <c r="W935" s="32"/>
      <c r="X935" s="13"/>
      <c r="Y935" s="13"/>
      <c r="Z935" s="13"/>
      <c r="AA935" s="13"/>
      <c r="AB935" s="13"/>
      <c r="AC935" s="13"/>
      <c r="AD935" s="13"/>
      <c r="AE935" s="13"/>
      <c r="AF935" s="13"/>
      <c r="AG935" s="39" t="s">
        <v>3192</v>
      </c>
      <c r="AH935" s="39" t="s">
        <v>3193</v>
      </c>
      <c r="AI935" s="39">
        <v>0.22700000000000001</v>
      </c>
      <c r="AJ935" s="42">
        <v>1988</v>
      </c>
      <c r="AK935" s="39" t="s">
        <v>3194</v>
      </c>
      <c r="AL935" s="13"/>
    </row>
    <row r="936" spans="1:38" ht="90" x14ac:dyDescent="0.25">
      <c r="A936" s="31">
        <v>930</v>
      </c>
      <c r="B936" s="31">
        <v>930</v>
      </c>
      <c r="C936" s="39" t="s">
        <v>1161</v>
      </c>
      <c r="D936" s="32"/>
      <c r="E936" s="32"/>
      <c r="F936" s="32"/>
      <c r="G936" s="13"/>
      <c r="H936" s="13"/>
      <c r="I936" s="13"/>
      <c r="J936" s="13"/>
      <c r="K936" s="13"/>
      <c r="L936" s="13"/>
      <c r="M936" s="32"/>
      <c r="N936" s="13"/>
      <c r="O936" s="13"/>
      <c r="P936" s="13"/>
      <c r="Q936" s="13"/>
      <c r="R936" s="32"/>
      <c r="S936" s="13"/>
      <c r="T936" s="13"/>
      <c r="U936" s="13"/>
      <c r="V936" s="13"/>
      <c r="W936" s="32"/>
      <c r="X936" s="13"/>
      <c r="Y936" s="13"/>
      <c r="Z936" s="13"/>
      <c r="AA936" s="13"/>
      <c r="AB936" s="13"/>
      <c r="AC936" s="13"/>
      <c r="AD936" s="13"/>
      <c r="AE936" s="13"/>
      <c r="AF936" s="13"/>
      <c r="AG936" s="39" t="s">
        <v>3195</v>
      </c>
      <c r="AH936" s="39" t="s">
        <v>3196</v>
      </c>
      <c r="AI936" s="39">
        <v>0.157</v>
      </c>
      <c r="AJ936" s="42">
        <v>1983</v>
      </c>
      <c r="AK936" s="39" t="s">
        <v>3197</v>
      </c>
      <c r="AL936" s="13"/>
    </row>
    <row r="937" spans="1:38" ht="60" x14ac:dyDescent="0.25">
      <c r="A937" s="31">
        <v>931</v>
      </c>
      <c r="B937" s="31">
        <v>931</v>
      </c>
      <c r="C937" s="39" t="s">
        <v>1161</v>
      </c>
      <c r="D937" s="32"/>
      <c r="E937" s="32"/>
      <c r="F937" s="32"/>
      <c r="G937" s="13"/>
      <c r="H937" s="13"/>
      <c r="I937" s="13"/>
      <c r="J937" s="13"/>
      <c r="K937" s="13"/>
      <c r="L937" s="13"/>
      <c r="M937" s="32"/>
      <c r="N937" s="13"/>
      <c r="O937" s="13"/>
      <c r="P937" s="13"/>
      <c r="Q937" s="13"/>
      <c r="R937" s="32"/>
      <c r="S937" s="13"/>
      <c r="T937" s="13"/>
      <c r="U937" s="13"/>
      <c r="V937" s="13"/>
      <c r="W937" s="32"/>
      <c r="X937" s="13"/>
      <c r="Y937" s="13"/>
      <c r="Z937" s="13"/>
      <c r="AA937" s="13"/>
      <c r="AB937" s="13"/>
      <c r="AC937" s="13"/>
      <c r="AD937" s="13"/>
      <c r="AE937" s="13"/>
      <c r="AF937" s="13"/>
      <c r="AG937" s="39" t="s">
        <v>3198</v>
      </c>
      <c r="AH937" s="39" t="s">
        <v>3199</v>
      </c>
      <c r="AI937" s="39">
        <v>0.1</v>
      </c>
      <c r="AJ937" s="42">
        <v>1992</v>
      </c>
      <c r="AK937" s="39" t="s">
        <v>3200</v>
      </c>
      <c r="AL937" s="13"/>
    </row>
    <row r="938" spans="1:38" ht="90" x14ac:dyDescent="0.25">
      <c r="A938" s="31">
        <v>932</v>
      </c>
      <c r="B938" s="31">
        <v>932</v>
      </c>
      <c r="C938" s="39" t="s">
        <v>1161</v>
      </c>
      <c r="D938" s="32"/>
      <c r="E938" s="32"/>
      <c r="F938" s="32"/>
      <c r="G938" s="13"/>
      <c r="H938" s="13"/>
      <c r="I938" s="13"/>
      <c r="J938" s="13"/>
      <c r="K938" s="13"/>
      <c r="L938" s="13"/>
      <c r="M938" s="32"/>
      <c r="N938" s="13"/>
      <c r="O938" s="13"/>
      <c r="P938" s="13"/>
      <c r="Q938" s="13"/>
      <c r="R938" s="32"/>
      <c r="S938" s="13"/>
      <c r="T938" s="13"/>
      <c r="U938" s="13"/>
      <c r="V938" s="13"/>
      <c r="W938" s="32"/>
      <c r="X938" s="13"/>
      <c r="Y938" s="13"/>
      <c r="Z938" s="13"/>
      <c r="AA938" s="13"/>
      <c r="AB938" s="13"/>
      <c r="AC938" s="13"/>
      <c r="AD938" s="13"/>
      <c r="AE938" s="13"/>
      <c r="AF938" s="13"/>
      <c r="AG938" s="39" t="s">
        <v>3198</v>
      </c>
      <c r="AH938" s="39" t="s">
        <v>3201</v>
      </c>
      <c r="AI938" s="39">
        <v>0.17399999999999999</v>
      </c>
      <c r="AJ938" s="42">
        <v>1982</v>
      </c>
      <c r="AK938" s="39" t="s">
        <v>3093</v>
      </c>
      <c r="AL938" s="13"/>
    </row>
    <row r="939" spans="1:38" ht="60" x14ac:dyDescent="0.25">
      <c r="A939" s="31">
        <v>933</v>
      </c>
      <c r="B939" s="31">
        <v>933</v>
      </c>
      <c r="C939" s="39" t="s">
        <v>1161</v>
      </c>
      <c r="D939" s="32"/>
      <c r="E939" s="32"/>
      <c r="F939" s="32"/>
      <c r="G939" s="13"/>
      <c r="H939" s="13"/>
      <c r="I939" s="13"/>
      <c r="J939" s="13"/>
      <c r="K939" s="13"/>
      <c r="L939" s="13"/>
      <c r="M939" s="32"/>
      <c r="N939" s="13"/>
      <c r="O939" s="13"/>
      <c r="P939" s="13"/>
      <c r="Q939" s="13"/>
      <c r="R939" s="32"/>
      <c r="S939" s="13"/>
      <c r="T939" s="13"/>
      <c r="U939" s="13"/>
      <c r="V939" s="13"/>
      <c r="W939" s="32"/>
      <c r="X939" s="13"/>
      <c r="Y939" s="13"/>
      <c r="Z939" s="13"/>
      <c r="AA939" s="13"/>
      <c r="AB939" s="13"/>
      <c r="AC939" s="13"/>
      <c r="AD939" s="13"/>
      <c r="AE939" s="13"/>
      <c r="AF939" s="13"/>
      <c r="AG939" s="39" t="s">
        <v>3202</v>
      </c>
      <c r="AH939" s="39" t="s">
        <v>3203</v>
      </c>
      <c r="AI939" s="39">
        <v>0.17399999999999999</v>
      </c>
      <c r="AJ939" s="42">
        <v>1992</v>
      </c>
      <c r="AK939" s="39" t="s">
        <v>3093</v>
      </c>
      <c r="AL939" s="13"/>
    </row>
    <row r="940" spans="1:38" ht="75" x14ac:dyDescent="0.25">
      <c r="A940" s="31">
        <v>934</v>
      </c>
      <c r="B940" s="31">
        <v>934</v>
      </c>
      <c r="C940" s="39" t="s">
        <v>1161</v>
      </c>
      <c r="D940" s="32"/>
      <c r="E940" s="32"/>
      <c r="F940" s="32"/>
      <c r="G940" s="13"/>
      <c r="H940" s="13"/>
      <c r="I940" s="13"/>
      <c r="J940" s="13"/>
      <c r="K940" s="13"/>
      <c r="L940" s="13"/>
      <c r="M940" s="32"/>
      <c r="N940" s="13"/>
      <c r="O940" s="13"/>
      <c r="P940" s="13"/>
      <c r="Q940" s="13"/>
      <c r="R940" s="32"/>
      <c r="S940" s="13"/>
      <c r="T940" s="13"/>
      <c r="U940" s="13"/>
      <c r="V940" s="13"/>
      <c r="W940" s="32"/>
      <c r="X940" s="13"/>
      <c r="Y940" s="13"/>
      <c r="Z940" s="13"/>
      <c r="AA940" s="13"/>
      <c r="AB940" s="13"/>
      <c r="AC940" s="13"/>
      <c r="AD940" s="13"/>
      <c r="AE940" s="13"/>
      <c r="AF940" s="13"/>
      <c r="AG940" s="39" t="s">
        <v>3202</v>
      </c>
      <c r="AH940" s="39" t="s">
        <v>3204</v>
      </c>
      <c r="AI940" s="39">
        <v>5.2999999999999999E-2</v>
      </c>
      <c r="AJ940" s="42">
        <v>1965</v>
      </c>
      <c r="AK940" s="39" t="s">
        <v>3205</v>
      </c>
      <c r="AL940" s="13"/>
    </row>
    <row r="941" spans="1:38" ht="75" x14ac:dyDescent="0.25">
      <c r="A941" s="31">
        <v>935</v>
      </c>
      <c r="B941" s="31">
        <v>935</v>
      </c>
      <c r="C941" s="39" t="s">
        <v>1161</v>
      </c>
      <c r="D941" s="32"/>
      <c r="E941" s="32"/>
      <c r="F941" s="32"/>
      <c r="G941" s="13"/>
      <c r="H941" s="13"/>
      <c r="I941" s="13"/>
      <c r="J941" s="13"/>
      <c r="K941" s="13"/>
      <c r="L941" s="13"/>
      <c r="M941" s="32"/>
      <c r="N941" s="13"/>
      <c r="O941" s="13"/>
      <c r="P941" s="13"/>
      <c r="Q941" s="13"/>
      <c r="R941" s="32"/>
      <c r="S941" s="13"/>
      <c r="T941" s="13"/>
      <c r="U941" s="13"/>
      <c r="V941" s="13"/>
      <c r="W941" s="32"/>
      <c r="X941" s="13"/>
      <c r="Y941" s="13"/>
      <c r="Z941" s="13"/>
      <c r="AA941" s="13"/>
      <c r="AB941" s="13"/>
      <c r="AC941" s="13"/>
      <c r="AD941" s="13"/>
      <c r="AE941" s="13"/>
      <c r="AF941" s="13"/>
      <c r="AG941" s="39" t="s">
        <v>3198</v>
      </c>
      <c r="AH941" s="39" t="s">
        <v>3204</v>
      </c>
      <c r="AI941" s="39">
        <v>5.2999999999999999E-2</v>
      </c>
      <c r="AJ941" s="42">
        <v>1965</v>
      </c>
      <c r="AK941" s="39" t="s">
        <v>3205</v>
      </c>
      <c r="AL941" s="13"/>
    </row>
    <row r="942" spans="1:38" ht="60" x14ac:dyDescent="0.25">
      <c r="A942" s="31">
        <v>936</v>
      </c>
      <c r="B942" s="31">
        <v>936</v>
      </c>
      <c r="C942" s="39" t="s">
        <v>1161</v>
      </c>
      <c r="D942" s="32"/>
      <c r="E942" s="32"/>
      <c r="F942" s="32"/>
      <c r="G942" s="13"/>
      <c r="H942" s="13"/>
      <c r="I942" s="13"/>
      <c r="J942" s="13"/>
      <c r="K942" s="13"/>
      <c r="L942" s="13"/>
      <c r="M942" s="32"/>
      <c r="N942" s="13"/>
      <c r="O942" s="13"/>
      <c r="P942" s="13"/>
      <c r="Q942" s="13"/>
      <c r="R942" s="32"/>
      <c r="S942" s="13"/>
      <c r="T942" s="13"/>
      <c r="U942" s="13"/>
      <c r="V942" s="13"/>
      <c r="W942" s="32"/>
      <c r="X942" s="13"/>
      <c r="Y942" s="13"/>
      <c r="Z942" s="13"/>
      <c r="AA942" s="13"/>
      <c r="AB942" s="13"/>
      <c r="AC942" s="13"/>
      <c r="AD942" s="13"/>
      <c r="AE942" s="13"/>
      <c r="AF942" s="13"/>
      <c r="AG942" s="39" t="s">
        <v>3198</v>
      </c>
      <c r="AH942" s="39" t="s">
        <v>3206</v>
      </c>
      <c r="AI942" s="39">
        <v>0.155</v>
      </c>
      <c r="AJ942" s="42">
        <v>1984</v>
      </c>
      <c r="AK942" s="39" t="s">
        <v>3207</v>
      </c>
      <c r="AL942" s="13"/>
    </row>
    <row r="943" spans="1:38" ht="60" x14ac:dyDescent="0.25">
      <c r="A943" s="31">
        <v>937</v>
      </c>
      <c r="B943" s="31">
        <v>937</v>
      </c>
      <c r="C943" s="39" t="s">
        <v>1161</v>
      </c>
      <c r="D943" s="32"/>
      <c r="E943" s="32"/>
      <c r="F943" s="32"/>
      <c r="G943" s="13"/>
      <c r="H943" s="13"/>
      <c r="I943" s="13"/>
      <c r="J943" s="13"/>
      <c r="K943" s="13"/>
      <c r="L943" s="13"/>
      <c r="M943" s="32"/>
      <c r="N943" s="13"/>
      <c r="O943" s="13"/>
      <c r="P943" s="13"/>
      <c r="Q943" s="13"/>
      <c r="R943" s="32"/>
      <c r="S943" s="13"/>
      <c r="T943" s="13"/>
      <c r="U943" s="13"/>
      <c r="V943" s="13"/>
      <c r="W943" s="32"/>
      <c r="X943" s="13"/>
      <c r="Y943" s="13"/>
      <c r="Z943" s="13"/>
      <c r="AA943" s="13"/>
      <c r="AB943" s="13"/>
      <c r="AC943" s="13"/>
      <c r="AD943" s="13"/>
      <c r="AE943" s="13"/>
      <c r="AF943" s="13"/>
      <c r="AG943" s="39" t="s">
        <v>3198</v>
      </c>
      <c r="AH943" s="39" t="s">
        <v>3208</v>
      </c>
      <c r="AI943" s="39">
        <v>0.33</v>
      </c>
      <c r="AJ943" s="42">
        <v>1982</v>
      </c>
      <c r="AK943" s="39" t="s">
        <v>3209</v>
      </c>
      <c r="AL943" s="13"/>
    </row>
    <row r="944" spans="1:38" ht="90" x14ac:dyDescent="0.25">
      <c r="A944" s="31">
        <v>938</v>
      </c>
      <c r="B944" s="31">
        <v>938</v>
      </c>
      <c r="C944" s="39" t="s">
        <v>1487</v>
      </c>
      <c r="D944" s="32"/>
      <c r="E944" s="32"/>
      <c r="F944" s="32"/>
      <c r="G944" s="13"/>
      <c r="H944" s="13"/>
      <c r="I944" s="13"/>
      <c r="J944" s="13"/>
      <c r="K944" s="13"/>
      <c r="L944" s="13"/>
      <c r="M944" s="32"/>
      <c r="N944" s="13"/>
      <c r="O944" s="13"/>
      <c r="P944" s="13"/>
      <c r="Q944" s="13"/>
      <c r="R944" s="32"/>
      <c r="S944" s="13"/>
      <c r="T944" s="13"/>
      <c r="U944" s="13"/>
      <c r="V944" s="13"/>
      <c r="W944" s="32"/>
      <c r="X944" s="13"/>
      <c r="Y944" s="13"/>
      <c r="Z944" s="13"/>
      <c r="AA944" s="13"/>
      <c r="AB944" s="13"/>
      <c r="AC944" s="13"/>
      <c r="AD944" s="13"/>
      <c r="AE944" s="13"/>
      <c r="AF944" s="13"/>
      <c r="AG944" s="39" t="s">
        <v>3210</v>
      </c>
      <c r="AH944" s="39" t="s">
        <v>3211</v>
      </c>
      <c r="AI944" s="39">
        <v>0.25600000000000001</v>
      </c>
      <c r="AJ944" s="42">
        <v>1986</v>
      </c>
      <c r="AK944" s="39" t="s">
        <v>2807</v>
      </c>
      <c r="AL944" s="13"/>
    </row>
    <row r="945" spans="1:38" ht="45" x14ac:dyDescent="0.25">
      <c r="A945" s="31">
        <v>939</v>
      </c>
      <c r="B945" s="31">
        <v>939</v>
      </c>
      <c r="C945" s="39" t="s">
        <v>1487</v>
      </c>
      <c r="D945" s="32"/>
      <c r="E945" s="32"/>
      <c r="F945" s="32"/>
      <c r="G945" s="13"/>
      <c r="H945" s="13"/>
      <c r="I945" s="13"/>
      <c r="J945" s="13"/>
      <c r="K945" s="13"/>
      <c r="L945" s="13"/>
      <c r="M945" s="32"/>
      <c r="N945" s="13"/>
      <c r="O945" s="13"/>
      <c r="P945" s="13"/>
      <c r="Q945" s="13"/>
      <c r="R945" s="32"/>
      <c r="S945" s="13"/>
      <c r="T945" s="13"/>
      <c r="U945" s="13"/>
      <c r="V945" s="13"/>
      <c r="W945" s="32"/>
      <c r="X945" s="13"/>
      <c r="Y945" s="13"/>
      <c r="Z945" s="13"/>
      <c r="AA945" s="13"/>
      <c r="AB945" s="13"/>
      <c r="AC945" s="13"/>
      <c r="AD945" s="13"/>
      <c r="AE945" s="13"/>
      <c r="AF945" s="13"/>
      <c r="AG945" s="39" t="s">
        <v>3212</v>
      </c>
      <c r="AH945" s="39" t="s">
        <v>3213</v>
      </c>
      <c r="AI945" s="39">
        <v>0.215</v>
      </c>
      <c r="AJ945" s="42">
        <v>1986</v>
      </c>
      <c r="AK945" s="39" t="s">
        <v>3214</v>
      </c>
      <c r="AL945" s="13"/>
    </row>
    <row r="946" spans="1:38" ht="75" x14ac:dyDescent="0.25">
      <c r="A946" s="31">
        <v>940</v>
      </c>
      <c r="B946" s="31">
        <v>940</v>
      </c>
      <c r="C946" s="39" t="s">
        <v>1487</v>
      </c>
      <c r="D946" s="32"/>
      <c r="E946" s="32"/>
      <c r="F946" s="32"/>
      <c r="G946" s="13"/>
      <c r="H946" s="13"/>
      <c r="I946" s="13"/>
      <c r="J946" s="13"/>
      <c r="K946" s="13"/>
      <c r="L946" s="13"/>
      <c r="M946" s="32"/>
      <c r="N946" s="13"/>
      <c r="O946" s="13"/>
      <c r="P946" s="13"/>
      <c r="Q946" s="13"/>
      <c r="R946" s="32"/>
      <c r="S946" s="13"/>
      <c r="T946" s="13"/>
      <c r="U946" s="13"/>
      <c r="V946" s="13"/>
      <c r="W946" s="32"/>
      <c r="X946" s="13"/>
      <c r="Y946" s="13"/>
      <c r="Z946" s="13"/>
      <c r="AA946" s="13"/>
      <c r="AB946" s="13"/>
      <c r="AC946" s="13"/>
      <c r="AD946" s="13"/>
      <c r="AE946" s="13"/>
      <c r="AF946" s="13"/>
      <c r="AG946" s="39" t="s">
        <v>3215</v>
      </c>
      <c r="AH946" s="39" t="s">
        <v>3216</v>
      </c>
      <c r="AI946" s="39">
        <v>0.20499999999999999</v>
      </c>
      <c r="AJ946" s="42">
        <v>1990</v>
      </c>
      <c r="AK946" s="39" t="s">
        <v>3217</v>
      </c>
      <c r="AL946" s="13"/>
    </row>
    <row r="947" spans="1:38" ht="75" x14ac:dyDescent="0.25">
      <c r="A947" s="31">
        <v>941</v>
      </c>
      <c r="B947" s="31">
        <v>941</v>
      </c>
      <c r="C947" s="39" t="s">
        <v>1487</v>
      </c>
      <c r="D947" s="32"/>
      <c r="E947" s="32"/>
      <c r="F947" s="32"/>
      <c r="G947" s="13"/>
      <c r="H947" s="13"/>
      <c r="I947" s="13"/>
      <c r="J947" s="13"/>
      <c r="K947" s="13"/>
      <c r="L947" s="13"/>
      <c r="M947" s="32"/>
      <c r="N947" s="13"/>
      <c r="O947" s="13"/>
      <c r="P947" s="13"/>
      <c r="Q947" s="13"/>
      <c r="R947" s="32"/>
      <c r="S947" s="13"/>
      <c r="T947" s="13"/>
      <c r="U947" s="13"/>
      <c r="V947" s="13"/>
      <c r="W947" s="32"/>
      <c r="X947" s="13"/>
      <c r="Y947" s="13"/>
      <c r="Z947" s="13"/>
      <c r="AA947" s="13"/>
      <c r="AB947" s="13"/>
      <c r="AC947" s="13"/>
      <c r="AD947" s="13"/>
      <c r="AE947" s="13"/>
      <c r="AF947" s="13"/>
      <c r="AG947" s="39" t="s">
        <v>3218</v>
      </c>
      <c r="AH947" s="39" t="s">
        <v>3219</v>
      </c>
      <c r="AI947" s="39">
        <v>0.20499999999999999</v>
      </c>
      <c r="AJ947" s="42">
        <v>1992</v>
      </c>
      <c r="AK947" s="39" t="s">
        <v>3217</v>
      </c>
      <c r="AL947" s="13"/>
    </row>
    <row r="948" spans="1:38" ht="60" x14ac:dyDescent="0.25">
      <c r="A948" s="31">
        <v>942</v>
      </c>
      <c r="B948" s="31">
        <v>942</v>
      </c>
      <c r="C948" s="39" t="s">
        <v>1487</v>
      </c>
      <c r="D948" s="32"/>
      <c r="E948" s="32"/>
      <c r="F948" s="32"/>
      <c r="G948" s="13"/>
      <c r="H948" s="13"/>
      <c r="I948" s="13"/>
      <c r="J948" s="13"/>
      <c r="K948" s="13"/>
      <c r="L948" s="13"/>
      <c r="M948" s="32"/>
      <c r="N948" s="13"/>
      <c r="O948" s="13"/>
      <c r="P948" s="13"/>
      <c r="Q948" s="13"/>
      <c r="R948" s="32"/>
      <c r="S948" s="13"/>
      <c r="T948" s="13"/>
      <c r="U948" s="13"/>
      <c r="V948" s="13"/>
      <c r="W948" s="32"/>
      <c r="X948" s="13"/>
      <c r="Y948" s="13"/>
      <c r="Z948" s="13"/>
      <c r="AA948" s="13"/>
      <c r="AB948" s="13"/>
      <c r="AC948" s="13"/>
      <c r="AD948" s="13"/>
      <c r="AE948" s="13"/>
      <c r="AF948" s="13"/>
      <c r="AG948" s="39" t="s">
        <v>3218</v>
      </c>
      <c r="AH948" s="39" t="s">
        <v>3220</v>
      </c>
      <c r="AI948" s="39">
        <v>8.5000000000000006E-2</v>
      </c>
      <c r="AJ948" s="42">
        <v>1987</v>
      </c>
      <c r="AK948" s="39" t="s">
        <v>3093</v>
      </c>
      <c r="AL948" s="13"/>
    </row>
    <row r="949" spans="1:38" ht="45" x14ac:dyDescent="0.25">
      <c r="A949" s="31">
        <v>943</v>
      </c>
      <c r="B949" s="31">
        <v>943</v>
      </c>
      <c r="C949" s="39" t="s">
        <v>1487</v>
      </c>
      <c r="D949" s="32"/>
      <c r="E949" s="32"/>
      <c r="F949" s="32"/>
      <c r="G949" s="13"/>
      <c r="H949" s="13"/>
      <c r="I949" s="13"/>
      <c r="J949" s="13"/>
      <c r="K949" s="13"/>
      <c r="L949" s="13"/>
      <c r="M949" s="32"/>
      <c r="N949" s="13"/>
      <c r="O949" s="13"/>
      <c r="P949" s="13"/>
      <c r="Q949" s="13"/>
      <c r="R949" s="32"/>
      <c r="S949" s="13"/>
      <c r="T949" s="13"/>
      <c r="U949" s="13"/>
      <c r="V949" s="13"/>
      <c r="W949" s="32"/>
      <c r="X949" s="13"/>
      <c r="Y949" s="13"/>
      <c r="Z949" s="13"/>
      <c r="AA949" s="13"/>
      <c r="AB949" s="13"/>
      <c r="AC949" s="13"/>
      <c r="AD949" s="13"/>
      <c r="AE949" s="13"/>
      <c r="AF949" s="13"/>
      <c r="AG949" s="39" t="s">
        <v>3218</v>
      </c>
      <c r="AH949" s="39" t="s">
        <v>3221</v>
      </c>
      <c r="AI949" s="39">
        <v>0.21</v>
      </c>
      <c r="AJ949" s="42">
        <v>1986</v>
      </c>
      <c r="AK949" s="39" t="s">
        <v>2559</v>
      </c>
      <c r="AL949" s="13"/>
    </row>
    <row r="950" spans="1:38" ht="60" x14ac:dyDescent="0.25">
      <c r="A950" s="31">
        <v>944</v>
      </c>
      <c r="B950" s="31">
        <v>944</v>
      </c>
      <c r="C950" s="39" t="s">
        <v>1487</v>
      </c>
      <c r="D950" s="32"/>
      <c r="E950" s="32"/>
      <c r="F950" s="32"/>
      <c r="G950" s="13"/>
      <c r="H950" s="13"/>
      <c r="I950" s="13"/>
      <c r="J950" s="13"/>
      <c r="K950" s="13"/>
      <c r="L950" s="13"/>
      <c r="M950" s="32"/>
      <c r="N950" s="13"/>
      <c r="O950" s="13"/>
      <c r="P950" s="13"/>
      <c r="Q950" s="13"/>
      <c r="R950" s="32"/>
      <c r="S950" s="13"/>
      <c r="T950" s="13"/>
      <c r="U950" s="13"/>
      <c r="V950" s="13"/>
      <c r="W950" s="32"/>
      <c r="X950" s="13"/>
      <c r="Y950" s="13"/>
      <c r="Z950" s="13"/>
      <c r="AA950" s="13"/>
      <c r="AB950" s="13"/>
      <c r="AC950" s="13"/>
      <c r="AD950" s="13"/>
      <c r="AE950" s="13"/>
      <c r="AF950" s="13"/>
      <c r="AG950" s="39" t="s">
        <v>3222</v>
      </c>
      <c r="AH950" s="39" t="s">
        <v>3223</v>
      </c>
      <c r="AI950" s="39">
        <v>0.248</v>
      </c>
      <c r="AJ950" s="42">
        <v>1986</v>
      </c>
      <c r="AK950" s="39" t="s">
        <v>3224</v>
      </c>
      <c r="AL950" s="13"/>
    </row>
    <row r="951" spans="1:38" ht="120" x14ac:dyDescent="0.25">
      <c r="A951" s="31">
        <v>945</v>
      </c>
      <c r="B951" s="31">
        <v>945</v>
      </c>
      <c r="C951" s="39" t="s">
        <v>1161</v>
      </c>
      <c r="D951" s="32"/>
      <c r="E951" s="32"/>
      <c r="F951" s="32"/>
      <c r="G951" s="13"/>
      <c r="H951" s="13"/>
      <c r="I951" s="13"/>
      <c r="J951" s="13"/>
      <c r="K951" s="13"/>
      <c r="L951" s="13"/>
      <c r="M951" s="32"/>
      <c r="N951" s="13"/>
      <c r="O951" s="13"/>
      <c r="P951" s="13"/>
      <c r="Q951" s="13"/>
      <c r="R951" s="32"/>
      <c r="S951" s="13"/>
      <c r="T951" s="13"/>
      <c r="U951" s="13"/>
      <c r="V951" s="13"/>
      <c r="W951" s="32"/>
      <c r="X951" s="13"/>
      <c r="Y951" s="13"/>
      <c r="Z951" s="13"/>
      <c r="AA951" s="13"/>
      <c r="AB951" s="13"/>
      <c r="AC951" s="13"/>
      <c r="AD951" s="13"/>
      <c r="AE951" s="13"/>
      <c r="AF951" s="13"/>
      <c r="AG951" s="39" t="s">
        <v>3225</v>
      </c>
      <c r="AH951" s="39" t="s">
        <v>3226</v>
      </c>
      <c r="AI951" s="39">
        <v>0.20699999999999999</v>
      </c>
      <c r="AJ951" s="42">
        <v>1996</v>
      </c>
      <c r="AK951" s="39" t="s">
        <v>3091</v>
      </c>
      <c r="AL951" s="13"/>
    </row>
    <row r="952" spans="1:38" ht="90" x14ac:dyDescent="0.25">
      <c r="A952" s="31">
        <v>946</v>
      </c>
      <c r="B952" s="31">
        <v>946</v>
      </c>
      <c r="C952" s="39" t="s">
        <v>1161</v>
      </c>
      <c r="D952" s="32"/>
      <c r="E952" s="32"/>
      <c r="F952" s="32"/>
      <c r="G952" s="13"/>
      <c r="H952" s="13"/>
      <c r="I952" s="13"/>
      <c r="J952" s="13"/>
      <c r="K952" s="13"/>
      <c r="L952" s="13"/>
      <c r="M952" s="32"/>
      <c r="N952" s="13"/>
      <c r="O952" s="13"/>
      <c r="P952" s="13"/>
      <c r="Q952" s="13"/>
      <c r="R952" s="32"/>
      <c r="S952" s="13"/>
      <c r="T952" s="13"/>
      <c r="U952" s="13"/>
      <c r="V952" s="13"/>
      <c r="W952" s="32"/>
      <c r="X952" s="13"/>
      <c r="Y952" s="13"/>
      <c r="Z952" s="13"/>
      <c r="AA952" s="13"/>
      <c r="AB952" s="13"/>
      <c r="AC952" s="13"/>
      <c r="AD952" s="13"/>
      <c r="AE952" s="13"/>
      <c r="AF952" s="13"/>
      <c r="AG952" s="39" t="s">
        <v>3227</v>
      </c>
      <c r="AH952" s="39" t="s">
        <v>3228</v>
      </c>
      <c r="AI952" s="39">
        <v>0.108</v>
      </c>
      <c r="AJ952" s="42">
        <v>1979</v>
      </c>
      <c r="AK952" s="39" t="s">
        <v>2583</v>
      </c>
      <c r="AL952" s="13"/>
    </row>
    <row r="953" spans="1:38" ht="60" x14ac:dyDescent="0.25">
      <c r="A953" s="31">
        <v>947</v>
      </c>
      <c r="B953" s="31">
        <v>947</v>
      </c>
      <c r="C953" s="39" t="s">
        <v>1323</v>
      </c>
      <c r="D953" s="32"/>
      <c r="E953" s="32"/>
      <c r="F953" s="32"/>
      <c r="G953" s="13"/>
      <c r="H953" s="13"/>
      <c r="I953" s="13"/>
      <c r="J953" s="13"/>
      <c r="K953" s="13"/>
      <c r="L953" s="13"/>
      <c r="M953" s="32"/>
      <c r="N953" s="13"/>
      <c r="O953" s="13"/>
      <c r="P953" s="13"/>
      <c r="Q953" s="13"/>
      <c r="R953" s="32"/>
      <c r="S953" s="13"/>
      <c r="T953" s="13"/>
      <c r="U953" s="13"/>
      <c r="V953" s="13"/>
      <c r="W953" s="32"/>
      <c r="X953" s="13"/>
      <c r="Y953" s="13"/>
      <c r="Z953" s="13"/>
      <c r="AA953" s="13"/>
      <c r="AB953" s="13"/>
      <c r="AC953" s="13"/>
      <c r="AD953" s="13"/>
      <c r="AE953" s="13"/>
      <c r="AF953" s="13"/>
      <c r="AG953" s="39" t="s">
        <v>3229</v>
      </c>
      <c r="AH953" s="39" t="s">
        <v>3230</v>
      </c>
      <c r="AI953" s="39">
        <v>0.17299999999999999</v>
      </c>
      <c r="AJ953" s="42">
        <v>1983</v>
      </c>
      <c r="AK953" s="39" t="s">
        <v>2697</v>
      </c>
      <c r="AL953" s="13"/>
    </row>
    <row r="954" spans="1:38" ht="60" x14ac:dyDescent="0.25">
      <c r="A954" s="31">
        <v>948</v>
      </c>
      <c r="B954" s="31">
        <v>948</v>
      </c>
      <c r="C954" s="39" t="s">
        <v>1323</v>
      </c>
      <c r="D954" s="32"/>
      <c r="E954" s="32"/>
      <c r="F954" s="32"/>
      <c r="G954" s="13"/>
      <c r="H954" s="13"/>
      <c r="I954" s="13"/>
      <c r="J954" s="13"/>
      <c r="K954" s="13"/>
      <c r="L954" s="13"/>
      <c r="M954" s="32"/>
      <c r="N954" s="13"/>
      <c r="O954" s="13"/>
      <c r="P954" s="13"/>
      <c r="Q954" s="13"/>
      <c r="R954" s="32"/>
      <c r="S954" s="13"/>
      <c r="T954" s="13"/>
      <c r="U954" s="13"/>
      <c r="V954" s="13"/>
      <c r="W954" s="32"/>
      <c r="X954" s="13"/>
      <c r="Y954" s="13"/>
      <c r="Z954" s="13"/>
      <c r="AA954" s="13"/>
      <c r="AB954" s="13"/>
      <c r="AC954" s="13"/>
      <c r="AD954" s="13"/>
      <c r="AE954" s="13"/>
      <c r="AF954" s="13"/>
      <c r="AG954" s="39" t="s">
        <v>3229</v>
      </c>
      <c r="AH954" s="39" t="s">
        <v>3231</v>
      </c>
      <c r="AI954" s="39">
        <v>9.6000000000000002E-2</v>
      </c>
      <c r="AJ954" s="42">
        <v>1996</v>
      </c>
      <c r="AK954" s="39" t="s">
        <v>2697</v>
      </c>
      <c r="AL954" s="13"/>
    </row>
    <row r="955" spans="1:38" ht="75" x14ac:dyDescent="0.25">
      <c r="A955" s="31">
        <v>949</v>
      </c>
      <c r="B955" s="31">
        <v>949</v>
      </c>
      <c r="C955" s="39" t="s">
        <v>1323</v>
      </c>
      <c r="D955" s="32"/>
      <c r="E955" s="32"/>
      <c r="F955" s="32"/>
      <c r="G955" s="13"/>
      <c r="H955" s="13"/>
      <c r="I955" s="13"/>
      <c r="J955" s="13"/>
      <c r="K955" s="13"/>
      <c r="L955" s="13"/>
      <c r="M955" s="32"/>
      <c r="N955" s="13"/>
      <c r="O955" s="13"/>
      <c r="P955" s="13"/>
      <c r="Q955" s="13"/>
      <c r="R955" s="32"/>
      <c r="S955" s="13"/>
      <c r="T955" s="13"/>
      <c r="U955" s="13"/>
      <c r="V955" s="13"/>
      <c r="W955" s="32"/>
      <c r="X955" s="13"/>
      <c r="Y955" s="13"/>
      <c r="Z955" s="13"/>
      <c r="AA955" s="13"/>
      <c r="AB955" s="13"/>
      <c r="AC955" s="13"/>
      <c r="AD955" s="13"/>
      <c r="AE955" s="13"/>
      <c r="AF955" s="13"/>
      <c r="AG955" s="39" t="s">
        <v>3232</v>
      </c>
      <c r="AH955" s="39" t="s">
        <v>3233</v>
      </c>
      <c r="AI955" s="39">
        <v>0.26</v>
      </c>
      <c r="AJ955" s="42">
        <v>1981</v>
      </c>
      <c r="AK955" s="39" t="s">
        <v>3234</v>
      </c>
      <c r="AL955" s="13"/>
    </row>
    <row r="956" spans="1:38" ht="75" x14ac:dyDescent="0.25">
      <c r="A956" s="31">
        <v>950</v>
      </c>
      <c r="B956" s="31">
        <v>950</v>
      </c>
      <c r="C956" s="39" t="s">
        <v>1323</v>
      </c>
      <c r="D956" s="32"/>
      <c r="E956" s="32"/>
      <c r="F956" s="32"/>
      <c r="G956" s="13"/>
      <c r="H956" s="13"/>
      <c r="I956" s="13"/>
      <c r="J956" s="13"/>
      <c r="K956" s="13"/>
      <c r="L956" s="13"/>
      <c r="M956" s="32"/>
      <c r="N956" s="13"/>
      <c r="O956" s="13"/>
      <c r="P956" s="13"/>
      <c r="Q956" s="13"/>
      <c r="R956" s="32"/>
      <c r="S956" s="13"/>
      <c r="T956" s="13"/>
      <c r="U956" s="13"/>
      <c r="V956" s="13"/>
      <c r="W956" s="32"/>
      <c r="X956" s="13"/>
      <c r="Y956" s="13"/>
      <c r="Z956" s="13"/>
      <c r="AA956" s="13"/>
      <c r="AB956" s="13"/>
      <c r="AC956" s="13"/>
      <c r="AD956" s="13"/>
      <c r="AE956" s="13"/>
      <c r="AF956" s="13"/>
      <c r="AG956" s="39" t="s">
        <v>3232</v>
      </c>
      <c r="AH956" s="39" t="s">
        <v>3235</v>
      </c>
      <c r="AI956" s="39">
        <v>0.29399999999999998</v>
      </c>
      <c r="AJ956" s="42">
        <v>1999</v>
      </c>
      <c r="AK956" s="39" t="s">
        <v>2966</v>
      </c>
      <c r="AL956" s="13"/>
    </row>
    <row r="957" spans="1:38" ht="60" x14ac:dyDescent="0.25">
      <c r="A957" s="31">
        <v>951</v>
      </c>
      <c r="B957" s="31">
        <v>951</v>
      </c>
      <c r="C957" s="39" t="s">
        <v>1323</v>
      </c>
      <c r="D957" s="32"/>
      <c r="E957" s="32"/>
      <c r="F957" s="32"/>
      <c r="G957" s="13"/>
      <c r="H957" s="13"/>
      <c r="I957" s="13"/>
      <c r="J957" s="13"/>
      <c r="K957" s="13"/>
      <c r="L957" s="13"/>
      <c r="M957" s="32"/>
      <c r="N957" s="13"/>
      <c r="O957" s="13"/>
      <c r="P957" s="13"/>
      <c r="Q957" s="13"/>
      <c r="R957" s="32"/>
      <c r="S957" s="13"/>
      <c r="T957" s="13"/>
      <c r="U957" s="13"/>
      <c r="V957" s="13"/>
      <c r="W957" s="32"/>
      <c r="X957" s="13"/>
      <c r="Y957" s="13"/>
      <c r="Z957" s="13"/>
      <c r="AA957" s="13"/>
      <c r="AB957" s="13"/>
      <c r="AC957" s="13"/>
      <c r="AD957" s="13"/>
      <c r="AE957" s="13"/>
      <c r="AF957" s="13"/>
      <c r="AG957" s="39" t="s">
        <v>3232</v>
      </c>
      <c r="AH957" s="39" t="s">
        <v>3236</v>
      </c>
      <c r="AI957" s="39">
        <v>5.0999999999999997E-2</v>
      </c>
      <c r="AJ957" s="42">
        <v>1999</v>
      </c>
      <c r="AK957" s="39" t="s">
        <v>2585</v>
      </c>
      <c r="AL957" s="13"/>
    </row>
    <row r="958" spans="1:38" ht="60" x14ac:dyDescent="0.25">
      <c r="A958" s="31">
        <v>952</v>
      </c>
      <c r="B958" s="31">
        <v>952</v>
      </c>
      <c r="C958" s="39" t="s">
        <v>1323</v>
      </c>
      <c r="D958" s="32"/>
      <c r="E958" s="32"/>
      <c r="F958" s="32"/>
      <c r="G958" s="13"/>
      <c r="H958" s="13"/>
      <c r="I958" s="13"/>
      <c r="J958" s="13"/>
      <c r="K958" s="13"/>
      <c r="L958" s="13"/>
      <c r="M958" s="32"/>
      <c r="N958" s="13"/>
      <c r="O958" s="13"/>
      <c r="P958" s="13"/>
      <c r="Q958" s="13"/>
      <c r="R958" s="32"/>
      <c r="S958" s="13"/>
      <c r="T958" s="13"/>
      <c r="U958" s="13"/>
      <c r="V958" s="13"/>
      <c r="W958" s="32"/>
      <c r="X958" s="13"/>
      <c r="Y958" s="13"/>
      <c r="Z958" s="13"/>
      <c r="AA958" s="13"/>
      <c r="AB958" s="13"/>
      <c r="AC958" s="13"/>
      <c r="AD958" s="13"/>
      <c r="AE958" s="13"/>
      <c r="AF958" s="13"/>
      <c r="AG958" s="39" t="s">
        <v>3232</v>
      </c>
      <c r="AH958" s="39" t="s">
        <v>3237</v>
      </c>
      <c r="AI958" s="39">
        <v>0.42499999999999999</v>
      </c>
      <c r="AJ958" s="42">
        <v>1989</v>
      </c>
      <c r="AK958" s="39" t="s">
        <v>3238</v>
      </c>
      <c r="AL958" s="13"/>
    </row>
    <row r="959" spans="1:38" ht="60" x14ac:dyDescent="0.25">
      <c r="A959" s="31">
        <v>953</v>
      </c>
      <c r="B959" s="31">
        <v>953</v>
      </c>
      <c r="C959" s="39" t="s">
        <v>1323</v>
      </c>
      <c r="D959" s="32"/>
      <c r="E959" s="32"/>
      <c r="F959" s="32"/>
      <c r="G959" s="13"/>
      <c r="H959" s="13"/>
      <c r="I959" s="13"/>
      <c r="J959" s="13"/>
      <c r="K959" s="13"/>
      <c r="L959" s="13"/>
      <c r="M959" s="32"/>
      <c r="N959" s="13"/>
      <c r="O959" s="13"/>
      <c r="P959" s="13"/>
      <c r="Q959" s="13"/>
      <c r="R959" s="32"/>
      <c r="S959" s="13"/>
      <c r="T959" s="13"/>
      <c r="U959" s="13"/>
      <c r="V959" s="13"/>
      <c r="W959" s="32"/>
      <c r="X959" s="13"/>
      <c r="Y959" s="13"/>
      <c r="Z959" s="13"/>
      <c r="AA959" s="13"/>
      <c r="AB959" s="13"/>
      <c r="AC959" s="13"/>
      <c r="AD959" s="13"/>
      <c r="AE959" s="13"/>
      <c r="AF959" s="13"/>
      <c r="AG959" s="39" t="s">
        <v>3239</v>
      </c>
      <c r="AH959" s="39" t="s">
        <v>3240</v>
      </c>
      <c r="AI959" s="39">
        <v>0.10299999999999999</v>
      </c>
      <c r="AJ959" s="42">
        <v>1980</v>
      </c>
      <c r="AK959" s="39" t="s">
        <v>3084</v>
      </c>
      <c r="AL959" s="13"/>
    </row>
    <row r="960" spans="1:38" ht="75" x14ac:dyDescent="0.25">
      <c r="A960" s="31">
        <v>954</v>
      </c>
      <c r="B960" s="31">
        <v>954</v>
      </c>
      <c r="C960" s="39" t="s">
        <v>1323</v>
      </c>
      <c r="D960" s="32"/>
      <c r="E960" s="32"/>
      <c r="F960" s="32"/>
      <c r="G960" s="13"/>
      <c r="H960" s="13"/>
      <c r="I960" s="13"/>
      <c r="J960" s="13"/>
      <c r="K960" s="13"/>
      <c r="L960" s="13"/>
      <c r="M960" s="32"/>
      <c r="N960" s="13"/>
      <c r="O960" s="13"/>
      <c r="P960" s="13"/>
      <c r="Q960" s="13"/>
      <c r="R960" s="32"/>
      <c r="S960" s="13"/>
      <c r="T960" s="13"/>
      <c r="U960" s="13"/>
      <c r="V960" s="13"/>
      <c r="W960" s="32"/>
      <c r="X960" s="13"/>
      <c r="Y960" s="13"/>
      <c r="Z960" s="13"/>
      <c r="AA960" s="13"/>
      <c r="AB960" s="13"/>
      <c r="AC960" s="13"/>
      <c r="AD960" s="13"/>
      <c r="AE960" s="13"/>
      <c r="AF960" s="13"/>
      <c r="AG960" s="39" t="s">
        <v>3241</v>
      </c>
      <c r="AH960" s="39" t="s">
        <v>3242</v>
      </c>
      <c r="AI960" s="39">
        <v>0.22800000000000001</v>
      </c>
      <c r="AJ960" s="42">
        <v>1988</v>
      </c>
      <c r="AK960" s="39" t="s">
        <v>3243</v>
      </c>
      <c r="AL960" s="13"/>
    </row>
    <row r="961" spans="1:38" ht="90" x14ac:dyDescent="0.25">
      <c r="A961" s="31">
        <v>955</v>
      </c>
      <c r="B961" s="31">
        <v>955</v>
      </c>
      <c r="C961" s="39" t="s">
        <v>1323</v>
      </c>
      <c r="D961" s="32"/>
      <c r="E961" s="32"/>
      <c r="F961" s="32"/>
      <c r="G961" s="13"/>
      <c r="H961" s="13"/>
      <c r="I961" s="13"/>
      <c r="J961" s="13"/>
      <c r="K961" s="13"/>
      <c r="L961" s="13"/>
      <c r="M961" s="32"/>
      <c r="N961" s="13"/>
      <c r="O961" s="13"/>
      <c r="P961" s="13"/>
      <c r="Q961" s="13"/>
      <c r="R961" s="32"/>
      <c r="S961" s="13"/>
      <c r="T961" s="13"/>
      <c r="U961" s="13"/>
      <c r="V961" s="13"/>
      <c r="W961" s="32"/>
      <c r="X961" s="13"/>
      <c r="Y961" s="13"/>
      <c r="Z961" s="13"/>
      <c r="AA961" s="13"/>
      <c r="AB961" s="13"/>
      <c r="AC961" s="13"/>
      <c r="AD961" s="13"/>
      <c r="AE961" s="13"/>
      <c r="AF961" s="13"/>
      <c r="AG961" s="39" t="s">
        <v>3241</v>
      </c>
      <c r="AH961" s="39" t="s">
        <v>3244</v>
      </c>
      <c r="AI961" s="39">
        <v>6.2E-2</v>
      </c>
      <c r="AJ961" s="42">
        <v>1988</v>
      </c>
      <c r="AK961" s="39" t="s">
        <v>3243</v>
      </c>
      <c r="AL961" s="13"/>
    </row>
    <row r="962" spans="1:38" ht="120" x14ac:dyDescent="0.25">
      <c r="A962" s="31">
        <v>956</v>
      </c>
      <c r="B962" s="31">
        <v>956</v>
      </c>
      <c r="C962" s="39" t="s">
        <v>1323</v>
      </c>
      <c r="D962" s="32"/>
      <c r="E962" s="32"/>
      <c r="F962" s="32"/>
      <c r="G962" s="13"/>
      <c r="H962" s="13"/>
      <c r="I962" s="13"/>
      <c r="J962" s="13"/>
      <c r="K962" s="13"/>
      <c r="L962" s="13"/>
      <c r="M962" s="32"/>
      <c r="N962" s="13"/>
      <c r="O962" s="13"/>
      <c r="P962" s="13"/>
      <c r="Q962" s="13"/>
      <c r="R962" s="32"/>
      <c r="S962" s="13"/>
      <c r="T962" s="13"/>
      <c r="U962" s="13"/>
      <c r="V962" s="13"/>
      <c r="W962" s="32"/>
      <c r="X962" s="13"/>
      <c r="Y962" s="13"/>
      <c r="Z962" s="13"/>
      <c r="AA962" s="13"/>
      <c r="AB962" s="13"/>
      <c r="AC962" s="13"/>
      <c r="AD962" s="13"/>
      <c r="AE962" s="13"/>
      <c r="AF962" s="13"/>
      <c r="AG962" s="39" t="s">
        <v>3239</v>
      </c>
      <c r="AH962" s="39" t="s">
        <v>3245</v>
      </c>
      <c r="AI962" s="39">
        <v>8.3000000000000004E-2</v>
      </c>
      <c r="AJ962" s="42">
        <v>1994</v>
      </c>
      <c r="AK962" s="39" t="s">
        <v>3243</v>
      </c>
      <c r="AL962" s="13"/>
    </row>
    <row r="963" spans="1:38" ht="75" x14ac:dyDescent="0.25">
      <c r="A963" s="31">
        <v>957</v>
      </c>
      <c r="B963" s="31">
        <v>957</v>
      </c>
      <c r="C963" s="39" t="s">
        <v>1323</v>
      </c>
      <c r="D963" s="32"/>
      <c r="E963" s="32"/>
      <c r="F963" s="32"/>
      <c r="G963" s="13"/>
      <c r="H963" s="13"/>
      <c r="I963" s="13"/>
      <c r="J963" s="13"/>
      <c r="K963" s="13"/>
      <c r="L963" s="13"/>
      <c r="M963" s="32"/>
      <c r="N963" s="13"/>
      <c r="O963" s="13"/>
      <c r="P963" s="13"/>
      <c r="Q963" s="13"/>
      <c r="R963" s="32"/>
      <c r="S963" s="13"/>
      <c r="T963" s="13"/>
      <c r="U963" s="13"/>
      <c r="V963" s="13"/>
      <c r="W963" s="32"/>
      <c r="X963" s="13"/>
      <c r="Y963" s="13"/>
      <c r="Z963" s="13"/>
      <c r="AA963" s="13"/>
      <c r="AB963" s="13"/>
      <c r="AC963" s="13"/>
      <c r="AD963" s="13"/>
      <c r="AE963" s="13"/>
      <c r="AF963" s="13"/>
      <c r="AG963" s="39" t="s">
        <v>3239</v>
      </c>
      <c r="AH963" s="39" t="s">
        <v>3246</v>
      </c>
      <c r="AI963" s="39">
        <v>0.16300000000000001</v>
      </c>
      <c r="AJ963" s="42">
        <v>1988</v>
      </c>
      <c r="AK963" s="39" t="s">
        <v>3194</v>
      </c>
      <c r="AL963" s="13"/>
    </row>
    <row r="964" spans="1:38" ht="75" x14ac:dyDescent="0.25">
      <c r="A964" s="31">
        <v>958</v>
      </c>
      <c r="B964" s="31">
        <v>958</v>
      </c>
      <c r="C964" s="39" t="s">
        <v>1323</v>
      </c>
      <c r="D964" s="32"/>
      <c r="E964" s="32"/>
      <c r="F964" s="32"/>
      <c r="G964" s="13"/>
      <c r="H964" s="13"/>
      <c r="I964" s="13"/>
      <c r="J964" s="13"/>
      <c r="K964" s="13"/>
      <c r="L964" s="13"/>
      <c r="M964" s="32"/>
      <c r="N964" s="13"/>
      <c r="O964" s="13"/>
      <c r="P964" s="13"/>
      <c r="Q964" s="13"/>
      <c r="R964" s="32"/>
      <c r="S964" s="13"/>
      <c r="T964" s="13"/>
      <c r="U964" s="13"/>
      <c r="V964" s="13"/>
      <c r="W964" s="32"/>
      <c r="X964" s="13"/>
      <c r="Y964" s="13"/>
      <c r="Z964" s="13"/>
      <c r="AA964" s="13"/>
      <c r="AB964" s="13"/>
      <c r="AC964" s="13"/>
      <c r="AD964" s="13"/>
      <c r="AE964" s="13"/>
      <c r="AF964" s="13"/>
      <c r="AG964" s="39" t="s">
        <v>3241</v>
      </c>
      <c r="AH964" s="39" t="s">
        <v>3247</v>
      </c>
      <c r="AI964" s="39">
        <v>0.22700000000000001</v>
      </c>
      <c r="AJ964" s="42">
        <v>1998</v>
      </c>
      <c r="AK964" s="39" t="s">
        <v>3194</v>
      </c>
      <c r="AL964" s="13"/>
    </row>
    <row r="965" spans="1:38" ht="75" x14ac:dyDescent="0.25">
      <c r="A965" s="31">
        <v>959</v>
      </c>
      <c r="B965" s="31">
        <v>959</v>
      </c>
      <c r="C965" s="39" t="s">
        <v>1323</v>
      </c>
      <c r="D965" s="32"/>
      <c r="E965" s="32"/>
      <c r="F965" s="32"/>
      <c r="G965" s="13"/>
      <c r="H965" s="13"/>
      <c r="I965" s="13"/>
      <c r="J965" s="13"/>
      <c r="K965" s="13"/>
      <c r="L965" s="13"/>
      <c r="M965" s="32"/>
      <c r="N965" s="13"/>
      <c r="O965" s="13"/>
      <c r="P965" s="13"/>
      <c r="Q965" s="13"/>
      <c r="R965" s="32"/>
      <c r="S965" s="13"/>
      <c r="T965" s="13"/>
      <c r="U965" s="13"/>
      <c r="V965" s="13"/>
      <c r="W965" s="32"/>
      <c r="X965" s="13"/>
      <c r="Y965" s="13"/>
      <c r="Z965" s="13"/>
      <c r="AA965" s="13"/>
      <c r="AB965" s="13"/>
      <c r="AC965" s="13"/>
      <c r="AD965" s="13"/>
      <c r="AE965" s="13"/>
      <c r="AF965" s="13"/>
      <c r="AG965" s="39" t="s">
        <v>3241</v>
      </c>
      <c r="AH965" s="39" t="s">
        <v>3248</v>
      </c>
      <c r="AI965" s="39">
        <v>0.1</v>
      </c>
      <c r="AJ965" s="42">
        <v>1988</v>
      </c>
      <c r="AK965" s="39" t="s">
        <v>2600</v>
      </c>
      <c r="AL965" s="13"/>
    </row>
    <row r="966" spans="1:38" ht="45" x14ac:dyDescent="0.25">
      <c r="A966" s="31">
        <v>960</v>
      </c>
      <c r="B966" s="31">
        <v>960</v>
      </c>
      <c r="C966" s="39" t="s">
        <v>1323</v>
      </c>
      <c r="D966" s="32"/>
      <c r="E966" s="32"/>
      <c r="F966" s="32"/>
      <c r="G966" s="13"/>
      <c r="H966" s="13"/>
      <c r="I966" s="13"/>
      <c r="J966" s="13"/>
      <c r="K966" s="13"/>
      <c r="L966" s="13"/>
      <c r="M966" s="32"/>
      <c r="N966" s="13"/>
      <c r="O966" s="13"/>
      <c r="P966" s="13"/>
      <c r="Q966" s="13"/>
      <c r="R966" s="32"/>
      <c r="S966" s="13"/>
      <c r="T966" s="13"/>
      <c r="U966" s="13"/>
      <c r="V966" s="13"/>
      <c r="W966" s="32"/>
      <c r="X966" s="13"/>
      <c r="Y966" s="13"/>
      <c r="Z966" s="13"/>
      <c r="AA966" s="13"/>
      <c r="AB966" s="13"/>
      <c r="AC966" s="13"/>
      <c r="AD966" s="13"/>
      <c r="AE966" s="13"/>
      <c r="AF966" s="13"/>
      <c r="AG966" s="39" t="s">
        <v>3241</v>
      </c>
      <c r="AH966" s="39" t="s">
        <v>3249</v>
      </c>
      <c r="AI966" s="39">
        <v>0.27</v>
      </c>
      <c r="AJ966" s="42">
        <v>1992</v>
      </c>
      <c r="AK966" s="39" t="s">
        <v>3250</v>
      </c>
      <c r="AL966" s="13"/>
    </row>
    <row r="967" spans="1:38" ht="75" x14ac:dyDescent="0.25">
      <c r="A967" s="31">
        <v>961</v>
      </c>
      <c r="B967" s="31">
        <v>961</v>
      </c>
      <c r="C967" s="39" t="s">
        <v>1323</v>
      </c>
      <c r="D967" s="32"/>
      <c r="E967" s="32"/>
      <c r="F967" s="32"/>
      <c r="G967" s="13"/>
      <c r="H967" s="13"/>
      <c r="I967" s="13"/>
      <c r="J967" s="13"/>
      <c r="K967" s="13"/>
      <c r="L967" s="13"/>
      <c r="M967" s="32"/>
      <c r="N967" s="13"/>
      <c r="O967" s="13"/>
      <c r="P967" s="13"/>
      <c r="Q967" s="13"/>
      <c r="R967" s="32"/>
      <c r="S967" s="13"/>
      <c r="T967" s="13"/>
      <c r="U967" s="13"/>
      <c r="V967" s="13"/>
      <c r="W967" s="32"/>
      <c r="X967" s="13"/>
      <c r="Y967" s="13"/>
      <c r="Z967" s="13"/>
      <c r="AA967" s="13"/>
      <c r="AB967" s="13"/>
      <c r="AC967" s="13"/>
      <c r="AD967" s="13"/>
      <c r="AE967" s="13"/>
      <c r="AF967" s="13"/>
      <c r="AG967" s="39" t="s">
        <v>3241</v>
      </c>
      <c r="AH967" s="39" t="s">
        <v>3251</v>
      </c>
      <c r="AI967" s="39">
        <v>0.14000000000000001</v>
      </c>
      <c r="AJ967" s="42">
        <v>1985</v>
      </c>
      <c r="AK967" s="39" t="s">
        <v>3046</v>
      </c>
      <c r="AL967" s="13"/>
    </row>
    <row r="968" spans="1:38" ht="60" x14ac:dyDescent="0.25">
      <c r="A968" s="31">
        <v>962</v>
      </c>
      <c r="B968" s="31">
        <v>962</v>
      </c>
      <c r="C968" s="39" t="s">
        <v>1323</v>
      </c>
      <c r="D968" s="32"/>
      <c r="E968" s="32"/>
      <c r="F968" s="32"/>
      <c r="G968" s="13"/>
      <c r="H968" s="13"/>
      <c r="I968" s="13"/>
      <c r="J968" s="13"/>
      <c r="K968" s="13"/>
      <c r="L968" s="13"/>
      <c r="M968" s="32"/>
      <c r="N968" s="13"/>
      <c r="O968" s="13"/>
      <c r="P968" s="13"/>
      <c r="Q968" s="13"/>
      <c r="R968" s="32"/>
      <c r="S968" s="13"/>
      <c r="T968" s="13"/>
      <c r="U968" s="13"/>
      <c r="V968" s="13"/>
      <c r="W968" s="32"/>
      <c r="X968" s="13"/>
      <c r="Y968" s="13"/>
      <c r="Z968" s="13"/>
      <c r="AA968" s="13"/>
      <c r="AB968" s="13"/>
      <c r="AC968" s="13"/>
      <c r="AD968" s="13"/>
      <c r="AE968" s="13"/>
      <c r="AF968" s="13"/>
      <c r="AG968" s="39" t="s">
        <v>3241</v>
      </c>
      <c r="AH968" s="39" t="s">
        <v>3252</v>
      </c>
      <c r="AI968" s="39">
        <v>0.13</v>
      </c>
      <c r="AJ968" s="42">
        <v>1988</v>
      </c>
      <c r="AK968" s="39" t="s">
        <v>3194</v>
      </c>
      <c r="AL968" s="13"/>
    </row>
    <row r="969" spans="1:38" ht="75" x14ac:dyDescent="0.25">
      <c r="A969" s="31">
        <v>963</v>
      </c>
      <c r="B969" s="31">
        <v>963</v>
      </c>
      <c r="C969" s="39" t="s">
        <v>1487</v>
      </c>
      <c r="D969" s="32"/>
      <c r="E969" s="32"/>
      <c r="F969" s="32"/>
      <c r="G969" s="13"/>
      <c r="H969" s="13"/>
      <c r="I969" s="13"/>
      <c r="J969" s="13"/>
      <c r="K969" s="13"/>
      <c r="L969" s="13"/>
      <c r="M969" s="32"/>
      <c r="N969" s="13"/>
      <c r="O969" s="13"/>
      <c r="P969" s="13"/>
      <c r="Q969" s="13"/>
      <c r="R969" s="32"/>
      <c r="S969" s="13"/>
      <c r="T969" s="13"/>
      <c r="U969" s="13"/>
      <c r="V969" s="13"/>
      <c r="W969" s="32"/>
      <c r="X969" s="13"/>
      <c r="Y969" s="13"/>
      <c r="Z969" s="13"/>
      <c r="AA969" s="13"/>
      <c r="AB969" s="13"/>
      <c r="AC969" s="13"/>
      <c r="AD969" s="13"/>
      <c r="AE969" s="13"/>
      <c r="AF969" s="13"/>
      <c r="AG969" s="39" t="s">
        <v>3253</v>
      </c>
      <c r="AH969" s="39" t="s">
        <v>3254</v>
      </c>
      <c r="AI969" s="39">
        <v>0.09</v>
      </c>
      <c r="AJ969" s="42">
        <v>1996</v>
      </c>
      <c r="AK969" s="39" t="s">
        <v>3255</v>
      </c>
      <c r="AL969" s="13"/>
    </row>
    <row r="970" spans="1:38" ht="60" x14ac:dyDescent="0.25">
      <c r="A970" s="31">
        <v>964</v>
      </c>
      <c r="B970" s="31">
        <v>964</v>
      </c>
      <c r="C970" s="39" t="s">
        <v>1487</v>
      </c>
      <c r="D970" s="32"/>
      <c r="E970" s="32"/>
      <c r="F970" s="32"/>
      <c r="G970" s="13"/>
      <c r="H970" s="13"/>
      <c r="I970" s="13"/>
      <c r="J970" s="13"/>
      <c r="K970" s="13"/>
      <c r="L970" s="13"/>
      <c r="M970" s="32"/>
      <c r="N970" s="13"/>
      <c r="O970" s="13"/>
      <c r="P970" s="13"/>
      <c r="Q970" s="13"/>
      <c r="R970" s="32"/>
      <c r="S970" s="13"/>
      <c r="T970" s="13"/>
      <c r="U970" s="13"/>
      <c r="V970" s="13"/>
      <c r="W970" s="32"/>
      <c r="X970" s="13"/>
      <c r="Y970" s="13"/>
      <c r="Z970" s="13"/>
      <c r="AA970" s="13"/>
      <c r="AB970" s="13"/>
      <c r="AC970" s="13"/>
      <c r="AD970" s="13"/>
      <c r="AE970" s="13"/>
      <c r="AF970" s="13"/>
      <c r="AG970" s="39" t="s">
        <v>3256</v>
      </c>
      <c r="AH970" s="39" t="s">
        <v>3257</v>
      </c>
      <c r="AI970" s="39">
        <v>0.17</v>
      </c>
      <c r="AJ970" s="42">
        <v>1989</v>
      </c>
      <c r="AK970" s="39" t="s">
        <v>3258</v>
      </c>
      <c r="AL970" s="13"/>
    </row>
    <row r="971" spans="1:38" ht="45" x14ac:dyDescent="0.25">
      <c r="A971" s="31">
        <v>965</v>
      </c>
      <c r="B971" s="31">
        <v>965</v>
      </c>
      <c r="C971" s="39" t="s">
        <v>1487</v>
      </c>
      <c r="D971" s="32"/>
      <c r="E971" s="32"/>
      <c r="F971" s="32"/>
      <c r="G971" s="13"/>
      <c r="H971" s="13"/>
      <c r="I971" s="13"/>
      <c r="J971" s="13"/>
      <c r="K971" s="13"/>
      <c r="L971" s="13"/>
      <c r="M971" s="32"/>
      <c r="N971" s="13"/>
      <c r="O971" s="13"/>
      <c r="P971" s="13"/>
      <c r="Q971" s="13"/>
      <c r="R971" s="32"/>
      <c r="S971" s="13"/>
      <c r="T971" s="13"/>
      <c r="U971" s="13"/>
      <c r="V971" s="13"/>
      <c r="W971" s="32"/>
      <c r="X971" s="13"/>
      <c r="Y971" s="13"/>
      <c r="Z971" s="13"/>
      <c r="AA971" s="13"/>
      <c r="AB971" s="13"/>
      <c r="AC971" s="13"/>
      <c r="AD971" s="13"/>
      <c r="AE971" s="13"/>
      <c r="AF971" s="13"/>
      <c r="AG971" s="39" t="s">
        <v>3256</v>
      </c>
      <c r="AH971" s="39" t="s">
        <v>3259</v>
      </c>
      <c r="AI971" s="39">
        <v>0.23499999999999999</v>
      </c>
      <c r="AJ971" s="42">
        <v>1978</v>
      </c>
      <c r="AK971" s="39" t="s">
        <v>2610</v>
      </c>
      <c r="AL971" s="13"/>
    </row>
    <row r="972" spans="1:38" ht="45" x14ac:dyDescent="0.25">
      <c r="A972" s="31">
        <v>966</v>
      </c>
      <c r="B972" s="31">
        <v>966</v>
      </c>
      <c r="C972" s="39" t="s">
        <v>1487</v>
      </c>
      <c r="D972" s="32"/>
      <c r="E972" s="32"/>
      <c r="F972" s="32"/>
      <c r="G972" s="13"/>
      <c r="H972" s="13"/>
      <c r="I972" s="13"/>
      <c r="J972" s="13"/>
      <c r="K972" s="13"/>
      <c r="L972" s="13"/>
      <c r="M972" s="32"/>
      <c r="N972" s="13"/>
      <c r="O972" s="13"/>
      <c r="P972" s="13"/>
      <c r="Q972" s="13"/>
      <c r="R972" s="32"/>
      <c r="S972" s="13"/>
      <c r="T972" s="13"/>
      <c r="U972" s="13"/>
      <c r="V972" s="13"/>
      <c r="W972" s="32"/>
      <c r="X972" s="13"/>
      <c r="Y972" s="13"/>
      <c r="Z972" s="13"/>
      <c r="AA972" s="13"/>
      <c r="AB972" s="13"/>
      <c r="AC972" s="13"/>
      <c r="AD972" s="13"/>
      <c r="AE972" s="13"/>
      <c r="AF972" s="13"/>
      <c r="AG972" s="39" t="s">
        <v>3253</v>
      </c>
      <c r="AH972" s="39" t="s">
        <v>3260</v>
      </c>
      <c r="AI972" s="39">
        <v>6.2E-2</v>
      </c>
      <c r="AJ972" s="42">
        <v>1987</v>
      </c>
      <c r="AK972" s="39" t="s">
        <v>3261</v>
      </c>
      <c r="AL972" s="13"/>
    </row>
    <row r="973" spans="1:38" ht="60" x14ac:dyDescent="0.25">
      <c r="A973" s="31">
        <v>967</v>
      </c>
      <c r="B973" s="31">
        <v>967</v>
      </c>
      <c r="C973" s="39" t="s">
        <v>1487</v>
      </c>
      <c r="D973" s="32"/>
      <c r="E973" s="32"/>
      <c r="F973" s="32"/>
      <c r="G973" s="13"/>
      <c r="H973" s="13"/>
      <c r="I973" s="13"/>
      <c r="J973" s="13"/>
      <c r="K973" s="13"/>
      <c r="L973" s="13"/>
      <c r="M973" s="32"/>
      <c r="N973" s="13"/>
      <c r="O973" s="13"/>
      <c r="P973" s="13"/>
      <c r="Q973" s="13"/>
      <c r="R973" s="32"/>
      <c r="S973" s="13"/>
      <c r="T973" s="13"/>
      <c r="U973" s="13"/>
      <c r="V973" s="13"/>
      <c r="W973" s="32"/>
      <c r="X973" s="13"/>
      <c r="Y973" s="13"/>
      <c r="Z973" s="13"/>
      <c r="AA973" s="13"/>
      <c r="AB973" s="13"/>
      <c r="AC973" s="13"/>
      <c r="AD973" s="13"/>
      <c r="AE973" s="13"/>
      <c r="AF973" s="13"/>
      <c r="AG973" s="39" t="s">
        <v>3253</v>
      </c>
      <c r="AH973" s="39" t="s">
        <v>3262</v>
      </c>
      <c r="AI973" s="39">
        <v>0.106</v>
      </c>
      <c r="AJ973" s="42">
        <v>1985</v>
      </c>
      <c r="AK973" s="39" t="s">
        <v>2658</v>
      </c>
      <c r="AL973" s="13"/>
    </row>
    <row r="974" spans="1:38" ht="60" x14ac:dyDescent="0.25">
      <c r="A974" s="31">
        <v>968</v>
      </c>
      <c r="B974" s="31">
        <v>968</v>
      </c>
      <c r="C974" s="39" t="s">
        <v>1487</v>
      </c>
      <c r="D974" s="32"/>
      <c r="E974" s="32"/>
      <c r="F974" s="32"/>
      <c r="G974" s="13"/>
      <c r="H974" s="13"/>
      <c r="I974" s="13"/>
      <c r="J974" s="13"/>
      <c r="K974" s="13"/>
      <c r="L974" s="13"/>
      <c r="M974" s="32"/>
      <c r="N974" s="13"/>
      <c r="O974" s="13"/>
      <c r="P974" s="13"/>
      <c r="Q974" s="13"/>
      <c r="R974" s="32"/>
      <c r="S974" s="13"/>
      <c r="T974" s="13"/>
      <c r="U974" s="13"/>
      <c r="V974" s="13"/>
      <c r="W974" s="32"/>
      <c r="X974" s="13"/>
      <c r="Y974" s="13"/>
      <c r="Z974" s="13"/>
      <c r="AA974" s="13"/>
      <c r="AB974" s="13"/>
      <c r="AC974" s="13"/>
      <c r="AD974" s="13"/>
      <c r="AE974" s="13"/>
      <c r="AF974" s="13"/>
      <c r="AG974" s="39" t="s">
        <v>3256</v>
      </c>
      <c r="AH974" s="39" t="s">
        <v>3263</v>
      </c>
      <c r="AI974" s="39">
        <v>4.2999999999999997E-2</v>
      </c>
      <c r="AJ974" s="42">
        <v>1985</v>
      </c>
      <c r="AK974" s="39" t="s">
        <v>2658</v>
      </c>
      <c r="AL974" s="13"/>
    </row>
    <row r="975" spans="1:38" ht="60" x14ac:dyDescent="0.25">
      <c r="A975" s="31">
        <v>969</v>
      </c>
      <c r="B975" s="31">
        <v>969</v>
      </c>
      <c r="C975" s="39" t="s">
        <v>1487</v>
      </c>
      <c r="D975" s="32"/>
      <c r="E975" s="32"/>
      <c r="F975" s="32"/>
      <c r="G975" s="13"/>
      <c r="H975" s="13"/>
      <c r="I975" s="13"/>
      <c r="J975" s="13"/>
      <c r="K975" s="13"/>
      <c r="L975" s="13"/>
      <c r="M975" s="32"/>
      <c r="N975" s="13"/>
      <c r="O975" s="13"/>
      <c r="P975" s="13"/>
      <c r="Q975" s="13"/>
      <c r="R975" s="32"/>
      <c r="S975" s="13"/>
      <c r="T975" s="13"/>
      <c r="U975" s="13"/>
      <c r="V975" s="13"/>
      <c r="W975" s="32"/>
      <c r="X975" s="13"/>
      <c r="Y975" s="13"/>
      <c r="Z975" s="13"/>
      <c r="AA975" s="13"/>
      <c r="AB975" s="13"/>
      <c r="AC975" s="13"/>
      <c r="AD975" s="13"/>
      <c r="AE975" s="13"/>
      <c r="AF975" s="13"/>
      <c r="AG975" s="39" t="s">
        <v>3256</v>
      </c>
      <c r="AH975" s="39" t="s">
        <v>3264</v>
      </c>
      <c r="AI975" s="39">
        <v>0.19600000000000001</v>
      </c>
      <c r="AJ975" s="42">
        <v>1988</v>
      </c>
      <c r="AK975" s="39" t="s">
        <v>2769</v>
      </c>
      <c r="AL975" s="13"/>
    </row>
    <row r="976" spans="1:38" ht="60" x14ac:dyDescent="0.25">
      <c r="A976" s="31">
        <v>970</v>
      </c>
      <c r="B976" s="31">
        <v>970</v>
      </c>
      <c r="C976" s="39" t="s">
        <v>1487</v>
      </c>
      <c r="D976" s="32"/>
      <c r="E976" s="32"/>
      <c r="F976" s="32"/>
      <c r="G976" s="13"/>
      <c r="H976" s="13"/>
      <c r="I976" s="13"/>
      <c r="J976" s="13"/>
      <c r="K976" s="13"/>
      <c r="L976" s="13"/>
      <c r="M976" s="32"/>
      <c r="N976" s="13"/>
      <c r="O976" s="13"/>
      <c r="P976" s="13"/>
      <c r="Q976" s="13"/>
      <c r="R976" s="32"/>
      <c r="S976" s="13"/>
      <c r="T976" s="13"/>
      <c r="U976" s="13"/>
      <c r="V976" s="13"/>
      <c r="W976" s="32"/>
      <c r="X976" s="13"/>
      <c r="Y976" s="13"/>
      <c r="Z976" s="13"/>
      <c r="AA976" s="13"/>
      <c r="AB976" s="13"/>
      <c r="AC976" s="13"/>
      <c r="AD976" s="13"/>
      <c r="AE976" s="13"/>
      <c r="AF976" s="13"/>
      <c r="AG976" s="39" t="s">
        <v>3253</v>
      </c>
      <c r="AH976" s="39" t="s">
        <v>3265</v>
      </c>
      <c r="AI976" s="39">
        <v>0.36599999999999999</v>
      </c>
      <c r="AJ976" s="42">
        <v>1987</v>
      </c>
      <c r="AK976" s="39" t="s">
        <v>3266</v>
      </c>
      <c r="AL976" s="13"/>
    </row>
    <row r="977" spans="1:38" ht="60" x14ac:dyDescent="0.25">
      <c r="A977" s="31">
        <v>971</v>
      </c>
      <c r="B977" s="31">
        <v>971</v>
      </c>
      <c r="C977" s="39" t="s">
        <v>1487</v>
      </c>
      <c r="D977" s="32"/>
      <c r="E977" s="32"/>
      <c r="F977" s="32"/>
      <c r="G977" s="13"/>
      <c r="H977" s="13"/>
      <c r="I977" s="13"/>
      <c r="J977" s="13"/>
      <c r="K977" s="13"/>
      <c r="L977" s="13"/>
      <c r="M977" s="32"/>
      <c r="N977" s="13"/>
      <c r="O977" s="13"/>
      <c r="P977" s="13"/>
      <c r="Q977" s="13"/>
      <c r="R977" s="32"/>
      <c r="S977" s="13"/>
      <c r="T977" s="13"/>
      <c r="U977" s="13"/>
      <c r="V977" s="13"/>
      <c r="W977" s="32"/>
      <c r="X977" s="13"/>
      <c r="Y977" s="13"/>
      <c r="Z977" s="13"/>
      <c r="AA977" s="13"/>
      <c r="AB977" s="13"/>
      <c r="AC977" s="13"/>
      <c r="AD977" s="13"/>
      <c r="AE977" s="13"/>
      <c r="AF977" s="13"/>
      <c r="AG977" s="39" t="s">
        <v>3253</v>
      </c>
      <c r="AH977" s="39" t="s">
        <v>3267</v>
      </c>
      <c r="AI977" s="39">
        <v>0.104</v>
      </c>
      <c r="AJ977" s="42">
        <v>1978</v>
      </c>
      <c r="AK977" s="39" t="s">
        <v>2568</v>
      </c>
      <c r="AL977" s="13"/>
    </row>
    <row r="978" spans="1:38" ht="60" x14ac:dyDescent="0.25">
      <c r="A978" s="31">
        <v>972</v>
      </c>
      <c r="B978" s="31">
        <v>972</v>
      </c>
      <c r="C978" s="39" t="s">
        <v>1487</v>
      </c>
      <c r="D978" s="32"/>
      <c r="E978" s="32"/>
      <c r="F978" s="32"/>
      <c r="G978" s="13"/>
      <c r="H978" s="13"/>
      <c r="I978" s="13"/>
      <c r="J978" s="13"/>
      <c r="K978" s="13"/>
      <c r="L978" s="13"/>
      <c r="M978" s="32"/>
      <c r="N978" s="13"/>
      <c r="O978" s="13"/>
      <c r="P978" s="13"/>
      <c r="Q978" s="13"/>
      <c r="R978" s="32"/>
      <c r="S978" s="13"/>
      <c r="T978" s="13"/>
      <c r="U978" s="13"/>
      <c r="V978" s="13"/>
      <c r="W978" s="32"/>
      <c r="X978" s="13"/>
      <c r="Y978" s="13"/>
      <c r="Z978" s="13"/>
      <c r="AA978" s="13"/>
      <c r="AB978" s="13"/>
      <c r="AC978" s="13"/>
      <c r="AD978" s="13"/>
      <c r="AE978" s="13"/>
      <c r="AF978" s="13"/>
      <c r="AG978" s="39" t="s">
        <v>3253</v>
      </c>
      <c r="AH978" s="39" t="s">
        <v>3268</v>
      </c>
      <c r="AI978" s="39">
        <v>0.18</v>
      </c>
      <c r="AJ978" s="42">
        <v>1987</v>
      </c>
      <c r="AK978" s="39" t="s">
        <v>2658</v>
      </c>
      <c r="AL978" s="13"/>
    </row>
    <row r="979" spans="1:38" ht="60" x14ac:dyDescent="0.25">
      <c r="A979" s="31">
        <v>973</v>
      </c>
      <c r="B979" s="31">
        <v>973</v>
      </c>
      <c r="C979" s="39" t="s">
        <v>1487</v>
      </c>
      <c r="D979" s="32"/>
      <c r="E979" s="32"/>
      <c r="F979" s="32"/>
      <c r="G979" s="13"/>
      <c r="H979" s="13"/>
      <c r="I979" s="13"/>
      <c r="J979" s="13"/>
      <c r="K979" s="13"/>
      <c r="L979" s="13"/>
      <c r="M979" s="32"/>
      <c r="N979" s="13"/>
      <c r="O979" s="13"/>
      <c r="P979" s="13"/>
      <c r="Q979" s="13"/>
      <c r="R979" s="32"/>
      <c r="S979" s="13"/>
      <c r="T979" s="13"/>
      <c r="U979" s="13"/>
      <c r="V979" s="13"/>
      <c r="W979" s="32"/>
      <c r="X979" s="13"/>
      <c r="Y979" s="13"/>
      <c r="Z979" s="13"/>
      <c r="AA979" s="13"/>
      <c r="AB979" s="13"/>
      <c r="AC979" s="13"/>
      <c r="AD979" s="13"/>
      <c r="AE979" s="13"/>
      <c r="AF979" s="13"/>
      <c r="AG979" s="39" t="s">
        <v>3253</v>
      </c>
      <c r="AH979" s="39" t="s">
        <v>3269</v>
      </c>
      <c r="AI979" s="39">
        <v>0.6</v>
      </c>
      <c r="AJ979" s="42">
        <v>1981</v>
      </c>
      <c r="AK979" s="39" t="s">
        <v>3270</v>
      </c>
      <c r="AL979" s="13"/>
    </row>
    <row r="980" spans="1:38" ht="60" x14ac:dyDescent="0.25">
      <c r="A980" s="31">
        <v>974</v>
      </c>
      <c r="B980" s="31">
        <v>974</v>
      </c>
      <c r="C980" s="39" t="s">
        <v>1161</v>
      </c>
      <c r="D980" s="32"/>
      <c r="E980" s="32"/>
      <c r="F980" s="32"/>
      <c r="G980" s="13"/>
      <c r="H980" s="13"/>
      <c r="I980" s="13"/>
      <c r="J980" s="13"/>
      <c r="K980" s="13"/>
      <c r="L980" s="13"/>
      <c r="M980" s="32"/>
      <c r="N980" s="13"/>
      <c r="O980" s="13"/>
      <c r="P980" s="13"/>
      <c r="Q980" s="13"/>
      <c r="R980" s="32"/>
      <c r="S980" s="13"/>
      <c r="T980" s="13"/>
      <c r="U980" s="13"/>
      <c r="V980" s="13"/>
      <c r="W980" s="32"/>
      <c r="X980" s="13"/>
      <c r="Y980" s="13"/>
      <c r="Z980" s="13"/>
      <c r="AA980" s="13"/>
      <c r="AB980" s="13"/>
      <c r="AC980" s="13"/>
      <c r="AD980" s="13"/>
      <c r="AE980" s="13"/>
      <c r="AF980" s="13"/>
      <c r="AG980" s="39" t="s">
        <v>3271</v>
      </c>
      <c r="AH980" s="39" t="s">
        <v>3272</v>
      </c>
      <c r="AI980" s="39">
        <v>0.307</v>
      </c>
      <c r="AJ980" s="42">
        <v>1993</v>
      </c>
      <c r="AK980" s="39" t="s">
        <v>3273</v>
      </c>
      <c r="AL980" s="13"/>
    </row>
    <row r="981" spans="1:38" ht="45" x14ac:dyDescent="0.25">
      <c r="A981" s="31">
        <v>975</v>
      </c>
      <c r="B981" s="31">
        <v>975</v>
      </c>
      <c r="C981" s="39" t="s">
        <v>1161</v>
      </c>
      <c r="D981" s="32"/>
      <c r="E981" s="32"/>
      <c r="F981" s="32"/>
      <c r="G981" s="13"/>
      <c r="H981" s="13"/>
      <c r="I981" s="13"/>
      <c r="J981" s="13"/>
      <c r="K981" s="13"/>
      <c r="L981" s="13"/>
      <c r="M981" s="32"/>
      <c r="N981" s="13"/>
      <c r="O981" s="13"/>
      <c r="P981" s="13"/>
      <c r="Q981" s="13"/>
      <c r="R981" s="32"/>
      <c r="S981" s="13"/>
      <c r="T981" s="13"/>
      <c r="U981" s="13"/>
      <c r="V981" s="13"/>
      <c r="W981" s="32"/>
      <c r="X981" s="13"/>
      <c r="Y981" s="13"/>
      <c r="Z981" s="13"/>
      <c r="AA981" s="13"/>
      <c r="AB981" s="13"/>
      <c r="AC981" s="13"/>
      <c r="AD981" s="13"/>
      <c r="AE981" s="13"/>
      <c r="AF981" s="13"/>
      <c r="AG981" s="39" t="s">
        <v>3271</v>
      </c>
      <c r="AH981" s="39" t="s">
        <v>3274</v>
      </c>
      <c r="AI981" s="39">
        <v>0.47299999999999998</v>
      </c>
      <c r="AJ981" s="42">
        <v>1988</v>
      </c>
      <c r="AK981" s="39" t="s">
        <v>3275</v>
      </c>
      <c r="AL981" s="13"/>
    </row>
    <row r="982" spans="1:38" ht="75" x14ac:dyDescent="0.25">
      <c r="A982" s="31">
        <v>976</v>
      </c>
      <c r="B982" s="31">
        <v>976</v>
      </c>
      <c r="C982" s="39" t="s">
        <v>1161</v>
      </c>
      <c r="D982" s="32"/>
      <c r="E982" s="32"/>
      <c r="F982" s="32"/>
      <c r="G982" s="13"/>
      <c r="H982" s="13"/>
      <c r="I982" s="13"/>
      <c r="J982" s="13"/>
      <c r="K982" s="13"/>
      <c r="L982" s="13"/>
      <c r="M982" s="32"/>
      <c r="N982" s="13"/>
      <c r="O982" s="13"/>
      <c r="P982" s="13"/>
      <c r="Q982" s="13"/>
      <c r="R982" s="32"/>
      <c r="S982" s="13"/>
      <c r="T982" s="13"/>
      <c r="U982" s="13"/>
      <c r="V982" s="13"/>
      <c r="W982" s="32"/>
      <c r="X982" s="13"/>
      <c r="Y982" s="13"/>
      <c r="Z982" s="13"/>
      <c r="AA982" s="13"/>
      <c r="AB982" s="13"/>
      <c r="AC982" s="13"/>
      <c r="AD982" s="13"/>
      <c r="AE982" s="13"/>
      <c r="AF982" s="13"/>
      <c r="AG982" s="39" t="s">
        <v>3271</v>
      </c>
      <c r="AH982" s="39" t="s">
        <v>3276</v>
      </c>
      <c r="AI982" s="39">
        <v>0.12</v>
      </c>
      <c r="AJ982" s="42">
        <v>1998</v>
      </c>
      <c r="AK982" s="39" t="s">
        <v>3277</v>
      </c>
      <c r="AL982" s="13"/>
    </row>
    <row r="983" spans="1:38" ht="60" x14ac:dyDescent="0.25">
      <c r="A983" s="31">
        <v>977</v>
      </c>
      <c r="B983" s="31">
        <v>977</v>
      </c>
      <c r="C983" s="39" t="s">
        <v>1161</v>
      </c>
      <c r="D983" s="32"/>
      <c r="E983" s="32"/>
      <c r="F983" s="32"/>
      <c r="G983" s="13"/>
      <c r="H983" s="13"/>
      <c r="I983" s="13"/>
      <c r="J983" s="13"/>
      <c r="K983" s="13"/>
      <c r="L983" s="13"/>
      <c r="M983" s="32"/>
      <c r="N983" s="13"/>
      <c r="O983" s="13"/>
      <c r="P983" s="13"/>
      <c r="Q983" s="13"/>
      <c r="R983" s="32"/>
      <c r="S983" s="13"/>
      <c r="T983" s="13"/>
      <c r="U983" s="13"/>
      <c r="V983" s="13"/>
      <c r="W983" s="32"/>
      <c r="X983" s="13"/>
      <c r="Y983" s="13"/>
      <c r="Z983" s="13"/>
      <c r="AA983" s="13"/>
      <c r="AB983" s="13"/>
      <c r="AC983" s="13"/>
      <c r="AD983" s="13"/>
      <c r="AE983" s="13"/>
      <c r="AF983" s="13"/>
      <c r="AG983" s="39" t="s">
        <v>3278</v>
      </c>
      <c r="AH983" s="39" t="s">
        <v>3279</v>
      </c>
      <c r="AI983" s="39">
        <v>0.105</v>
      </c>
      <c r="AJ983" s="42">
        <v>1994</v>
      </c>
      <c r="AK983" s="39" t="s">
        <v>3280</v>
      </c>
      <c r="AL983" s="13"/>
    </row>
    <row r="984" spans="1:38" ht="60" x14ac:dyDescent="0.25">
      <c r="A984" s="31">
        <v>978</v>
      </c>
      <c r="B984" s="31">
        <v>978</v>
      </c>
      <c r="C984" s="39" t="s">
        <v>1161</v>
      </c>
      <c r="D984" s="32"/>
      <c r="E984" s="32"/>
      <c r="F984" s="32"/>
      <c r="G984" s="13"/>
      <c r="H984" s="13"/>
      <c r="I984" s="13"/>
      <c r="J984" s="13"/>
      <c r="K984" s="13"/>
      <c r="L984" s="13"/>
      <c r="M984" s="32"/>
      <c r="N984" s="13"/>
      <c r="O984" s="13"/>
      <c r="P984" s="13"/>
      <c r="Q984" s="13"/>
      <c r="R984" s="32"/>
      <c r="S984" s="13"/>
      <c r="T984" s="13"/>
      <c r="U984" s="13"/>
      <c r="V984" s="13"/>
      <c r="W984" s="32"/>
      <c r="X984" s="13"/>
      <c r="Y984" s="13"/>
      <c r="Z984" s="13"/>
      <c r="AA984" s="13"/>
      <c r="AB984" s="13"/>
      <c r="AC984" s="13"/>
      <c r="AD984" s="13"/>
      <c r="AE984" s="13"/>
      <c r="AF984" s="13"/>
      <c r="AG984" s="39" t="s">
        <v>3278</v>
      </c>
      <c r="AH984" s="39" t="s">
        <v>3281</v>
      </c>
      <c r="AI984" s="39">
        <v>0.22500000000000001</v>
      </c>
      <c r="AJ984" s="42">
        <v>1978</v>
      </c>
      <c r="AK984" s="39" t="s">
        <v>3280</v>
      </c>
      <c r="AL984" s="13"/>
    </row>
    <row r="985" spans="1:38" ht="45" x14ac:dyDescent="0.25">
      <c r="A985" s="31">
        <v>979</v>
      </c>
      <c r="B985" s="31">
        <v>979</v>
      </c>
      <c r="C985" s="39" t="s">
        <v>1161</v>
      </c>
      <c r="D985" s="32"/>
      <c r="E985" s="32"/>
      <c r="F985" s="32"/>
      <c r="G985" s="13"/>
      <c r="H985" s="13"/>
      <c r="I985" s="13"/>
      <c r="J985" s="13"/>
      <c r="K985" s="13"/>
      <c r="L985" s="13"/>
      <c r="M985" s="32"/>
      <c r="N985" s="13"/>
      <c r="O985" s="13"/>
      <c r="P985" s="13"/>
      <c r="Q985" s="13"/>
      <c r="R985" s="32"/>
      <c r="S985" s="13"/>
      <c r="T985" s="13"/>
      <c r="U985" s="13"/>
      <c r="V985" s="13"/>
      <c r="W985" s="32"/>
      <c r="X985" s="13"/>
      <c r="Y985" s="13"/>
      <c r="Z985" s="13"/>
      <c r="AA985" s="13"/>
      <c r="AB985" s="13"/>
      <c r="AC985" s="13"/>
      <c r="AD985" s="13"/>
      <c r="AE985" s="13"/>
      <c r="AF985" s="13"/>
      <c r="AG985" s="39" t="s">
        <v>3282</v>
      </c>
      <c r="AH985" s="39" t="s">
        <v>3283</v>
      </c>
      <c r="AI985" s="39">
        <v>0.28499999999999998</v>
      </c>
      <c r="AJ985" s="42">
        <v>1998</v>
      </c>
      <c r="AK985" s="39" t="s">
        <v>2769</v>
      </c>
      <c r="AL985" s="13"/>
    </row>
    <row r="986" spans="1:38" ht="60" x14ac:dyDescent="0.25">
      <c r="A986" s="31">
        <v>980</v>
      </c>
      <c r="B986" s="31">
        <v>980</v>
      </c>
      <c r="C986" s="39" t="s">
        <v>1487</v>
      </c>
      <c r="D986" s="32"/>
      <c r="E986" s="32"/>
      <c r="F986" s="32"/>
      <c r="G986" s="13"/>
      <c r="H986" s="13"/>
      <c r="I986" s="13"/>
      <c r="J986" s="13"/>
      <c r="K986" s="13"/>
      <c r="L986" s="13"/>
      <c r="M986" s="32"/>
      <c r="N986" s="13"/>
      <c r="O986" s="13"/>
      <c r="P986" s="13"/>
      <c r="Q986" s="13"/>
      <c r="R986" s="32"/>
      <c r="S986" s="13"/>
      <c r="T986" s="13"/>
      <c r="U986" s="13"/>
      <c r="V986" s="13"/>
      <c r="W986" s="32"/>
      <c r="X986" s="13"/>
      <c r="Y986" s="13"/>
      <c r="Z986" s="13"/>
      <c r="AA986" s="13"/>
      <c r="AB986" s="13"/>
      <c r="AC986" s="13"/>
      <c r="AD986" s="13"/>
      <c r="AE986" s="13"/>
      <c r="AF986" s="13"/>
      <c r="AG986" s="39" t="s">
        <v>3284</v>
      </c>
      <c r="AH986" s="39" t="s">
        <v>3285</v>
      </c>
      <c r="AI986" s="39">
        <v>0.11700000000000001</v>
      </c>
      <c r="AJ986" s="42">
        <v>1982</v>
      </c>
      <c r="AK986" s="39" t="s">
        <v>3286</v>
      </c>
      <c r="AL986" s="13"/>
    </row>
    <row r="987" spans="1:38" ht="45" x14ac:dyDescent="0.25">
      <c r="A987" s="31">
        <v>981</v>
      </c>
      <c r="B987" s="31">
        <v>981</v>
      </c>
      <c r="C987" s="39" t="s">
        <v>1487</v>
      </c>
      <c r="D987" s="32"/>
      <c r="E987" s="32"/>
      <c r="F987" s="32"/>
      <c r="G987" s="13"/>
      <c r="H987" s="13"/>
      <c r="I987" s="13"/>
      <c r="J987" s="13"/>
      <c r="K987" s="13"/>
      <c r="L987" s="13"/>
      <c r="M987" s="32"/>
      <c r="N987" s="13"/>
      <c r="O987" s="13"/>
      <c r="P987" s="13"/>
      <c r="Q987" s="13"/>
      <c r="R987" s="32"/>
      <c r="S987" s="13"/>
      <c r="T987" s="13"/>
      <c r="U987" s="13"/>
      <c r="V987" s="13"/>
      <c r="W987" s="32"/>
      <c r="X987" s="13"/>
      <c r="Y987" s="13"/>
      <c r="Z987" s="13"/>
      <c r="AA987" s="13"/>
      <c r="AB987" s="13"/>
      <c r="AC987" s="13"/>
      <c r="AD987" s="13"/>
      <c r="AE987" s="13"/>
      <c r="AF987" s="13"/>
      <c r="AG987" s="39" t="s">
        <v>3287</v>
      </c>
      <c r="AH987" s="39" t="s">
        <v>3288</v>
      </c>
      <c r="AI987" s="39">
        <v>0.13500000000000001</v>
      </c>
      <c r="AJ987" s="42">
        <v>1988</v>
      </c>
      <c r="AK987" s="39" t="s">
        <v>3289</v>
      </c>
      <c r="AL987" s="13"/>
    </row>
    <row r="988" spans="1:38" ht="45" x14ac:dyDescent="0.25">
      <c r="A988" s="31">
        <v>982</v>
      </c>
      <c r="B988" s="31">
        <v>982</v>
      </c>
      <c r="C988" s="39" t="s">
        <v>1487</v>
      </c>
      <c r="D988" s="32"/>
      <c r="E988" s="32"/>
      <c r="F988" s="32"/>
      <c r="G988" s="13"/>
      <c r="H988" s="13"/>
      <c r="I988" s="13"/>
      <c r="J988" s="13"/>
      <c r="K988" s="13"/>
      <c r="L988" s="13"/>
      <c r="M988" s="32"/>
      <c r="N988" s="13"/>
      <c r="O988" s="13"/>
      <c r="P988" s="13"/>
      <c r="Q988" s="13"/>
      <c r="R988" s="32"/>
      <c r="S988" s="13"/>
      <c r="T988" s="13"/>
      <c r="U988" s="13"/>
      <c r="V988" s="13"/>
      <c r="W988" s="32"/>
      <c r="X988" s="13"/>
      <c r="Y988" s="13"/>
      <c r="Z988" s="13"/>
      <c r="AA988" s="13"/>
      <c r="AB988" s="13"/>
      <c r="AC988" s="13"/>
      <c r="AD988" s="13"/>
      <c r="AE988" s="13"/>
      <c r="AF988" s="13"/>
      <c r="AG988" s="39" t="s">
        <v>3287</v>
      </c>
      <c r="AH988" s="39" t="s">
        <v>3290</v>
      </c>
      <c r="AI988" s="39">
        <v>0.125</v>
      </c>
      <c r="AJ988" s="42">
        <v>1988</v>
      </c>
      <c r="AK988" s="39" t="s">
        <v>3291</v>
      </c>
      <c r="AL988" s="13"/>
    </row>
    <row r="989" spans="1:38" ht="60" x14ac:dyDescent="0.25">
      <c r="A989" s="31">
        <v>983</v>
      </c>
      <c r="B989" s="31">
        <v>983</v>
      </c>
      <c r="C989" s="39" t="s">
        <v>1487</v>
      </c>
      <c r="D989" s="32"/>
      <c r="E989" s="32"/>
      <c r="F989" s="32"/>
      <c r="G989" s="13"/>
      <c r="H989" s="13"/>
      <c r="I989" s="13"/>
      <c r="J989" s="13"/>
      <c r="K989" s="13"/>
      <c r="L989" s="13"/>
      <c r="M989" s="32"/>
      <c r="N989" s="13"/>
      <c r="O989" s="13"/>
      <c r="P989" s="13"/>
      <c r="Q989" s="13"/>
      <c r="R989" s="32"/>
      <c r="S989" s="13"/>
      <c r="T989" s="13"/>
      <c r="U989" s="13"/>
      <c r="V989" s="13"/>
      <c r="W989" s="32"/>
      <c r="X989" s="13"/>
      <c r="Y989" s="13"/>
      <c r="Z989" s="13"/>
      <c r="AA989" s="13"/>
      <c r="AB989" s="13"/>
      <c r="AC989" s="13"/>
      <c r="AD989" s="13"/>
      <c r="AE989" s="13"/>
      <c r="AF989" s="13"/>
      <c r="AG989" s="39" t="s">
        <v>3292</v>
      </c>
      <c r="AH989" s="39" t="s">
        <v>3293</v>
      </c>
      <c r="AI989" s="39">
        <v>0.32</v>
      </c>
      <c r="AJ989" s="42" t="s">
        <v>1645</v>
      </c>
      <c r="AK989" s="39" t="s">
        <v>3294</v>
      </c>
      <c r="AL989" s="13"/>
    </row>
    <row r="990" spans="1:38" ht="60" x14ac:dyDescent="0.25">
      <c r="A990" s="31">
        <v>984</v>
      </c>
      <c r="B990" s="31">
        <v>984</v>
      </c>
      <c r="C990" s="39" t="s">
        <v>1487</v>
      </c>
      <c r="D990" s="32"/>
      <c r="E990" s="32"/>
      <c r="F990" s="32"/>
      <c r="G990" s="13"/>
      <c r="H990" s="13"/>
      <c r="I990" s="13"/>
      <c r="J990" s="13"/>
      <c r="K990" s="13"/>
      <c r="L990" s="13"/>
      <c r="M990" s="32"/>
      <c r="N990" s="13"/>
      <c r="O990" s="13"/>
      <c r="P990" s="13"/>
      <c r="Q990" s="13"/>
      <c r="R990" s="32"/>
      <c r="S990" s="13"/>
      <c r="T990" s="13"/>
      <c r="U990" s="13"/>
      <c r="V990" s="13"/>
      <c r="W990" s="32"/>
      <c r="X990" s="13"/>
      <c r="Y990" s="13"/>
      <c r="Z990" s="13"/>
      <c r="AA990" s="13"/>
      <c r="AB990" s="13"/>
      <c r="AC990" s="13"/>
      <c r="AD990" s="13"/>
      <c r="AE990" s="13"/>
      <c r="AF990" s="13"/>
      <c r="AG990" s="39" t="s">
        <v>3284</v>
      </c>
      <c r="AH990" s="39" t="s">
        <v>3295</v>
      </c>
      <c r="AI990" s="39">
        <v>0.20100000000000001</v>
      </c>
      <c r="AJ990" s="42">
        <v>1996</v>
      </c>
      <c r="AK990" s="39" t="s">
        <v>2658</v>
      </c>
      <c r="AL990" s="13"/>
    </row>
    <row r="991" spans="1:38" ht="60" x14ac:dyDescent="0.25">
      <c r="A991" s="31">
        <v>985</v>
      </c>
      <c r="B991" s="31">
        <v>985</v>
      </c>
      <c r="C991" s="39" t="s">
        <v>1161</v>
      </c>
      <c r="D991" s="32"/>
      <c r="E991" s="32"/>
      <c r="F991" s="32"/>
      <c r="G991" s="13"/>
      <c r="H991" s="13"/>
      <c r="I991" s="13"/>
      <c r="J991" s="13"/>
      <c r="K991" s="13"/>
      <c r="L991" s="13"/>
      <c r="M991" s="32"/>
      <c r="N991" s="13"/>
      <c r="O991" s="13"/>
      <c r="P991" s="13"/>
      <c r="Q991" s="13"/>
      <c r="R991" s="32"/>
      <c r="S991" s="13"/>
      <c r="T991" s="13"/>
      <c r="U991" s="13"/>
      <c r="V991" s="13"/>
      <c r="W991" s="32"/>
      <c r="X991" s="13"/>
      <c r="Y991" s="13"/>
      <c r="Z991" s="13"/>
      <c r="AA991" s="13"/>
      <c r="AB991" s="13"/>
      <c r="AC991" s="13"/>
      <c r="AD991" s="13"/>
      <c r="AE991" s="13"/>
      <c r="AF991" s="13"/>
      <c r="AG991" s="39" t="s">
        <v>3296</v>
      </c>
      <c r="AH991" s="39" t="s">
        <v>3297</v>
      </c>
      <c r="AI991" s="39">
        <v>0.2</v>
      </c>
      <c r="AJ991" s="42">
        <v>1993</v>
      </c>
      <c r="AK991" s="39" t="s">
        <v>2568</v>
      </c>
      <c r="AL991" s="13"/>
    </row>
    <row r="992" spans="1:38" ht="75" x14ac:dyDescent="0.25">
      <c r="A992" s="31">
        <v>986</v>
      </c>
      <c r="B992" s="31">
        <v>986</v>
      </c>
      <c r="C992" s="39" t="s">
        <v>1161</v>
      </c>
      <c r="D992" s="32"/>
      <c r="E992" s="32"/>
      <c r="F992" s="32"/>
      <c r="G992" s="13"/>
      <c r="H992" s="13"/>
      <c r="I992" s="13"/>
      <c r="J992" s="13"/>
      <c r="K992" s="13"/>
      <c r="L992" s="13"/>
      <c r="M992" s="32"/>
      <c r="N992" s="13"/>
      <c r="O992" s="13"/>
      <c r="P992" s="13"/>
      <c r="Q992" s="13"/>
      <c r="R992" s="32"/>
      <c r="S992" s="13"/>
      <c r="T992" s="13"/>
      <c r="U992" s="13"/>
      <c r="V992" s="13"/>
      <c r="W992" s="32"/>
      <c r="X992" s="13"/>
      <c r="Y992" s="13"/>
      <c r="Z992" s="13"/>
      <c r="AA992" s="13"/>
      <c r="AB992" s="13"/>
      <c r="AC992" s="13"/>
      <c r="AD992" s="13"/>
      <c r="AE992" s="13"/>
      <c r="AF992" s="13"/>
      <c r="AG992" s="39" t="s">
        <v>3296</v>
      </c>
      <c r="AH992" s="39" t="s">
        <v>3298</v>
      </c>
      <c r="AI992" s="39">
        <v>0.129</v>
      </c>
      <c r="AJ992" s="42">
        <v>1988</v>
      </c>
      <c r="AK992" s="39" t="s">
        <v>2625</v>
      </c>
      <c r="AL992" s="13"/>
    </row>
    <row r="993" spans="1:38" ht="45" x14ac:dyDescent="0.25">
      <c r="A993" s="31">
        <v>987</v>
      </c>
      <c r="B993" s="31">
        <v>987</v>
      </c>
      <c r="C993" s="39" t="s">
        <v>1161</v>
      </c>
      <c r="D993" s="32"/>
      <c r="E993" s="32"/>
      <c r="F993" s="32"/>
      <c r="G993" s="13"/>
      <c r="H993" s="13"/>
      <c r="I993" s="13"/>
      <c r="J993" s="13"/>
      <c r="K993" s="13"/>
      <c r="L993" s="13"/>
      <c r="M993" s="32"/>
      <c r="N993" s="13"/>
      <c r="O993" s="13"/>
      <c r="P993" s="13"/>
      <c r="Q993" s="13"/>
      <c r="R993" s="32"/>
      <c r="S993" s="13"/>
      <c r="T993" s="13"/>
      <c r="U993" s="13"/>
      <c r="V993" s="13"/>
      <c r="W993" s="32"/>
      <c r="X993" s="13"/>
      <c r="Y993" s="13"/>
      <c r="Z993" s="13"/>
      <c r="AA993" s="13"/>
      <c r="AB993" s="13"/>
      <c r="AC993" s="13"/>
      <c r="AD993" s="13"/>
      <c r="AE993" s="13"/>
      <c r="AF993" s="13"/>
      <c r="AG993" s="39" t="s">
        <v>3296</v>
      </c>
      <c r="AH993" s="39" t="s">
        <v>3299</v>
      </c>
      <c r="AI993" s="39">
        <v>0.11600000000000001</v>
      </c>
      <c r="AJ993" s="42">
        <v>1988</v>
      </c>
      <c r="AK993" s="39" t="s">
        <v>3300</v>
      </c>
      <c r="AL993" s="13"/>
    </row>
    <row r="994" spans="1:38" ht="45" x14ac:dyDescent="0.25">
      <c r="A994" s="31">
        <v>988</v>
      </c>
      <c r="B994" s="31">
        <v>988</v>
      </c>
      <c r="C994" s="39" t="s">
        <v>1161</v>
      </c>
      <c r="D994" s="32"/>
      <c r="E994" s="32"/>
      <c r="F994" s="32"/>
      <c r="G994" s="13"/>
      <c r="H994" s="13"/>
      <c r="I994" s="13"/>
      <c r="J994" s="13"/>
      <c r="K994" s="13"/>
      <c r="L994" s="13"/>
      <c r="M994" s="32"/>
      <c r="N994" s="13"/>
      <c r="O994" s="13"/>
      <c r="P994" s="13"/>
      <c r="Q994" s="13"/>
      <c r="R994" s="32"/>
      <c r="S994" s="13"/>
      <c r="T994" s="13"/>
      <c r="U994" s="13"/>
      <c r="V994" s="13"/>
      <c r="W994" s="32"/>
      <c r="X994" s="13"/>
      <c r="Y994" s="13"/>
      <c r="Z994" s="13"/>
      <c r="AA994" s="13"/>
      <c r="AB994" s="13"/>
      <c r="AC994" s="13"/>
      <c r="AD994" s="13"/>
      <c r="AE994" s="13"/>
      <c r="AF994" s="13"/>
      <c r="AG994" s="39" t="s">
        <v>3301</v>
      </c>
      <c r="AH994" s="39" t="s">
        <v>3302</v>
      </c>
      <c r="AI994" s="39">
        <v>5.8000000000000003E-2</v>
      </c>
      <c r="AJ994" s="42">
        <v>1984</v>
      </c>
      <c r="AK994" s="39" t="s">
        <v>3300</v>
      </c>
      <c r="AL994" s="13"/>
    </row>
    <row r="995" spans="1:38" ht="75" x14ac:dyDescent="0.25">
      <c r="A995" s="31">
        <v>989</v>
      </c>
      <c r="B995" s="31">
        <v>989</v>
      </c>
      <c r="C995" s="39" t="s">
        <v>1161</v>
      </c>
      <c r="D995" s="32"/>
      <c r="E995" s="32"/>
      <c r="F995" s="32"/>
      <c r="G995" s="13"/>
      <c r="H995" s="13"/>
      <c r="I995" s="13"/>
      <c r="J995" s="13"/>
      <c r="K995" s="13"/>
      <c r="L995" s="13"/>
      <c r="M995" s="32"/>
      <c r="N995" s="13"/>
      <c r="O995" s="13"/>
      <c r="P995" s="13"/>
      <c r="Q995" s="13"/>
      <c r="R995" s="32"/>
      <c r="S995" s="13"/>
      <c r="T995" s="13"/>
      <c r="U995" s="13"/>
      <c r="V995" s="13"/>
      <c r="W995" s="32"/>
      <c r="X995" s="13"/>
      <c r="Y995" s="13"/>
      <c r="Z995" s="13"/>
      <c r="AA995" s="13"/>
      <c r="AB995" s="13"/>
      <c r="AC995" s="13"/>
      <c r="AD995" s="13"/>
      <c r="AE995" s="13"/>
      <c r="AF995" s="13"/>
      <c r="AG995" s="39" t="s">
        <v>3301</v>
      </c>
      <c r="AH995" s="39" t="s">
        <v>3303</v>
      </c>
      <c r="AI995" s="39">
        <v>6.5000000000000002E-2</v>
      </c>
      <c r="AJ995" s="42">
        <v>1990</v>
      </c>
      <c r="AK995" s="39" t="s">
        <v>3304</v>
      </c>
      <c r="AL995" s="13"/>
    </row>
    <row r="996" spans="1:38" ht="60" x14ac:dyDescent="0.25">
      <c r="A996" s="31">
        <v>990</v>
      </c>
      <c r="B996" s="31">
        <v>990</v>
      </c>
      <c r="C996" s="39" t="s">
        <v>1161</v>
      </c>
      <c r="D996" s="32"/>
      <c r="E996" s="32"/>
      <c r="F996" s="32"/>
      <c r="G996" s="13"/>
      <c r="H996" s="13"/>
      <c r="I996" s="13"/>
      <c r="J996" s="13"/>
      <c r="K996" s="13"/>
      <c r="L996" s="13"/>
      <c r="M996" s="32"/>
      <c r="N996" s="13"/>
      <c r="O996" s="13"/>
      <c r="P996" s="13"/>
      <c r="Q996" s="13"/>
      <c r="R996" s="32"/>
      <c r="S996" s="13"/>
      <c r="T996" s="13"/>
      <c r="U996" s="13"/>
      <c r="V996" s="13"/>
      <c r="W996" s="32"/>
      <c r="X996" s="13"/>
      <c r="Y996" s="13"/>
      <c r="Z996" s="13"/>
      <c r="AA996" s="13"/>
      <c r="AB996" s="13"/>
      <c r="AC996" s="13"/>
      <c r="AD996" s="13"/>
      <c r="AE996" s="13"/>
      <c r="AF996" s="13"/>
      <c r="AG996" s="39" t="s">
        <v>3305</v>
      </c>
      <c r="AH996" s="39" t="s">
        <v>3306</v>
      </c>
      <c r="AI996" s="39">
        <v>0.224</v>
      </c>
      <c r="AJ996" s="42">
        <v>1978</v>
      </c>
      <c r="AK996" s="39" t="s">
        <v>3307</v>
      </c>
      <c r="AL996" s="13"/>
    </row>
    <row r="997" spans="1:38" ht="45" x14ac:dyDescent="0.25">
      <c r="A997" s="31">
        <v>991</v>
      </c>
      <c r="B997" s="31">
        <v>991</v>
      </c>
      <c r="C997" s="39" t="s">
        <v>1161</v>
      </c>
      <c r="D997" s="32"/>
      <c r="E997" s="32"/>
      <c r="F997" s="32"/>
      <c r="G997" s="13"/>
      <c r="H997" s="13"/>
      <c r="I997" s="13"/>
      <c r="J997" s="13"/>
      <c r="K997" s="13"/>
      <c r="L997" s="13"/>
      <c r="M997" s="32"/>
      <c r="N997" s="13"/>
      <c r="O997" s="13"/>
      <c r="P997" s="13"/>
      <c r="Q997" s="13"/>
      <c r="R997" s="32"/>
      <c r="S997" s="13"/>
      <c r="T997" s="13"/>
      <c r="U997" s="13"/>
      <c r="V997" s="13"/>
      <c r="W997" s="32"/>
      <c r="X997" s="13"/>
      <c r="Y997" s="13"/>
      <c r="Z997" s="13"/>
      <c r="AA997" s="13"/>
      <c r="AB997" s="13"/>
      <c r="AC997" s="13"/>
      <c r="AD997" s="13"/>
      <c r="AE997" s="13"/>
      <c r="AF997" s="13"/>
      <c r="AG997" s="39" t="s">
        <v>3308</v>
      </c>
      <c r="AH997" s="39" t="s">
        <v>3309</v>
      </c>
      <c r="AI997" s="39">
        <v>0.56999999999999995</v>
      </c>
      <c r="AJ997" s="42">
        <v>2001</v>
      </c>
      <c r="AK997" s="39" t="s">
        <v>3307</v>
      </c>
      <c r="AL997" s="13"/>
    </row>
    <row r="998" spans="1:38" ht="60" x14ac:dyDescent="0.25">
      <c r="A998" s="31">
        <v>992</v>
      </c>
      <c r="B998" s="31">
        <v>992</v>
      </c>
      <c r="C998" s="39" t="s">
        <v>1161</v>
      </c>
      <c r="D998" s="32"/>
      <c r="E998" s="32"/>
      <c r="F998" s="32"/>
      <c r="G998" s="13"/>
      <c r="H998" s="13"/>
      <c r="I998" s="13"/>
      <c r="J998" s="13"/>
      <c r="K998" s="13"/>
      <c r="L998" s="13"/>
      <c r="M998" s="32"/>
      <c r="N998" s="13"/>
      <c r="O998" s="13"/>
      <c r="P998" s="13"/>
      <c r="Q998" s="13"/>
      <c r="R998" s="32"/>
      <c r="S998" s="13"/>
      <c r="T998" s="13"/>
      <c r="U998" s="13"/>
      <c r="V998" s="13"/>
      <c r="W998" s="32"/>
      <c r="X998" s="13"/>
      <c r="Y998" s="13"/>
      <c r="Z998" s="13"/>
      <c r="AA998" s="13"/>
      <c r="AB998" s="13"/>
      <c r="AC998" s="13"/>
      <c r="AD998" s="13"/>
      <c r="AE998" s="13"/>
      <c r="AF998" s="13"/>
      <c r="AG998" s="39" t="s">
        <v>3308</v>
      </c>
      <c r="AH998" s="39" t="s">
        <v>3310</v>
      </c>
      <c r="AI998" s="39">
        <v>0.12</v>
      </c>
      <c r="AJ998" s="42">
        <v>1990</v>
      </c>
      <c r="AK998" s="39" t="s">
        <v>2677</v>
      </c>
      <c r="AL998" s="13"/>
    </row>
    <row r="999" spans="1:38" ht="45" x14ac:dyDescent="0.25">
      <c r="A999" s="31">
        <v>993</v>
      </c>
      <c r="B999" s="31">
        <v>993</v>
      </c>
      <c r="C999" s="39" t="s">
        <v>1161</v>
      </c>
      <c r="D999" s="32"/>
      <c r="E999" s="32"/>
      <c r="F999" s="32"/>
      <c r="G999" s="13"/>
      <c r="H999" s="13"/>
      <c r="I999" s="13"/>
      <c r="J999" s="13"/>
      <c r="K999" s="13"/>
      <c r="L999" s="13"/>
      <c r="M999" s="32"/>
      <c r="N999" s="13"/>
      <c r="O999" s="13"/>
      <c r="P999" s="13"/>
      <c r="Q999" s="13"/>
      <c r="R999" s="32"/>
      <c r="S999" s="13"/>
      <c r="T999" s="13"/>
      <c r="U999" s="13"/>
      <c r="V999" s="13"/>
      <c r="W999" s="32"/>
      <c r="X999" s="13"/>
      <c r="Y999" s="13"/>
      <c r="Z999" s="13"/>
      <c r="AA999" s="13"/>
      <c r="AB999" s="13"/>
      <c r="AC999" s="13"/>
      <c r="AD999" s="13"/>
      <c r="AE999" s="13"/>
      <c r="AF999" s="13"/>
      <c r="AG999" s="39" t="s">
        <v>3305</v>
      </c>
      <c r="AH999" s="39" t="s">
        <v>3311</v>
      </c>
      <c r="AI999" s="39">
        <v>4.2000000000000003E-2</v>
      </c>
      <c r="AJ999" s="42">
        <v>1984</v>
      </c>
      <c r="AK999" s="39" t="s">
        <v>2583</v>
      </c>
      <c r="AL999" s="13"/>
    </row>
    <row r="1000" spans="1:38" ht="60" x14ac:dyDescent="0.25">
      <c r="A1000" s="31">
        <v>994</v>
      </c>
      <c r="B1000" s="31">
        <v>994</v>
      </c>
      <c r="C1000" s="39" t="s">
        <v>1161</v>
      </c>
      <c r="D1000" s="32"/>
      <c r="E1000" s="32"/>
      <c r="F1000" s="32"/>
      <c r="G1000" s="13"/>
      <c r="H1000" s="13"/>
      <c r="I1000" s="13"/>
      <c r="J1000" s="13"/>
      <c r="K1000" s="13"/>
      <c r="L1000" s="13"/>
      <c r="M1000" s="32"/>
      <c r="N1000" s="13"/>
      <c r="O1000" s="13"/>
      <c r="P1000" s="13"/>
      <c r="Q1000" s="13"/>
      <c r="R1000" s="32"/>
      <c r="S1000" s="13"/>
      <c r="T1000" s="13"/>
      <c r="U1000" s="13"/>
      <c r="V1000" s="13"/>
      <c r="W1000" s="32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39" t="s">
        <v>3305</v>
      </c>
      <c r="AH1000" s="39" t="s">
        <v>3312</v>
      </c>
      <c r="AI1000" s="39">
        <v>2.8000000000000001E-2</v>
      </c>
      <c r="AJ1000" s="42">
        <v>1988</v>
      </c>
      <c r="AK1000" s="39" t="s">
        <v>3313</v>
      </c>
      <c r="AL1000" s="13"/>
    </row>
    <row r="1001" spans="1:38" ht="60" x14ac:dyDescent="0.25">
      <c r="A1001" s="31">
        <v>995</v>
      </c>
      <c r="B1001" s="31">
        <v>995</v>
      </c>
      <c r="C1001" s="39" t="s">
        <v>1161</v>
      </c>
      <c r="D1001" s="32"/>
      <c r="E1001" s="32"/>
      <c r="F1001" s="32"/>
      <c r="G1001" s="13"/>
      <c r="H1001" s="13"/>
      <c r="I1001" s="13"/>
      <c r="J1001" s="13"/>
      <c r="K1001" s="13"/>
      <c r="L1001" s="13"/>
      <c r="M1001" s="32"/>
      <c r="N1001" s="13"/>
      <c r="O1001" s="13"/>
      <c r="P1001" s="13"/>
      <c r="Q1001" s="13"/>
      <c r="R1001" s="32"/>
      <c r="S1001" s="13"/>
      <c r="T1001" s="13"/>
      <c r="U1001" s="13"/>
      <c r="V1001" s="13"/>
      <c r="W1001" s="32"/>
      <c r="X1001" s="13"/>
      <c r="Y1001" s="13"/>
      <c r="Z1001" s="13"/>
      <c r="AA1001" s="13"/>
      <c r="AB1001" s="13"/>
      <c r="AC1001" s="13"/>
      <c r="AD1001" s="13"/>
      <c r="AE1001" s="13"/>
      <c r="AF1001" s="13"/>
      <c r="AG1001" s="39" t="s">
        <v>3305</v>
      </c>
      <c r="AH1001" s="39" t="s">
        <v>3314</v>
      </c>
      <c r="AI1001" s="39">
        <v>0.05</v>
      </c>
      <c r="AJ1001" s="42">
        <v>1976</v>
      </c>
      <c r="AK1001" s="39" t="s">
        <v>2583</v>
      </c>
      <c r="AL1001" s="13"/>
    </row>
    <row r="1002" spans="1:38" ht="60" x14ac:dyDescent="0.25">
      <c r="A1002" s="31">
        <v>996</v>
      </c>
      <c r="B1002" s="31">
        <v>996</v>
      </c>
      <c r="C1002" s="39" t="s">
        <v>1161</v>
      </c>
      <c r="D1002" s="32"/>
      <c r="E1002" s="32"/>
      <c r="F1002" s="32"/>
      <c r="G1002" s="13"/>
      <c r="H1002" s="13"/>
      <c r="I1002" s="13"/>
      <c r="J1002" s="13"/>
      <c r="K1002" s="13"/>
      <c r="L1002" s="13"/>
      <c r="M1002" s="32"/>
      <c r="N1002" s="13"/>
      <c r="O1002" s="13"/>
      <c r="P1002" s="13"/>
      <c r="Q1002" s="13"/>
      <c r="R1002" s="32"/>
      <c r="S1002" s="13"/>
      <c r="T1002" s="13"/>
      <c r="U1002" s="13"/>
      <c r="V1002" s="13"/>
      <c r="W1002" s="32"/>
      <c r="X1002" s="13"/>
      <c r="Y1002" s="13"/>
      <c r="Z1002" s="13"/>
      <c r="AA1002" s="13"/>
      <c r="AB1002" s="13"/>
      <c r="AC1002" s="13"/>
      <c r="AD1002" s="13"/>
      <c r="AE1002" s="13"/>
      <c r="AF1002" s="13"/>
      <c r="AG1002" s="39" t="s">
        <v>3308</v>
      </c>
      <c r="AH1002" s="39" t="s">
        <v>3315</v>
      </c>
      <c r="AI1002" s="39">
        <v>8.4000000000000005E-2</v>
      </c>
      <c r="AJ1002" s="42">
        <v>1984</v>
      </c>
      <c r="AK1002" s="39" t="s">
        <v>2583</v>
      </c>
      <c r="AL1002" s="13"/>
    </row>
    <row r="1003" spans="1:38" ht="75" x14ac:dyDescent="0.25">
      <c r="A1003" s="31">
        <v>997</v>
      </c>
      <c r="B1003" s="31">
        <v>997</v>
      </c>
      <c r="C1003" s="39" t="s">
        <v>1161</v>
      </c>
      <c r="D1003" s="32"/>
      <c r="E1003" s="32"/>
      <c r="F1003" s="32"/>
      <c r="G1003" s="13"/>
      <c r="H1003" s="13"/>
      <c r="I1003" s="13"/>
      <c r="J1003" s="13"/>
      <c r="K1003" s="13"/>
      <c r="L1003" s="13"/>
      <c r="M1003" s="32"/>
      <c r="N1003" s="13"/>
      <c r="O1003" s="13"/>
      <c r="P1003" s="13"/>
      <c r="Q1003" s="13"/>
      <c r="R1003" s="32"/>
      <c r="S1003" s="13"/>
      <c r="T1003" s="13"/>
      <c r="U1003" s="13"/>
      <c r="V1003" s="13"/>
      <c r="W1003" s="32"/>
      <c r="X1003" s="13"/>
      <c r="Y1003" s="13"/>
      <c r="Z1003" s="13"/>
      <c r="AA1003" s="13"/>
      <c r="AB1003" s="13"/>
      <c r="AC1003" s="13"/>
      <c r="AD1003" s="13"/>
      <c r="AE1003" s="13"/>
      <c r="AF1003" s="13"/>
      <c r="AG1003" s="39" t="s">
        <v>3305</v>
      </c>
      <c r="AH1003" s="39" t="s">
        <v>3316</v>
      </c>
      <c r="AI1003" s="39">
        <v>8.4000000000000005E-2</v>
      </c>
      <c r="AJ1003" s="42">
        <v>1983</v>
      </c>
      <c r="AK1003" s="39" t="s">
        <v>3307</v>
      </c>
      <c r="AL1003" s="13"/>
    </row>
    <row r="1004" spans="1:38" ht="60" x14ac:dyDescent="0.25">
      <c r="A1004" s="31">
        <v>998</v>
      </c>
      <c r="B1004" s="31">
        <v>998</v>
      </c>
      <c r="C1004" s="39" t="s">
        <v>1161</v>
      </c>
      <c r="D1004" s="32"/>
      <c r="E1004" s="32"/>
      <c r="F1004" s="32"/>
      <c r="G1004" s="13"/>
      <c r="H1004" s="13"/>
      <c r="I1004" s="13"/>
      <c r="J1004" s="13"/>
      <c r="K1004" s="13"/>
      <c r="L1004" s="13"/>
      <c r="M1004" s="32"/>
      <c r="N1004" s="13"/>
      <c r="O1004" s="13"/>
      <c r="P1004" s="13"/>
      <c r="Q1004" s="13"/>
      <c r="R1004" s="32"/>
      <c r="S1004" s="13"/>
      <c r="T1004" s="13"/>
      <c r="U1004" s="13"/>
      <c r="V1004" s="13"/>
      <c r="W1004" s="32"/>
      <c r="X1004" s="13"/>
      <c r="Y1004" s="13"/>
      <c r="Z1004" s="13"/>
      <c r="AA1004" s="13"/>
      <c r="AB1004" s="13"/>
      <c r="AC1004" s="13"/>
      <c r="AD1004" s="13"/>
      <c r="AE1004" s="13"/>
      <c r="AF1004" s="13"/>
      <c r="AG1004" s="39" t="s">
        <v>3305</v>
      </c>
      <c r="AH1004" s="39" t="s">
        <v>3317</v>
      </c>
      <c r="AI1004" s="39">
        <v>4.2000000000000003E-2</v>
      </c>
      <c r="AJ1004" s="42">
        <v>1988</v>
      </c>
      <c r="AK1004" s="39" t="s">
        <v>3307</v>
      </c>
      <c r="AL1004" s="13"/>
    </row>
    <row r="1005" spans="1:38" ht="90" x14ac:dyDescent="0.25">
      <c r="A1005" s="31">
        <v>999</v>
      </c>
      <c r="B1005" s="31">
        <v>999</v>
      </c>
      <c r="C1005" s="39" t="s">
        <v>1161</v>
      </c>
      <c r="D1005" s="32"/>
      <c r="E1005" s="32"/>
      <c r="F1005" s="32"/>
      <c r="G1005" s="13"/>
      <c r="H1005" s="13"/>
      <c r="I1005" s="13"/>
      <c r="J1005" s="13"/>
      <c r="K1005" s="13"/>
      <c r="L1005" s="13"/>
      <c r="M1005" s="32"/>
      <c r="N1005" s="13"/>
      <c r="O1005" s="13"/>
      <c r="P1005" s="13"/>
      <c r="Q1005" s="13"/>
      <c r="R1005" s="32"/>
      <c r="S1005" s="13"/>
      <c r="T1005" s="13"/>
      <c r="U1005" s="13"/>
      <c r="V1005" s="13"/>
      <c r="W1005" s="32"/>
      <c r="X1005" s="13"/>
      <c r="Y1005" s="13"/>
      <c r="Z1005" s="13"/>
      <c r="AA1005" s="13"/>
      <c r="AB1005" s="13"/>
      <c r="AC1005" s="13"/>
      <c r="AD1005" s="13"/>
      <c r="AE1005" s="13"/>
      <c r="AF1005" s="13"/>
      <c r="AG1005" s="39" t="s">
        <v>3318</v>
      </c>
      <c r="AH1005" s="39" t="s">
        <v>3319</v>
      </c>
      <c r="AI1005" s="39">
        <v>0.14499999999999999</v>
      </c>
      <c r="AJ1005" s="42" t="s">
        <v>1809</v>
      </c>
      <c r="AK1005" s="39" t="s">
        <v>3320</v>
      </c>
      <c r="AL1005" s="13"/>
    </row>
    <row r="1006" spans="1:38" ht="45" x14ac:dyDescent="0.25">
      <c r="A1006" s="31">
        <v>1000</v>
      </c>
      <c r="B1006" s="31">
        <v>1000</v>
      </c>
      <c r="C1006" s="39" t="s">
        <v>1161</v>
      </c>
      <c r="D1006" s="32"/>
      <c r="E1006" s="32"/>
      <c r="F1006" s="32"/>
      <c r="G1006" s="13"/>
      <c r="H1006" s="13"/>
      <c r="I1006" s="13"/>
      <c r="J1006" s="13"/>
      <c r="K1006" s="13"/>
      <c r="L1006" s="13"/>
      <c r="M1006" s="32"/>
      <c r="N1006" s="13"/>
      <c r="O1006" s="13"/>
      <c r="P1006" s="13"/>
      <c r="Q1006" s="13"/>
      <c r="R1006" s="32"/>
      <c r="S1006" s="13"/>
      <c r="T1006" s="13"/>
      <c r="U1006" s="13"/>
      <c r="V1006" s="13"/>
      <c r="W1006" s="32"/>
      <c r="X1006" s="13"/>
      <c r="Y1006" s="13"/>
      <c r="Z1006" s="13"/>
      <c r="AA1006" s="13"/>
      <c r="AB1006" s="13"/>
      <c r="AC1006" s="13"/>
      <c r="AD1006" s="13"/>
      <c r="AE1006" s="13"/>
      <c r="AF1006" s="13"/>
      <c r="AG1006" s="39" t="s">
        <v>3321</v>
      </c>
      <c r="AH1006" s="39" t="s">
        <v>3322</v>
      </c>
      <c r="AI1006" s="39">
        <v>0.11</v>
      </c>
      <c r="AJ1006" s="42">
        <v>1989</v>
      </c>
      <c r="AK1006" s="39" t="s">
        <v>3323</v>
      </c>
      <c r="AL1006" s="13"/>
    </row>
    <row r="1007" spans="1:38" ht="60" x14ac:dyDescent="0.25">
      <c r="A1007" s="31">
        <v>1001</v>
      </c>
      <c r="B1007" s="31">
        <v>1001</v>
      </c>
      <c r="C1007" s="39" t="s">
        <v>1161</v>
      </c>
      <c r="D1007" s="32"/>
      <c r="E1007" s="32"/>
      <c r="F1007" s="32"/>
      <c r="G1007" s="13"/>
      <c r="H1007" s="13"/>
      <c r="I1007" s="13"/>
      <c r="J1007" s="13"/>
      <c r="K1007" s="13"/>
      <c r="L1007" s="13"/>
      <c r="M1007" s="32"/>
      <c r="N1007" s="13"/>
      <c r="O1007" s="13"/>
      <c r="P1007" s="13"/>
      <c r="Q1007" s="13"/>
      <c r="R1007" s="32"/>
      <c r="S1007" s="13"/>
      <c r="T1007" s="13"/>
      <c r="U1007" s="13"/>
      <c r="V1007" s="13"/>
      <c r="W1007" s="32"/>
      <c r="X1007" s="13"/>
      <c r="Y1007" s="13"/>
      <c r="Z1007" s="13"/>
      <c r="AA1007" s="13"/>
      <c r="AB1007" s="13"/>
      <c r="AC1007" s="13"/>
      <c r="AD1007" s="13"/>
      <c r="AE1007" s="13"/>
      <c r="AF1007" s="13"/>
      <c r="AG1007" s="39" t="s">
        <v>3324</v>
      </c>
      <c r="AH1007" s="39" t="s">
        <v>3325</v>
      </c>
      <c r="AI1007" s="39">
        <v>0.10299999999999999</v>
      </c>
      <c r="AJ1007" s="42">
        <v>1984</v>
      </c>
      <c r="AK1007" s="39" t="s">
        <v>3001</v>
      </c>
      <c r="AL1007" s="13"/>
    </row>
    <row r="1008" spans="1:38" ht="60" x14ac:dyDescent="0.25">
      <c r="A1008" s="31">
        <v>1002</v>
      </c>
      <c r="B1008" s="31">
        <v>1002</v>
      </c>
      <c r="C1008" s="39" t="s">
        <v>1161</v>
      </c>
      <c r="D1008" s="32"/>
      <c r="E1008" s="32"/>
      <c r="F1008" s="32"/>
      <c r="G1008" s="13"/>
      <c r="H1008" s="13"/>
      <c r="I1008" s="13"/>
      <c r="J1008" s="13"/>
      <c r="K1008" s="13"/>
      <c r="L1008" s="13"/>
      <c r="M1008" s="32"/>
      <c r="N1008" s="13"/>
      <c r="O1008" s="13"/>
      <c r="P1008" s="13"/>
      <c r="Q1008" s="13"/>
      <c r="R1008" s="32"/>
      <c r="S1008" s="13"/>
      <c r="T1008" s="13"/>
      <c r="U1008" s="13"/>
      <c r="V1008" s="13"/>
      <c r="W1008" s="32"/>
      <c r="X1008" s="13"/>
      <c r="Y1008" s="13"/>
      <c r="Z1008" s="13"/>
      <c r="AA1008" s="13"/>
      <c r="AB1008" s="13"/>
      <c r="AC1008" s="13"/>
      <c r="AD1008" s="13"/>
      <c r="AE1008" s="13"/>
      <c r="AF1008" s="13"/>
      <c r="AG1008" s="39" t="s">
        <v>3321</v>
      </c>
      <c r="AH1008" s="39" t="s">
        <v>3326</v>
      </c>
      <c r="AI1008" s="39">
        <v>5.8000000000000003E-2</v>
      </c>
      <c r="AJ1008" s="42">
        <v>1995</v>
      </c>
      <c r="AK1008" s="39" t="s">
        <v>3001</v>
      </c>
      <c r="AL1008" s="13"/>
    </row>
    <row r="1009" spans="1:38" ht="75" x14ac:dyDescent="0.25">
      <c r="A1009" s="31">
        <v>1003</v>
      </c>
      <c r="B1009" s="31">
        <v>1003</v>
      </c>
      <c r="C1009" s="39" t="s">
        <v>1161</v>
      </c>
      <c r="D1009" s="32"/>
      <c r="E1009" s="32"/>
      <c r="F1009" s="32"/>
      <c r="G1009" s="13"/>
      <c r="H1009" s="13"/>
      <c r="I1009" s="13"/>
      <c r="J1009" s="13"/>
      <c r="K1009" s="13"/>
      <c r="L1009" s="13"/>
      <c r="M1009" s="32"/>
      <c r="N1009" s="13"/>
      <c r="O1009" s="13"/>
      <c r="P1009" s="13"/>
      <c r="Q1009" s="13"/>
      <c r="R1009" s="32"/>
      <c r="S1009" s="13"/>
      <c r="T1009" s="13"/>
      <c r="U1009" s="13"/>
      <c r="V1009" s="13"/>
      <c r="W1009" s="32"/>
      <c r="X1009" s="13"/>
      <c r="Y1009" s="13"/>
      <c r="Z1009" s="13"/>
      <c r="AA1009" s="13"/>
      <c r="AB1009" s="13"/>
      <c r="AC1009" s="13"/>
      <c r="AD1009" s="13"/>
      <c r="AE1009" s="13"/>
      <c r="AF1009" s="13"/>
      <c r="AG1009" s="39" t="s">
        <v>3321</v>
      </c>
      <c r="AH1009" s="39" t="s">
        <v>3327</v>
      </c>
      <c r="AI1009" s="39">
        <v>5.8999999999999997E-2</v>
      </c>
      <c r="AJ1009" s="42">
        <v>1988</v>
      </c>
      <c r="AK1009" s="39" t="s">
        <v>3001</v>
      </c>
      <c r="AL1009" s="13"/>
    </row>
    <row r="1010" spans="1:38" ht="60" x14ac:dyDescent="0.25">
      <c r="A1010" s="31">
        <v>1004</v>
      </c>
      <c r="B1010" s="31">
        <v>1004</v>
      </c>
      <c r="C1010" s="39" t="s">
        <v>1161</v>
      </c>
      <c r="D1010" s="32"/>
      <c r="E1010" s="32"/>
      <c r="F1010" s="32"/>
      <c r="G1010" s="13"/>
      <c r="H1010" s="13"/>
      <c r="I1010" s="13"/>
      <c r="J1010" s="13"/>
      <c r="K1010" s="13"/>
      <c r="L1010" s="13"/>
      <c r="M1010" s="32"/>
      <c r="N1010" s="13"/>
      <c r="O1010" s="13"/>
      <c r="P1010" s="13"/>
      <c r="Q1010" s="13"/>
      <c r="R1010" s="32"/>
      <c r="S1010" s="13"/>
      <c r="T1010" s="13"/>
      <c r="U1010" s="13"/>
      <c r="V1010" s="13"/>
      <c r="W1010" s="32"/>
      <c r="X1010" s="13"/>
      <c r="Y1010" s="13"/>
      <c r="Z1010" s="13"/>
      <c r="AA1010" s="13"/>
      <c r="AB1010" s="13"/>
      <c r="AC1010" s="13"/>
      <c r="AD1010" s="13"/>
      <c r="AE1010" s="13"/>
      <c r="AF1010" s="13"/>
      <c r="AG1010" s="39" t="s">
        <v>3321</v>
      </c>
      <c r="AH1010" s="39" t="s">
        <v>3328</v>
      </c>
      <c r="AI1010" s="39">
        <v>5.7000000000000002E-2</v>
      </c>
      <c r="AJ1010" s="42">
        <v>1995</v>
      </c>
      <c r="AK1010" s="39" t="s">
        <v>3329</v>
      </c>
      <c r="AL1010" s="13"/>
    </row>
    <row r="1011" spans="1:38" ht="60" x14ac:dyDescent="0.25">
      <c r="A1011" s="31">
        <v>1005</v>
      </c>
      <c r="B1011" s="31">
        <v>1005</v>
      </c>
      <c r="C1011" s="39" t="s">
        <v>1161</v>
      </c>
      <c r="D1011" s="32"/>
      <c r="E1011" s="32"/>
      <c r="F1011" s="32"/>
      <c r="G1011" s="13"/>
      <c r="H1011" s="13"/>
      <c r="I1011" s="13"/>
      <c r="J1011" s="13"/>
      <c r="K1011" s="13"/>
      <c r="L1011" s="13"/>
      <c r="M1011" s="32"/>
      <c r="N1011" s="13"/>
      <c r="O1011" s="13"/>
      <c r="P1011" s="13"/>
      <c r="Q1011" s="13"/>
      <c r="R1011" s="32"/>
      <c r="S1011" s="13"/>
      <c r="T1011" s="13"/>
      <c r="U1011" s="13"/>
      <c r="V1011" s="13"/>
      <c r="W1011" s="32"/>
      <c r="X1011" s="13"/>
      <c r="Y1011" s="13"/>
      <c r="Z1011" s="13"/>
      <c r="AA1011" s="13"/>
      <c r="AB1011" s="13"/>
      <c r="AC1011" s="13"/>
      <c r="AD1011" s="13"/>
      <c r="AE1011" s="13"/>
      <c r="AF1011" s="13"/>
      <c r="AG1011" s="39" t="s">
        <v>3324</v>
      </c>
      <c r="AH1011" s="39" t="s">
        <v>3330</v>
      </c>
      <c r="AI1011" s="39">
        <v>6.5000000000000002E-2</v>
      </c>
      <c r="AJ1011" s="42">
        <v>1984</v>
      </c>
      <c r="AK1011" s="39" t="s">
        <v>3329</v>
      </c>
      <c r="AL1011" s="13"/>
    </row>
    <row r="1012" spans="1:38" ht="60" x14ac:dyDescent="0.25">
      <c r="A1012" s="31">
        <v>1006</v>
      </c>
      <c r="B1012" s="31">
        <v>1006</v>
      </c>
      <c r="C1012" s="39" t="s">
        <v>1161</v>
      </c>
      <c r="D1012" s="32"/>
      <c r="E1012" s="32"/>
      <c r="F1012" s="32"/>
      <c r="G1012" s="13"/>
      <c r="H1012" s="13"/>
      <c r="I1012" s="13"/>
      <c r="J1012" s="13"/>
      <c r="K1012" s="13"/>
      <c r="L1012" s="13"/>
      <c r="M1012" s="32"/>
      <c r="N1012" s="13"/>
      <c r="O1012" s="13"/>
      <c r="P1012" s="13"/>
      <c r="Q1012" s="13"/>
      <c r="R1012" s="32"/>
      <c r="S1012" s="13"/>
      <c r="T1012" s="13"/>
      <c r="U1012" s="13"/>
      <c r="V1012" s="13"/>
      <c r="W1012" s="32"/>
      <c r="X1012" s="13"/>
      <c r="Y1012" s="13"/>
      <c r="Z1012" s="13"/>
      <c r="AA1012" s="13"/>
      <c r="AB1012" s="13"/>
      <c r="AC1012" s="13"/>
      <c r="AD1012" s="13"/>
      <c r="AE1012" s="13"/>
      <c r="AF1012" s="13"/>
      <c r="AG1012" s="39" t="s">
        <v>3321</v>
      </c>
      <c r="AH1012" s="39" t="s">
        <v>3331</v>
      </c>
      <c r="AI1012" s="39">
        <v>0.05</v>
      </c>
      <c r="AJ1012" s="42">
        <v>1996</v>
      </c>
      <c r="AK1012" s="39" t="s">
        <v>3329</v>
      </c>
      <c r="AL1012" s="13"/>
    </row>
    <row r="1013" spans="1:38" ht="45" x14ac:dyDescent="0.25">
      <c r="A1013" s="31">
        <v>1007</v>
      </c>
      <c r="B1013" s="31">
        <v>1007</v>
      </c>
      <c r="C1013" s="39" t="s">
        <v>1161</v>
      </c>
      <c r="D1013" s="32"/>
      <c r="E1013" s="32"/>
      <c r="F1013" s="32"/>
      <c r="G1013" s="13"/>
      <c r="H1013" s="13"/>
      <c r="I1013" s="13"/>
      <c r="J1013" s="13"/>
      <c r="K1013" s="13"/>
      <c r="L1013" s="13"/>
      <c r="M1013" s="32"/>
      <c r="N1013" s="13"/>
      <c r="O1013" s="13"/>
      <c r="P1013" s="13"/>
      <c r="Q1013" s="13"/>
      <c r="R1013" s="32"/>
      <c r="S1013" s="13"/>
      <c r="T1013" s="13"/>
      <c r="U1013" s="13"/>
      <c r="V1013" s="13"/>
      <c r="W1013" s="32"/>
      <c r="X1013" s="13"/>
      <c r="Y1013" s="13"/>
      <c r="Z1013" s="13"/>
      <c r="AA1013" s="13"/>
      <c r="AB1013" s="13"/>
      <c r="AC1013" s="13"/>
      <c r="AD1013" s="13"/>
      <c r="AE1013" s="13"/>
      <c r="AF1013" s="13"/>
      <c r="AG1013" s="39" t="s">
        <v>3324</v>
      </c>
      <c r="AH1013" s="39" t="s">
        <v>3332</v>
      </c>
      <c r="AI1013" s="39">
        <v>0.218</v>
      </c>
      <c r="AJ1013" s="42">
        <v>1984</v>
      </c>
      <c r="AK1013" s="39" t="s">
        <v>3333</v>
      </c>
      <c r="AL1013" s="13"/>
    </row>
    <row r="1014" spans="1:38" ht="75" x14ac:dyDescent="0.25">
      <c r="A1014" s="31">
        <v>1008</v>
      </c>
      <c r="B1014" s="31">
        <v>1008</v>
      </c>
      <c r="C1014" s="39" t="s">
        <v>1161</v>
      </c>
      <c r="D1014" s="32"/>
      <c r="E1014" s="32"/>
      <c r="F1014" s="32"/>
      <c r="G1014" s="13"/>
      <c r="H1014" s="13"/>
      <c r="I1014" s="13"/>
      <c r="J1014" s="13"/>
      <c r="K1014" s="13"/>
      <c r="L1014" s="13"/>
      <c r="M1014" s="32"/>
      <c r="N1014" s="13"/>
      <c r="O1014" s="13"/>
      <c r="P1014" s="13"/>
      <c r="Q1014" s="13"/>
      <c r="R1014" s="32"/>
      <c r="S1014" s="13"/>
      <c r="T1014" s="13"/>
      <c r="U1014" s="13"/>
      <c r="V1014" s="13"/>
      <c r="W1014" s="32"/>
      <c r="X1014" s="13"/>
      <c r="Y1014" s="13"/>
      <c r="Z1014" s="13"/>
      <c r="AA1014" s="13"/>
      <c r="AB1014" s="13"/>
      <c r="AC1014" s="13"/>
      <c r="AD1014" s="13"/>
      <c r="AE1014" s="13"/>
      <c r="AF1014" s="13"/>
      <c r="AG1014" s="39" t="s">
        <v>3321</v>
      </c>
      <c r="AH1014" s="39" t="s">
        <v>3334</v>
      </c>
      <c r="AI1014" s="39">
        <v>0.09</v>
      </c>
      <c r="AJ1014" s="42">
        <v>1988</v>
      </c>
      <c r="AK1014" s="39" t="s">
        <v>3333</v>
      </c>
      <c r="AL1014" s="13"/>
    </row>
    <row r="1015" spans="1:38" ht="75" x14ac:dyDescent="0.25">
      <c r="A1015" s="31">
        <v>1009</v>
      </c>
      <c r="B1015" s="31">
        <v>1009</v>
      </c>
      <c r="C1015" s="39" t="s">
        <v>1161</v>
      </c>
      <c r="D1015" s="32"/>
      <c r="E1015" s="32"/>
      <c r="F1015" s="32"/>
      <c r="G1015" s="13"/>
      <c r="H1015" s="13"/>
      <c r="I1015" s="13"/>
      <c r="J1015" s="13"/>
      <c r="K1015" s="13"/>
      <c r="L1015" s="13"/>
      <c r="M1015" s="32"/>
      <c r="N1015" s="13"/>
      <c r="O1015" s="13"/>
      <c r="P1015" s="13"/>
      <c r="Q1015" s="13"/>
      <c r="R1015" s="32"/>
      <c r="S1015" s="13"/>
      <c r="T1015" s="13"/>
      <c r="U1015" s="13"/>
      <c r="V1015" s="13"/>
      <c r="W1015" s="32"/>
      <c r="X1015" s="13"/>
      <c r="Y1015" s="13"/>
      <c r="Z1015" s="13"/>
      <c r="AA1015" s="13"/>
      <c r="AB1015" s="13"/>
      <c r="AC1015" s="13"/>
      <c r="AD1015" s="13"/>
      <c r="AE1015" s="13"/>
      <c r="AF1015" s="13"/>
      <c r="AG1015" s="39" t="s">
        <v>3321</v>
      </c>
      <c r="AH1015" s="39" t="s">
        <v>3335</v>
      </c>
      <c r="AI1015" s="39">
        <v>8.5000000000000006E-2</v>
      </c>
      <c r="AJ1015" s="42">
        <v>1990</v>
      </c>
      <c r="AK1015" s="39" t="s">
        <v>3336</v>
      </c>
      <c r="AL1015" s="13"/>
    </row>
    <row r="1016" spans="1:38" ht="60" x14ac:dyDescent="0.25">
      <c r="A1016" s="31">
        <v>1010</v>
      </c>
      <c r="B1016" s="31">
        <v>1010</v>
      </c>
      <c r="C1016" s="39" t="s">
        <v>1161</v>
      </c>
      <c r="D1016" s="32"/>
      <c r="E1016" s="32"/>
      <c r="F1016" s="32"/>
      <c r="G1016" s="13"/>
      <c r="H1016" s="13"/>
      <c r="I1016" s="13"/>
      <c r="J1016" s="13"/>
      <c r="K1016" s="13"/>
      <c r="L1016" s="13"/>
      <c r="M1016" s="32"/>
      <c r="N1016" s="13"/>
      <c r="O1016" s="13"/>
      <c r="P1016" s="13"/>
      <c r="Q1016" s="13"/>
      <c r="R1016" s="32"/>
      <c r="S1016" s="13"/>
      <c r="T1016" s="13"/>
      <c r="U1016" s="13"/>
      <c r="V1016" s="13"/>
      <c r="W1016" s="32"/>
      <c r="X1016" s="13"/>
      <c r="Y1016" s="13"/>
      <c r="Z1016" s="13"/>
      <c r="AA1016" s="13"/>
      <c r="AB1016" s="13"/>
      <c r="AC1016" s="13"/>
      <c r="AD1016" s="13"/>
      <c r="AE1016" s="13"/>
      <c r="AF1016" s="13"/>
      <c r="AG1016" s="39" t="s">
        <v>3321</v>
      </c>
      <c r="AH1016" s="39" t="s">
        <v>3337</v>
      </c>
      <c r="AI1016" s="39">
        <v>8.5000000000000006E-2</v>
      </c>
      <c r="AJ1016" s="42">
        <v>1986</v>
      </c>
      <c r="AK1016" s="39" t="s">
        <v>3338</v>
      </c>
      <c r="AL1016" s="13"/>
    </row>
    <row r="1017" spans="1:38" ht="60" x14ac:dyDescent="0.25">
      <c r="A1017" s="31">
        <v>1011</v>
      </c>
      <c r="B1017" s="31">
        <v>1011</v>
      </c>
      <c r="C1017" s="39" t="s">
        <v>1487</v>
      </c>
      <c r="D1017" s="32"/>
      <c r="E1017" s="32"/>
      <c r="F1017" s="32"/>
      <c r="G1017" s="13"/>
      <c r="H1017" s="13"/>
      <c r="I1017" s="13"/>
      <c r="J1017" s="13"/>
      <c r="K1017" s="13"/>
      <c r="L1017" s="13"/>
      <c r="M1017" s="32"/>
      <c r="N1017" s="13"/>
      <c r="O1017" s="13"/>
      <c r="P1017" s="13"/>
      <c r="Q1017" s="13"/>
      <c r="R1017" s="32"/>
      <c r="S1017" s="13"/>
      <c r="T1017" s="13"/>
      <c r="U1017" s="13"/>
      <c r="V1017" s="13"/>
      <c r="W1017" s="32"/>
      <c r="X1017" s="13"/>
      <c r="Y1017" s="13"/>
      <c r="Z1017" s="13"/>
      <c r="AA1017" s="13"/>
      <c r="AB1017" s="13"/>
      <c r="AC1017" s="13"/>
      <c r="AD1017" s="13"/>
      <c r="AE1017" s="13"/>
      <c r="AF1017" s="13"/>
      <c r="AG1017" s="39" t="s">
        <v>3339</v>
      </c>
      <c r="AH1017" s="39" t="s">
        <v>3340</v>
      </c>
      <c r="AI1017" s="39">
        <v>0.16</v>
      </c>
      <c r="AJ1017" s="42">
        <v>1987</v>
      </c>
      <c r="AK1017" s="39" t="s">
        <v>3341</v>
      </c>
      <c r="AL1017" s="13"/>
    </row>
    <row r="1018" spans="1:38" ht="45" x14ac:dyDescent="0.25">
      <c r="A1018" s="31">
        <v>1012</v>
      </c>
      <c r="B1018" s="31">
        <v>1012</v>
      </c>
      <c r="C1018" s="39" t="s">
        <v>1487</v>
      </c>
      <c r="D1018" s="32"/>
      <c r="E1018" s="32"/>
      <c r="F1018" s="32"/>
      <c r="G1018" s="13"/>
      <c r="H1018" s="13"/>
      <c r="I1018" s="13"/>
      <c r="J1018" s="13"/>
      <c r="K1018" s="13"/>
      <c r="L1018" s="13"/>
      <c r="M1018" s="32"/>
      <c r="N1018" s="13"/>
      <c r="O1018" s="13"/>
      <c r="P1018" s="13"/>
      <c r="Q1018" s="13"/>
      <c r="R1018" s="32"/>
      <c r="S1018" s="13"/>
      <c r="T1018" s="13"/>
      <c r="U1018" s="13"/>
      <c r="V1018" s="13"/>
      <c r="W1018" s="32"/>
      <c r="X1018" s="13"/>
      <c r="Y1018" s="13"/>
      <c r="Z1018" s="13"/>
      <c r="AA1018" s="13"/>
      <c r="AB1018" s="13"/>
      <c r="AC1018" s="13"/>
      <c r="AD1018" s="13"/>
      <c r="AE1018" s="13"/>
      <c r="AF1018" s="13"/>
      <c r="AG1018" s="39" t="s">
        <v>3342</v>
      </c>
      <c r="AH1018" s="39" t="s">
        <v>3343</v>
      </c>
      <c r="AI1018" s="39">
        <v>0.158</v>
      </c>
      <c r="AJ1018" s="42">
        <v>1987</v>
      </c>
      <c r="AK1018" s="39" t="s">
        <v>3344</v>
      </c>
      <c r="AL1018" s="13"/>
    </row>
    <row r="1019" spans="1:38" ht="75" x14ac:dyDescent="0.25">
      <c r="A1019" s="31">
        <v>1013</v>
      </c>
      <c r="B1019" s="31">
        <v>1013</v>
      </c>
      <c r="C1019" s="39" t="s">
        <v>1487</v>
      </c>
      <c r="D1019" s="32"/>
      <c r="E1019" s="32"/>
      <c r="F1019" s="32"/>
      <c r="G1019" s="13"/>
      <c r="H1019" s="13"/>
      <c r="I1019" s="13"/>
      <c r="J1019" s="13"/>
      <c r="K1019" s="13"/>
      <c r="L1019" s="13"/>
      <c r="M1019" s="32"/>
      <c r="N1019" s="13"/>
      <c r="O1019" s="13"/>
      <c r="P1019" s="13"/>
      <c r="Q1019" s="13"/>
      <c r="R1019" s="32"/>
      <c r="S1019" s="13"/>
      <c r="T1019" s="13"/>
      <c r="U1019" s="13"/>
      <c r="V1019" s="13"/>
      <c r="W1019" s="32"/>
      <c r="X1019" s="13"/>
      <c r="Y1019" s="13"/>
      <c r="Z1019" s="13"/>
      <c r="AA1019" s="13"/>
      <c r="AB1019" s="13"/>
      <c r="AC1019" s="13"/>
      <c r="AD1019" s="13"/>
      <c r="AE1019" s="13"/>
      <c r="AF1019" s="13"/>
      <c r="AG1019" s="39" t="s">
        <v>3345</v>
      </c>
      <c r="AH1019" s="39" t="s">
        <v>3346</v>
      </c>
      <c r="AI1019" s="39">
        <v>5.7000000000000002E-2</v>
      </c>
      <c r="AJ1019" s="42">
        <v>1989</v>
      </c>
      <c r="AK1019" s="39" t="s">
        <v>3347</v>
      </c>
      <c r="AL1019" s="13"/>
    </row>
    <row r="1020" spans="1:38" ht="75" x14ac:dyDescent="0.25">
      <c r="A1020" s="31">
        <v>1014</v>
      </c>
      <c r="B1020" s="31">
        <v>1014</v>
      </c>
      <c r="C1020" s="39" t="s">
        <v>1140</v>
      </c>
      <c r="D1020" s="32"/>
      <c r="E1020" s="32"/>
      <c r="F1020" s="32"/>
      <c r="G1020" s="13"/>
      <c r="H1020" s="13"/>
      <c r="I1020" s="13"/>
      <c r="J1020" s="13"/>
      <c r="K1020" s="13"/>
      <c r="L1020" s="13"/>
      <c r="M1020" s="32"/>
      <c r="N1020" s="13"/>
      <c r="O1020" s="13"/>
      <c r="P1020" s="13"/>
      <c r="Q1020" s="13"/>
      <c r="R1020" s="32"/>
      <c r="S1020" s="13"/>
      <c r="T1020" s="13"/>
      <c r="U1020" s="13"/>
      <c r="V1020" s="13"/>
      <c r="W1020" s="32"/>
      <c r="X1020" s="13"/>
      <c r="Y1020" s="13"/>
      <c r="Z1020" s="13"/>
      <c r="AA1020" s="13"/>
      <c r="AB1020" s="13"/>
      <c r="AC1020" s="13"/>
      <c r="AD1020" s="13"/>
      <c r="AE1020" s="13"/>
      <c r="AF1020" s="13"/>
      <c r="AG1020" s="39" t="s">
        <v>3348</v>
      </c>
      <c r="AH1020" s="39" t="s">
        <v>3349</v>
      </c>
      <c r="AI1020" s="39">
        <v>0.12</v>
      </c>
      <c r="AJ1020" s="42">
        <v>1984</v>
      </c>
      <c r="AK1020" s="39" t="s">
        <v>3350</v>
      </c>
      <c r="AL1020" s="13"/>
    </row>
    <row r="1021" spans="1:38" ht="75" x14ac:dyDescent="0.25">
      <c r="A1021" s="31">
        <v>1015</v>
      </c>
      <c r="B1021" s="31">
        <v>1015</v>
      </c>
      <c r="C1021" s="39" t="s">
        <v>1140</v>
      </c>
      <c r="D1021" s="32"/>
      <c r="E1021" s="32"/>
      <c r="F1021" s="32"/>
      <c r="G1021" s="13"/>
      <c r="H1021" s="13"/>
      <c r="I1021" s="13"/>
      <c r="J1021" s="13"/>
      <c r="K1021" s="13"/>
      <c r="L1021" s="13"/>
      <c r="M1021" s="32"/>
      <c r="N1021" s="13"/>
      <c r="O1021" s="13"/>
      <c r="P1021" s="13"/>
      <c r="Q1021" s="13"/>
      <c r="R1021" s="32"/>
      <c r="S1021" s="13"/>
      <c r="T1021" s="13"/>
      <c r="U1021" s="13"/>
      <c r="V1021" s="13"/>
      <c r="W1021" s="32"/>
      <c r="X1021" s="13"/>
      <c r="Y1021" s="13"/>
      <c r="Z1021" s="13"/>
      <c r="AA1021" s="13"/>
      <c r="AB1021" s="13"/>
      <c r="AC1021" s="13"/>
      <c r="AD1021" s="13"/>
      <c r="AE1021" s="13"/>
      <c r="AF1021" s="13"/>
      <c r="AG1021" s="39" t="s">
        <v>3348</v>
      </c>
      <c r="AH1021" s="39" t="s">
        <v>3351</v>
      </c>
      <c r="AI1021" s="39">
        <v>0.124</v>
      </c>
      <c r="AJ1021" s="42">
        <v>1985</v>
      </c>
      <c r="AK1021" s="39" t="s">
        <v>3350</v>
      </c>
      <c r="AL1021" s="13"/>
    </row>
    <row r="1022" spans="1:38" ht="105" x14ac:dyDescent="0.25">
      <c r="A1022" s="31">
        <v>1016</v>
      </c>
      <c r="B1022" s="31">
        <v>1016</v>
      </c>
      <c r="C1022" s="39" t="s">
        <v>1140</v>
      </c>
      <c r="D1022" s="32"/>
      <c r="E1022" s="32"/>
      <c r="F1022" s="32"/>
      <c r="G1022" s="13"/>
      <c r="H1022" s="13"/>
      <c r="I1022" s="13"/>
      <c r="J1022" s="13"/>
      <c r="K1022" s="13"/>
      <c r="L1022" s="13"/>
      <c r="M1022" s="32"/>
      <c r="N1022" s="13"/>
      <c r="O1022" s="13"/>
      <c r="P1022" s="13"/>
      <c r="Q1022" s="13"/>
      <c r="R1022" s="32"/>
      <c r="S1022" s="13"/>
      <c r="T1022" s="13"/>
      <c r="U1022" s="13"/>
      <c r="V1022" s="13"/>
      <c r="W1022" s="32"/>
      <c r="X1022" s="13"/>
      <c r="Y1022" s="13"/>
      <c r="Z1022" s="13"/>
      <c r="AA1022" s="13"/>
      <c r="AB1022" s="13"/>
      <c r="AC1022" s="13"/>
      <c r="AD1022" s="13"/>
      <c r="AE1022" s="13"/>
      <c r="AF1022" s="13"/>
      <c r="AG1022" s="39" t="s">
        <v>3352</v>
      </c>
      <c r="AH1022" s="39" t="s">
        <v>3353</v>
      </c>
      <c r="AI1022" s="39">
        <v>0.08</v>
      </c>
      <c r="AJ1022" s="42">
        <v>1995</v>
      </c>
      <c r="AK1022" s="39" t="s">
        <v>3350</v>
      </c>
      <c r="AL1022" s="13"/>
    </row>
    <row r="1023" spans="1:38" ht="75" x14ac:dyDescent="0.25">
      <c r="A1023" s="31">
        <v>1017</v>
      </c>
      <c r="B1023" s="31">
        <v>1017</v>
      </c>
      <c r="C1023" s="39" t="s">
        <v>1140</v>
      </c>
      <c r="D1023" s="32"/>
      <c r="E1023" s="32"/>
      <c r="F1023" s="32"/>
      <c r="G1023" s="13"/>
      <c r="H1023" s="13"/>
      <c r="I1023" s="13"/>
      <c r="J1023" s="13"/>
      <c r="K1023" s="13"/>
      <c r="L1023" s="13"/>
      <c r="M1023" s="32"/>
      <c r="N1023" s="13"/>
      <c r="O1023" s="13"/>
      <c r="P1023" s="13"/>
      <c r="Q1023" s="13"/>
      <c r="R1023" s="32"/>
      <c r="S1023" s="13"/>
      <c r="T1023" s="13"/>
      <c r="U1023" s="13"/>
      <c r="V1023" s="13"/>
      <c r="W1023" s="32"/>
      <c r="X1023" s="13"/>
      <c r="Y1023" s="13"/>
      <c r="Z1023" s="13"/>
      <c r="AA1023" s="13"/>
      <c r="AB1023" s="13"/>
      <c r="AC1023" s="13"/>
      <c r="AD1023" s="13"/>
      <c r="AE1023" s="13"/>
      <c r="AF1023" s="13"/>
      <c r="AG1023" s="39" t="s">
        <v>3352</v>
      </c>
      <c r="AH1023" s="39" t="s">
        <v>3354</v>
      </c>
      <c r="AI1023" s="39">
        <v>9.0999999999999998E-2</v>
      </c>
      <c r="AJ1023" s="42">
        <v>1995</v>
      </c>
      <c r="AK1023" s="39" t="s">
        <v>3350</v>
      </c>
      <c r="AL1023" s="13"/>
    </row>
    <row r="1024" spans="1:38" ht="90" x14ac:dyDescent="0.25">
      <c r="A1024" s="31">
        <v>1018</v>
      </c>
      <c r="B1024" s="31">
        <v>1018</v>
      </c>
      <c r="C1024" s="39" t="s">
        <v>1140</v>
      </c>
      <c r="D1024" s="32"/>
      <c r="E1024" s="32"/>
      <c r="F1024" s="32"/>
      <c r="G1024" s="13"/>
      <c r="H1024" s="13"/>
      <c r="I1024" s="13"/>
      <c r="J1024" s="13"/>
      <c r="K1024" s="13"/>
      <c r="L1024" s="13"/>
      <c r="M1024" s="32"/>
      <c r="N1024" s="13"/>
      <c r="O1024" s="13"/>
      <c r="P1024" s="13"/>
      <c r="Q1024" s="13"/>
      <c r="R1024" s="32"/>
      <c r="S1024" s="13"/>
      <c r="T1024" s="13"/>
      <c r="U1024" s="13"/>
      <c r="V1024" s="13"/>
      <c r="W1024" s="32"/>
      <c r="X1024" s="13"/>
      <c r="Y1024" s="13"/>
      <c r="Z1024" s="13"/>
      <c r="AA1024" s="13"/>
      <c r="AB1024" s="13"/>
      <c r="AC1024" s="13"/>
      <c r="AD1024" s="13"/>
      <c r="AE1024" s="13"/>
      <c r="AF1024" s="13"/>
      <c r="AG1024" s="39" t="s">
        <v>3352</v>
      </c>
      <c r="AH1024" s="39" t="s">
        <v>3355</v>
      </c>
      <c r="AI1024" s="39">
        <v>9.7000000000000003E-2</v>
      </c>
      <c r="AJ1024" s="42">
        <v>1994</v>
      </c>
      <c r="AK1024" s="39" t="s">
        <v>3350</v>
      </c>
      <c r="AL1024" s="13"/>
    </row>
    <row r="1025" spans="1:38" ht="75" x14ac:dyDescent="0.25">
      <c r="A1025" s="31">
        <v>1019</v>
      </c>
      <c r="B1025" s="31">
        <v>1019</v>
      </c>
      <c r="C1025" s="39" t="s">
        <v>1140</v>
      </c>
      <c r="D1025" s="32"/>
      <c r="E1025" s="32"/>
      <c r="F1025" s="32"/>
      <c r="G1025" s="13"/>
      <c r="H1025" s="13"/>
      <c r="I1025" s="13"/>
      <c r="J1025" s="13"/>
      <c r="K1025" s="13"/>
      <c r="L1025" s="13"/>
      <c r="M1025" s="32"/>
      <c r="N1025" s="13"/>
      <c r="O1025" s="13"/>
      <c r="P1025" s="13"/>
      <c r="Q1025" s="13"/>
      <c r="R1025" s="32"/>
      <c r="S1025" s="13"/>
      <c r="T1025" s="13"/>
      <c r="U1025" s="13"/>
      <c r="V1025" s="13"/>
      <c r="W1025" s="32"/>
      <c r="X1025" s="13"/>
      <c r="Y1025" s="13"/>
      <c r="Z1025" s="13"/>
      <c r="AA1025" s="13"/>
      <c r="AB1025" s="13"/>
      <c r="AC1025" s="13"/>
      <c r="AD1025" s="13"/>
      <c r="AE1025" s="13"/>
      <c r="AF1025" s="13"/>
      <c r="AG1025" s="39" t="s">
        <v>3348</v>
      </c>
      <c r="AH1025" s="39" t="s">
        <v>3356</v>
      </c>
      <c r="AI1025" s="39">
        <v>0.24</v>
      </c>
      <c r="AJ1025" s="42">
        <v>1989</v>
      </c>
      <c r="AK1025" s="39" t="s">
        <v>3357</v>
      </c>
      <c r="AL1025" s="13"/>
    </row>
    <row r="1026" spans="1:38" ht="30" x14ac:dyDescent="0.25">
      <c r="A1026" s="31">
        <v>1020</v>
      </c>
      <c r="B1026" s="31">
        <v>1020</v>
      </c>
      <c r="C1026" s="39" t="s">
        <v>1140</v>
      </c>
      <c r="D1026" s="32"/>
      <c r="E1026" s="32"/>
      <c r="F1026" s="32"/>
      <c r="G1026" s="13"/>
      <c r="H1026" s="13"/>
      <c r="I1026" s="13"/>
      <c r="J1026" s="13"/>
      <c r="K1026" s="13"/>
      <c r="L1026" s="13"/>
      <c r="M1026" s="32"/>
      <c r="N1026" s="13"/>
      <c r="O1026" s="13"/>
      <c r="P1026" s="13"/>
      <c r="Q1026" s="13"/>
      <c r="R1026" s="32"/>
      <c r="S1026" s="13"/>
      <c r="T1026" s="13"/>
      <c r="U1026" s="13"/>
      <c r="V1026" s="13"/>
      <c r="W1026" s="32"/>
      <c r="X1026" s="13"/>
      <c r="Y1026" s="13"/>
      <c r="Z1026" s="13"/>
      <c r="AA1026" s="13"/>
      <c r="AB1026" s="13"/>
      <c r="AC1026" s="13"/>
      <c r="AD1026" s="13"/>
      <c r="AE1026" s="13"/>
      <c r="AF1026" s="13"/>
      <c r="AG1026" s="39" t="s">
        <v>3358</v>
      </c>
      <c r="AH1026" s="39" t="s">
        <v>3359</v>
      </c>
      <c r="AI1026" s="39">
        <v>0.60899999999999999</v>
      </c>
      <c r="AJ1026" s="42">
        <v>1983</v>
      </c>
      <c r="AK1026" s="39" t="s">
        <v>1258</v>
      </c>
      <c r="AL1026" s="13"/>
    </row>
    <row r="1027" spans="1:38" ht="90" x14ac:dyDescent="0.25">
      <c r="A1027" s="31">
        <v>1021</v>
      </c>
      <c r="B1027" s="31">
        <v>1021</v>
      </c>
      <c r="C1027" s="39" t="s">
        <v>1140</v>
      </c>
      <c r="D1027" s="32"/>
      <c r="E1027" s="32"/>
      <c r="F1027" s="32"/>
      <c r="G1027" s="13"/>
      <c r="H1027" s="13"/>
      <c r="I1027" s="13"/>
      <c r="J1027" s="13"/>
      <c r="K1027" s="13"/>
      <c r="L1027" s="13"/>
      <c r="M1027" s="32"/>
      <c r="N1027" s="13"/>
      <c r="O1027" s="13"/>
      <c r="P1027" s="13"/>
      <c r="Q1027" s="13"/>
      <c r="R1027" s="32"/>
      <c r="S1027" s="13"/>
      <c r="T1027" s="13"/>
      <c r="U1027" s="13"/>
      <c r="V1027" s="13"/>
      <c r="W1027" s="32"/>
      <c r="X1027" s="13"/>
      <c r="Y1027" s="13"/>
      <c r="Z1027" s="13"/>
      <c r="AA1027" s="13"/>
      <c r="AB1027" s="13"/>
      <c r="AC1027" s="13"/>
      <c r="AD1027" s="13"/>
      <c r="AE1027" s="13"/>
      <c r="AF1027" s="13"/>
      <c r="AG1027" s="39" t="s">
        <v>3358</v>
      </c>
      <c r="AH1027" s="39" t="s">
        <v>3360</v>
      </c>
      <c r="AI1027" s="39">
        <v>0.125</v>
      </c>
      <c r="AJ1027" s="42">
        <v>1981</v>
      </c>
      <c r="AK1027" s="39" t="s">
        <v>3207</v>
      </c>
      <c r="AL1027" s="13"/>
    </row>
    <row r="1028" spans="1:38" ht="75" x14ac:dyDescent="0.25">
      <c r="A1028" s="31">
        <v>1022</v>
      </c>
      <c r="B1028" s="31">
        <v>1022</v>
      </c>
      <c r="C1028" s="39" t="s">
        <v>1201</v>
      </c>
      <c r="D1028" s="32"/>
      <c r="E1028" s="32"/>
      <c r="F1028" s="32"/>
      <c r="G1028" s="13"/>
      <c r="H1028" s="13"/>
      <c r="I1028" s="13"/>
      <c r="J1028" s="13"/>
      <c r="K1028" s="13"/>
      <c r="L1028" s="13"/>
      <c r="M1028" s="32"/>
      <c r="N1028" s="13"/>
      <c r="O1028" s="13"/>
      <c r="P1028" s="13"/>
      <c r="Q1028" s="13"/>
      <c r="R1028" s="32"/>
      <c r="S1028" s="13"/>
      <c r="T1028" s="13"/>
      <c r="U1028" s="13"/>
      <c r="V1028" s="13"/>
      <c r="W1028" s="32"/>
      <c r="X1028" s="13"/>
      <c r="Y1028" s="13"/>
      <c r="Z1028" s="13"/>
      <c r="AA1028" s="13"/>
      <c r="AB1028" s="13"/>
      <c r="AC1028" s="13"/>
      <c r="AD1028" s="13"/>
      <c r="AE1028" s="13"/>
      <c r="AF1028" s="13"/>
      <c r="AG1028" s="39" t="s">
        <v>3361</v>
      </c>
      <c r="AH1028" s="39" t="s">
        <v>3362</v>
      </c>
      <c r="AI1028" s="39">
        <v>0.16</v>
      </c>
      <c r="AJ1028" s="42">
        <v>1992</v>
      </c>
      <c r="AK1028" s="39" t="s">
        <v>2568</v>
      </c>
      <c r="AL1028" s="13"/>
    </row>
    <row r="1029" spans="1:38" ht="75" x14ac:dyDescent="0.25">
      <c r="A1029" s="31">
        <v>1023</v>
      </c>
      <c r="B1029" s="31">
        <v>1023</v>
      </c>
      <c r="C1029" s="39" t="s">
        <v>1161</v>
      </c>
      <c r="D1029" s="32"/>
      <c r="E1029" s="32"/>
      <c r="F1029" s="32"/>
      <c r="G1029" s="13"/>
      <c r="H1029" s="13"/>
      <c r="I1029" s="13"/>
      <c r="J1029" s="13"/>
      <c r="K1029" s="13"/>
      <c r="L1029" s="13"/>
      <c r="M1029" s="32"/>
      <c r="N1029" s="13"/>
      <c r="O1029" s="13"/>
      <c r="P1029" s="13"/>
      <c r="Q1029" s="13"/>
      <c r="R1029" s="32"/>
      <c r="S1029" s="13"/>
      <c r="T1029" s="13"/>
      <c r="U1029" s="13"/>
      <c r="V1029" s="13"/>
      <c r="W1029" s="32"/>
      <c r="X1029" s="13"/>
      <c r="Y1029" s="13"/>
      <c r="Z1029" s="13"/>
      <c r="AA1029" s="13"/>
      <c r="AB1029" s="13"/>
      <c r="AC1029" s="13"/>
      <c r="AD1029" s="13"/>
      <c r="AE1029" s="13"/>
      <c r="AF1029" s="13"/>
      <c r="AG1029" s="39" t="s">
        <v>3363</v>
      </c>
      <c r="AH1029" s="39" t="s">
        <v>3364</v>
      </c>
      <c r="AI1029" s="39">
        <v>0.129</v>
      </c>
      <c r="AJ1029" s="42">
        <v>2014</v>
      </c>
      <c r="AK1029" s="39" t="s">
        <v>3365</v>
      </c>
      <c r="AL1029" s="13"/>
    </row>
    <row r="1030" spans="1:38" ht="90" x14ac:dyDescent="0.25">
      <c r="A1030" s="31">
        <v>1024</v>
      </c>
      <c r="B1030" s="31">
        <v>1024</v>
      </c>
      <c r="C1030" s="39" t="s">
        <v>1371</v>
      </c>
      <c r="D1030" s="32"/>
      <c r="E1030" s="32"/>
      <c r="F1030" s="32"/>
      <c r="G1030" s="13"/>
      <c r="H1030" s="13"/>
      <c r="I1030" s="13"/>
      <c r="J1030" s="13"/>
      <c r="K1030" s="13"/>
      <c r="L1030" s="13"/>
      <c r="M1030" s="32"/>
      <c r="N1030" s="13"/>
      <c r="O1030" s="13"/>
      <c r="P1030" s="13"/>
      <c r="Q1030" s="13"/>
      <c r="R1030" s="32"/>
      <c r="S1030" s="13"/>
      <c r="T1030" s="13"/>
      <c r="U1030" s="13"/>
      <c r="V1030" s="13"/>
      <c r="W1030" s="32"/>
      <c r="X1030" s="13"/>
      <c r="Y1030" s="13"/>
      <c r="Z1030" s="13"/>
      <c r="AA1030" s="13"/>
      <c r="AB1030" s="13"/>
      <c r="AC1030" s="13"/>
      <c r="AD1030" s="13"/>
      <c r="AE1030" s="13"/>
      <c r="AF1030" s="13"/>
      <c r="AG1030" s="39" t="s">
        <v>3366</v>
      </c>
      <c r="AH1030" s="39" t="s">
        <v>3367</v>
      </c>
      <c r="AI1030" s="39">
        <v>0.20599999999999999</v>
      </c>
      <c r="AJ1030" s="42">
        <v>2014</v>
      </c>
      <c r="AK1030" s="39" t="s">
        <v>2769</v>
      </c>
      <c r="AL1030" s="13"/>
    </row>
    <row r="1031" spans="1:38" ht="150" x14ac:dyDescent="0.25">
      <c r="A1031" s="31">
        <v>1025</v>
      </c>
      <c r="B1031" s="31">
        <v>1025</v>
      </c>
      <c r="C1031" s="39" t="s">
        <v>1318</v>
      </c>
      <c r="D1031" s="32"/>
      <c r="E1031" s="32"/>
      <c r="F1031" s="32"/>
      <c r="G1031" s="13"/>
      <c r="H1031" s="13"/>
      <c r="I1031" s="13"/>
      <c r="J1031" s="13"/>
      <c r="K1031" s="13"/>
      <c r="L1031" s="13"/>
      <c r="M1031" s="32"/>
      <c r="N1031" s="13"/>
      <c r="O1031" s="13"/>
      <c r="P1031" s="13"/>
      <c r="Q1031" s="13"/>
      <c r="R1031" s="32"/>
      <c r="S1031" s="13"/>
      <c r="T1031" s="13"/>
      <c r="U1031" s="13"/>
      <c r="V1031" s="13"/>
      <c r="W1031" s="32"/>
      <c r="X1031" s="13"/>
      <c r="Y1031" s="13"/>
      <c r="Z1031" s="13"/>
      <c r="AA1031" s="13"/>
      <c r="AB1031" s="13"/>
      <c r="AC1031" s="13"/>
      <c r="AD1031" s="13"/>
      <c r="AE1031" s="13"/>
      <c r="AF1031" s="13"/>
      <c r="AG1031" s="39" t="s">
        <v>3368</v>
      </c>
      <c r="AH1031" s="39" t="s">
        <v>3369</v>
      </c>
      <c r="AI1031" s="39">
        <v>4.5999999999999999E-2</v>
      </c>
      <c r="AJ1031" s="42">
        <v>2012</v>
      </c>
      <c r="AK1031" s="39" t="s">
        <v>3370</v>
      </c>
      <c r="AL1031" s="13"/>
    </row>
    <row r="1032" spans="1:38" ht="60" x14ac:dyDescent="0.25">
      <c r="A1032" s="31">
        <v>1026</v>
      </c>
      <c r="B1032" s="31">
        <v>1026</v>
      </c>
      <c r="C1032" s="39" t="s">
        <v>1323</v>
      </c>
      <c r="D1032" s="32"/>
      <c r="E1032" s="32"/>
      <c r="F1032" s="32"/>
      <c r="G1032" s="13"/>
      <c r="H1032" s="13"/>
      <c r="I1032" s="13"/>
      <c r="J1032" s="13"/>
      <c r="K1032" s="13"/>
      <c r="L1032" s="13"/>
      <c r="M1032" s="32"/>
      <c r="N1032" s="13"/>
      <c r="O1032" s="13"/>
      <c r="P1032" s="13"/>
      <c r="Q1032" s="13"/>
      <c r="R1032" s="32"/>
      <c r="S1032" s="13"/>
      <c r="T1032" s="13"/>
      <c r="U1032" s="13"/>
      <c r="V1032" s="13"/>
      <c r="W1032" s="32"/>
      <c r="X1032" s="13"/>
      <c r="Y1032" s="13"/>
      <c r="Z1032" s="13"/>
      <c r="AA1032" s="13"/>
      <c r="AB1032" s="13"/>
      <c r="AC1032" s="13"/>
      <c r="AD1032" s="13"/>
      <c r="AE1032" s="13"/>
      <c r="AF1032" s="13"/>
      <c r="AG1032" s="39" t="s">
        <v>3371</v>
      </c>
      <c r="AH1032" s="39" t="s">
        <v>3372</v>
      </c>
      <c r="AI1032" s="39">
        <v>0.11</v>
      </c>
      <c r="AJ1032" s="42">
        <v>2013</v>
      </c>
      <c r="AK1032" s="39" t="s">
        <v>1264</v>
      </c>
      <c r="AL1032" s="13"/>
    </row>
    <row r="1033" spans="1:38" ht="120" x14ac:dyDescent="0.25">
      <c r="A1033" s="31">
        <v>1027</v>
      </c>
      <c r="B1033" s="31">
        <v>1027</v>
      </c>
      <c r="C1033" s="39" t="s">
        <v>1161</v>
      </c>
      <c r="D1033" s="32"/>
      <c r="E1033" s="32"/>
      <c r="F1033" s="32"/>
      <c r="G1033" s="13"/>
      <c r="H1033" s="13"/>
      <c r="I1033" s="13"/>
      <c r="J1033" s="13"/>
      <c r="K1033" s="13"/>
      <c r="L1033" s="13"/>
      <c r="M1033" s="32"/>
      <c r="N1033" s="13"/>
      <c r="O1033" s="13"/>
      <c r="P1033" s="13"/>
      <c r="Q1033" s="13"/>
      <c r="R1033" s="32"/>
      <c r="S1033" s="13"/>
      <c r="T1033" s="13"/>
      <c r="U1033" s="13"/>
      <c r="V1033" s="13"/>
      <c r="W1033" s="32"/>
      <c r="X1033" s="13"/>
      <c r="Y1033" s="13"/>
      <c r="Z1033" s="13"/>
      <c r="AA1033" s="13"/>
      <c r="AB1033" s="13"/>
      <c r="AC1033" s="13"/>
      <c r="AD1033" s="13"/>
      <c r="AE1033" s="13"/>
      <c r="AF1033" s="13"/>
      <c r="AG1033" s="45" t="s">
        <v>3373</v>
      </c>
      <c r="AH1033" s="45" t="s">
        <v>3374</v>
      </c>
      <c r="AI1033" s="39">
        <v>1.7</v>
      </c>
      <c r="AJ1033" s="42">
        <v>2014</v>
      </c>
      <c r="AK1033" s="42" t="s">
        <v>3375</v>
      </c>
      <c r="AL1033" s="13"/>
    </row>
    <row r="1034" spans="1:38" ht="75" x14ac:dyDescent="0.25">
      <c r="A1034" s="31">
        <v>1028</v>
      </c>
      <c r="B1034" s="31">
        <v>1028</v>
      </c>
      <c r="C1034" s="39" t="s">
        <v>1487</v>
      </c>
      <c r="D1034" s="32"/>
      <c r="E1034" s="32"/>
      <c r="F1034" s="32"/>
      <c r="G1034" s="13"/>
      <c r="H1034" s="13"/>
      <c r="I1034" s="13"/>
      <c r="J1034" s="13"/>
      <c r="K1034" s="13"/>
      <c r="L1034" s="13"/>
      <c r="M1034" s="32"/>
      <c r="N1034" s="13"/>
      <c r="O1034" s="13"/>
      <c r="P1034" s="13"/>
      <c r="Q1034" s="13"/>
      <c r="R1034" s="32"/>
      <c r="S1034" s="13"/>
      <c r="T1034" s="13"/>
      <c r="U1034" s="13"/>
      <c r="V1034" s="13"/>
      <c r="W1034" s="32"/>
      <c r="X1034" s="13"/>
      <c r="Y1034" s="13"/>
      <c r="Z1034" s="13"/>
      <c r="AA1034" s="13"/>
      <c r="AB1034" s="13"/>
      <c r="AC1034" s="13"/>
      <c r="AD1034" s="13"/>
      <c r="AE1034" s="13"/>
      <c r="AF1034" s="13"/>
      <c r="AG1034" s="45" t="s">
        <v>3376</v>
      </c>
      <c r="AH1034" s="45" t="s">
        <v>3377</v>
      </c>
      <c r="AI1034" s="39">
        <v>0.22</v>
      </c>
      <c r="AJ1034" s="42">
        <v>2014</v>
      </c>
      <c r="AK1034" s="42" t="s">
        <v>36</v>
      </c>
      <c r="AL1034" s="13"/>
    </row>
    <row r="1035" spans="1:38" ht="75" x14ac:dyDescent="0.25">
      <c r="A1035" s="31">
        <v>1029</v>
      </c>
      <c r="B1035" s="31">
        <v>1029</v>
      </c>
      <c r="C1035" s="39" t="s">
        <v>1140</v>
      </c>
      <c r="D1035" s="32"/>
      <c r="E1035" s="32"/>
      <c r="F1035" s="32"/>
      <c r="G1035" s="13"/>
      <c r="H1035" s="13"/>
      <c r="I1035" s="13"/>
      <c r="J1035" s="13"/>
      <c r="K1035" s="13"/>
      <c r="L1035" s="13"/>
      <c r="M1035" s="32"/>
      <c r="N1035" s="13"/>
      <c r="O1035" s="13"/>
      <c r="P1035" s="13"/>
      <c r="Q1035" s="13"/>
      <c r="R1035" s="32"/>
      <c r="S1035" s="13"/>
      <c r="T1035" s="13"/>
      <c r="U1035" s="13"/>
      <c r="V1035" s="13"/>
      <c r="W1035" s="32"/>
      <c r="X1035" s="13"/>
      <c r="Y1035" s="13"/>
      <c r="Z1035" s="13"/>
      <c r="AA1035" s="13"/>
      <c r="AB1035" s="13"/>
      <c r="AC1035" s="13"/>
      <c r="AD1035" s="13"/>
      <c r="AE1035" s="13"/>
      <c r="AF1035" s="13"/>
      <c r="AG1035" s="32" t="s">
        <v>3378</v>
      </c>
      <c r="AH1035" s="45" t="s">
        <v>3379</v>
      </c>
      <c r="AI1035" s="39">
        <v>0.11799999999999999</v>
      </c>
      <c r="AJ1035" s="42">
        <v>2014</v>
      </c>
      <c r="AK1035" s="39" t="s">
        <v>3380</v>
      </c>
      <c r="AL1035" s="13"/>
    </row>
    <row r="1036" spans="1:38" ht="105" x14ac:dyDescent="0.25">
      <c r="A1036" s="31">
        <v>1030</v>
      </c>
      <c r="B1036" s="31">
        <v>1030</v>
      </c>
      <c r="C1036" s="39" t="s">
        <v>1371</v>
      </c>
      <c r="D1036" s="32"/>
      <c r="E1036" s="32"/>
      <c r="F1036" s="32"/>
      <c r="G1036" s="13"/>
      <c r="H1036" s="13"/>
      <c r="I1036" s="13"/>
      <c r="J1036" s="13"/>
      <c r="K1036" s="13"/>
      <c r="L1036" s="13"/>
      <c r="M1036" s="32"/>
      <c r="N1036" s="13"/>
      <c r="O1036" s="13"/>
      <c r="P1036" s="13"/>
      <c r="Q1036" s="13"/>
      <c r="R1036" s="32"/>
      <c r="S1036" s="13"/>
      <c r="T1036" s="13"/>
      <c r="U1036" s="13"/>
      <c r="V1036" s="13"/>
      <c r="W1036" s="32"/>
      <c r="X1036" s="13"/>
      <c r="Y1036" s="13"/>
      <c r="Z1036" s="13"/>
      <c r="AA1036" s="13"/>
      <c r="AB1036" s="13"/>
      <c r="AC1036" s="13"/>
      <c r="AD1036" s="13"/>
      <c r="AE1036" s="13"/>
      <c r="AF1036" s="13"/>
      <c r="AG1036" s="32" t="s">
        <v>3381</v>
      </c>
      <c r="AH1036" s="45" t="s">
        <v>3382</v>
      </c>
      <c r="AI1036" s="39">
        <v>0.15</v>
      </c>
      <c r="AJ1036" s="42">
        <v>2014</v>
      </c>
      <c r="AK1036" s="39" t="s">
        <v>3383</v>
      </c>
      <c r="AL1036" s="13"/>
    </row>
    <row r="1037" spans="1:38" ht="105" x14ac:dyDescent="0.25">
      <c r="A1037" s="31">
        <v>1031</v>
      </c>
      <c r="B1037" s="31">
        <v>1031</v>
      </c>
      <c r="C1037" s="39" t="s">
        <v>1371</v>
      </c>
      <c r="D1037" s="32"/>
      <c r="E1037" s="32"/>
      <c r="F1037" s="32"/>
      <c r="G1037" s="13"/>
      <c r="H1037" s="13"/>
      <c r="I1037" s="13"/>
      <c r="J1037" s="13"/>
      <c r="K1037" s="13"/>
      <c r="L1037" s="13"/>
      <c r="M1037" s="32"/>
      <c r="N1037" s="13"/>
      <c r="O1037" s="13"/>
      <c r="P1037" s="13"/>
      <c r="Q1037" s="13"/>
      <c r="R1037" s="32"/>
      <c r="S1037" s="13"/>
      <c r="T1037" s="13"/>
      <c r="U1037" s="13"/>
      <c r="V1037" s="13"/>
      <c r="W1037" s="32"/>
      <c r="X1037" s="13"/>
      <c r="Y1037" s="13"/>
      <c r="Z1037" s="13"/>
      <c r="AA1037" s="13"/>
      <c r="AB1037" s="13"/>
      <c r="AC1037" s="13"/>
      <c r="AD1037" s="13"/>
      <c r="AE1037" s="13"/>
      <c r="AF1037" s="13"/>
      <c r="AG1037" s="32" t="s">
        <v>3384</v>
      </c>
      <c r="AH1037" s="45" t="s">
        <v>3385</v>
      </c>
      <c r="AI1037" s="39">
        <v>0.3</v>
      </c>
      <c r="AJ1037" s="42">
        <v>2014</v>
      </c>
      <c r="AK1037" s="39" t="s">
        <v>3383</v>
      </c>
      <c r="AL1037" s="13"/>
    </row>
    <row r="1038" spans="1:38" ht="60" x14ac:dyDescent="0.25">
      <c r="A1038" s="31">
        <v>1032</v>
      </c>
      <c r="B1038" s="31">
        <v>1032</v>
      </c>
      <c r="C1038" s="39" t="s">
        <v>1318</v>
      </c>
      <c r="D1038" s="32"/>
      <c r="E1038" s="32"/>
      <c r="F1038" s="32"/>
      <c r="G1038" s="13"/>
      <c r="H1038" s="13"/>
      <c r="I1038" s="13"/>
      <c r="J1038" s="13"/>
      <c r="K1038" s="13"/>
      <c r="L1038" s="13"/>
      <c r="M1038" s="32"/>
      <c r="N1038" s="13"/>
      <c r="O1038" s="13"/>
      <c r="P1038" s="13"/>
      <c r="Q1038" s="13"/>
      <c r="R1038" s="32"/>
      <c r="S1038" s="13"/>
      <c r="T1038" s="13"/>
      <c r="U1038" s="13"/>
      <c r="V1038" s="13"/>
      <c r="W1038" s="32"/>
      <c r="X1038" s="13"/>
      <c r="Y1038" s="13"/>
      <c r="Z1038" s="13"/>
      <c r="AA1038" s="13"/>
      <c r="AB1038" s="13"/>
      <c r="AC1038" s="13"/>
      <c r="AD1038" s="13"/>
      <c r="AE1038" s="13"/>
      <c r="AF1038" s="13"/>
      <c r="AG1038" s="45" t="s">
        <v>3386</v>
      </c>
      <c r="AH1038" s="45" t="s">
        <v>3387</v>
      </c>
      <c r="AI1038" s="39">
        <v>0.316</v>
      </c>
      <c r="AJ1038" s="42" t="s">
        <v>1733</v>
      </c>
      <c r="AK1038" s="39" t="s">
        <v>3388</v>
      </c>
      <c r="AL1038" s="13"/>
    </row>
    <row r="1039" spans="1:38" ht="60" x14ac:dyDescent="0.25">
      <c r="A1039" s="31">
        <v>1033</v>
      </c>
      <c r="B1039" s="31">
        <v>1033</v>
      </c>
      <c r="C1039" s="39" t="s">
        <v>1323</v>
      </c>
      <c r="D1039" s="32"/>
      <c r="E1039" s="32"/>
      <c r="F1039" s="32"/>
      <c r="G1039" s="13"/>
      <c r="H1039" s="13"/>
      <c r="I1039" s="13"/>
      <c r="J1039" s="13"/>
      <c r="K1039" s="13"/>
      <c r="L1039" s="13"/>
      <c r="M1039" s="32"/>
      <c r="N1039" s="13"/>
      <c r="O1039" s="13"/>
      <c r="P1039" s="13"/>
      <c r="Q1039" s="13"/>
      <c r="R1039" s="32"/>
      <c r="S1039" s="13"/>
      <c r="T1039" s="13"/>
      <c r="U1039" s="13"/>
      <c r="V1039" s="13"/>
      <c r="W1039" s="32"/>
      <c r="X1039" s="13"/>
      <c r="Y1039" s="13"/>
      <c r="Z1039" s="13"/>
      <c r="AA1039" s="13"/>
      <c r="AB1039" s="13"/>
      <c r="AC1039" s="13"/>
      <c r="AD1039" s="13"/>
      <c r="AE1039" s="13"/>
      <c r="AF1039" s="13"/>
      <c r="AG1039" s="45" t="s">
        <v>3389</v>
      </c>
      <c r="AH1039" s="45" t="s">
        <v>3390</v>
      </c>
      <c r="AI1039" s="39">
        <v>0.25</v>
      </c>
      <c r="AJ1039" s="42" t="s">
        <v>1733</v>
      </c>
      <c r="AK1039" s="39" t="s">
        <v>1264</v>
      </c>
      <c r="AL1039" s="13"/>
    </row>
    <row r="1040" spans="1:38" ht="60" x14ac:dyDescent="0.25">
      <c r="A1040" s="31">
        <v>1034</v>
      </c>
      <c r="B1040" s="31">
        <v>1034</v>
      </c>
      <c r="C1040" s="39" t="s">
        <v>1140</v>
      </c>
      <c r="D1040" s="32"/>
      <c r="E1040" s="32"/>
      <c r="F1040" s="32"/>
      <c r="G1040" s="13"/>
      <c r="H1040" s="13"/>
      <c r="I1040" s="13"/>
      <c r="J1040" s="13"/>
      <c r="K1040" s="13"/>
      <c r="L1040" s="13"/>
      <c r="M1040" s="32"/>
      <c r="N1040" s="13"/>
      <c r="O1040" s="13"/>
      <c r="P1040" s="13"/>
      <c r="Q1040" s="13"/>
      <c r="R1040" s="32"/>
      <c r="S1040" s="13"/>
      <c r="T1040" s="13"/>
      <c r="U1040" s="13"/>
      <c r="V1040" s="13"/>
      <c r="W1040" s="32"/>
      <c r="X1040" s="13"/>
      <c r="Y1040" s="13"/>
      <c r="Z1040" s="13"/>
      <c r="AA1040" s="13"/>
      <c r="AB1040" s="13"/>
      <c r="AC1040" s="13"/>
      <c r="AD1040" s="13"/>
      <c r="AE1040" s="13"/>
      <c r="AF1040" s="13"/>
      <c r="AG1040" s="45" t="s">
        <v>3391</v>
      </c>
      <c r="AH1040" s="45" t="s">
        <v>3392</v>
      </c>
      <c r="AI1040" s="39">
        <v>0.13600000000000001</v>
      </c>
      <c r="AJ1040" s="42" t="s">
        <v>1733</v>
      </c>
      <c r="AK1040" s="39" t="s">
        <v>1598</v>
      </c>
      <c r="AL1040" s="13"/>
    </row>
    <row r="1041" spans="1:38" ht="45" x14ac:dyDescent="0.25">
      <c r="A1041" s="31">
        <v>1035</v>
      </c>
      <c r="B1041" s="31">
        <v>1035</v>
      </c>
      <c r="C1041" s="39" t="s">
        <v>1371</v>
      </c>
      <c r="D1041" s="32"/>
      <c r="E1041" s="32"/>
      <c r="F1041" s="32"/>
      <c r="G1041" s="13"/>
      <c r="H1041" s="13"/>
      <c r="I1041" s="13"/>
      <c r="J1041" s="13"/>
      <c r="K1041" s="13"/>
      <c r="L1041" s="13"/>
      <c r="M1041" s="32"/>
      <c r="N1041" s="13"/>
      <c r="O1041" s="13"/>
      <c r="P1041" s="13"/>
      <c r="Q1041" s="13"/>
      <c r="R1041" s="32"/>
      <c r="S1041" s="13"/>
      <c r="T1041" s="13"/>
      <c r="U1041" s="13"/>
      <c r="V1041" s="13"/>
      <c r="W1041" s="32"/>
      <c r="X1041" s="13"/>
      <c r="Y1041" s="13"/>
      <c r="Z1041" s="13"/>
      <c r="AA1041" s="13"/>
      <c r="AB1041" s="13"/>
      <c r="AC1041" s="13"/>
      <c r="AD1041" s="13"/>
      <c r="AE1041" s="13"/>
      <c r="AF1041" s="13"/>
      <c r="AG1041" s="45" t="s">
        <v>3393</v>
      </c>
      <c r="AH1041" s="45" t="s">
        <v>3394</v>
      </c>
      <c r="AI1041" s="39">
        <v>0.06</v>
      </c>
      <c r="AJ1041" s="42" t="s">
        <v>1733</v>
      </c>
      <c r="AK1041" s="39" t="s">
        <v>1598</v>
      </c>
      <c r="AL1041" s="13"/>
    </row>
    <row r="1042" spans="1:38" ht="60" x14ac:dyDescent="0.25">
      <c r="A1042" s="31">
        <v>1036</v>
      </c>
      <c r="B1042" s="31">
        <v>1036</v>
      </c>
      <c r="C1042" s="39" t="s">
        <v>1323</v>
      </c>
      <c r="D1042" s="32"/>
      <c r="E1042" s="32"/>
      <c r="F1042" s="32"/>
      <c r="G1042" s="13"/>
      <c r="H1042" s="13"/>
      <c r="I1042" s="13"/>
      <c r="J1042" s="13"/>
      <c r="K1042" s="13"/>
      <c r="L1042" s="13"/>
      <c r="M1042" s="32"/>
      <c r="N1042" s="13"/>
      <c r="O1042" s="13"/>
      <c r="P1042" s="13"/>
      <c r="Q1042" s="13"/>
      <c r="R1042" s="32"/>
      <c r="S1042" s="13"/>
      <c r="T1042" s="13"/>
      <c r="U1042" s="13"/>
      <c r="V1042" s="13"/>
      <c r="W1042" s="32"/>
      <c r="X1042" s="13"/>
      <c r="Y1042" s="13"/>
      <c r="Z1042" s="13"/>
      <c r="AA1042" s="13"/>
      <c r="AB1042" s="13"/>
      <c r="AC1042" s="13"/>
      <c r="AD1042" s="13"/>
      <c r="AE1042" s="13"/>
      <c r="AF1042" s="13"/>
      <c r="AG1042" s="45" t="s">
        <v>3395</v>
      </c>
      <c r="AH1042" s="45" t="s">
        <v>3396</v>
      </c>
      <c r="AI1042" s="39">
        <v>0.184</v>
      </c>
      <c r="AJ1042" s="42" t="s">
        <v>1645</v>
      </c>
      <c r="AK1042" s="39" t="s">
        <v>1264</v>
      </c>
      <c r="AL1042" s="13"/>
    </row>
    <row r="1043" spans="1:38" ht="60" x14ac:dyDescent="0.25">
      <c r="A1043" s="31">
        <v>1037</v>
      </c>
      <c r="B1043" s="31">
        <v>1037</v>
      </c>
      <c r="C1043" s="39" t="s">
        <v>1323</v>
      </c>
      <c r="D1043" s="32"/>
      <c r="E1043" s="32"/>
      <c r="F1043" s="32"/>
      <c r="G1043" s="13"/>
      <c r="H1043" s="13"/>
      <c r="I1043" s="13"/>
      <c r="J1043" s="13"/>
      <c r="K1043" s="13"/>
      <c r="L1043" s="13"/>
      <c r="M1043" s="32"/>
      <c r="N1043" s="13"/>
      <c r="O1043" s="13"/>
      <c r="P1043" s="13"/>
      <c r="Q1043" s="13"/>
      <c r="R1043" s="32"/>
      <c r="S1043" s="13"/>
      <c r="T1043" s="13"/>
      <c r="U1043" s="13"/>
      <c r="V1043" s="13"/>
      <c r="W1043" s="32"/>
      <c r="X1043" s="13"/>
      <c r="Y1043" s="13"/>
      <c r="Z1043" s="13"/>
      <c r="AA1043" s="13"/>
      <c r="AB1043" s="13"/>
      <c r="AC1043" s="13"/>
      <c r="AD1043" s="13"/>
      <c r="AE1043" s="13"/>
      <c r="AF1043" s="13"/>
      <c r="AG1043" s="45" t="s">
        <v>3397</v>
      </c>
      <c r="AH1043" s="45" t="s">
        <v>3398</v>
      </c>
      <c r="AI1043" s="39">
        <v>0.27100000000000002</v>
      </c>
      <c r="AJ1043" s="42" t="s">
        <v>1645</v>
      </c>
      <c r="AK1043" s="39" t="s">
        <v>1264</v>
      </c>
      <c r="AL1043" s="13"/>
    </row>
    <row r="1044" spans="1:38" ht="75" x14ac:dyDescent="0.25">
      <c r="A1044" s="31">
        <v>1038</v>
      </c>
      <c r="B1044" s="31">
        <v>1038</v>
      </c>
      <c r="C1044" s="39" t="s">
        <v>1371</v>
      </c>
      <c r="D1044" s="32"/>
      <c r="E1044" s="32"/>
      <c r="F1044" s="32"/>
      <c r="G1044" s="13"/>
      <c r="H1044" s="13"/>
      <c r="I1044" s="13"/>
      <c r="J1044" s="13"/>
      <c r="K1044" s="13"/>
      <c r="L1044" s="13"/>
      <c r="M1044" s="32"/>
      <c r="N1044" s="13"/>
      <c r="O1044" s="13"/>
      <c r="P1044" s="13"/>
      <c r="Q1044" s="13"/>
      <c r="R1044" s="32"/>
      <c r="S1044" s="13"/>
      <c r="T1044" s="13"/>
      <c r="U1044" s="13"/>
      <c r="V1044" s="13"/>
      <c r="W1044" s="32"/>
      <c r="X1044" s="13"/>
      <c r="Y1044" s="13"/>
      <c r="Z1044" s="13"/>
      <c r="AA1044" s="13"/>
      <c r="AB1044" s="13"/>
      <c r="AC1044" s="13"/>
      <c r="AD1044" s="13"/>
      <c r="AE1044" s="13"/>
      <c r="AF1044" s="13"/>
      <c r="AG1044" s="45" t="s">
        <v>3399</v>
      </c>
      <c r="AH1044" s="45" t="s">
        <v>3400</v>
      </c>
      <c r="AI1044" s="39">
        <v>0.12</v>
      </c>
      <c r="AJ1044" s="42" t="s">
        <v>1669</v>
      </c>
      <c r="AK1044" s="39" t="s">
        <v>2820</v>
      </c>
      <c r="AL1044" s="13"/>
    </row>
    <row r="1045" spans="1:38" ht="90" x14ac:dyDescent="0.25">
      <c r="A1045" s="31">
        <v>1039</v>
      </c>
      <c r="B1045" s="31">
        <v>1039</v>
      </c>
      <c r="C1045" s="39" t="s">
        <v>1487</v>
      </c>
      <c r="D1045" s="32"/>
      <c r="E1045" s="32"/>
      <c r="F1045" s="32"/>
      <c r="G1045" s="13"/>
      <c r="H1045" s="13"/>
      <c r="I1045" s="13"/>
      <c r="J1045" s="13"/>
      <c r="K1045" s="13"/>
      <c r="L1045" s="13"/>
      <c r="M1045" s="32"/>
      <c r="N1045" s="13"/>
      <c r="O1045" s="13"/>
      <c r="P1045" s="13"/>
      <c r="Q1045" s="13"/>
      <c r="R1045" s="32"/>
      <c r="S1045" s="13"/>
      <c r="T1045" s="13"/>
      <c r="U1045" s="13"/>
      <c r="V1045" s="13"/>
      <c r="W1045" s="32"/>
      <c r="X1045" s="13"/>
      <c r="Y1045" s="13"/>
      <c r="Z1045" s="13"/>
      <c r="AA1045" s="13"/>
      <c r="AB1045" s="13"/>
      <c r="AC1045" s="13"/>
      <c r="AD1045" s="13"/>
      <c r="AE1045" s="13"/>
      <c r="AF1045" s="13"/>
      <c r="AG1045" s="39" t="s">
        <v>3401</v>
      </c>
      <c r="AH1045" s="39" t="s">
        <v>3402</v>
      </c>
      <c r="AI1045" s="39">
        <v>0.312</v>
      </c>
      <c r="AJ1045" s="42" t="s">
        <v>1733</v>
      </c>
      <c r="AK1045" s="39" t="s">
        <v>3403</v>
      </c>
      <c r="AL1045" s="13"/>
    </row>
    <row r="1046" spans="1:38" ht="75" x14ac:dyDescent="0.25">
      <c r="A1046" s="31">
        <v>1040</v>
      </c>
      <c r="B1046" s="31">
        <v>1040</v>
      </c>
      <c r="C1046" s="39" t="s">
        <v>1204</v>
      </c>
      <c r="D1046" s="32"/>
      <c r="E1046" s="32"/>
      <c r="F1046" s="32"/>
      <c r="G1046" s="13"/>
      <c r="H1046" s="13"/>
      <c r="I1046" s="13"/>
      <c r="J1046" s="13"/>
      <c r="K1046" s="13"/>
      <c r="L1046" s="13"/>
      <c r="M1046" s="32"/>
      <c r="N1046" s="13"/>
      <c r="O1046" s="13"/>
      <c r="P1046" s="13"/>
      <c r="Q1046" s="13"/>
      <c r="R1046" s="32"/>
      <c r="S1046" s="13"/>
      <c r="T1046" s="13"/>
      <c r="U1046" s="13"/>
      <c r="V1046" s="13"/>
      <c r="W1046" s="32"/>
      <c r="X1046" s="13"/>
      <c r="Y1046" s="13"/>
      <c r="Z1046" s="13"/>
      <c r="AA1046" s="13"/>
      <c r="AB1046" s="13"/>
      <c r="AC1046" s="13"/>
      <c r="AD1046" s="13"/>
      <c r="AE1046" s="13"/>
      <c r="AF1046" s="13"/>
      <c r="AG1046" s="32" t="s">
        <v>3404</v>
      </c>
      <c r="AH1046" s="39" t="s">
        <v>3405</v>
      </c>
      <c r="AI1046" s="39">
        <v>0.4</v>
      </c>
      <c r="AJ1046" s="42" t="s">
        <v>1807</v>
      </c>
      <c r="AK1046" s="39" t="s">
        <v>3320</v>
      </c>
      <c r="AL1046" s="13"/>
    </row>
    <row r="1047" spans="1:38" ht="75" x14ac:dyDescent="0.25">
      <c r="A1047" s="31">
        <v>1041</v>
      </c>
      <c r="B1047" s="31">
        <v>1041</v>
      </c>
      <c r="C1047" s="39" t="s">
        <v>1204</v>
      </c>
      <c r="D1047" s="32"/>
      <c r="E1047" s="32"/>
      <c r="F1047" s="32"/>
      <c r="G1047" s="13"/>
      <c r="H1047" s="13"/>
      <c r="I1047" s="13"/>
      <c r="J1047" s="13"/>
      <c r="K1047" s="13"/>
      <c r="L1047" s="13"/>
      <c r="M1047" s="32"/>
      <c r="N1047" s="13"/>
      <c r="O1047" s="13"/>
      <c r="P1047" s="13"/>
      <c r="Q1047" s="13"/>
      <c r="R1047" s="32"/>
      <c r="S1047" s="13"/>
      <c r="T1047" s="13"/>
      <c r="U1047" s="13"/>
      <c r="V1047" s="13"/>
      <c r="W1047" s="32"/>
      <c r="X1047" s="13"/>
      <c r="Y1047" s="13"/>
      <c r="Z1047" s="13"/>
      <c r="AA1047" s="13"/>
      <c r="AB1047" s="13"/>
      <c r="AC1047" s="13"/>
      <c r="AD1047" s="13"/>
      <c r="AE1047" s="13"/>
      <c r="AF1047" s="13"/>
      <c r="AG1047" s="32" t="s">
        <v>3404</v>
      </c>
      <c r="AH1047" s="39" t="s">
        <v>3406</v>
      </c>
      <c r="AI1047" s="39">
        <v>0.4</v>
      </c>
      <c r="AJ1047" s="42" t="s">
        <v>1807</v>
      </c>
      <c r="AK1047" s="39" t="s">
        <v>3320</v>
      </c>
      <c r="AL1047" s="13"/>
    </row>
    <row r="1048" spans="1:38" ht="75" x14ac:dyDescent="0.25">
      <c r="A1048" s="31">
        <v>1042</v>
      </c>
      <c r="B1048" s="31">
        <v>1042</v>
      </c>
      <c r="C1048" s="39" t="s">
        <v>1318</v>
      </c>
      <c r="D1048" s="32"/>
      <c r="E1048" s="32"/>
      <c r="F1048" s="32"/>
      <c r="G1048" s="13"/>
      <c r="H1048" s="13"/>
      <c r="I1048" s="13"/>
      <c r="J1048" s="13"/>
      <c r="K1048" s="13"/>
      <c r="L1048" s="13"/>
      <c r="M1048" s="32"/>
      <c r="N1048" s="13"/>
      <c r="O1048" s="13"/>
      <c r="P1048" s="13"/>
      <c r="Q1048" s="13"/>
      <c r="R1048" s="32"/>
      <c r="S1048" s="13"/>
      <c r="T1048" s="13"/>
      <c r="U1048" s="13"/>
      <c r="V1048" s="13"/>
      <c r="W1048" s="32"/>
      <c r="X1048" s="13"/>
      <c r="Y1048" s="13"/>
      <c r="Z1048" s="13"/>
      <c r="AA1048" s="13"/>
      <c r="AB1048" s="13"/>
      <c r="AC1048" s="13"/>
      <c r="AD1048" s="13"/>
      <c r="AE1048" s="13"/>
      <c r="AF1048" s="13"/>
      <c r="AG1048" s="32" t="s">
        <v>3407</v>
      </c>
      <c r="AH1048" s="39" t="s">
        <v>3408</v>
      </c>
      <c r="AI1048" s="39">
        <v>0.126</v>
      </c>
      <c r="AJ1048" s="42" t="s">
        <v>1819</v>
      </c>
      <c r="AK1048" s="39" t="s">
        <v>802</v>
      </c>
      <c r="AL1048" s="13"/>
    </row>
    <row r="1049" spans="1:38" ht="90" x14ac:dyDescent="0.25">
      <c r="A1049" s="31">
        <v>1043</v>
      </c>
      <c r="B1049" s="31">
        <v>1043</v>
      </c>
      <c r="C1049" s="39" t="s">
        <v>1318</v>
      </c>
      <c r="D1049" s="32"/>
      <c r="E1049" s="32"/>
      <c r="F1049" s="32"/>
      <c r="G1049" s="13"/>
      <c r="H1049" s="13"/>
      <c r="I1049" s="13"/>
      <c r="J1049" s="13"/>
      <c r="K1049" s="13"/>
      <c r="L1049" s="13"/>
      <c r="M1049" s="32"/>
      <c r="N1049" s="13"/>
      <c r="O1049" s="13"/>
      <c r="P1049" s="13"/>
      <c r="Q1049" s="13"/>
      <c r="R1049" s="32"/>
      <c r="S1049" s="13"/>
      <c r="T1049" s="13"/>
      <c r="U1049" s="13"/>
      <c r="V1049" s="13"/>
      <c r="W1049" s="32"/>
      <c r="X1049" s="13"/>
      <c r="Y1049" s="13"/>
      <c r="Z1049" s="13"/>
      <c r="AA1049" s="13"/>
      <c r="AB1049" s="13"/>
      <c r="AC1049" s="13"/>
      <c r="AD1049" s="13"/>
      <c r="AE1049" s="13"/>
      <c r="AF1049" s="13"/>
      <c r="AG1049" s="39" t="s">
        <v>3409</v>
      </c>
      <c r="AH1049" s="39" t="s">
        <v>3410</v>
      </c>
      <c r="AI1049" s="39">
        <v>0.16600000000000001</v>
      </c>
      <c r="AJ1049" s="42" t="s">
        <v>1819</v>
      </c>
      <c r="AK1049" s="39" t="s">
        <v>3411</v>
      </c>
      <c r="AL1049" s="13"/>
    </row>
    <row r="1050" spans="1:38" ht="105" x14ac:dyDescent="0.25">
      <c r="A1050" s="31">
        <v>1044</v>
      </c>
      <c r="B1050" s="31">
        <v>1044</v>
      </c>
      <c r="C1050" s="39" t="s">
        <v>1318</v>
      </c>
      <c r="D1050" s="32"/>
      <c r="E1050" s="32"/>
      <c r="F1050" s="32"/>
      <c r="G1050" s="13"/>
      <c r="H1050" s="13"/>
      <c r="I1050" s="13"/>
      <c r="J1050" s="13"/>
      <c r="K1050" s="13"/>
      <c r="L1050" s="13"/>
      <c r="M1050" s="32"/>
      <c r="N1050" s="13"/>
      <c r="O1050" s="13"/>
      <c r="P1050" s="13"/>
      <c r="Q1050" s="13"/>
      <c r="R1050" s="32"/>
      <c r="S1050" s="13"/>
      <c r="T1050" s="13"/>
      <c r="U1050" s="13"/>
      <c r="V1050" s="13"/>
      <c r="W1050" s="32"/>
      <c r="X1050" s="13"/>
      <c r="Y1050" s="13"/>
      <c r="Z1050" s="13"/>
      <c r="AA1050" s="13"/>
      <c r="AB1050" s="13"/>
      <c r="AC1050" s="13"/>
      <c r="AD1050" s="13"/>
      <c r="AE1050" s="13"/>
      <c r="AF1050" s="13"/>
      <c r="AG1050" s="32" t="s">
        <v>3412</v>
      </c>
      <c r="AH1050" s="39" t="s">
        <v>3413</v>
      </c>
      <c r="AI1050" s="39">
        <v>8.2000000000000003E-2</v>
      </c>
      <c r="AJ1050" s="42" t="s">
        <v>1819</v>
      </c>
      <c r="AK1050" s="39" t="s">
        <v>3414</v>
      </c>
      <c r="AL1050" s="13"/>
    </row>
    <row r="1051" spans="1:38" ht="90" x14ac:dyDescent="0.25">
      <c r="A1051" s="31">
        <v>1045</v>
      </c>
      <c r="B1051" s="31">
        <v>1045</v>
      </c>
      <c r="C1051" s="39" t="s">
        <v>3415</v>
      </c>
      <c r="D1051" s="32"/>
      <c r="E1051" s="32"/>
      <c r="F1051" s="32"/>
      <c r="G1051" s="13"/>
      <c r="H1051" s="13"/>
      <c r="I1051" s="13"/>
      <c r="J1051" s="13"/>
      <c r="K1051" s="13"/>
      <c r="L1051" s="13"/>
      <c r="M1051" s="32"/>
      <c r="N1051" s="13"/>
      <c r="O1051" s="13"/>
      <c r="P1051" s="13"/>
      <c r="Q1051" s="13"/>
      <c r="R1051" s="32"/>
      <c r="S1051" s="13"/>
      <c r="T1051" s="13"/>
      <c r="U1051" s="13"/>
      <c r="V1051" s="13"/>
      <c r="W1051" s="32"/>
      <c r="X1051" s="13"/>
      <c r="Y1051" s="13"/>
      <c r="Z1051" s="13"/>
      <c r="AA1051" s="13"/>
      <c r="AB1051" s="13"/>
      <c r="AC1051" s="13"/>
      <c r="AD1051" s="13"/>
      <c r="AE1051" s="13"/>
      <c r="AF1051" s="13"/>
      <c r="AG1051" s="32" t="s">
        <v>3416</v>
      </c>
      <c r="AH1051" s="39" t="s">
        <v>3417</v>
      </c>
      <c r="AI1051" s="39">
        <v>0.14899999999999999</v>
      </c>
      <c r="AJ1051" s="42" t="s">
        <v>1809</v>
      </c>
      <c r="AK1051" s="39" t="s">
        <v>3411</v>
      </c>
      <c r="AL1051" s="13"/>
    </row>
    <row r="1052" spans="1:38" ht="105" x14ac:dyDescent="0.25">
      <c r="A1052" s="31">
        <v>1046</v>
      </c>
      <c r="B1052" s="31">
        <v>1046</v>
      </c>
      <c r="C1052" s="39" t="s">
        <v>1623</v>
      </c>
      <c r="D1052" s="32"/>
      <c r="E1052" s="32"/>
      <c r="F1052" s="32"/>
      <c r="G1052" s="13"/>
      <c r="H1052" s="13"/>
      <c r="I1052" s="13"/>
      <c r="J1052" s="13"/>
      <c r="K1052" s="13"/>
      <c r="L1052" s="13"/>
      <c r="M1052" s="32"/>
      <c r="N1052" s="13"/>
      <c r="O1052" s="13"/>
      <c r="P1052" s="13"/>
      <c r="Q1052" s="13"/>
      <c r="R1052" s="32"/>
      <c r="S1052" s="13"/>
      <c r="T1052" s="13"/>
      <c r="U1052" s="13"/>
      <c r="V1052" s="13"/>
      <c r="W1052" s="32"/>
      <c r="X1052" s="13"/>
      <c r="Y1052" s="13"/>
      <c r="Z1052" s="13"/>
      <c r="AA1052" s="13"/>
      <c r="AB1052" s="13"/>
      <c r="AC1052" s="13"/>
      <c r="AD1052" s="13"/>
      <c r="AE1052" s="13"/>
      <c r="AF1052" s="13"/>
      <c r="AG1052" s="32" t="s">
        <v>3418</v>
      </c>
      <c r="AH1052" s="39" t="s">
        <v>3419</v>
      </c>
      <c r="AI1052" s="39">
        <v>8.6999999999999994E-2</v>
      </c>
      <c r="AJ1052" s="42" t="s">
        <v>1809</v>
      </c>
      <c r="AK1052" s="39" t="s">
        <v>3420</v>
      </c>
      <c r="AL1052" s="13"/>
    </row>
    <row r="1053" spans="1:38" ht="105" x14ac:dyDescent="0.25">
      <c r="A1053" s="31">
        <v>1047</v>
      </c>
      <c r="B1053" s="31">
        <v>1047</v>
      </c>
      <c r="C1053" s="39" t="s">
        <v>1627</v>
      </c>
      <c r="D1053" s="32"/>
      <c r="E1053" s="32"/>
      <c r="F1053" s="32"/>
      <c r="G1053" s="13"/>
      <c r="H1053" s="13"/>
      <c r="I1053" s="13"/>
      <c r="J1053" s="13"/>
      <c r="K1053" s="13"/>
      <c r="L1053" s="13"/>
      <c r="M1053" s="32"/>
      <c r="N1053" s="13"/>
      <c r="O1053" s="13"/>
      <c r="P1053" s="13"/>
      <c r="Q1053" s="13"/>
      <c r="R1053" s="32"/>
      <c r="S1053" s="13"/>
      <c r="T1053" s="13"/>
      <c r="U1053" s="13"/>
      <c r="V1053" s="13"/>
      <c r="W1053" s="32"/>
      <c r="X1053" s="13"/>
      <c r="Y1053" s="13"/>
      <c r="Z1053" s="13"/>
      <c r="AA1053" s="13"/>
      <c r="AB1053" s="13"/>
      <c r="AC1053" s="13"/>
      <c r="AD1053" s="13"/>
      <c r="AE1053" s="13"/>
      <c r="AF1053" s="13"/>
      <c r="AG1053" s="32" t="s">
        <v>3421</v>
      </c>
      <c r="AH1053" s="39" t="s">
        <v>3421</v>
      </c>
      <c r="AI1053" s="39">
        <v>8.6999999999999994E-2</v>
      </c>
      <c r="AJ1053" s="42" t="s">
        <v>1809</v>
      </c>
      <c r="AK1053" s="39" t="s">
        <v>3420</v>
      </c>
      <c r="AL1053" s="13"/>
    </row>
    <row r="1054" spans="1:38" ht="105" x14ac:dyDescent="0.25">
      <c r="A1054" s="31">
        <v>1048</v>
      </c>
      <c r="B1054" s="31">
        <v>1048</v>
      </c>
      <c r="C1054" s="39" t="s">
        <v>1627</v>
      </c>
      <c r="D1054" s="32"/>
      <c r="E1054" s="32"/>
      <c r="F1054" s="32"/>
      <c r="G1054" s="13"/>
      <c r="H1054" s="13"/>
      <c r="I1054" s="13"/>
      <c r="J1054" s="13"/>
      <c r="K1054" s="13"/>
      <c r="L1054" s="13"/>
      <c r="M1054" s="32"/>
      <c r="N1054" s="13"/>
      <c r="O1054" s="13"/>
      <c r="P1054" s="13"/>
      <c r="Q1054" s="13"/>
      <c r="R1054" s="32"/>
      <c r="S1054" s="13"/>
      <c r="T1054" s="13"/>
      <c r="U1054" s="13"/>
      <c r="V1054" s="13"/>
      <c r="W1054" s="32"/>
      <c r="X1054" s="13"/>
      <c r="Y1054" s="13"/>
      <c r="Z1054" s="13"/>
      <c r="AA1054" s="13"/>
      <c r="AB1054" s="13"/>
      <c r="AC1054" s="13"/>
      <c r="AD1054" s="13"/>
      <c r="AE1054" s="13"/>
      <c r="AF1054" s="13"/>
      <c r="AG1054" s="39" t="s">
        <v>3422</v>
      </c>
      <c r="AH1054" s="39" t="s">
        <v>3422</v>
      </c>
      <c r="AI1054" s="39">
        <v>0.60299999999999998</v>
      </c>
      <c r="AJ1054" s="42" t="s">
        <v>3423</v>
      </c>
      <c r="AK1054" s="39" t="s">
        <v>3424</v>
      </c>
      <c r="AL1054" s="13"/>
    </row>
    <row r="1055" spans="1:38" ht="105" x14ac:dyDescent="0.25">
      <c r="A1055" s="31">
        <v>1049</v>
      </c>
      <c r="B1055" s="31">
        <v>1049</v>
      </c>
      <c r="C1055" s="39" t="s">
        <v>1487</v>
      </c>
      <c r="D1055" s="32"/>
      <c r="E1055" s="32"/>
      <c r="F1055" s="32"/>
      <c r="G1055" s="13"/>
      <c r="H1055" s="13"/>
      <c r="I1055" s="13"/>
      <c r="J1055" s="13"/>
      <c r="K1055" s="13"/>
      <c r="L1055" s="13"/>
      <c r="M1055" s="32"/>
      <c r="N1055" s="13"/>
      <c r="O1055" s="13"/>
      <c r="P1055" s="13"/>
      <c r="Q1055" s="13"/>
      <c r="R1055" s="32"/>
      <c r="S1055" s="13"/>
      <c r="T1055" s="13"/>
      <c r="U1055" s="13"/>
      <c r="V1055" s="13"/>
      <c r="W1055" s="32"/>
      <c r="X1055" s="13"/>
      <c r="Y1055" s="13"/>
      <c r="Z1055" s="13"/>
      <c r="AA1055" s="13"/>
      <c r="AB1055" s="13"/>
      <c r="AC1055" s="13"/>
      <c r="AD1055" s="13"/>
      <c r="AE1055" s="13"/>
      <c r="AF1055" s="13"/>
      <c r="AG1055" s="39" t="s">
        <v>3425</v>
      </c>
      <c r="AH1055" s="39" t="s">
        <v>3425</v>
      </c>
      <c r="AI1055" s="39">
        <v>0.6</v>
      </c>
      <c r="AJ1055" s="42" t="s">
        <v>3423</v>
      </c>
      <c r="AK1055" s="39" t="s">
        <v>3424</v>
      </c>
      <c r="AL1055" s="13"/>
    </row>
    <row r="1056" spans="1:38" ht="60" x14ac:dyDescent="0.25">
      <c r="A1056" s="31">
        <v>1050</v>
      </c>
      <c r="B1056" s="31">
        <v>1050</v>
      </c>
      <c r="C1056" s="39" t="s">
        <v>1371</v>
      </c>
      <c r="D1056" s="32"/>
      <c r="E1056" s="32"/>
      <c r="F1056" s="32"/>
      <c r="G1056" s="13"/>
      <c r="H1056" s="13"/>
      <c r="I1056" s="13"/>
      <c r="J1056" s="13"/>
      <c r="K1056" s="13"/>
      <c r="L1056" s="13"/>
      <c r="M1056" s="32"/>
      <c r="N1056" s="13"/>
      <c r="O1056" s="13"/>
      <c r="P1056" s="13"/>
      <c r="Q1056" s="13"/>
      <c r="R1056" s="32"/>
      <c r="S1056" s="13"/>
      <c r="T1056" s="13"/>
      <c r="U1056" s="13"/>
      <c r="V1056" s="13"/>
      <c r="W1056" s="32"/>
      <c r="X1056" s="13"/>
      <c r="Y1056" s="13"/>
      <c r="Z1056" s="13"/>
      <c r="AA1056" s="13"/>
      <c r="AB1056" s="13"/>
      <c r="AC1056" s="13"/>
      <c r="AD1056" s="13"/>
      <c r="AE1056" s="13"/>
      <c r="AF1056" s="13"/>
      <c r="AG1056" s="32" t="s">
        <v>3426</v>
      </c>
      <c r="AH1056" s="32" t="s">
        <v>3427</v>
      </c>
      <c r="AI1056" s="39">
        <v>0.19700000000000001</v>
      </c>
      <c r="AJ1056" s="42" t="s">
        <v>3423</v>
      </c>
      <c r="AK1056" s="39" t="s">
        <v>3428</v>
      </c>
      <c r="AL1056" s="13"/>
    </row>
    <row r="1057" spans="1:38" ht="90" x14ac:dyDescent="0.25">
      <c r="A1057" s="31">
        <v>1051</v>
      </c>
      <c r="B1057" s="31">
        <v>1051</v>
      </c>
      <c r="C1057" s="39" t="s">
        <v>1487</v>
      </c>
      <c r="D1057" s="32"/>
      <c r="E1057" s="32"/>
      <c r="F1057" s="32"/>
      <c r="G1057" s="13"/>
      <c r="H1057" s="13"/>
      <c r="I1057" s="13"/>
      <c r="J1057" s="13"/>
      <c r="K1057" s="13"/>
      <c r="L1057" s="13"/>
      <c r="M1057" s="32"/>
      <c r="N1057" s="13"/>
      <c r="O1057" s="13"/>
      <c r="P1057" s="13"/>
      <c r="Q1057" s="13"/>
      <c r="R1057" s="32"/>
      <c r="S1057" s="13"/>
      <c r="T1057" s="13"/>
      <c r="U1057" s="13"/>
      <c r="V1057" s="13"/>
      <c r="W1057" s="32"/>
      <c r="X1057" s="13"/>
      <c r="Y1057" s="13"/>
      <c r="Z1057" s="13"/>
      <c r="AA1057" s="13"/>
      <c r="AB1057" s="13"/>
      <c r="AC1057" s="13"/>
      <c r="AD1057" s="13"/>
      <c r="AE1057" s="13"/>
      <c r="AF1057" s="13"/>
      <c r="AG1057" s="39" t="s">
        <v>3429</v>
      </c>
      <c r="AH1057" s="39" t="s">
        <v>3429</v>
      </c>
      <c r="AI1057" s="39">
        <v>0.16500000000000001</v>
      </c>
      <c r="AJ1057" s="42" t="s">
        <v>3423</v>
      </c>
      <c r="AK1057" s="39" t="s">
        <v>3430</v>
      </c>
      <c r="AL1057" s="13"/>
    </row>
    <row r="1058" spans="1:38" ht="90" x14ac:dyDescent="0.25">
      <c r="A1058" s="31">
        <v>1052</v>
      </c>
      <c r="B1058" s="31">
        <v>1052</v>
      </c>
      <c r="C1058" s="39" t="s">
        <v>1161</v>
      </c>
      <c r="D1058" s="32"/>
      <c r="E1058" s="32"/>
      <c r="F1058" s="32"/>
      <c r="G1058" s="13"/>
      <c r="H1058" s="13"/>
      <c r="I1058" s="13"/>
      <c r="J1058" s="13"/>
      <c r="K1058" s="13"/>
      <c r="L1058" s="13"/>
      <c r="M1058" s="32"/>
      <c r="N1058" s="13"/>
      <c r="O1058" s="13"/>
      <c r="P1058" s="13"/>
      <c r="Q1058" s="13"/>
      <c r="R1058" s="32"/>
      <c r="S1058" s="13"/>
      <c r="T1058" s="13"/>
      <c r="U1058" s="13"/>
      <c r="V1058" s="13"/>
      <c r="W1058" s="32"/>
      <c r="X1058" s="13"/>
      <c r="Y1058" s="13"/>
      <c r="Z1058" s="13"/>
      <c r="AA1058" s="13"/>
      <c r="AB1058" s="13"/>
      <c r="AC1058" s="13"/>
      <c r="AD1058" s="13"/>
      <c r="AE1058" s="13"/>
      <c r="AF1058" s="13"/>
      <c r="AG1058" s="39" t="s">
        <v>3431</v>
      </c>
      <c r="AH1058" s="39" t="s">
        <v>3431</v>
      </c>
      <c r="AI1058" s="39">
        <v>0.125</v>
      </c>
      <c r="AJ1058" s="42" t="s">
        <v>3423</v>
      </c>
      <c r="AK1058" s="39" t="s">
        <v>3430</v>
      </c>
      <c r="AL1058" s="13"/>
    </row>
  </sheetData>
  <autoFilter ref="A6:AL1058" xr:uid="{00000000-0009-0000-0000-000000000000}"/>
  <mergeCells count="38">
    <mergeCell ref="AK3:AK4"/>
    <mergeCell ref="AL3:AL4"/>
    <mergeCell ref="AB3:AB4"/>
    <mergeCell ref="AC3:AF3"/>
    <mergeCell ref="AG3:AG4"/>
    <mergeCell ref="AH3:AH4"/>
    <mergeCell ref="AI3:AI4"/>
    <mergeCell ref="X3:X4"/>
    <mergeCell ref="Y3:Y4"/>
    <mergeCell ref="Z3:Z4"/>
    <mergeCell ref="AA3:AA4"/>
    <mergeCell ref="AJ3:AJ4"/>
    <mergeCell ref="S3:S4"/>
    <mergeCell ref="T3:T4"/>
    <mergeCell ref="U3:U4"/>
    <mergeCell ref="V3:V4"/>
    <mergeCell ref="W3:W4"/>
    <mergeCell ref="N3:N4"/>
    <mergeCell ref="O3:O4"/>
    <mergeCell ref="P3:P4"/>
    <mergeCell ref="Q3:Q4"/>
    <mergeCell ref="R3:R4"/>
    <mergeCell ref="I3:L3"/>
    <mergeCell ref="A1:AL1"/>
    <mergeCell ref="A2:A4"/>
    <mergeCell ref="B2:B4"/>
    <mergeCell ref="C2:C4"/>
    <mergeCell ref="D2:L2"/>
    <mergeCell ref="M2:Q2"/>
    <mergeCell ref="R2:V2"/>
    <mergeCell ref="W2:AF2"/>
    <mergeCell ref="AG2:AK2"/>
    <mergeCell ref="D3:D4"/>
    <mergeCell ref="E3:E4"/>
    <mergeCell ref="F3:F4"/>
    <mergeCell ref="G3:G4"/>
    <mergeCell ref="H3:H4"/>
    <mergeCell ref="M3:M4"/>
  </mergeCells>
  <pageMargins left="0.7" right="0.7" top="0.75" bottom="0.75" header="0.3" footer="0.3"/>
  <pageSetup paperSize="9" scale="23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4661C-CC10-4C95-A7F7-53838F0418AC}">
  <dimension ref="A1:AN1564"/>
  <sheetViews>
    <sheetView view="pageBreakPreview" zoomScale="60" zoomScaleNormal="100" workbookViewId="0">
      <selection activeCell="M13" sqref="M13"/>
    </sheetView>
  </sheetViews>
  <sheetFormatPr defaultRowHeight="15" x14ac:dyDescent="0.25"/>
  <cols>
    <col min="1" max="1" width="4.5703125" style="97" customWidth="1"/>
    <col min="2" max="2" width="6.5703125" style="97" customWidth="1"/>
    <col min="3" max="3" width="19.7109375" style="97" customWidth="1"/>
    <col min="4" max="4" width="8" style="97" customWidth="1"/>
    <col min="5" max="5" width="21.85546875" style="97" customWidth="1"/>
    <col min="6" max="6" width="7.28515625" style="97" customWidth="1"/>
    <col min="7" max="7" width="8.7109375" style="97" customWidth="1"/>
    <col min="8" max="8" width="7.140625" style="97" customWidth="1"/>
    <col min="9" max="9" width="4.5703125" style="97" customWidth="1"/>
    <col min="10" max="10" width="4.140625" style="97" customWidth="1"/>
    <col min="11" max="11" width="5" style="97" customWidth="1"/>
    <col min="12" max="12" width="4.140625" style="97" customWidth="1"/>
    <col min="13" max="13" width="25.5703125" style="97" customWidth="1"/>
    <col min="14" max="14" width="26.85546875" style="97" customWidth="1"/>
    <col min="15" max="16" width="9.140625" style="97"/>
    <col min="17" max="17" width="15.42578125" style="145" customWidth="1"/>
    <col min="18" max="18" width="17" style="128" customWidth="1"/>
    <col min="19" max="19" width="9.140625" style="141"/>
    <col min="20" max="21" width="9.140625" style="97"/>
    <col min="22" max="22" width="11.7109375" style="116" customWidth="1"/>
    <col min="23" max="23" width="9.7109375" style="97" customWidth="1"/>
    <col min="24" max="24" width="9.140625" style="141"/>
    <col min="25" max="25" width="29.42578125" style="97" customWidth="1"/>
    <col min="26" max="27" width="9.140625" style="97"/>
    <col min="28" max="28" width="10.7109375" style="97" customWidth="1"/>
    <col min="29" max="29" width="9.140625" style="128"/>
    <col min="30" max="32" width="9.140625" style="97"/>
    <col min="33" max="33" width="18.28515625" style="116" customWidth="1"/>
    <col min="34" max="34" width="86.42578125" style="97" customWidth="1"/>
    <col min="35" max="36" width="9.140625" style="97"/>
    <col min="37" max="37" width="24.28515625" style="97" customWidth="1"/>
    <col min="38" max="38" width="11.28515625" style="97" customWidth="1"/>
    <col min="39" max="16384" width="9.140625" style="97"/>
  </cols>
  <sheetData>
    <row r="1" spans="1:38" s="79" customFormat="1" ht="18.75" customHeight="1" thickBot="1" x14ac:dyDescent="0.3">
      <c r="A1" s="566" t="s">
        <v>11645</v>
      </c>
      <c r="B1" s="566"/>
      <c r="C1" s="566"/>
      <c r="D1" s="566"/>
      <c r="E1" s="566"/>
      <c r="F1" s="566"/>
      <c r="G1" s="566"/>
      <c r="H1" s="566"/>
      <c r="I1" s="566"/>
      <c r="J1" s="566"/>
      <c r="K1" s="566"/>
      <c r="L1" s="566"/>
      <c r="M1" s="566"/>
      <c r="N1" s="566"/>
      <c r="O1" s="566"/>
      <c r="P1" s="566"/>
      <c r="Q1" s="566"/>
      <c r="R1" s="566"/>
      <c r="S1" s="566"/>
      <c r="T1" s="566"/>
      <c r="U1" s="566"/>
      <c r="V1" s="566"/>
      <c r="W1" s="566"/>
      <c r="X1" s="566"/>
      <c r="Y1" s="566"/>
      <c r="Z1" s="566"/>
      <c r="AA1" s="566"/>
      <c r="AB1" s="566"/>
      <c r="AC1" s="566"/>
      <c r="AD1" s="566"/>
      <c r="AE1" s="566"/>
      <c r="AF1" s="566"/>
      <c r="AG1" s="566"/>
      <c r="AH1" s="566"/>
      <c r="AI1" s="566"/>
      <c r="AJ1" s="566"/>
      <c r="AK1" s="566"/>
      <c r="AL1" s="566"/>
    </row>
    <row r="2" spans="1:38" s="81" customFormat="1" ht="11.25" x14ac:dyDescent="0.2">
      <c r="A2" s="567" t="s">
        <v>0</v>
      </c>
      <c r="B2" s="569" t="s">
        <v>1</v>
      </c>
      <c r="C2" s="571" t="s">
        <v>24</v>
      </c>
      <c r="D2" s="573"/>
      <c r="E2" s="573"/>
      <c r="F2" s="573"/>
      <c r="G2" s="573"/>
      <c r="H2" s="573"/>
      <c r="I2" s="573"/>
      <c r="J2" s="573"/>
      <c r="K2" s="573"/>
      <c r="L2" s="574"/>
      <c r="M2" s="573"/>
      <c r="N2" s="573"/>
      <c r="O2" s="573"/>
      <c r="P2" s="573"/>
      <c r="Q2" s="574"/>
      <c r="R2" s="573"/>
      <c r="S2" s="573"/>
      <c r="T2" s="573"/>
      <c r="U2" s="573"/>
      <c r="V2" s="574"/>
      <c r="W2" s="573"/>
      <c r="X2" s="573"/>
      <c r="Y2" s="573"/>
      <c r="Z2" s="573"/>
      <c r="AA2" s="573"/>
      <c r="AB2" s="573"/>
      <c r="AC2" s="573"/>
      <c r="AD2" s="573"/>
      <c r="AE2" s="573"/>
      <c r="AF2" s="574"/>
      <c r="AG2" s="575"/>
      <c r="AH2" s="575"/>
      <c r="AI2" s="575"/>
      <c r="AJ2" s="575"/>
      <c r="AK2" s="576"/>
      <c r="AL2" s="80"/>
    </row>
    <row r="3" spans="1:38" s="81" customFormat="1" ht="11.25" x14ac:dyDescent="0.25">
      <c r="A3" s="568"/>
      <c r="B3" s="570"/>
      <c r="C3" s="572"/>
      <c r="D3" s="563" t="s">
        <v>2</v>
      </c>
      <c r="E3" s="563" t="s">
        <v>3</v>
      </c>
      <c r="F3" s="563" t="s">
        <v>4</v>
      </c>
      <c r="G3" s="563" t="s">
        <v>5</v>
      </c>
      <c r="H3" s="563" t="s">
        <v>6</v>
      </c>
      <c r="I3" s="564" t="s">
        <v>7</v>
      </c>
      <c r="J3" s="564"/>
      <c r="K3" s="564"/>
      <c r="L3" s="565"/>
      <c r="M3" s="563" t="s">
        <v>2</v>
      </c>
      <c r="N3" s="563" t="s">
        <v>3</v>
      </c>
      <c r="O3" s="563" t="s">
        <v>8</v>
      </c>
      <c r="P3" s="563" t="s">
        <v>9</v>
      </c>
      <c r="Q3" s="577" t="s">
        <v>10</v>
      </c>
      <c r="R3" s="563" t="s">
        <v>2</v>
      </c>
      <c r="S3" s="563" t="s">
        <v>11</v>
      </c>
      <c r="T3" s="563" t="s">
        <v>5</v>
      </c>
      <c r="U3" s="563" t="s">
        <v>12</v>
      </c>
      <c r="V3" s="577" t="s">
        <v>13</v>
      </c>
      <c r="W3" s="563" t="s">
        <v>2</v>
      </c>
      <c r="X3" s="563" t="s">
        <v>14</v>
      </c>
      <c r="Y3" s="563" t="s">
        <v>15</v>
      </c>
      <c r="Z3" s="563" t="s">
        <v>16</v>
      </c>
      <c r="AA3" s="563" t="s">
        <v>5</v>
      </c>
      <c r="AB3" s="563" t="s">
        <v>6</v>
      </c>
      <c r="AC3" s="564" t="s">
        <v>7</v>
      </c>
      <c r="AD3" s="585"/>
      <c r="AE3" s="585"/>
      <c r="AF3" s="586"/>
      <c r="AG3" s="563" t="s">
        <v>2</v>
      </c>
      <c r="AH3" s="563" t="s">
        <v>3</v>
      </c>
      <c r="AI3" s="563" t="s">
        <v>16</v>
      </c>
      <c r="AJ3" s="563" t="s">
        <v>5</v>
      </c>
      <c r="AK3" s="577" t="s">
        <v>17</v>
      </c>
      <c r="AL3" s="570" t="s">
        <v>18</v>
      </c>
    </row>
    <row r="4" spans="1:38" s="84" customFormat="1" ht="53.25" x14ac:dyDescent="0.25">
      <c r="A4" s="568"/>
      <c r="B4" s="570"/>
      <c r="C4" s="572"/>
      <c r="D4" s="563"/>
      <c r="E4" s="563"/>
      <c r="F4" s="563"/>
      <c r="G4" s="563"/>
      <c r="H4" s="563"/>
      <c r="I4" s="528" t="s">
        <v>19</v>
      </c>
      <c r="J4" s="528" t="s">
        <v>20</v>
      </c>
      <c r="K4" s="528" t="s">
        <v>21</v>
      </c>
      <c r="L4" s="529" t="s">
        <v>22</v>
      </c>
      <c r="M4" s="563"/>
      <c r="N4" s="563"/>
      <c r="O4" s="563"/>
      <c r="P4" s="563"/>
      <c r="Q4" s="577"/>
      <c r="R4" s="563"/>
      <c r="S4" s="563"/>
      <c r="T4" s="563"/>
      <c r="U4" s="563"/>
      <c r="V4" s="577"/>
      <c r="W4" s="563"/>
      <c r="X4" s="563"/>
      <c r="Y4" s="563"/>
      <c r="Z4" s="563"/>
      <c r="AA4" s="563"/>
      <c r="AB4" s="563"/>
      <c r="AC4" s="528" t="s">
        <v>19</v>
      </c>
      <c r="AD4" s="528" t="s">
        <v>20</v>
      </c>
      <c r="AE4" s="528" t="s">
        <v>23</v>
      </c>
      <c r="AF4" s="529" t="s">
        <v>22</v>
      </c>
      <c r="AG4" s="563"/>
      <c r="AH4" s="563"/>
      <c r="AI4" s="563"/>
      <c r="AJ4" s="563"/>
      <c r="AK4" s="577"/>
      <c r="AL4" s="570"/>
    </row>
    <row r="5" spans="1:38" s="90" customFormat="1" ht="15.75" x14ac:dyDescent="0.25">
      <c r="A5" s="85">
        <v>1</v>
      </c>
      <c r="B5" s="86">
        <v>2</v>
      </c>
      <c r="C5" s="87">
        <v>3</v>
      </c>
      <c r="D5" s="88">
        <v>5</v>
      </c>
      <c r="E5" s="88">
        <v>6</v>
      </c>
      <c r="F5" s="88">
        <v>7</v>
      </c>
      <c r="G5" s="88">
        <v>8</v>
      </c>
      <c r="H5" s="88">
        <v>9</v>
      </c>
      <c r="I5" s="88">
        <v>10</v>
      </c>
      <c r="J5" s="88">
        <v>11</v>
      </c>
      <c r="K5" s="88">
        <v>12</v>
      </c>
      <c r="L5" s="89">
        <v>13</v>
      </c>
      <c r="M5" s="88">
        <v>15</v>
      </c>
      <c r="N5" s="88">
        <v>16</v>
      </c>
      <c r="O5" s="88">
        <v>17</v>
      </c>
      <c r="P5" s="88">
        <v>18</v>
      </c>
      <c r="Q5" s="89">
        <v>19</v>
      </c>
      <c r="R5" s="88">
        <v>21</v>
      </c>
      <c r="S5" s="88">
        <v>22</v>
      </c>
      <c r="T5" s="88">
        <v>23</v>
      </c>
      <c r="U5" s="88">
        <v>24</v>
      </c>
      <c r="V5" s="89">
        <v>25</v>
      </c>
      <c r="W5" s="88">
        <v>27</v>
      </c>
      <c r="X5" s="88">
        <v>28</v>
      </c>
      <c r="Y5" s="88">
        <v>29</v>
      </c>
      <c r="Z5" s="88">
        <v>30</v>
      </c>
      <c r="AA5" s="88">
        <v>31</v>
      </c>
      <c r="AB5" s="88">
        <v>32</v>
      </c>
      <c r="AC5" s="88">
        <v>33</v>
      </c>
      <c r="AD5" s="88">
        <v>34</v>
      </c>
      <c r="AE5" s="88">
        <v>35</v>
      </c>
      <c r="AF5" s="89">
        <v>36</v>
      </c>
      <c r="AG5" s="88">
        <v>38</v>
      </c>
      <c r="AH5" s="88">
        <v>39</v>
      </c>
      <c r="AI5" s="88">
        <v>40</v>
      </c>
      <c r="AJ5" s="88">
        <v>41</v>
      </c>
      <c r="AK5" s="89">
        <v>42</v>
      </c>
      <c r="AL5" s="86">
        <v>43</v>
      </c>
    </row>
    <row r="6" spans="1:38" x14ac:dyDescent="0.25">
      <c r="A6" s="52" t="s">
        <v>3432</v>
      </c>
      <c r="B6" s="53"/>
      <c r="C6" s="53" t="s">
        <v>3433</v>
      </c>
      <c r="D6" s="92"/>
      <c r="E6" s="92"/>
      <c r="F6" s="92"/>
      <c r="G6" s="92"/>
      <c r="H6" s="92"/>
      <c r="I6" s="92"/>
      <c r="J6" s="92"/>
      <c r="K6" s="92"/>
      <c r="L6" s="92"/>
      <c r="M6" s="93" t="s">
        <v>3434</v>
      </c>
      <c r="N6" s="56" t="s">
        <v>3435</v>
      </c>
      <c r="O6" s="54">
        <v>0.218</v>
      </c>
      <c r="P6" s="54">
        <v>1979</v>
      </c>
      <c r="Q6" s="94" t="s">
        <v>3436</v>
      </c>
      <c r="R6" s="55"/>
      <c r="S6" s="54"/>
      <c r="T6" s="55"/>
      <c r="U6" s="56"/>
      <c r="V6" s="55"/>
      <c r="W6" s="92"/>
      <c r="X6" s="95"/>
      <c r="Y6" s="92"/>
      <c r="Z6" s="92"/>
      <c r="AA6" s="92"/>
      <c r="AB6" s="92"/>
      <c r="AC6" s="91"/>
      <c r="AD6" s="92"/>
      <c r="AE6" s="92"/>
      <c r="AF6" s="92"/>
      <c r="AG6" s="522"/>
      <c r="AH6" s="92"/>
      <c r="AI6" s="92"/>
      <c r="AJ6" s="92"/>
      <c r="AK6" s="92"/>
      <c r="AL6" s="92"/>
    </row>
    <row r="7" spans="1:38" x14ac:dyDescent="0.25">
      <c r="A7" s="52"/>
      <c r="B7" s="53"/>
      <c r="C7" s="53"/>
      <c r="D7" s="92"/>
      <c r="E7" s="92"/>
      <c r="F7" s="92"/>
      <c r="G7" s="92"/>
      <c r="H7" s="92"/>
      <c r="I7" s="92"/>
      <c r="J7" s="92"/>
      <c r="K7" s="92"/>
      <c r="L7" s="92"/>
      <c r="M7" s="93"/>
      <c r="N7" s="56"/>
      <c r="O7" s="54"/>
      <c r="P7" s="54"/>
      <c r="Q7" s="94"/>
      <c r="R7" s="98"/>
      <c r="S7" s="99"/>
      <c r="T7" s="93"/>
      <c r="U7" s="93"/>
      <c r="V7" s="100"/>
      <c r="W7" s="92"/>
      <c r="X7" s="95"/>
      <c r="Y7" s="92"/>
      <c r="Z7" s="92"/>
      <c r="AA7" s="92"/>
      <c r="AB7" s="92"/>
      <c r="AC7" s="91"/>
      <c r="AD7" s="92"/>
      <c r="AE7" s="92"/>
      <c r="AF7" s="92"/>
      <c r="AG7" s="522"/>
      <c r="AH7" s="92"/>
      <c r="AI7" s="92"/>
      <c r="AJ7" s="92"/>
      <c r="AK7" s="92"/>
      <c r="AL7" s="92"/>
    </row>
    <row r="8" spans="1:38" x14ac:dyDescent="0.25">
      <c r="A8" s="52"/>
      <c r="B8" s="53"/>
      <c r="C8" s="53"/>
      <c r="D8" s="92"/>
      <c r="E8" s="92"/>
      <c r="F8" s="92"/>
      <c r="G8" s="92"/>
      <c r="H8" s="92"/>
      <c r="I8" s="92"/>
      <c r="J8" s="92"/>
      <c r="K8" s="92"/>
      <c r="L8" s="92"/>
      <c r="M8" s="93"/>
      <c r="N8" s="56"/>
      <c r="O8" s="54"/>
      <c r="P8" s="54"/>
      <c r="Q8" s="94"/>
      <c r="R8" s="98"/>
      <c r="S8" s="99"/>
      <c r="T8" s="93"/>
      <c r="U8" s="93"/>
      <c r="V8" s="100"/>
      <c r="W8" s="92"/>
      <c r="X8" s="95"/>
      <c r="Y8" s="92"/>
      <c r="Z8" s="92"/>
      <c r="AA8" s="92"/>
      <c r="AB8" s="92"/>
      <c r="AC8" s="91"/>
      <c r="AD8" s="92"/>
      <c r="AE8" s="92"/>
      <c r="AF8" s="92"/>
      <c r="AG8" s="522"/>
      <c r="AH8" s="92"/>
      <c r="AI8" s="92"/>
      <c r="AJ8" s="92"/>
      <c r="AK8" s="92"/>
      <c r="AL8" s="92"/>
    </row>
    <row r="9" spans="1:38" x14ac:dyDescent="0.25">
      <c r="A9" s="52" t="s">
        <v>3437</v>
      </c>
      <c r="B9" s="53"/>
      <c r="C9" s="53" t="s">
        <v>3438</v>
      </c>
      <c r="D9" s="92"/>
      <c r="E9" s="92"/>
      <c r="F9" s="92"/>
      <c r="G9" s="92"/>
      <c r="H9" s="92"/>
      <c r="I9" s="92"/>
      <c r="J9" s="92"/>
      <c r="K9" s="92"/>
      <c r="L9" s="92"/>
      <c r="M9" s="93" t="s">
        <v>3439</v>
      </c>
      <c r="N9" s="56" t="s">
        <v>3440</v>
      </c>
      <c r="O9" s="55">
        <v>0.27</v>
      </c>
      <c r="P9" s="55">
        <v>2006</v>
      </c>
      <c r="Q9" s="94" t="s">
        <v>3441</v>
      </c>
      <c r="R9" s="55"/>
      <c r="S9" s="54"/>
      <c r="T9" s="55"/>
      <c r="U9" s="56"/>
      <c r="V9" s="55"/>
      <c r="W9" s="92"/>
      <c r="X9" s="95"/>
      <c r="Y9" s="92"/>
      <c r="Z9" s="92"/>
      <c r="AA9" s="92"/>
      <c r="AB9" s="92"/>
      <c r="AC9" s="91"/>
      <c r="AD9" s="92"/>
      <c r="AE9" s="92"/>
      <c r="AF9" s="92"/>
      <c r="AG9" s="522"/>
      <c r="AH9" s="92"/>
      <c r="AI9" s="92"/>
      <c r="AJ9" s="92"/>
      <c r="AK9" s="92"/>
      <c r="AL9" s="92"/>
    </row>
    <row r="10" spans="1:38" x14ac:dyDescent="0.25">
      <c r="A10" s="52"/>
      <c r="B10" s="53"/>
      <c r="C10" s="53"/>
      <c r="D10" s="92"/>
      <c r="E10" s="92"/>
      <c r="F10" s="92"/>
      <c r="G10" s="92"/>
      <c r="H10" s="92"/>
      <c r="I10" s="92"/>
      <c r="J10" s="92"/>
      <c r="K10" s="92"/>
      <c r="L10" s="92"/>
      <c r="M10" s="93"/>
      <c r="N10" s="56"/>
      <c r="O10" s="55"/>
      <c r="P10" s="55"/>
      <c r="Q10" s="94"/>
      <c r="R10" s="98"/>
      <c r="S10" s="99"/>
      <c r="T10" s="93"/>
      <c r="U10" s="93"/>
      <c r="V10" s="100"/>
      <c r="W10" s="92"/>
      <c r="X10" s="95"/>
      <c r="Y10" s="92"/>
      <c r="Z10" s="92"/>
      <c r="AA10" s="92"/>
      <c r="AB10" s="92"/>
      <c r="AC10" s="91"/>
      <c r="AD10" s="92"/>
      <c r="AE10" s="92"/>
      <c r="AF10" s="92"/>
      <c r="AG10" s="522"/>
      <c r="AH10" s="92"/>
      <c r="AI10" s="92"/>
      <c r="AJ10" s="92"/>
      <c r="AK10" s="92"/>
      <c r="AL10" s="92"/>
    </row>
    <row r="11" spans="1:38" x14ac:dyDescent="0.25">
      <c r="A11" s="52"/>
      <c r="B11" s="53"/>
      <c r="C11" s="53"/>
      <c r="D11" s="92"/>
      <c r="E11" s="92"/>
      <c r="F11" s="92"/>
      <c r="G11" s="92"/>
      <c r="H11" s="92"/>
      <c r="I11" s="92"/>
      <c r="J11" s="92"/>
      <c r="K11" s="92"/>
      <c r="L11" s="92"/>
      <c r="M11" s="93"/>
      <c r="N11" s="56"/>
      <c r="O11" s="54"/>
      <c r="P11" s="54"/>
      <c r="Q11" s="94"/>
      <c r="R11" s="98"/>
      <c r="S11" s="99"/>
      <c r="T11" s="93"/>
      <c r="U11" s="93"/>
      <c r="V11" s="100"/>
      <c r="W11" s="92"/>
      <c r="X11" s="95"/>
      <c r="Y11" s="92"/>
      <c r="Z11" s="92"/>
      <c r="AA11" s="92"/>
      <c r="AB11" s="92"/>
      <c r="AC11" s="91"/>
      <c r="AD11" s="92"/>
      <c r="AE11" s="92"/>
      <c r="AF11" s="92"/>
      <c r="AG11" s="522"/>
      <c r="AI11" s="92"/>
      <c r="AJ11" s="92"/>
      <c r="AK11" s="92"/>
      <c r="AL11" s="92"/>
    </row>
    <row r="12" spans="1:38" x14ac:dyDescent="0.25">
      <c r="A12" s="52" t="s">
        <v>3442</v>
      </c>
      <c r="B12" s="53"/>
      <c r="C12" s="53" t="s">
        <v>3443</v>
      </c>
      <c r="D12" s="92"/>
      <c r="E12" s="92"/>
      <c r="F12" s="92"/>
      <c r="G12" s="92"/>
      <c r="H12" s="92"/>
      <c r="I12" s="92"/>
      <c r="J12" s="92"/>
      <c r="K12" s="92"/>
      <c r="L12" s="92"/>
      <c r="M12" s="93" t="s">
        <v>3444</v>
      </c>
      <c r="N12" s="56" t="s">
        <v>3444</v>
      </c>
      <c r="O12" s="55">
        <v>1.262</v>
      </c>
      <c r="P12" s="55">
        <v>1963</v>
      </c>
      <c r="Q12" s="94" t="s">
        <v>3445</v>
      </c>
      <c r="R12" s="98" t="s">
        <v>3446</v>
      </c>
      <c r="S12" s="578">
        <v>11</v>
      </c>
      <c r="T12" s="55">
        <v>1963</v>
      </c>
      <c r="U12" s="580" t="s">
        <v>1016</v>
      </c>
      <c r="V12" s="580" t="s">
        <v>56</v>
      </c>
      <c r="W12" s="92"/>
      <c r="X12" s="95"/>
      <c r="Y12" s="92"/>
      <c r="Z12" s="92"/>
      <c r="AA12" s="92"/>
      <c r="AB12" s="92"/>
      <c r="AC12" s="91"/>
      <c r="AD12" s="92"/>
      <c r="AE12" s="92"/>
      <c r="AF12" s="92"/>
      <c r="AG12" s="582" t="s">
        <v>3447</v>
      </c>
      <c r="AH12" s="56" t="s">
        <v>3448</v>
      </c>
      <c r="AI12" s="55">
        <v>0.222</v>
      </c>
      <c r="AJ12" s="54">
        <v>1977</v>
      </c>
      <c r="AK12" s="57" t="s">
        <v>3449</v>
      </c>
      <c r="AL12" s="92"/>
    </row>
    <row r="13" spans="1:38" ht="39" x14ac:dyDescent="0.25">
      <c r="A13" s="52"/>
      <c r="B13" s="58"/>
      <c r="C13" s="58"/>
      <c r="D13" s="92"/>
      <c r="E13" s="92"/>
      <c r="F13" s="92"/>
      <c r="G13" s="92"/>
      <c r="H13" s="92"/>
      <c r="I13" s="92"/>
      <c r="J13" s="92"/>
      <c r="K13" s="92"/>
      <c r="L13" s="92"/>
      <c r="M13" s="93"/>
      <c r="N13" s="56"/>
      <c r="O13" s="55"/>
      <c r="P13" s="54"/>
      <c r="Q13" s="94"/>
      <c r="R13" s="101" t="s">
        <v>1667</v>
      </c>
      <c r="S13" s="579"/>
      <c r="T13" s="98">
        <v>2020</v>
      </c>
      <c r="U13" s="581"/>
      <c r="V13" s="581"/>
      <c r="W13" s="92"/>
      <c r="X13" s="95"/>
      <c r="Y13" s="92"/>
      <c r="Z13" s="92"/>
      <c r="AA13" s="92"/>
      <c r="AB13" s="92"/>
      <c r="AC13" s="91"/>
      <c r="AD13" s="92"/>
      <c r="AE13" s="92"/>
      <c r="AF13" s="92"/>
      <c r="AG13" s="583"/>
      <c r="AH13" s="56" t="s">
        <v>3450</v>
      </c>
      <c r="AI13" s="54">
        <v>0.221</v>
      </c>
      <c r="AJ13" s="54">
        <v>1964</v>
      </c>
      <c r="AK13" s="57" t="s">
        <v>3449</v>
      </c>
      <c r="AL13" s="92"/>
    </row>
    <row r="14" spans="1:38" x14ac:dyDescent="0.25">
      <c r="A14" s="60"/>
      <c r="B14" s="58"/>
      <c r="C14" s="58"/>
      <c r="D14" s="92"/>
      <c r="E14" s="92"/>
      <c r="F14" s="92"/>
      <c r="G14" s="92"/>
      <c r="H14" s="92"/>
      <c r="I14" s="92"/>
      <c r="J14" s="92"/>
      <c r="K14" s="92"/>
      <c r="L14" s="92"/>
      <c r="M14" s="93"/>
      <c r="N14" s="56"/>
      <c r="O14" s="54"/>
      <c r="P14" s="54"/>
      <c r="Q14" s="94"/>
      <c r="R14" s="98"/>
      <c r="S14" s="99"/>
      <c r="T14" s="93"/>
      <c r="U14" s="93"/>
      <c r="V14" s="100"/>
      <c r="W14" s="92"/>
      <c r="X14" s="95"/>
      <c r="Y14" s="92"/>
      <c r="Z14" s="92"/>
      <c r="AA14" s="92"/>
      <c r="AB14" s="92"/>
      <c r="AC14" s="91"/>
      <c r="AD14" s="92"/>
      <c r="AE14" s="92"/>
      <c r="AF14" s="92"/>
      <c r="AG14" s="583"/>
      <c r="AH14" s="56" t="s">
        <v>3451</v>
      </c>
      <c r="AI14" s="54">
        <v>4.8000000000000001E-2</v>
      </c>
      <c r="AJ14" s="54">
        <v>1980</v>
      </c>
      <c r="AK14" s="57" t="s">
        <v>3452</v>
      </c>
      <c r="AL14" s="92"/>
    </row>
    <row r="15" spans="1:38" x14ac:dyDescent="0.25">
      <c r="A15" s="61"/>
      <c r="B15" s="58"/>
      <c r="C15" s="58"/>
      <c r="D15" s="92"/>
      <c r="E15" s="92"/>
      <c r="F15" s="92"/>
      <c r="G15" s="92"/>
      <c r="H15" s="92"/>
      <c r="I15" s="92"/>
      <c r="J15" s="92"/>
      <c r="K15" s="92"/>
      <c r="L15" s="92"/>
      <c r="M15" s="93"/>
      <c r="N15" s="56"/>
      <c r="O15" s="54"/>
      <c r="P15" s="54"/>
      <c r="Q15" s="94"/>
      <c r="R15" s="98"/>
      <c r="S15" s="99"/>
      <c r="T15" s="93"/>
      <c r="U15" s="93"/>
      <c r="V15" s="100"/>
      <c r="W15" s="92"/>
      <c r="X15" s="95"/>
      <c r="Y15" s="92"/>
      <c r="Z15" s="92"/>
      <c r="AA15" s="92"/>
      <c r="AB15" s="92"/>
      <c r="AC15" s="91"/>
      <c r="AD15" s="92"/>
      <c r="AE15" s="92"/>
      <c r="AF15" s="92"/>
      <c r="AG15" s="583"/>
      <c r="AH15" s="56" t="s">
        <v>3453</v>
      </c>
      <c r="AI15" s="54">
        <v>4.8000000000000001E-2</v>
      </c>
      <c r="AJ15" s="54">
        <v>2004</v>
      </c>
      <c r="AK15" s="57" t="s">
        <v>3454</v>
      </c>
      <c r="AL15" s="92"/>
    </row>
    <row r="16" spans="1:38" x14ac:dyDescent="0.25">
      <c r="A16" s="60"/>
      <c r="B16" s="58"/>
      <c r="C16" s="58"/>
      <c r="D16" s="92"/>
      <c r="E16" s="92"/>
      <c r="F16" s="92"/>
      <c r="G16" s="92"/>
      <c r="H16" s="92"/>
      <c r="I16" s="92"/>
      <c r="J16" s="92"/>
      <c r="K16" s="92"/>
      <c r="L16" s="92"/>
      <c r="M16" s="93"/>
      <c r="N16" s="56"/>
      <c r="O16" s="54"/>
      <c r="P16" s="54"/>
      <c r="Q16" s="94"/>
      <c r="R16" s="98"/>
      <c r="S16" s="99"/>
      <c r="T16" s="93"/>
      <c r="U16" s="93"/>
      <c r="V16" s="100"/>
      <c r="W16" s="92"/>
      <c r="X16" s="95"/>
      <c r="Y16" s="92"/>
      <c r="Z16" s="92"/>
      <c r="AA16" s="92"/>
      <c r="AB16" s="92"/>
      <c r="AC16" s="91"/>
      <c r="AD16" s="92"/>
      <c r="AE16" s="92"/>
      <c r="AF16" s="92"/>
      <c r="AG16" s="583"/>
      <c r="AH16" s="56" t="s">
        <v>3455</v>
      </c>
      <c r="AI16" s="54">
        <v>0.128</v>
      </c>
      <c r="AJ16" s="54">
        <v>1977</v>
      </c>
      <c r="AK16" s="57" t="s">
        <v>3456</v>
      </c>
      <c r="AL16" s="92"/>
    </row>
    <row r="17" spans="1:38" x14ac:dyDescent="0.25">
      <c r="A17" s="60"/>
      <c r="B17" s="58"/>
      <c r="C17" s="58"/>
      <c r="D17" s="92"/>
      <c r="E17" s="92"/>
      <c r="F17" s="92"/>
      <c r="G17" s="92"/>
      <c r="H17" s="92"/>
      <c r="I17" s="92"/>
      <c r="J17" s="92"/>
      <c r="K17" s="92"/>
      <c r="L17" s="92"/>
      <c r="M17" s="93"/>
      <c r="N17" s="56"/>
      <c r="O17" s="54"/>
      <c r="P17" s="54"/>
      <c r="Q17" s="94"/>
      <c r="R17" s="98"/>
      <c r="S17" s="99"/>
      <c r="T17" s="93"/>
      <c r="U17" s="93"/>
      <c r="V17" s="100"/>
      <c r="W17" s="92"/>
      <c r="X17" s="95"/>
      <c r="Y17" s="92"/>
      <c r="Z17" s="92"/>
      <c r="AA17" s="92"/>
      <c r="AB17" s="92"/>
      <c r="AC17" s="91"/>
      <c r="AD17" s="92"/>
      <c r="AE17" s="92"/>
      <c r="AF17" s="92"/>
      <c r="AG17" s="583"/>
      <c r="AH17" s="56" t="s">
        <v>3457</v>
      </c>
      <c r="AI17" s="54">
        <v>0.28799999999999998</v>
      </c>
      <c r="AJ17" s="54">
        <v>1969</v>
      </c>
      <c r="AK17" s="57" t="s">
        <v>3458</v>
      </c>
      <c r="AL17" s="92"/>
    </row>
    <row r="18" spans="1:38" x14ac:dyDescent="0.25">
      <c r="A18" s="61"/>
      <c r="B18" s="58"/>
      <c r="C18" s="58"/>
      <c r="D18" s="92"/>
      <c r="E18" s="92"/>
      <c r="F18" s="92"/>
      <c r="G18" s="92"/>
      <c r="H18" s="92"/>
      <c r="I18" s="92"/>
      <c r="J18" s="92"/>
      <c r="K18" s="92"/>
      <c r="L18" s="92"/>
      <c r="M18" s="93"/>
      <c r="N18" s="56"/>
      <c r="O18" s="54"/>
      <c r="P18" s="54"/>
      <c r="Q18" s="94"/>
      <c r="R18" s="98"/>
      <c r="S18" s="99"/>
      <c r="T18" s="93"/>
      <c r="U18" s="93"/>
      <c r="V18" s="100"/>
      <c r="W18" s="92"/>
      <c r="X18" s="95"/>
      <c r="Y18" s="92"/>
      <c r="Z18" s="92"/>
      <c r="AA18" s="92"/>
      <c r="AB18" s="92"/>
      <c r="AC18" s="91"/>
      <c r="AD18" s="92"/>
      <c r="AE18" s="92"/>
      <c r="AF18" s="92"/>
      <c r="AG18" s="583"/>
      <c r="AH18" s="56" t="s">
        <v>3459</v>
      </c>
      <c r="AI18" s="54">
        <v>0.17599999999999999</v>
      </c>
      <c r="AJ18" s="54">
        <v>1977</v>
      </c>
      <c r="AK18" s="57" t="s">
        <v>3458</v>
      </c>
      <c r="AL18" s="92"/>
    </row>
    <row r="19" spans="1:38" x14ac:dyDescent="0.25">
      <c r="A19" s="61"/>
      <c r="B19" s="58"/>
      <c r="C19" s="58"/>
      <c r="D19" s="92"/>
      <c r="E19" s="92"/>
      <c r="F19" s="92"/>
      <c r="G19" s="92"/>
      <c r="H19" s="92"/>
      <c r="I19" s="92"/>
      <c r="J19" s="92"/>
      <c r="K19" s="92"/>
      <c r="L19" s="92"/>
      <c r="M19" s="93"/>
      <c r="N19" s="56"/>
      <c r="O19" s="54"/>
      <c r="P19" s="54"/>
      <c r="Q19" s="94"/>
      <c r="R19" s="98"/>
      <c r="S19" s="99"/>
      <c r="T19" s="93"/>
      <c r="U19" s="93"/>
      <c r="V19" s="100"/>
      <c r="W19" s="92"/>
      <c r="X19" s="95"/>
      <c r="Y19" s="92"/>
      <c r="Z19" s="92"/>
      <c r="AA19" s="92"/>
      <c r="AB19" s="92"/>
      <c r="AC19" s="91"/>
      <c r="AD19" s="92"/>
      <c r="AE19" s="92"/>
      <c r="AF19" s="92"/>
      <c r="AG19" s="583"/>
      <c r="AH19" s="56" t="s">
        <v>3460</v>
      </c>
      <c r="AI19" s="54">
        <v>0.16300000000000001</v>
      </c>
      <c r="AJ19" s="54">
        <v>1965</v>
      </c>
      <c r="AK19" s="57" t="s">
        <v>3461</v>
      </c>
      <c r="AL19" s="92"/>
    </row>
    <row r="20" spans="1:38" x14ac:dyDescent="0.25">
      <c r="A20" s="61"/>
      <c r="B20" s="58"/>
      <c r="C20" s="58"/>
      <c r="D20" s="92"/>
      <c r="E20" s="92"/>
      <c r="F20" s="92"/>
      <c r="G20" s="92"/>
      <c r="H20" s="92"/>
      <c r="I20" s="92"/>
      <c r="J20" s="92"/>
      <c r="K20" s="92"/>
      <c r="L20" s="92"/>
      <c r="M20" s="93"/>
      <c r="N20" s="56"/>
      <c r="O20" s="54"/>
      <c r="P20" s="54"/>
      <c r="Q20" s="94"/>
      <c r="R20" s="98"/>
      <c r="S20" s="99"/>
      <c r="T20" s="93"/>
      <c r="U20" s="93"/>
      <c r="V20" s="100"/>
      <c r="W20" s="92"/>
      <c r="X20" s="95"/>
      <c r="Y20" s="92"/>
      <c r="Z20" s="92"/>
      <c r="AA20" s="92"/>
      <c r="AB20" s="92"/>
      <c r="AC20" s="91"/>
      <c r="AD20" s="92"/>
      <c r="AE20" s="92"/>
      <c r="AF20" s="92"/>
      <c r="AG20" s="584"/>
      <c r="AH20" s="56" t="s">
        <v>3462</v>
      </c>
      <c r="AI20" s="54">
        <v>0.08</v>
      </c>
      <c r="AJ20" s="54">
        <v>1977</v>
      </c>
      <c r="AK20" s="57" t="s">
        <v>3463</v>
      </c>
      <c r="AL20" s="92"/>
    </row>
    <row r="21" spans="1:38" x14ac:dyDescent="0.25">
      <c r="A21" s="61"/>
      <c r="B21" s="62"/>
      <c r="C21" s="62"/>
      <c r="D21" s="92"/>
      <c r="E21" s="92"/>
      <c r="F21" s="92"/>
      <c r="G21" s="92"/>
      <c r="H21" s="92"/>
      <c r="I21" s="92"/>
      <c r="J21" s="92"/>
      <c r="K21" s="92"/>
      <c r="L21" s="92"/>
      <c r="M21" s="93"/>
      <c r="N21" s="56"/>
      <c r="O21" s="54"/>
      <c r="P21" s="54"/>
      <c r="Q21" s="94"/>
      <c r="R21" s="98"/>
      <c r="S21" s="99"/>
      <c r="T21" s="93"/>
      <c r="U21" s="93"/>
      <c r="V21" s="100"/>
      <c r="W21" s="92"/>
      <c r="X21" s="95"/>
      <c r="Y21" s="92"/>
      <c r="Z21" s="92"/>
      <c r="AA21" s="92"/>
      <c r="AB21" s="92"/>
      <c r="AC21" s="91"/>
      <c r="AD21" s="92"/>
      <c r="AE21" s="92"/>
      <c r="AF21" s="92"/>
      <c r="AG21" s="522"/>
      <c r="AH21" s="92"/>
      <c r="AI21" s="92"/>
      <c r="AJ21" s="92"/>
      <c r="AK21" s="92"/>
      <c r="AL21" s="92"/>
    </row>
    <row r="22" spans="1:38" x14ac:dyDescent="0.25">
      <c r="A22" s="61"/>
      <c r="B22" s="62"/>
      <c r="C22" s="62"/>
      <c r="D22" s="92"/>
      <c r="E22" s="92"/>
      <c r="F22" s="92"/>
      <c r="G22" s="92"/>
      <c r="H22" s="92"/>
      <c r="I22" s="92"/>
      <c r="J22" s="92"/>
      <c r="K22" s="92"/>
      <c r="L22" s="92"/>
      <c r="M22" s="93" t="s">
        <v>3464</v>
      </c>
      <c r="N22" s="56" t="s">
        <v>3465</v>
      </c>
      <c r="O22" s="54">
        <v>0.254</v>
      </c>
      <c r="P22" s="54">
        <v>1965</v>
      </c>
      <c r="Q22" s="94" t="s">
        <v>3445</v>
      </c>
      <c r="R22" s="98" t="s">
        <v>3466</v>
      </c>
      <c r="S22" s="578">
        <v>10</v>
      </c>
      <c r="T22" s="578">
        <v>1965</v>
      </c>
      <c r="U22" s="578" t="s">
        <v>1016</v>
      </c>
      <c r="V22" s="578" t="s">
        <v>28</v>
      </c>
      <c r="W22" s="92"/>
      <c r="X22" s="95"/>
      <c r="Y22" s="92"/>
      <c r="Z22" s="92"/>
      <c r="AA22" s="92"/>
      <c r="AB22" s="92"/>
      <c r="AC22" s="91"/>
      <c r="AD22" s="92"/>
      <c r="AE22" s="92"/>
      <c r="AF22" s="92"/>
      <c r="AG22" s="582" t="s">
        <v>3467</v>
      </c>
      <c r="AH22" s="589" t="s">
        <v>3468</v>
      </c>
      <c r="AI22" s="54">
        <v>4.2999999999999997E-2</v>
      </c>
      <c r="AJ22" s="54">
        <v>1966</v>
      </c>
      <c r="AK22" s="57" t="s">
        <v>3463</v>
      </c>
      <c r="AL22" s="92"/>
    </row>
    <row r="23" spans="1:38" ht="39" x14ac:dyDescent="0.25">
      <c r="A23" s="63"/>
      <c r="B23" s="58"/>
      <c r="C23" s="58"/>
      <c r="D23" s="92"/>
      <c r="E23" s="92"/>
      <c r="F23" s="92"/>
      <c r="G23" s="92"/>
      <c r="H23" s="92"/>
      <c r="I23" s="92"/>
      <c r="J23" s="92"/>
      <c r="K23" s="92"/>
      <c r="L23" s="92"/>
      <c r="M23" s="93"/>
      <c r="N23" s="67"/>
      <c r="O23" s="54"/>
      <c r="P23" s="54"/>
      <c r="Q23" s="94"/>
      <c r="R23" s="101" t="s">
        <v>3469</v>
      </c>
      <c r="S23" s="579"/>
      <c r="T23" s="579"/>
      <c r="U23" s="579"/>
      <c r="V23" s="579"/>
      <c r="W23" s="92"/>
      <c r="X23" s="95"/>
      <c r="Y23" s="92"/>
      <c r="Z23" s="92"/>
      <c r="AA23" s="92"/>
      <c r="AB23" s="92"/>
      <c r="AC23" s="91"/>
      <c r="AD23" s="92"/>
      <c r="AE23" s="92"/>
      <c r="AF23" s="92"/>
      <c r="AG23" s="583"/>
      <c r="AH23" s="590"/>
      <c r="AI23" s="54">
        <v>4.2999999999999997E-2</v>
      </c>
      <c r="AJ23" s="54">
        <v>1966</v>
      </c>
      <c r="AK23" s="57" t="s">
        <v>3463</v>
      </c>
      <c r="AL23" s="92"/>
    </row>
    <row r="24" spans="1:38" x14ac:dyDescent="0.25">
      <c r="A24" s="61"/>
      <c r="B24" s="58"/>
      <c r="C24" s="58"/>
      <c r="D24" s="92"/>
      <c r="E24" s="92"/>
      <c r="F24" s="92"/>
      <c r="G24" s="92"/>
      <c r="H24" s="92"/>
      <c r="I24" s="92"/>
      <c r="J24" s="92"/>
      <c r="K24" s="92"/>
      <c r="L24" s="92"/>
      <c r="M24" s="93"/>
      <c r="N24" s="67"/>
      <c r="O24" s="54"/>
      <c r="P24" s="54"/>
      <c r="Q24" s="94"/>
      <c r="R24" s="98"/>
      <c r="S24" s="99"/>
      <c r="T24" s="93"/>
      <c r="U24" s="93"/>
      <c r="V24" s="100"/>
      <c r="W24" s="92"/>
      <c r="X24" s="95"/>
      <c r="Y24" s="92"/>
      <c r="Z24" s="92"/>
      <c r="AA24" s="92"/>
      <c r="AB24" s="92"/>
      <c r="AC24" s="91"/>
      <c r="AD24" s="92"/>
      <c r="AE24" s="92"/>
      <c r="AF24" s="92"/>
      <c r="AG24" s="583"/>
      <c r="AH24" s="589" t="s">
        <v>3470</v>
      </c>
      <c r="AI24" s="54">
        <v>4.2999999999999997E-2</v>
      </c>
      <c r="AJ24" s="54">
        <v>1966</v>
      </c>
      <c r="AK24" s="57" t="s">
        <v>3463</v>
      </c>
      <c r="AL24" s="92"/>
    </row>
    <row r="25" spans="1:38" x14ac:dyDescent="0.25">
      <c r="A25" s="61"/>
      <c r="B25" s="58"/>
      <c r="C25" s="58"/>
      <c r="D25" s="92"/>
      <c r="E25" s="92"/>
      <c r="F25" s="92"/>
      <c r="G25" s="92"/>
      <c r="H25" s="92"/>
      <c r="I25" s="92"/>
      <c r="J25" s="92"/>
      <c r="K25" s="92"/>
      <c r="L25" s="92"/>
      <c r="M25" s="93"/>
      <c r="N25" s="67"/>
      <c r="O25" s="54"/>
      <c r="P25" s="54"/>
      <c r="Q25" s="94"/>
      <c r="R25" s="98"/>
      <c r="S25" s="99"/>
      <c r="T25" s="93"/>
      <c r="U25" s="93"/>
      <c r="V25" s="100"/>
      <c r="W25" s="92"/>
      <c r="X25" s="95"/>
      <c r="Y25" s="92"/>
      <c r="Z25" s="92"/>
      <c r="AA25" s="92"/>
      <c r="AB25" s="92"/>
      <c r="AC25" s="91"/>
      <c r="AD25" s="92"/>
      <c r="AE25" s="92"/>
      <c r="AF25" s="92"/>
      <c r="AG25" s="583"/>
      <c r="AH25" s="590"/>
      <c r="AI25" s="54">
        <v>4.2999999999999997E-2</v>
      </c>
      <c r="AJ25" s="54">
        <v>1966</v>
      </c>
      <c r="AK25" s="57" t="s">
        <v>3463</v>
      </c>
      <c r="AL25" s="92"/>
    </row>
    <row r="26" spans="1:38" x14ac:dyDescent="0.25">
      <c r="A26" s="60"/>
      <c r="B26" s="58"/>
      <c r="C26" s="58"/>
      <c r="D26" s="92"/>
      <c r="E26" s="92"/>
      <c r="F26" s="92"/>
      <c r="G26" s="92"/>
      <c r="H26" s="92"/>
      <c r="I26" s="92"/>
      <c r="J26" s="92"/>
      <c r="K26" s="92"/>
      <c r="L26" s="92"/>
      <c r="M26" s="93"/>
      <c r="N26" s="67"/>
      <c r="O26" s="54"/>
      <c r="P26" s="54"/>
      <c r="Q26" s="94"/>
      <c r="R26" s="98"/>
      <c r="S26" s="99"/>
      <c r="T26" s="93"/>
      <c r="U26" s="93"/>
      <c r="V26" s="100"/>
      <c r="W26" s="92"/>
      <c r="X26" s="95"/>
      <c r="Y26" s="92"/>
      <c r="Z26" s="92"/>
      <c r="AA26" s="92"/>
      <c r="AB26" s="92"/>
      <c r="AC26" s="91"/>
      <c r="AD26" s="92"/>
      <c r="AE26" s="92"/>
      <c r="AF26" s="92"/>
      <c r="AG26" s="583"/>
      <c r="AH26" s="67" t="s">
        <v>3471</v>
      </c>
      <c r="AI26" s="54">
        <v>9.6000000000000002E-2</v>
      </c>
      <c r="AJ26" s="54">
        <v>1967</v>
      </c>
      <c r="AK26" s="57" t="s">
        <v>3472</v>
      </c>
      <c r="AL26" s="92"/>
    </row>
    <row r="27" spans="1:38" x14ac:dyDescent="0.25">
      <c r="A27" s="61"/>
      <c r="B27" s="58"/>
      <c r="C27" s="58"/>
      <c r="D27" s="92"/>
      <c r="E27" s="92"/>
      <c r="F27" s="92"/>
      <c r="G27" s="92"/>
      <c r="H27" s="92"/>
      <c r="I27" s="92"/>
      <c r="J27" s="92"/>
      <c r="K27" s="92"/>
      <c r="L27" s="92"/>
      <c r="M27" s="93"/>
      <c r="N27" s="67"/>
      <c r="O27" s="54"/>
      <c r="P27" s="54"/>
      <c r="Q27" s="94"/>
      <c r="R27" s="98"/>
      <c r="S27" s="99"/>
      <c r="T27" s="93"/>
      <c r="U27" s="93"/>
      <c r="V27" s="100"/>
      <c r="W27" s="92"/>
      <c r="X27" s="95"/>
      <c r="Y27" s="92"/>
      <c r="Z27" s="92"/>
      <c r="AA27" s="92"/>
      <c r="AB27" s="92"/>
      <c r="AC27" s="91"/>
      <c r="AD27" s="92"/>
      <c r="AE27" s="92"/>
      <c r="AF27" s="92"/>
      <c r="AG27" s="583"/>
      <c r="AH27" s="67" t="s">
        <v>3473</v>
      </c>
      <c r="AI27" s="54">
        <v>0.22500000000000001</v>
      </c>
      <c r="AJ27" s="54">
        <v>1965</v>
      </c>
      <c r="AK27" s="57" t="s">
        <v>3456</v>
      </c>
      <c r="AL27" s="92"/>
    </row>
    <row r="28" spans="1:38" x14ac:dyDescent="0.25">
      <c r="A28" s="61"/>
      <c r="B28" s="62"/>
      <c r="C28" s="62"/>
      <c r="D28" s="92"/>
      <c r="E28" s="92"/>
      <c r="F28" s="92"/>
      <c r="G28" s="92"/>
      <c r="H28" s="92"/>
      <c r="I28" s="92"/>
      <c r="J28" s="92"/>
      <c r="K28" s="92"/>
      <c r="L28" s="92"/>
      <c r="M28" s="93"/>
      <c r="N28" s="67"/>
      <c r="O28" s="54"/>
      <c r="P28" s="54"/>
      <c r="Q28" s="94"/>
      <c r="R28" s="98"/>
      <c r="S28" s="99"/>
      <c r="T28" s="93"/>
      <c r="U28" s="93"/>
      <c r="V28" s="100"/>
      <c r="W28" s="92"/>
      <c r="X28" s="95"/>
      <c r="Y28" s="92"/>
      <c r="Z28" s="92"/>
      <c r="AA28" s="92"/>
      <c r="AB28" s="92"/>
      <c r="AC28" s="91"/>
      <c r="AD28" s="92"/>
      <c r="AE28" s="92"/>
      <c r="AF28" s="92"/>
      <c r="AG28" s="583"/>
      <c r="AH28" s="67" t="s">
        <v>3474</v>
      </c>
      <c r="AI28" s="54">
        <v>0.223</v>
      </c>
      <c r="AJ28" s="54">
        <v>2015</v>
      </c>
      <c r="AK28" s="57" t="s">
        <v>3475</v>
      </c>
      <c r="AL28" s="92"/>
    </row>
    <row r="29" spans="1:38" x14ac:dyDescent="0.25">
      <c r="A29" s="61"/>
      <c r="B29" s="62"/>
      <c r="C29" s="62"/>
      <c r="D29" s="92"/>
      <c r="E29" s="92"/>
      <c r="F29" s="92"/>
      <c r="G29" s="92"/>
      <c r="H29" s="92"/>
      <c r="I29" s="92"/>
      <c r="J29" s="92"/>
      <c r="K29" s="92"/>
      <c r="L29" s="92"/>
      <c r="M29" s="93"/>
      <c r="N29" s="67"/>
      <c r="O29" s="54"/>
      <c r="P29" s="54"/>
      <c r="Q29" s="94"/>
      <c r="R29" s="98"/>
      <c r="S29" s="99"/>
      <c r="T29" s="93"/>
      <c r="U29" s="93"/>
      <c r="V29" s="100"/>
      <c r="W29" s="92"/>
      <c r="X29" s="95"/>
      <c r="Y29" s="92"/>
      <c r="Z29" s="92"/>
      <c r="AA29" s="92"/>
      <c r="AB29" s="92"/>
      <c r="AC29" s="91"/>
      <c r="AD29" s="92"/>
      <c r="AE29" s="92"/>
      <c r="AF29" s="92"/>
      <c r="AG29" s="583"/>
      <c r="AH29" s="67" t="s">
        <v>3476</v>
      </c>
      <c r="AI29" s="54">
        <v>0.108</v>
      </c>
      <c r="AJ29" s="54">
        <v>1965</v>
      </c>
      <c r="AK29" s="57" t="s">
        <v>3477</v>
      </c>
      <c r="AL29" s="92"/>
    </row>
    <row r="30" spans="1:38" x14ac:dyDescent="0.25">
      <c r="A30" s="61"/>
      <c r="B30" s="62"/>
      <c r="C30" s="62"/>
      <c r="D30" s="92"/>
      <c r="E30" s="92"/>
      <c r="F30" s="92"/>
      <c r="G30" s="92"/>
      <c r="H30" s="92"/>
      <c r="I30" s="92"/>
      <c r="J30" s="92"/>
      <c r="K30" s="92"/>
      <c r="L30" s="92"/>
      <c r="M30" s="93"/>
      <c r="N30" s="67"/>
      <c r="O30" s="54"/>
      <c r="P30" s="54"/>
      <c r="Q30" s="94"/>
      <c r="R30" s="98"/>
      <c r="S30" s="99"/>
      <c r="T30" s="93"/>
      <c r="U30" s="93"/>
      <c r="V30" s="100"/>
      <c r="W30" s="92"/>
      <c r="X30" s="95"/>
      <c r="Y30" s="92"/>
      <c r="Z30" s="92"/>
      <c r="AA30" s="92"/>
      <c r="AB30" s="92"/>
      <c r="AC30" s="91"/>
      <c r="AD30" s="92"/>
      <c r="AE30" s="92"/>
      <c r="AF30" s="92"/>
      <c r="AG30" s="583"/>
      <c r="AH30" s="67" t="s">
        <v>3478</v>
      </c>
      <c r="AI30" s="54">
        <v>0.13900000000000001</v>
      </c>
      <c r="AJ30" s="54">
        <v>1965</v>
      </c>
      <c r="AK30" s="57" t="s">
        <v>3472</v>
      </c>
      <c r="AL30" s="92"/>
    </row>
    <row r="31" spans="1:38" x14ac:dyDescent="0.25">
      <c r="A31" s="61"/>
      <c r="B31" s="62"/>
      <c r="C31" s="62"/>
      <c r="D31" s="92"/>
      <c r="E31" s="92"/>
      <c r="F31" s="92"/>
      <c r="G31" s="92"/>
      <c r="H31" s="92"/>
      <c r="I31" s="92"/>
      <c r="J31" s="92"/>
      <c r="K31" s="92"/>
      <c r="L31" s="92"/>
      <c r="M31" s="93"/>
      <c r="N31" s="67"/>
      <c r="O31" s="54"/>
      <c r="P31" s="54"/>
      <c r="Q31" s="94"/>
      <c r="R31" s="98"/>
      <c r="S31" s="99"/>
      <c r="T31" s="93"/>
      <c r="U31" s="93"/>
      <c r="V31" s="100"/>
      <c r="W31" s="92"/>
      <c r="X31" s="95"/>
      <c r="Y31" s="92"/>
      <c r="Z31" s="92"/>
      <c r="AA31" s="92"/>
      <c r="AB31" s="92"/>
      <c r="AC31" s="91"/>
      <c r="AD31" s="92"/>
      <c r="AE31" s="92"/>
      <c r="AF31" s="92"/>
      <c r="AG31" s="583"/>
      <c r="AH31" s="67" t="s">
        <v>3479</v>
      </c>
      <c r="AI31" s="54">
        <v>0.14000000000000001</v>
      </c>
      <c r="AJ31" s="54">
        <v>1965</v>
      </c>
      <c r="AK31" s="57" t="s">
        <v>3472</v>
      </c>
      <c r="AL31" s="103"/>
    </row>
    <row r="32" spans="1:38" x14ac:dyDescent="0.25">
      <c r="A32" s="61"/>
      <c r="B32" s="62"/>
      <c r="C32" s="62"/>
      <c r="D32" s="92"/>
      <c r="E32" s="92"/>
      <c r="F32" s="92"/>
      <c r="G32" s="92"/>
      <c r="H32" s="92"/>
      <c r="I32" s="92"/>
      <c r="J32" s="92"/>
      <c r="K32" s="92"/>
      <c r="L32" s="92"/>
      <c r="M32" s="93"/>
      <c r="N32" s="67"/>
      <c r="O32" s="54"/>
      <c r="P32" s="54"/>
      <c r="Q32" s="94"/>
      <c r="R32" s="98"/>
      <c r="S32" s="99"/>
      <c r="T32" s="93"/>
      <c r="U32" s="93"/>
      <c r="V32" s="100"/>
      <c r="W32" s="92"/>
      <c r="X32" s="95"/>
      <c r="Y32" s="92"/>
      <c r="Z32" s="92"/>
      <c r="AA32" s="92"/>
      <c r="AB32" s="92"/>
      <c r="AC32" s="91"/>
      <c r="AD32" s="92"/>
      <c r="AE32" s="92"/>
      <c r="AF32" s="92"/>
      <c r="AG32" s="583"/>
      <c r="AH32" s="67" t="s">
        <v>3480</v>
      </c>
      <c r="AI32" s="54">
        <v>0.15</v>
      </c>
      <c r="AJ32" s="54">
        <v>1965</v>
      </c>
      <c r="AK32" s="65" t="s">
        <v>3472</v>
      </c>
      <c r="AL32" s="92"/>
    </row>
    <row r="33" spans="1:39" x14ac:dyDescent="0.25">
      <c r="A33" s="61"/>
      <c r="B33" s="62"/>
      <c r="C33" s="62"/>
      <c r="D33" s="92"/>
      <c r="E33" s="92"/>
      <c r="F33" s="92"/>
      <c r="G33" s="92"/>
      <c r="H33" s="92"/>
      <c r="I33" s="92"/>
      <c r="J33" s="92"/>
      <c r="K33" s="92"/>
      <c r="L33" s="92"/>
      <c r="M33" s="93"/>
      <c r="N33" s="67"/>
      <c r="O33" s="54"/>
      <c r="P33" s="54"/>
      <c r="Q33" s="94"/>
      <c r="R33" s="98"/>
      <c r="S33" s="99"/>
      <c r="T33" s="93"/>
      <c r="U33" s="93"/>
      <c r="V33" s="100"/>
      <c r="W33" s="92"/>
      <c r="X33" s="95"/>
      <c r="Y33" s="92"/>
      <c r="Z33" s="92"/>
      <c r="AA33" s="92"/>
      <c r="AB33" s="92"/>
      <c r="AC33" s="91"/>
      <c r="AD33" s="92"/>
      <c r="AE33" s="92"/>
      <c r="AF33" s="92"/>
      <c r="AG33" s="584"/>
      <c r="AH33" s="67" t="s">
        <v>3481</v>
      </c>
      <c r="AI33" s="54">
        <v>7.3999999999999996E-2</v>
      </c>
      <c r="AJ33" s="54">
        <v>1967</v>
      </c>
      <c r="AK33" s="65" t="s">
        <v>3472</v>
      </c>
      <c r="AL33" s="92"/>
      <c r="AM33" s="104"/>
    </row>
    <row r="34" spans="1:39" x14ac:dyDescent="0.25">
      <c r="A34" s="61"/>
      <c r="B34" s="62"/>
      <c r="C34" s="62"/>
      <c r="D34" s="92"/>
      <c r="E34" s="92"/>
      <c r="F34" s="92"/>
      <c r="G34" s="92"/>
      <c r="H34" s="92"/>
      <c r="I34" s="92"/>
      <c r="J34" s="92"/>
      <c r="K34" s="92"/>
      <c r="L34" s="92"/>
      <c r="M34" s="93"/>
      <c r="N34" s="67"/>
      <c r="O34" s="54"/>
      <c r="P34" s="54"/>
      <c r="Q34" s="94"/>
      <c r="R34" s="98"/>
      <c r="S34" s="99"/>
      <c r="T34" s="93"/>
      <c r="U34" s="93"/>
      <c r="V34" s="100"/>
      <c r="W34" s="92"/>
      <c r="X34" s="95"/>
      <c r="Y34" s="92"/>
      <c r="Z34" s="92"/>
      <c r="AA34" s="92"/>
      <c r="AB34" s="92"/>
      <c r="AC34" s="91"/>
      <c r="AD34" s="92"/>
      <c r="AE34" s="92"/>
      <c r="AF34" s="103"/>
      <c r="AG34" s="521"/>
      <c r="AH34" s="103"/>
      <c r="AI34" s="103"/>
      <c r="AJ34" s="103"/>
      <c r="AK34" s="105"/>
      <c r="AL34" s="92"/>
      <c r="AM34" s="104"/>
    </row>
    <row r="35" spans="1:39" x14ac:dyDescent="0.25">
      <c r="A35" s="61"/>
      <c r="B35" s="62"/>
      <c r="C35" s="62"/>
      <c r="D35" s="92"/>
      <c r="E35" s="92"/>
      <c r="F35" s="92"/>
      <c r="G35" s="92"/>
      <c r="H35" s="92"/>
      <c r="I35" s="92"/>
      <c r="J35" s="92"/>
      <c r="K35" s="92"/>
      <c r="L35" s="92"/>
      <c r="M35" s="93"/>
      <c r="N35" s="73"/>
      <c r="O35" s="54"/>
      <c r="P35" s="54"/>
      <c r="Q35" s="94"/>
      <c r="R35" s="98"/>
      <c r="S35" s="99"/>
      <c r="T35" s="93"/>
      <c r="U35" s="93"/>
      <c r="V35" s="100"/>
      <c r="W35" s="92"/>
      <c r="X35" s="95"/>
      <c r="Y35" s="92"/>
      <c r="Z35" s="92"/>
      <c r="AA35" s="92"/>
      <c r="AB35" s="92"/>
      <c r="AC35" s="91"/>
      <c r="AD35" s="92"/>
      <c r="AE35" s="92"/>
      <c r="AF35" s="92"/>
      <c r="AG35" s="522"/>
      <c r="AH35" s="92"/>
      <c r="AI35" s="92"/>
      <c r="AJ35" s="92"/>
      <c r="AK35" s="106"/>
      <c r="AL35" s="92"/>
      <c r="AM35" s="104"/>
    </row>
    <row r="36" spans="1:39" x14ac:dyDescent="0.25">
      <c r="A36" s="66"/>
      <c r="B36" s="67"/>
      <c r="C36" s="67"/>
      <c r="D36" s="92"/>
      <c r="E36" s="92"/>
      <c r="F36" s="92"/>
      <c r="G36" s="92"/>
      <c r="H36" s="92"/>
      <c r="I36" s="92"/>
      <c r="J36" s="92"/>
      <c r="K36" s="92"/>
      <c r="L36" s="92"/>
      <c r="M36" s="93" t="s">
        <v>3482</v>
      </c>
      <c r="N36" s="67" t="s">
        <v>3482</v>
      </c>
      <c r="O36" s="54">
        <v>0.33200000000000002</v>
      </c>
      <c r="P36" s="54">
        <v>1968</v>
      </c>
      <c r="Q36" s="94" t="s">
        <v>3445</v>
      </c>
      <c r="R36" s="98" t="s">
        <v>74</v>
      </c>
      <c r="S36" s="578">
        <v>7</v>
      </c>
      <c r="T36" s="578">
        <v>1989</v>
      </c>
      <c r="U36" s="578" t="s">
        <v>1016</v>
      </c>
      <c r="V36" s="578" t="s">
        <v>56</v>
      </c>
      <c r="W36" s="92"/>
      <c r="X36" s="95"/>
      <c r="Y36" s="92"/>
      <c r="Z36" s="92"/>
      <c r="AA36" s="92"/>
      <c r="AB36" s="92"/>
      <c r="AC36" s="91"/>
      <c r="AD36" s="92"/>
      <c r="AE36" s="92"/>
      <c r="AF36" s="107"/>
      <c r="AG36" s="582" t="s">
        <v>3483</v>
      </c>
      <c r="AH36" s="108" t="s">
        <v>3484</v>
      </c>
      <c r="AI36" s="517">
        <v>2.3E-2</v>
      </c>
      <c r="AJ36" s="517">
        <v>1965</v>
      </c>
      <c r="AK36" s="109" t="s">
        <v>3485</v>
      </c>
      <c r="AL36" s="92"/>
      <c r="AM36" s="104"/>
    </row>
    <row r="37" spans="1:39" ht="26.25" x14ac:dyDescent="0.25">
      <c r="A37" s="63"/>
      <c r="B37" s="62"/>
      <c r="C37" s="62"/>
      <c r="D37" s="92"/>
      <c r="E37" s="92"/>
      <c r="F37" s="92"/>
      <c r="G37" s="92"/>
      <c r="H37" s="92"/>
      <c r="I37" s="92"/>
      <c r="J37" s="92"/>
      <c r="K37" s="92"/>
      <c r="L37" s="92"/>
      <c r="M37" s="93"/>
      <c r="N37" s="67"/>
      <c r="O37" s="54"/>
      <c r="P37" s="54"/>
      <c r="Q37" s="94"/>
      <c r="R37" s="101" t="s">
        <v>1659</v>
      </c>
      <c r="S37" s="579"/>
      <c r="T37" s="579"/>
      <c r="U37" s="579"/>
      <c r="V37" s="579"/>
      <c r="W37" s="92"/>
      <c r="X37" s="95"/>
      <c r="Y37" s="92"/>
      <c r="Z37" s="92"/>
      <c r="AA37" s="92"/>
      <c r="AB37" s="92"/>
      <c r="AC37" s="91"/>
      <c r="AD37" s="92"/>
      <c r="AE37" s="92"/>
      <c r="AF37" s="92"/>
      <c r="AG37" s="583"/>
      <c r="AH37" s="67" t="s">
        <v>3486</v>
      </c>
      <c r="AI37" s="54">
        <v>0.187</v>
      </c>
      <c r="AJ37" s="54">
        <v>1977</v>
      </c>
      <c r="AK37" s="65" t="s">
        <v>3487</v>
      </c>
      <c r="AL37" s="92"/>
      <c r="AM37" s="104"/>
    </row>
    <row r="38" spans="1:39" x14ac:dyDescent="0.25">
      <c r="A38" s="61"/>
      <c r="B38" s="62"/>
      <c r="C38" s="62"/>
      <c r="D38" s="92"/>
      <c r="E38" s="92"/>
      <c r="F38" s="92"/>
      <c r="G38" s="92"/>
      <c r="H38" s="92"/>
      <c r="I38" s="92"/>
      <c r="J38" s="92"/>
      <c r="K38" s="92"/>
      <c r="L38" s="92"/>
      <c r="M38" s="93"/>
      <c r="N38" s="67"/>
      <c r="O38" s="54"/>
      <c r="P38" s="54"/>
      <c r="Q38" s="94"/>
      <c r="R38" s="98"/>
      <c r="S38" s="99"/>
      <c r="T38" s="93"/>
      <c r="U38" s="93"/>
      <c r="V38" s="100"/>
      <c r="W38" s="92"/>
      <c r="X38" s="95"/>
      <c r="Y38" s="92"/>
      <c r="Z38" s="92"/>
      <c r="AA38" s="92"/>
      <c r="AB38" s="92"/>
      <c r="AC38" s="91"/>
      <c r="AD38" s="92"/>
      <c r="AE38" s="92"/>
      <c r="AF38" s="92"/>
      <c r="AG38" s="583"/>
      <c r="AH38" s="67" t="s">
        <v>3488</v>
      </c>
      <c r="AI38" s="54">
        <v>0.19</v>
      </c>
      <c r="AJ38" s="54">
        <v>1977</v>
      </c>
      <c r="AK38" s="65" t="s">
        <v>3487</v>
      </c>
      <c r="AL38" s="92"/>
      <c r="AM38" s="104"/>
    </row>
    <row r="39" spans="1:39" x14ac:dyDescent="0.25">
      <c r="A39" s="60"/>
      <c r="B39" s="62"/>
      <c r="C39" s="62"/>
      <c r="D39" s="92"/>
      <c r="E39" s="92"/>
      <c r="F39" s="92"/>
      <c r="G39" s="92"/>
      <c r="H39" s="92"/>
      <c r="I39" s="92"/>
      <c r="J39" s="92"/>
      <c r="K39" s="92"/>
      <c r="L39" s="92"/>
      <c r="M39" s="93"/>
      <c r="N39" s="67"/>
      <c r="O39" s="54"/>
      <c r="P39" s="54"/>
      <c r="Q39" s="94"/>
      <c r="R39" s="98"/>
      <c r="S39" s="99"/>
      <c r="T39" s="93"/>
      <c r="U39" s="93"/>
      <c r="V39" s="100"/>
      <c r="W39" s="92"/>
      <c r="X39" s="95"/>
      <c r="Y39" s="92"/>
      <c r="Z39" s="92"/>
      <c r="AA39" s="92"/>
      <c r="AB39" s="92"/>
      <c r="AC39" s="91"/>
      <c r="AD39" s="92"/>
      <c r="AE39" s="92"/>
      <c r="AF39" s="92"/>
      <c r="AG39" s="583"/>
      <c r="AH39" s="67" t="s">
        <v>3489</v>
      </c>
      <c r="AI39" s="54">
        <v>1.55E-2</v>
      </c>
      <c r="AJ39" s="54">
        <v>2004</v>
      </c>
      <c r="AK39" s="65" t="s">
        <v>3487</v>
      </c>
      <c r="AL39" s="92"/>
    </row>
    <row r="40" spans="1:39" x14ac:dyDescent="0.25">
      <c r="A40" s="60"/>
      <c r="B40" s="62"/>
      <c r="C40" s="62"/>
      <c r="D40" s="92"/>
      <c r="E40" s="92"/>
      <c r="F40" s="92"/>
      <c r="G40" s="92"/>
      <c r="H40" s="92"/>
      <c r="I40" s="92"/>
      <c r="J40" s="92"/>
      <c r="K40" s="92"/>
      <c r="L40" s="92"/>
      <c r="M40" s="93"/>
      <c r="N40" s="67"/>
      <c r="O40" s="54"/>
      <c r="P40" s="54"/>
      <c r="Q40" s="94"/>
      <c r="R40" s="98"/>
      <c r="S40" s="99"/>
      <c r="T40" s="93"/>
      <c r="U40" s="93"/>
      <c r="V40" s="100"/>
      <c r="W40" s="92"/>
      <c r="X40" s="95"/>
      <c r="Y40" s="92"/>
      <c r="Z40" s="92"/>
      <c r="AA40" s="92"/>
      <c r="AB40" s="92"/>
      <c r="AC40" s="91"/>
      <c r="AD40" s="92"/>
      <c r="AE40" s="92"/>
      <c r="AF40" s="92"/>
      <c r="AG40" s="583"/>
      <c r="AH40" s="67" t="s">
        <v>3490</v>
      </c>
      <c r="AI40" s="54">
        <v>0.1</v>
      </c>
      <c r="AJ40" s="54">
        <v>1974</v>
      </c>
      <c r="AK40" s="57" t="s">
        <v>3487</v>
      </c>
      <c r="AL40" s="107"/>
    </row>
    <row r="41" spans="1:39" x14ac:dyDescent="0.25">
      <c r="A41" s="61"/>
      <c r="B41" s="62"/>
      <c r="C41" s="62"/>
      <c r="D41" s="92"/>
      <c r="E41" s="92"/>
      <c r="F41" s="92"/>
      <c r="G41" s="92"/>
      <c r="H41" s="92"/>
      <c r="I41" s="92"/>
      <c r="J41" s="92"/>
      <c r="K41" s="92"/>
      <c r="L41" s="92"/>
      <c r="M41" s="93"/>
      <c r="N41" s="67"/>
      <c r="O41" s="54"/>
      <c r="P41" s="54"/>
      <c r="Q41" s="94"/>
      <c r="R41" s="98"/>
      <c r="S41" s="99"/>
      <c r="T41" s="93"/>
      <c r="U41" s="93"/>
      <c r="V41" s="100"/>
      <c r="W41" s="92"/>
      <c r="X41" s="95"/>
      <c r="Y41" s="92"/>
      <c r="Z41" s="92"/>
      <c r="AA41" s="92"/>
      <c r="AB41" s="92"/>
      <c r="AC41" s="91"/>
      <c r="AD41" s="92"/>
      <c r="AE41" s="92"/>
      <c r="AF41" s="92"/>
      <c r="AG41" s="583"/>
      <c r="AH41" s="67" t="s">
        <v>3491</v>
      </c>
      <c r="AI41" s="54">
        <v>0.10100000000000001</v>
      </c>
      <c r="AJ41" s="54">
        <v>1974</v>
      </c>
      <c r="AK41" s="57" t="s">
        <v>3487</v>
      </c>
      <c r="AL41" s="92"/>
    </row>
    <row r="42" spans="1:39" x14ac:dyDescent="0.25">
      <c r="A42" s="61"/>
      <c r="B42" s="62"/>
      <c r="C42" s="62"/>
      <c r="D42" s="92"/>
      <c r="E42" s="92"/>
      <c r="F42" s="92"/>
      <c r="G42" s="92"/>
      <c r="H42" s="92"/>
      <c r="I42" s="92"/>
      <c r="J42" s="92"/>
      <c r="K42" s="92"/>
      <c r="L42" s="92"/>
      <c r="M42" s="93"/>
      <c r="N42" s="67"/>
      <c r="O42" s="54"/>
      <c r="P42" s="54"/>
      <c r="Q42" s="94"/>
      <c r="R42" s="98"/>
      <c r="S42" s="99"/>
      <c r="T42" s="93"/>
      <c r="U42" s="93"/>
      <c r="V42" s="100"/>
      <c r="W42" s="92"/>
      <c r="X42" s="95"/>
      <c r="Y42" s="92"/>
      <c r="Z42" s="92"/>
      <c r="AA42" s="92"/>
      <c r="AB42" s="92"/>
      <c r="AC42" s="91"/>
      <c r="AD42" s="92"/>
      <c r="AE42" s="92"/>
      <c r="AF42" s="92"/>
      <c r="AG42" s="583"/>
      <c r="AH42" s="67" t="s">
        <v>3492</v>
      </c>
      <c r="AI42" s="54">
        <v>0.218</v>
      </c>
      <c r="AJ42" s="54">
        <v>2012</v>
      </c>
      <c r="AK42" s="57" t="s">
        <v>3456</v>
      </c>
      <c r="AL42" s="92"/>
    </row>
    <row r="43" spans="1:39" x14ac:dyDescent="0.25">
      <c r="A43" s="61"/>
      <c r="B43" s="62"/>
      <c r="C43" s="62"/>
      <c r="D43" s="92"/>
      <c r="E43" s="92"/>
      <c r="F43" s="92"/>
      <c r="G43" s="92"/>
      <c r="H43" s="92"/>
      <c r="I43" s="92"/>
      <c r="J43" s="92"/>
      <c r="K43" s="92"/>
      <c r="L43" s="92"/>
      <c r="M43" s="93"/>
      <c r="N43" s="67"/>
      <c r="O43" s="54"/>
      <c r="P43" s="54"/>
      <c r="Q43" s="94"/>
      <c r="R43" s="98"/>
      <c r="S43" s="99"/>
      <c r="T43" s="93"/>
      <c r="U43" s="93"/>
      <c r="V43" s="100"/>
      <c r="W43" s="92"/>
      <c r="X43" s="95"/>
      <c r="Y43" s="92"/>
      <c r="Z43" s="92"/>
      <c r="AA43" s="92"/>
      <c r="AB43" s="92"/>
      <c r="AC43" s="91"/>
      <c r="AD43" s="92"/>
      <c r="AE43" s="92"/>
      <c r="AF43" s="92"/>
      <c r="AG43" s="584"/>
      <c r="AH43" s="67" t="s">
        <v>3493</v>
      </c>
      <c r="AI43" s="54">
        <v>0.20699999999999999</v>
      </c>
      <c r="AJ43" s="54">
        <v>2012</v>
      </c>
      <c r="AK43" s="57" t="s">
        <v>3494</v>
      </c>
      <c r="AL43" s="92"/>
    </row>
    <row r="44" spans="1:39" x14ac:dyDescent="0.25">
      <c r="A44" s="61"/>
      <c r="B44" s="62"/>
      <c r="C44" s="62"/>
      <c r="D44" s="92"/>
      <c r="E44" s="92"/>
      <c r="F44" s="92"/>
      <c r="G44" s="92"/>
      <c r="H44" s="92"/>
      <c r="I44" s="92"/>
      <c r="J44" s="92"/>
      <c r="K44" s="92"/>
      <c r="L44" s="92"/>
      <c r="M44" s="93"/>
      <c r="N44" s="67"/>
      <c r="O44" s="54"/>
      <c r="P44" s="54"/>
      <c r="Q44" s="94"/>
      <c r="R44" s="98"/>
      <c r="S44" s="99"/>
      <c r="T44" s="93"/>
      <c r="U44" s="93"/>
      <c r="V44" s="100"/>
      <c r="W44" s="92"/>
      <c r="X44" s="95"/>
      <c r="Y44" s="92"/>
      <c r="Z44" s="92"/>
      <c r="AA44" s="92"/>
      <c r="AB44" s="92"/>
      <c r="AC44" s="91"/>
      <c r="AD44" s="92"/>
      <c r="AE44" s="92"/>
      <c r="AF44" s="92"/>
      <c r="AG44" s="582" t="s">
        <v>3495</v>
      </c>
      <c r="AH44" s="67" t="s">
        <v>3496</v>
      </c>
      <c r="AI44" s="54">
        <v>9.5000000000000001E-2</v>
      </c>
      <c r="AJ44" s="54">
        <v>2017</v>
      </c>
      <c r="AK44" s="57" t="s">
        <v>3497</v>
      </c>
      <c r="AL44" s="92"/>
    </row>
    <row r="45" spans="1:39" x14ac:dyDescent="0.25">
      <c r="A45" s="60"/>
      <c r="B45" s="62"/>
      <c r="C45" s="62"/>
      <c r="D45" s="92"/>
      <c r="E45" s="92"/>
      <c r="F45" s="92"/>
      <c r="G45" s="92"/>
      <c r="H45" s="92"/>
      <c r="I45" s="92"/>
      <c r="J45" s="92"/>
      <c r="K45" s="92"/>
      <c r="L45" s="92"/>
      <c r="M45" s="93"/>
      <c r="N45" s="67"/>
      <c r="O45" s="54"/>
      <c r="P45" s="54"/>
      <c r="Q45" s="94"/>
      <c r="R45" s="98"/>
      <c r="S45" s="99"/>
      <c r="T45" s="93"/>
      <c r="U45" s="93"/>
      <c r="V45" s="100"/>
      <c r="W45" s="92"/>
      <c r="X45" s="95"/>
      <c r="Y45" s="92"/>
      <c r="Z45" s="92"/>
      <c r="AA45" s="92"/>
      <c r="AB45" s="92"/>
      <c r="AC45" s="91"/>
      <c r="AD45" s="92"/>
      <c r="AE45" s="92"/>
      <c r="AF45" s="92"/>
      <c r="AG45" s="583"/>
      <c r="AH45" s="67" t="s">
        <v>3498</v>
      </c>
      <c r="AI45" s="54">
        <v>9.5000000000000001E-2</v>
      </c>
      <c r="AJ45" s="54">
        <v>2017</v>
      </c>
      <c r="AK45" s="57" t="s">
        <v>3497</v>
      </c>
      <c r="AL45" s="92"/>
    </row>
    <row r="46" spans="1:39" x14ac:dyDescent="0.25">
      <c r="A46" s="60"/>
      <c r="B46" s="62"/>
      <c r="C46" s="62"/>
      <c r="D46" s="92"/>
      <c r="E46" s="92"/>
      <c r="F46" s="92"/>
      <c r="G46" s="92"/>
      <c r="H46" s="92"/>
      <c r="I46" s="92"/>
      <c r="J46" s="92"/>
      <c r="K46" s="92"/>
      <c r="L46" s="92"/>
      <c r="M46" s="93"/>
      <c r="N46" s="67"/>
      <c r="O46" s="54"/>
      <c r="P46" s="54"/>
      <c r="Q46" s="94"/>
      <c r="R46" s="98"/>
      <c r="S46" s="99"/>
      <c r="T46" s="93"/>
      <c r="U46" s="93"/>
      <c r="V46" s="100"/>
      <c r="W46" s="92"/>
      <c r="X46" s="95"/>
      <c r="Y46" s="92"/>
      <c r="Z46" s="92"/>
      <c r="AA46" s="92"/>
      <c r="AB46" s="92"/>
      <c r="AC46" s="91"/>
      <c r="AD46" s="92"/>
      <c r="AE46" s="92"/>
      <c r="AF46" s="92"/>
      <c r="AG46" s="583"/>
      <c r="AH46" s="67" t="s">
        <v>3499</v>
      </c>
      <c r="AI46" s="54">
        <v>0.11</v>
      </c>
      <c r="AJ46" s="54">
        <v>2017</v>
      </c>
      <c r="AK46" s="57" t="s">
        <v>3500</v>
      </c>
      <c r="AL46" s="92"/>
    </row>
    <row r="47" spans="1:39" x14ac:dyDescent="0.25">
      <c r="A47" s="60"/>
      <c r="B47" s="62"/>
      <c r="C47" s="62"/>
      <c r="D47" s="92"/>
      <c r="E47" s="92"/>
      <c r="F47" s="92"/>
      <c r="G47" s="92"/>
      <c r="H47" s="92"/>
      <c r="I47" s="92"/>
      <c r="J47" s="92"/>
      <c r="K47" s="92"/>
      <c r="L47" s="92"/>
      <c r="M47" s="93"/>
      <c r="N47" s="67"/>
      <c r="O47" s="54"/>
      <c r="P47" s="54"/>
      <c r="Q47" s="94"/>
      <c r="R47" s="98"/>
      <c r="S47" s="99"/>
      <c r="T47" s="93"/>
      <c r="U47" s="93"/>
      <c r="V47" s="100"/>
      <c r="W47" s="92"/>
      <c r="X47" s="95"/>
      <c r="Y47" s="92"/>
      <c r="Z47" s="92"/>
      <c r="AA47" s="92"/>
      <c r="AB47" s="92"/>
      <c r="AC47" s="91"/>
      <c r="AD47" s="92"/>
      <c r="AE47" s="92"/>
      <c r="AF47" s="92"/>
      <c r="AG47" s="584"/>
      <c r="AH47" s="67" t="s">
        <v>3501</v>
      </c>
      <c r="AI47" s="54">
        <v>0.11</v>
      </c>
      <c r="AJ47" s="54">
        <v>2017</v>
      </c>
      <c r="AK47" s="57" t="s">
        <v>3500</v>
      </c>
      <c r="AL47" s="92"/>
    </row>
    <row r="48" spans="1:39" x14ac:dyDescent="0.25">
      <c r="A48" s="60"/>
      <c r="B48" s="62"/>
      <c r="C48" s="62"/>
      <c r="D48" s="92"/>
      <c r="E48" s="92"/>
      <c r="F48" s="92"/>
      <c r="G48" s="92"/>
      <c r="H48" s="92"/>
      <c r="I48" s="92"/>
      <c r="J48" s="92"/>
      <c r="K48" s="92"/>
      <c r="L48" s="92"/>
      <c r="M48" s="93"/>
      <c r="N48" s="67"/>
      <c r="O48" s="54"/>
      <c r="P48" s="54"/>
      <c r="Q48" s="94"/>
      <c r="R48" s="98"/>
      <c r="S48" s="99"/>
      <c r="T48" s="93"/>
      <c r="U48" s="93"/>
      <c r="V48" s="100"/>
      <c r="W48" s="92"/>
      <c r="X48" s="95"/>
      <c r="Y48" s="92"/>
      <c r="Z48" s="92"/>
      <c r="AA48" s="92"/>
      <c r="AB48" s="92"/>
      <c r="AC48" s="91"/>
      <c r="AD48" s="92"/>
      <c r="AE48" s="92"/>
      <c r="AF48" s="92"/>
      <c r="AG48" s="522"/>
      <c r="AH48" s="92"/>
      <c r="AI48" s="92"/>
      <c r="AJ48" s="92"/>
      <c r="AK48" s="92"/>
      <c r="AL48" s="92"/>
    </row>
    <row r="49" spans="1:38" x14ac:dyDescent="0.25">
      <c r="A49" s="60"/>
      <c r="B49" s="62"/>
      <c r="C49" s="62"/>
      <c r="D49" s="92"/>
      <c r="E49" s="92"/>
      <c r="F49" s="92"/>
      <c r="G49" s="92"/>
      <c r="H49" s="92"/>
      <c r="I49" s="92"/>
      <c r="J49" s="92"/>
      <c r="K49" s="92"/>
      <c r="L49" s="92"/>
      <c r="M49" s="93"/>
      <c r="N49" s="67"/>
      <c r="O49" s="54"/>
      <c r="P49" s="54"/>
      <c r="Q49" s="94"/>
      <c r="R49" s="98"/>
      <c r="S49" s="99"/>
      <c r="T49" s="93"/>
      <c r="U49" s="93"/>
      <c r="V49" s="100"/>
      <c r="W49" s="92"/>
      <c r="X49" s="95"/>
      <c r="Y49" s="92"/>
      <c r="Z49" s="92"/>
      <c r="AA49" s="92"/>
      <c r="AB49" s="92"/>
      <c r="AC49" s="91"/>
      <c r="AD49" s="92"/>
      <c r="AE49" s="92"/>
      <c r="AF49" s="92"/>
      <c r="AG49" s="522"/>
      <c r="AH49" s="92"/>
      <c r="AI49" s="92"/>
      <c r="AJ49" s="92"/>
      <c r="AK49" s="92"/>
      <c r="AL49" s="92"/>
    </row>
    <row r="50" spans="1:38" x14ac:dyDescent="0.25">
      <c r="A50" s="60"/>
      <c r="B50" s="62"/>
      <c r="C50" s="62"/>
      <c r="D50" s="92"/>
      <c r="E50" s="92"/>
      <c r="F50" s="92"/>
      <c r="G50" s="92"/>
      <c r="H50" s="92"/>
      <c r="I50" s="92"/>
      <c r="J50" s="92"/>
      <c r="K50" s="92"/>
      <c r="L50" s="92"/>
      <c r="M50" s="93"/>
      <c r="N50" s="67"/>
      <c r="O50" s="54"/>
      <c r="P50" s="54"/>
      <c r="Q50" s="94"/>
      <c r="R50" s="98"/>
      <c r="S50" s="99"/>
      <c r="T50" s="93"/>
      <c r="U50" s="93"/>
      <c r="V50" s="100"/>
      <c r="W50" s="92"/>
      <c r="X50" s="95"/>
      <c r="Y50" s="92"/>
      <c r="Z50" s="92"/>
      <c r="AA50" s="92"/>
      <c r="AB50" s="92"/>
      <c r="AC50" s="91"/>
      <c r="AD50" s="92"/>
      <c r="AE50" s="92"/>
      <c r="AF50" s="92"/>
      <c r="AG50" s="522"/>
      <c r="AH50" s="92"/>
      <c r="AI50" s="92"/>
      <c r="AJ50" s="92"/>
      <c r="AK50" s="92"/>
      <c r="AL50" s="92"/>
    </row>
    <row r="51" spans="1:38" x14ac:dyDescent="0.25">
      <c r="A51" s="60"/>
      <c r="B51" s="62"/>
      <c r="C51" s="62"/>
      <c r="D51" s="92"/>
      <c r="E51" s="92"/>
      <c r="F51" s="92"/>
      <c r="G51" s="92"/>
      <c r="H51" s="92"/>
      <c r="I51" s="92"/>
      <c r="J51" s="92"/>
      <c r="K51" s="92"/>
      <c r="L51" s="92"/>
      <c r="M51" s="93"/>
      <c r="N51" s="67"/>
      <c r="O51" s="54"/>
      <c r="P51" s="54"/>
      <c r="Q51" s="94"/>
      <c r="R51" s="98"/>
      <c r="S51" s="99"/>
      <c r="T51" s="93"/>
      <c r="U51" s="93"/>
      <c r="V51" s="100"/>
      <c r="W51" s="92"/>
      <c r="X51" s="95"/>
      <c r="Y51" s="92"/>
      <c r="Z51" s="92"/>
      <c r="AA51" s="92"/>
      <c r="AB51" s="92"/>
      <c r="AC51" s="91"/>
      <c r="AD51" s="92"/>
      <c r="AE51" s="92"/>
      <c r="AF51" s="92"/>
      <c r="AG51" s="522"/>
      <c r="AH51" s="92"/>
      <c r="AI51" s="92"/>
      <c r="AJ51" s="92"/>
      <c r="AK51" s="92"/>
      <c r="AL51" s="92"/>
    </row>
    <row r="52" spans="1:38" x14ac:dyDescent="0.25">
      <c r="A52" s="63"/>
      <c r="B52" s="62"/>
      <c r="C52" s="62"/>
      <c r="D52" s="92"/>
      <c r="E52" s="92"/>
      <c r="F52" s="92"/>
      <c r="G52" s="92"/>
      <c r="H52" s="92"/>
      <c r="I52" s="92"/>
      <c r="J52" s="92"/>
      <c r="K52" s="92"/>
      <c r="L52" s="92"/>
      <c r="M52" s="93"/>
      <c r="N52" s="73"/>
      <c r="O52" s="54"/>
      <c r="P52" s="54"/>
      <c r="Q52" s="94"/>
      <c r="R52" s="98"/>
      <c r="S52" s="99"/>
      <c r="T52" s="93"/>
      <c r="U52" s="93"/>
      <c r="V52" s="100"/>
      <c r="W52" s="92"/>
      <c r="X52" s="95"/>
      <c r="Y52" s="92"/>
      <c r="Z52" s="92"/>
      <c r="AA52" s="92"/>
      <c r="AB52" s="92"/>
      <c r="AC52" s="91"/>
      <c r="AD52" s="92"/>
      <c r="AE52" s="92"/>
      <c r="AF52" s="92"/>
      <c r="AG52" s="522"/>
      <c r="AH52" s="92"/>
      <c r="AI52" s="92"/>
      <c r="AJ52" s="92"/>
      <c r="AK52" s="92"/>
      <c r="AL52" s="92"/>
    </row>
    <row r="53" spans="1:38" x14ac:dyDescent="0.25">
      <c r="A53" s="66"/>
      <c r="B53" s="62"/>
      <c r="C53" s="62"/>
      <c r="D53" s="92"/>
      <c r="E53" s="92"/>
      <c r="F53" s="92"/>
      <c r="G53" s="92"/>
      <c r="H53" s="92"/>
      <c r="I53" s="92"/>
      <c r="J53" s="92"/>
      <c r="K53" s="92"/>
      <c r="L53" s="92"/>
      <c r="M53" s="93" t="s">
        <v>3502</v>
      </c>
      <c r="N53" s="67" t="s">
        <v>3503</v>
      </c>
      <c r="O53" s="54">
        <v>0.33200000000000002</v>
      </c>
      <c r="P53" s="54">
        <v>1989</v>
      </c>
      <c r="Q53" s="94" t="s">
        <v>3445</v>
      </c>
      <c r="R53" s="587" t="s">
        <v>3504</v>
      </c>
      <c r="S53" s="578">
        <v>14</v>
      </c>
      <c r="T53" s="578">
        <v>2008</v>
      </c>
      <c r="U53" s="578" t="s">
        <v>1022</v>
      </c>
      <c r="V53" s="578" t="s">
        <v>28</v>
      </c>
      <c r="W53" s="92"/>
      <c r="X53" s="95"/>
      <c r="Y53" s="92"/>
      <c r="Z53" s="92"/>
      <c r="AA53" s="92"/>
      <c r="AB53" s="92"/>
      <c r="AC53" s="91"/>
      <c r="AD53" s="92"/>
      <c r="AE53" s="92"/>
      <c r="AF53" s="92"/>
      <c r="AG53" s="582" t="s">
        <v>3505</v>
      </c>
      <c r="AH53" s="67" t="s">
        <v>3506</v>
      </c>
      <c r="AI53" s="54">
        <v>5.8000000000000003E-2</v>
      </c>
      <c r="AJ53" s="54">
        <v>5.8000000000000003E-2</v>
      </c>
      <c r="AK53" s="57" t="s">
        <v>3507</v>
      </c>
      <c r="AL53" s="92"/>
    </row>
    <row r="54" spans="1:38" x14ac:dyDescent="0.25">
      <c r="A54" s="63"/>
      <c r="B54" s="62"/>
      <c r="C54" s="62"/>
      <c r="D54" s="92"/>
      <c r="E54" s="92"/>
      <c r="F54" s="92"/>
      <c r="G54" s="92"/>
      <c r="H54" s="92"/>
      <c r="I54" s="92"/>
      <c r="J54" s="92"/>
      <c r="K54" s="92"/>
      <c r="L54" s="92"/>
      <c r="M54" s="93"/>
      <c r="N54" s="67"/>
      <c r="O54" s="54"/>
      <c r="P54" s="54"/>
      <c r="Q54" s="94"/>
      <c r="R54" s="588"/>
      <c r="S54" s="579"/>
      <c r="T54" s="579"/>
      <c r="U54" s="579"/>
      <c r="V54" s="579"/>
      <c r="W54" s="92"/>
      <c r="X54" s="95"/>
      <c r="Y54" s="92"/>
      <c r="Z54" s="92"/>
      <c r="AA54" s="92"/>
      <c r="AB54" s="92"/>
      <c r="AC54" s="91"/>
      <c r="AD54" s="92"/>
      <c r="AE54" s="92"/>
      <c r="AF54" s="92"/>
      <c r="AG54" s="583"/>
      <c r="AH54" s="67" t="s">
        <v>3508</v>
      </c>
      <c r="AI54" s="54">
        <v>5.8000000000000003E-2</v>
      </c>
      <c r="AJ54" s="54">
        <v>5.8000000000000003E-2</v>
      </c>
      <c r="AK54" s="57" t="s">
        <v>3507</v>
      </c>
      <c r="AL54" s="92"/>
    </row>
    <row r="55" spans="1:38" x14ac:dyDescent="0.25">
      <c r="A55" s="63"/>
      <c r="B55" s="62"/>
      <c r="C55" s="62"/>
      <c r="D55" s="92"/>
      <c r="E55" s="92"/>
      <c r="F55" s="92"/>
      <c r="G55" s="92"/>
      <c r="H55" s="92"/>
      <c r="I55" s="92"/>
      <c r="J55" s="92"/>
      <c r="K55" s="92"/>
      <c r="L55" s="92"/>
      <c r="M55" s="93"/>
      <c r="N55" s="67"/>
      <c r="O55" s="54"/>
      <c r="P55" s="54"/>
      <c r="Q55" s="94"/>
      <c r="R55" s="98"/>
      <c r="S55" s="99"/>
      <c r="T55" s="93"/>
      <c r="U55" s="93"/>
      <c r="V55" s="100"/>
      <c r="W55" s="92"/>
      <c r="X55" s="95"/>
      <c r="Y55" s="92"/>
      <c r="Z55" s="92"/>
      <c r="AA55" s="92"/>
      <c r="AB55" s="92"/>
      <c r="AC55" s="91"/>
      <c r="AD55" s="92"/>
      <c r="AE55" s="92"/>
      <c r="AF55" s="92"/>
      <c r="AG55" s="583"/>
      <c r="AH55" s="67" t="s">
        <v>3509</v>
      </c>
      <c r="AI55" s="54">
        <v>6.7000000000000004E-2</v>
      </c>
      <c r="AJ55" s="54">
        <v>6.7000000000000004E-2</v>
      </c>
      <c r="AK55" s="57" t="s">
        <v>3510</v>
      </c>
      <c r="AL55" s="92"/>
    </row>
    <row r="56" spans="1:38" x14ac:dyDescent="0.25">
      <c r="A56" s="63"/>
      <c r="B56" s="62"/>
      <c r="C56" s="62"/>
      <c r="D56" s="92"/>
      <c r="E56" s="92"/>
      <c r="F56" s="92"/>
      <c r="G56" s="92"/>
      <c r="H56" s="92"/>
      <c r="I56" s="92"/>
      <c r="J56" s="92"/>
      <c r="K56" s="92"/>
      <c r="L56" s="92"/>
      <c r="M56" s="93"/>
      <c r="N56" s="67"/>
      <c r="O56" s="54"/>
      <c r="P56" s="54"/>
      <c r="Q56" s="94"/>
      <c r="R56" s="98"/>
      <c r="S56" s="99"/>
      <c r="T56" s="93"/>
      <c r="U56" s="93"/>
      <c r="V56" s="100"/>
      <c r="W56" s="92"/>
      <c r="X56" s="95"/>
      <c r="Y56" s="92"/>
      <c r="Z56" s="92"/>
      <c r="AA56" s="92"/>
      <c r="AB56" s="92"/>
      <c r="AC56" s="91"/>
      <c r="AD56" s="92"/>
      <c r="AE56" s="92"/>
      <c r="AF56" s="92"/>
      <c r="AG56" s="583"/>
      <c r="AH56" s="67" t="s">
        <v>3511</v>
      </c>
      <c r="AI56" s="54">
        <v>0.16</v>
      </c>
      <c r="AJ56" s="54">
        <v>0.16</v>
      </c>
      <c r="AK56" s="57" t="s">
        <v>3512</v>
      </c>
      <c r="AL56" s="92"/>
    </row>
    <row r="57" spans="1:38" x14ac:dyDescent="0.25">
      <c r="A57" s="63"/>
      <c r="B57" s="62"/>
      <c r="C57" s="62"/>
      <c r="D57" s="92"/>
      <c r="E57" s="92"/>
      <c r="F57" s="92"/>
      <c r="G57" s="92"/>
      <c r="H57" s="92"/>
      <c r="I57" s="92"/>
      <c r="J57" s="92"/>
      <c r="K57" s="92"/>
      <c r="L57" s="92"/>
      <c r="M57" s="93"/>
      <c r="N57" s="67"/>
      <c r="O57" s="54"/>
      <c r="P57" s="54"/>
      <c r="Q57" s="94"/>
      <c r="R57" s="98"/>
      <c r="S57" s="99"/>
      <c r="T57" s="93"/>
      <c r="U57" s="93"/>
      <c r="V57" s="100"/>
      <c r="W57" s="92"/>
      <c r="X57" s="95"/>
      <c r="Y57" s="92"/>
      <c r="Z57" s="92"/>
      <c r="AA57" s="92"/>
      <c r="AB57" s="92"/>
      <c r="AC57" s="91"/>
      <c r="AD57" s="92"/>
      <c r="AE57" s="92"/>
      <c r="AF57" s="92"/>
      <c r="AG57" s="583"/>
      <c r="AH57" s="67" t="s">
        <v>3513</v>
      </c>
      <c r="AI57" s="54">
        <v>0.183</v>
      </c>
      <c r="AJ57" s="54">
        <v>0.183</v>
      </c>
      <c r="AK57" s="57" t="s">
        <v>3514</v>
      </c>
      <c r="AL57" s="92"/>
    </row>
    <row r="58" spans="1:38" ht="18" customHeight="1" x14ac:dyDescent="0.25">
      <c r="A58" s="63"/>
      <c r="B58" s="62"/>
      <c r="C58" s="62"/>
      <c r="D58" s="92"/>
      <c r="E58" s="92"/>
      <c r="F58" s="92"/>
      <c r="G58" s="92"/>
      <c r="H58" s="92"/>
      <c r="I58" s="92"/>
      <c r="J58" s="92"/>
      <c r="K58" s="92"/>
      <c r="L58" s="92"/>
      <c r="M58" s="93"/>
      <c r="N58" s="67"/>
      <c r="O58" s="54"/>
      <c r="P58" s="54"/>
      <c r="Q58" s="94"/>
      <c r="R58" s="98"/>
      <c r="S58" s="99"/>
      <c r="T58" s="93"/>
      <c r="U58" s="93"/>
      <c r="V58" s="100"/>
      <c r="W58" s="92"/>
      <c r="X58" s="95"/>
      <c r="Y58" s="92"/>
      <c r="Z58" s="92"/>
      <c r="AA58" s="92"/>
      <c r="AB58" s="92"/>
      <c r="AC58" s="91"/>
      <c r="AD58" s="92"/>
      <c r="AE58" s="92"/>
      <c r="AF58" s="92"/>
      <c r="AG58" s="584"/>
      <c r="AH58" s="67" t="s">
        <v>3515</v>
      </c>
      <c r="AI58" s="54">
        <v>0.111</v>
      </c>
      <c r="AJ58" s="54">
        <v>0.111</v>
      </c>
      <c r="AK58" s="57" t="s">
        <v>3516</v>
      </c>
      <c r="AL58" s="92"/>
    </row>
    <row r="59" spans="1:38" x14ac:dyDescent="0.25">
      <c r="A59" s="63"/>
      <c r="B59" s="62"/>
      <c r="C59" s="62"/>
      <c r="D59" s="92"/>
      <c r="E59" s="92"/>
      <c r="F59" s="92"/>
      <c r="G59" s="92"/>
      <c r="H59" s="92"/>
      <c r="I59" s="92"/>
      <c r="J59" s="92"/>
      <c r="K59" s="92"/>
      <c r="L59" s="92"/>
      <c r="M59" s="93"/>
      <c r="N59" s="67"/>
      <c r="O59" s="54"/>
      <c r="P59" s="54"/>
      <c r="Q59" s="94"/>
      <c r="R59" s="98"/>
      <c r="S59" s="99"/>
      <c r="T59" s="93"/>
      <c r="U59" s="93"/>
      <c r="V59" s="100"/>
      <c r="W59" s="92"/>
      <c r="X59" s="95"/>
      <c r="Y59" s="92"/>
      <c r="Z59" s="92"/>
      <c r="AA59" s="92"/>
      <c r="AB59" s="92"/>
      <c r="AC59" s="91"/>
      <c r="AD59" s="92"/>
      <c r="AE59" s="92"/>
      <c r="AF59" s="92"/>
      <c r="AG59" s="522" t="s">
        <v>3517</v>
      </c>
      <c r="AH59" s="67" t="s">
        <v>3518</v>
      </c>
      <c r="AI59" s="54">
        <v>9.4E-2</v>
      </c>
      <c r="AJ59" s="54">
        <v>9.4E-2</v>
      </c>
      <c r="AK59" s="57" t="s">
        <v>3497</v>
      </c>
      <c r="AL59" s="92"/>
    </row>
    <row r="60" spans="1:38" x14ac:dyDescent="0.25">
      <c r="A60" s="63"/>
      <c r="B60" s="62"/>
      <c r="C60" s="62"/>
      <c r="D60" s="92"/>
      <c r="E60" s="92"/>
      <c r="F60" s="92"/>
      <c r="G60" s="92"/>
      <c r="H60" s="92"/>
      <c r="I60" s="92"/>
      <c r="J60" s="92"/>
      <c r="K60" s="92"/>
      <c r="L60" s="92"/>
      <c r="M60" s="93"/>
      <c r="N60" s="67"/>
      <c r="O60" s="54"/>
      <c r="P60" s="54"/>
      <c r="Q60" s="94"/>
      <c r="R60" s="98"/>
      <c r="S60" s="99"/>
      <c r="T60" s="93"/>
      <c r="U60" s="93"/>
      <c r="V60" s="100"/>
      <c r="W60" s="92"/>
      <c r="X60" s="95"/>
      <c r="Y60" s="92"/>
      <c r="Z60" s="92"/>
      <c r="AA60" s="92"/>
      <c r="AB60" s="92"/>
      <c r="AC60" s="91"/>
      <c r="AD60" s="92"/>
      <c r="AE60" s="92"/>
      <c r="AF60" s="92"/>
      <c r="AG60" s="522"/>
      <c r="AH60" s="92"/>
      <c r="AI60" s="92"/>
      <c r="AJ60" s="92"/>
      <c r="AK60" s="92"/>
      <c r="AL60" s="92"/>
    </row>
    <row r="61" spans="1:38" x14ac:dyDescent="0.25">
      <c r="A61" s="63"/>
      <c r="B61" s="62"/>
      <c r="C61" s="62"/>
      <c r="D61" s="92"/>
      <c r="E61" s="92"/>
      <c r="F61" s="92"/>
      <c r="G61" s="92"/>
      <c r="H61" s="92"/>
      <c r="I61" s="92"/>
      <c r="J61" s="92"/>
      <c r="K61" s="92"/>
      <c r="L61" s="92"/>
      <c r="M61" s="93"/>
      <c r="N61" s="67"/>
      <c r="O61" s="54"/>
      <c r="P61" s="54"/>
      <c r="Q61" s="94"/>
      <c r="R61" s="98"/>
      <c r="S61" s="99"/>
      <c r="T61" s="93"/>
      <c r="U61" s="93"/>
      <c r="V61" s="100"/>
      <c r="W61" s="92"/>
      <c r="X61" s="95"/>
      <c r="Y61" s="92"/>
      <c r="Z61" s="92"/>
      <c r="AA61" s="92"/>
      <c r="AB61" s="92"/>
      <c r="AC61" s="91"/>
      <c r="AD61" s="92"/>
      <c r="AE61" s="92"/>
      <c r="AF61" s="92"/>
      <c r="AG61" s="522"/>
      <c r="AH61" s="92"/>
      <c r="AI61" s="92"/>
      <c r="AJ61" s="92"/>
      <c r="AK61" s="92"/>
      <c r="AL61" s="92"/>
    </row>
    <row r="62" spans="1:38" x14ac:dyDescent="0.25">
      <c r="A62" s="63"/>
      <c r="B62" s="62"/>
      <c r="C62" s="62"/>
      <c r="D62" s="92"/>
      <c r="E62" s="92"/>
      <c r="F62" s="92"/>
      <c r="G62" s="92"/>
      <c r="H62" s="92"/>
      <c r="I62" s="92"/>
      <c r="J62" s="92"/>
      <c r="K62" s="92"/>
      <c r="L62" s="92"/>
      <c r="M62" s="93" t="s">
        <v>3519</v>
      </c>
      <c r="N62" s="67" t="s">
        <v>3520</v>
      </c>
      <c r="O62" s="54">
        <v>0.57599999999999996</v>
      </c>
      <c r="P62" s="54">
        <v>2016</v>
      </c>
      <c r="Q62" s="94" t="s">
        <v>3521</v>
      </c>
      <c r="R62" s="98" t="s">
        <v>3522</v>
      </c>
      <c r="S62" s="578">
        <v>15</v>
      </c>
      <c r="T62" s="578">
        <v>2018</v>
      </c>
      <c r="U62" s="578" t="s">
        <v>3523</v>
      </c>
      <c r="V62" s="578" t="s">
        <v>1734</v>
      </c>
      <c r="W62" s="92"/>
      <c r="X62" s="95"/>
      <c r="Y62" s="92"/>
      <c r="Z62" s="92"/>
      <c r="AA62" s="92"/>
      <c r="AB62" s="92"/>
      <c r="AC62" s="91"/>
      <c r="AD62" s="92"/>
      <c r="AE62" s="92"/>
      <c r="AF62" s="92"/>
      <c r="AG62" s="582" t="s">
        <v>3524</v>
      </c>
      <c r="AH62" s="589" t="s">
        <v>3525</v>
      </c>
      <c r="AI62" s="54">
        <v>7.2999999999999995E-2</v>
      </c>
      <c r="AJ62" s="54">
        <v>1984</v>
      </c>
      <c r="AK62" s="57" t="s">
        <v>3526</v>
      </c>
      <c r="AL62" s="92"/>
    </row>
    <row r="63" spans="1:38" ht="25.5" x14ac:dyDescent="0.25">
      <c r="A63" s="61"/>
      <c r="B63" s="62"/>
      <c r="C63" s="62"/>
      <c r="D63" s="92"/>
      <c r="E63" s="92"/>
      <c r="F63" s="92"/>
      <c r="G63" s="92"/>
      <c r="H63" s="92"/>
      <c r="I63" s="92"/>
      <c r="J63" s="92"/>
      <c r="K63" s="92"/>
      <c r="L63" s="92"/>
      <c r="M63" s="93"/>
      <c r="N63" s="67"/>
      <c r="O63" s="54"/>
      <c r="P63" s="54"/>
      <c r="Q63" s="94"/>
      <c r="R63" s="110" t="s">
        <v>3527</v>
      </c>
      <c r="S63" s="579"/>
      <c r="T63" s="579"/>
      <c r="U63" s="579"/>
      <c r="V63" s="579"/>
      <c r="W63" s="92"/>
      <c r="X63" s="95"/>
      <c r="Y63" s="92"/>
      <c r="Z63" s="92"/>
      <c r="AA63" s="92"/>
      <c r="AB63" s="92"/>
      <c r="AC63" s="91"/>
      <c r="AD63" s="92"/>
      <c r="AE63" s="92"/>
      <c r="AF63" s="92"/>
      <c r="AG63" s="583"/>
      <c r="AH63" s="590"/>
      <c r="AI63" s="54">
        <v>7.2999999999999995E-2</v>
      </c>
      <c r="AJ63" s="54">
        <v>1984</v>
      </c>
      <c r="AK63" s="57" t="s">
        <v>3526</v>
      </c>
      <c r="AL63" s="92"/>
    </row>
    <row r="64" spans="1:38" x14ac:dyDescent="0.25">
      <c r="A64" s="61"/>
      <c r="B64" s="62"/>
      <c r="C64" s="62"/>
      <c r="D64" s="92"/>
      <c r="E64" s="92"/>
      <c r="F64" s="92"/>
      <c r="G64" s="92"/>
      <c r="H64" s="92"/>
      <c r="I64" s="92"/>
      <c r="J64" s="92"/>
      <c r="K64" s="92"/>
      <c r="L64" s="92"/>
      <c r="M64" s="93"/>
      <c r="N64" s="67"/>
      <c r="O64" s="54"/>
      <c r="P64" s="54"/>
      <c r="Q64" s="94"/>
      <c r="R64" s="98"/>
      <c r="S64" s="99"/>
      <c r="T64" s="93"/>
      <c r="U64" s="93"/>
      <c r="V64" s="100"/>
      <c r="W64" s="92"/>
      <c r="X64" s="95"/>
      <c r="Y64" s="92"/>
      <c r="Z64" s="92"/>
      <c r="AA64" s="92"/>
      <c r="AB64" s="92"/>
      <c r="AC64" s="91"/>
      <c r="AD64" s="92"/>
      <c r="AE64" s="92"/>
      <c r="AF64" s="92"/>
      <c r="AG64" s="583"/>
      <c r="AH64" s="589" t="s">
        <v>3528</v>
      </c>
      <c r="AI64" s="54">
        <v>7.2999999999999995E-2</v>
      </c>
      <c r="AJ64" s="54">
        <v>1984</v>
      </c>
      <c r="AK64" s="57" t="s">
        <v>3526</v>
      </c>
      <c r="AL64" s="92"/>
    </row>
    <row r="65" spans="1:38" x14ac:dyDescent="0.25">
      <c r="A65" s="61"/>
      <c r="B65" s="62"/>
      <c r="C65" s="62"/>
      <c r="D65" s="92"/>
      <c r="E65" s="92"/>
      <c r="F65" s="92"/>
      <c r="G65" s="92"/>
      <c r="H65" s="92"/>
      <c r="I65" s="92"/>
      <c r="J65" s="92"/>
      <c r="K65" s="92"/>
      <c r="L65" s="92"/>
      <c r="M65" s="93"/>
      <c r="N65" s="67"/>
      <c r="O65" s="54"/>
      <c r="P65" s="54"/>
      <c r="Q65" s="94"/>
      <c r="R65" s="98"/>
      <c r="S65" s="99"/>
      <c r="T65" s="93"/>
      <c r="U65" s="93"/>
      <c r="V65" s="100"/>
      <c r="W65" s="92"/>
      <c r="X65" s="95"/>
      <c r="Y65" s="92"/>
      <c r="Z65" s="92"/>
      <c r="AA65" s="92"/>
      <c r="AB65" s="92"/>
      <c r="AC65" s="91"/>
      <c r="AD65" s="92"/>
      <c r="AE65" s="92"/>
      <c r="AF65" s="92"/>
      <c r="AG65" s="583"/>
      <c r="AH65" s="590"/>
      <c r="AI65" s="54">
        <v>7.1999999999999995E-2</v>
      </c>
      <c r="AJ65" s="54">
        <v>1984</v>
      </c>
      <c r="AK65" s="57" t="s">
        <v>3526</v>
      </c>
      <c r="AL65" s="92"/>
    </row>
    <row r="66" spans="1:38" x14ac:dyDescent="0.25">
      <c r="A66" s="61"/>
      <c r="B66" s="62"/>
      <c r="C66" s="62"/>
      <c r="D66" s="92"/>
      <c r="E66" s="92"/>
      <c r="F66" s="92"/>
      <c r="G66" s="92"/>
      <c r="H66" s="92"/>
      <c r="I66" s="92"/>
      <c r="J66" s="92"/>
      <c r="K66" s="92"/>
      <c r="L66" s="92"/>
      <c r="M66" s="93"/>
      <c r="N66" s="67"/>
      <c r="O66" s="54"/>
      <c r="P66" s="54"/>
      <c r="Q66" s="94"/>
      <c r="R66" s="98"/>
      <c r="S66" s="99"/>
      <c r="T66" s="93"/>
      <c r="U66" s="93"/>
      <c r="V66" s="100"/>
      <c r="W66" s="92"/>
      <c r="X66" s="95"/>
      <c r="Y66" s="92"/>
      <c r="Z66" s="92"/>
      <c r="AA66" s="92"/>
      <c r="AB66" s="92"/>
      <c r="AC66" s="91"/>
      <c r="AD66" s="92"/>
      <c r="AE66" s="92"/>
      <c r="AF66" s="92"/>
      <c r="AG66" s="583"/>
      <c r="AH66" s="67" t="s">
        <v>3529</v>
      </c>
      <c r="AI66" s="54">
        <v>0.13300000000000001</v>
      </c>
      <c r="AJ66" s="54">
        <v>1984</v>
      </c>
      <c r="AK66" s="57" t="s">
        <v>3530</v>
      </c>
      <c r="AL66" s="92"/>
    </row>
    <row r="67" spans="1:38" x14ac:dyDescent="0.25">
      <c r="A67" s="61"/>
      <c r="B67" s="62"/>
      <c r="C67" s="62"/>
      <c r="D67" s="92"/>
      <c r="E67" s="92"/>
      <c r="F67" s="92"/>
      <c r="G67" s="92"/>
      <c r="H67" s="92"/>
      <c r="I67" s="92"/>
      <c r="J67" s="92"/>
      <c r="K67" s="92"/>
      <c r="L67" s="92"/>
      <c r="M67" s="93"/>
      <c r="N67" s="67"/>
      <c r="O67" s="54"/>
      <c r="P67" s="54"/>
      <c r="Q67" s="94"/>
      <c r="R67" s="98"/>
      <c r="S67" s="99"/>
      <c r="T67" s="93"/>
      <c r="U67" s="93"/>
      <c r="V67" s="100"/>
      <c r="W67" s="92"/>
      <c r="X67" s="95"/>
      <c r="Y67" s="92"/>
      <c r="Z67" s="92"/>
      <c r="AA67" s="92"/>
      <c r="AB67" s="92"/>
      <c r="AC67" s="91"/>
      <c r="AD67" s="92"/>
      <c r="AE67" s="92"/>
      <c r="AF67" s="92"/>
      <c r="AG67" s="583"/>
      <c r="AH67" s="67" t="s">
        <v>3531</v>
      </c>
      <c r="AI67" s="54">
        <v>4.3999999999999997E-2</v>
      </c>
      <c r="AJ67" s="54">
        <v>1989</v>
      </c>
      <c r="AK67" s="57" t="s">
        <v>3454</v>
      </c>
      <c r="AL67" s="92"/>
    </row>
    <row r="68" spans="1:38" x14ac:dyDescent="0.25">
      <c r="A68" s="61"/>
      <c r="B68" s="62"/>
      <c r="C68" s="62"/>
      <c r="D68" s="92"/>
      <c r="E68" s="92"/>
      <c r="F68" s="92"/>
      <c r="G68" s="92"/>
      <c r="H68" s="92"/>
      <c r="I68" s="92"/>
      <c r="J68" s="92"/>
      <c r="K68" s="92"/>
      <c r="L68" s="92"/>
      <c r="M68" s="93"/>
      <c r="N68" s="67"/>
      <c r="O68" s="54"/>
      <c r="P68" s="54"/>
      <c r="Q68" s="94"/>
      <c r="R68" s="98"/>
      <c r="S68" s="99"/>
      <c r="T68" s="93"/>
      <c r="U68" s="93"/>
      <c r="V68" s="100"/>
      <c r="W68" s="92"/>
      <c r="X68" s="95"/>
      <c r="Y68" s="92"/>
      <c r="Z68" s="92"/>
      <c r="AA68" s="92"/>
      <c r="AB68" s="92"/>
      <c r="AC68" s="91"/>
      <c r="AD68" s="92"/>
      <c r="AE68" s="92"/>
      <c r="AF68" s="92"/>
      <c r="AG68" s="583"/>
      <c r="AH68" s="67" t="s">
        <v>3532</v>
      </c>
      <c r="AI68" s="54">
        <v>9.4E-2</v>
      </c>
      <c r="AJ68" s="54">
        <v>1984</v>
      </c>
      <c r="AK68" s="57" t="s">
        <v>3533</v>
      </c>
      <c r="AL68" s="92"/>
    </row>
    <row r="69" spans="1:38" x14ac:dyDescent="0.25">
      <c r="A69" s="61"/>
      <c r="B69" s="62"/>
      <c r="C69" s="62"/>
      <c r="D69" s="92"/>
      <c r="E69" s="92"/>
      <c r="F69" s="92"/>
      <c r="G69" s="92"/>
      <c r="H69" s="92"/>
      <c r="I69" s="92"/>
      <c r="J69" s="92"/>
      <c r="K69" s="92"/>
      <c r="L69" s="92"/>
      <c r="M69" s="93"/>
      <c r="N69" s="67"/>
      <c r="O69" s="54"/>
      <c r="P69" s="54"/>
      <c r="Q69" s="94"/>
      <c r="R69" s="98"/>
      <c r="S69" s="99"/>
      <c r="T69" s="93"/>
      <c r="U69" s="93"/>
      <c r="V69" s="100"/>
      <c r="W69" s="92"/>
      <c r="X69" s="95"/>
      <c r="Y69" s="92"/>
      <c r="Z69" s="92"/>
      <c r="AA69" s="92"/>
      <c r="AB69" s="92"/>
      <c r="AC69" s="91"/>
      <c r="AD69" s="92"/>
      <c r="AE69" s="92"/>
      <c r="AF69" s="92"/>
      <c r="AG69" s="583"/>
      <c r="AH69" s="67" t="s">
        <v>3534</v>
      </c>
      <c r="AI69" s="54">
        <v>9.8000000000000004E-2</v>
      </c>
      <c r="AJ69" s="54">
        <v>1984</v>
      </c>
      <c r="AK69" s="111" t="s">
        <v>3535</v>
      </c>
      <c r="AL69" s="92"/>
    </row>
    <row r="70" spans="1:38" x14ac:dyDescent="0.25">
      <c r="A70" s="61"/>
      <c r="B70" s="62"/>
      <c r="C70" s="62"/>
      <c r="D70" s="92"/>
      <c r="E70" s="92"/>
      <c r="F70" s="92"/>
      <c r="G70" s="92"/>
      <c r="H70" s="92"/>
      <c r="I70" s="92"/>
      <c r="J70" s="92"/>
      <c r="K70" s="92"/>
      <c r="L70" s="92"/>
      <c r="M70" s="93"/>
      <c r="N70" s="67"/>
      <c r="O70" s="54"/>
      <c r="P70" s="54"/>
      <c r="Q70" s="94"/>
      <c r="R70" s="98"/>
      <c r="S70" s="99"/>
      <c r="T70" s="93"/>
      <c r="U70" s="93"/>
      <c r="V70" s="100"/>
      <c r="W70" s="92"/>
      <c r="X70" s="95"/>
      <c r="Y70" s="92"/>
      <c r="Z70" s="92"/>
      <c r="AA70" s="92"/>
      <c r="AB70" s="92"/>
      <c r="AC70" s="91"/>
      <c r="AD70" s="92"/>
      <c r="AE70" s="92"/>
      <c r="AF70" s="92"/>
      <c r="AG70" s="583"/>
      <c r="AH70" s="589" t="s">
        <v>3536</v>
      </c>
      <c r="AI70" s="54">
        <v>9.4E-2</v>
      </c>
      <c r="AJ70" s="54">
        <v>1984</v>
      </c>
      <c r="AK70" s="57" t="s">
        <v>3533</v>
      </c>
      <c r="AL70" s="92"/>
    </row>
    <row r="71" spans="1:38" x14ac:dyDescent="0.25">
      <c r="A71" s="61"/>
      <c r="B71" s="62"/>
      <c r="C71" s="62"/>
      <c r="D71" s="92"/>
      <c r="E71" s="92"/>
      <c r="F71" s="92"/>
      <c r="G71" s="92"/>
      <c r="H71" s="92"/>
      <c r="I71" s="92"/>
      <c r="J71" s="92"/>
      <c r="K71" s="92"/>
      <c r="L71" s="92"/>
      <c r="M71" s="93"/>
      <c r="N71" s="67"/>
      <c r="O71" s="54"/>
      <c r="P71" s="54"/>
      <c r="Q71" s="94"/>
      <c r="R71" s="98"/>
      <c r="S71" s="99"/>
      <c r="T71" s="93"/>
      <c r="U71" s="93"/>
      <c r="V71" s="100"/>
      <c r="W71" s="92"/>
      <c r="X71" s="95"/>
      <c r="Y71" s="92"/>
      <c r="Z71" s="92"/>
      <c r="AA71" s="92"/>
      <c r="AB71" s="92"/>
      <c r="AC71" s="91"/>
      <c r="AD71" s="92"/>
      <c r="AE71" s="92"/>
      <c r="AF71" s="92"/>
      <c r="AG71" s="583"/>
      <c r="AH71" s="590"/>
      <c r="AI71" s="54">
        <v>9.4E-2</v>
      </c>
      <c r="AJ71" s="54">
        <v>1984</v>
      </c>
      <c r="AK71" s="57" t="s">
        <v>3533</v>
      </c>
      <c r="AL71" s="92"/>
    </row>
    <row r="72" spans="1:38" x14ac:dyDescent="0.25">
      <c r="A72" s="61"/>
      <c r="B72" s="62"/>
      <c r="C72" s="62"/>
      <c r="D72" s="92"/>
      <c r="E72" s="92"/>
      <c r="F72" s="92"/>
      <c r="G72" s="92"/>
      <c r="H72" s="92"/>
      <c r="I72" s="92"/>
      <c r="J72" s="92"/>
      <c r="K72" s="92"/>
      <c r="L72" s="92"/>
      <c r="M72" s="93"/>
      <c r="N72" s="67"/>
      <c r="O72" s="54"/>
      <c r="P72" s="54"/>
      <c r="Q72" s="94"/>
      <c r="R72" s="98"/>
      <c r="S72" s="99"/>
      <c r="T72" s="93"/>
      <c r="U72" s="93"/>
      <c r="V72" s="100"/>
      <c r="W72" s="92"/>
      <c r="X72" s="95"/>
      <c r="Y72" s="92"/>
      <c r="Z72" s="92"/>
      <c r="AA72" s="92"/>
      <c r="AB72" s="92"/>
      <c r="AC72" s="91"/>
      <c r="AD72" s="92"/>
      <c r="AE72" s="92"/>
      <c r="AF72" s="92"/>
      <c r="AG72" s="583"/>
      <c r="AH72" s="591" t="s">
        <v>3537</v>
      </c>
      <c r="AI72" s="54">
        <v>9.4E-2</v>
      </c>
      <c r="AJ72" s="54">
        <v>1984</v>
      </c>
      <c r="AK72" s="57" t="s">
        <v>3533</v>
      </c>
      <c r="AL72" s="92"/>
    </row>
    <row r="73" spans="1:38" x14ac:dyDescent="0.25">
      <c r="A73" s="61"/>
      <c r="B73" s="62"/>
      <c r="C73" s="62"/>
      <c r="D73" s="92"/>
      <c r="E73" s="92"/>
      <c r="F73" s="92"/>
      <c r="G73" s="92"/>
      <c r="H73" s="92"/>
      <c r="I73" s="92"/>
      <c r="J73" s="92"/>
      <c r="K73" s="92"/>
      <c r="L73" s="92"/>
      <c r="M73" s="93"/>
      <c r="N73" s="67"/>
      <c r="O73" s="54"/>
      <c r="P73" s="54"/>
      <c r="Q73" s="94"/>
      <c r="R73" s="98"/>
      <c r="S73" s="99"/>
      <c r="T73" s="93"/>
      <c r="U73" s="93"/>
      <c r="V73" s="100"/>
      <c r="W73" s="92"/>
      <c r="X73" s="95"/>
      <c r="Y73" s="92"/>
      <c r="Z73" s="92"/>
      <c r="AA73" s="92"/>
      <c r="AB73" s="92"/>
      <c r="AC73" s="91"/>
      <c r="AD73" s="92"/>
      <c r="AE73" s="92"/>
      <c r="AF73" s="92"/>
      <c r="AG73" s="583"/>
      <c r="AH73" s="592"/>
      <c r="AI73" s="54">
        <v>9.4E-2</v>
      </c>
      <c r="AJ73" s="54">
        <v>1984</v>
      </c>
      <c r="AK73" s="57" t="s">
        <v>3533</v>
      </c>
      <c r="AL73" s="92"/>
    </row>
    <row r="74" spans="1:38" x14ac:dyDescent="0.25">
      <c r="A74" s="61"/>
      <c r="B74" s="62"/>
      <c r="C74" s="62"/>
      <c r="D74" s="92"/>
      <c r="E74" s="92"/>
      <c r="F74" s="92"/>
      <c r="G74" s="92"/>
      <c r="H74" s="92"/>
      <c r="I74" s="92"/>
      <c r="J74" s="92"/>
      <c r="K74" s="92"/>
      <c r="L74" s="92"/>
      <c r="M74" s="93"/>
      <c r="N74" s="67"/>
      <c r="O74" s="54"/>
      <c r="P74" s="54"/>
      <c r="Q74" s="94"/>
      <c r="R74" s="98"/>
      <c r="S74" s="99"/>
      <c r="T74" s="93"/>
      <c r="U74" s="93"/>
      <c r="V74" s="100"/>
      <c r="W74" s="92"/>
      <c r="X74" s="95"/>
      <c r="Y74" s="92"/>
      <c r="Z74" s="92"/>
      <c r="AA74" s="92"/>
      <c r="AB74" s="92"/>
      <c r="AC74" s="91"/>
      <c r="AD74" s="92"/>
      <c r="AE74" s="92"/>
      <c r="AF74" s="92"/>
      <c r="AG74" s="583"/>
      <c r="AH74" s="67" t="s">
        <v>3538</v>
      </c>
      <c r="AI74" s="54">
        <v>0.26</v>
      </c>
      <c r="AJ74" s="54">
        <v>1984</v>
      </c>
      <c r="AK74" s="57" t="s">
        <v>3539</v>
      </c>
      <c r="AL74" s="92"/>
    </row>
    <row r="75" spans="1:38" x14ac:dyDescent="0.25">
      <c r="A75" s="61"/>
      <c r="B75" s="62"/>
      <c r="C75" s="62"/>
      <c r="D75" s="92"/>
      <c r="E75" s="92"/>
      <c r="F75" s="92"/>
      <c r="G75" s="92"/>
      <c r="H75" s="92"/>
      <c r="I75" s="92"/>
      <c r="J75" s="92"/>
      <c r="K75" s="92"/>
      <c r="L75" s="92"/>
      <c r="M75" s="93"/>
      <c r="N75" s="67"/>
      <c r="O75" s="54"/>
      <c r="P75" s="54"/>
      <c r="Q75" s="94"/>
      <c r="R75" s="98"/>
      <c r="S75" s="99"/>
      <c r="T75" s="93"/>
      <c r="U75" s="93"/>
      <c r="V75" s="100"/>
      <c r="W75" s="92"/>
      <c r="X75" s="95"/>
      <c r="Y75" s="92"/>
      <c r="Z75" s="92"/>
      <c r="AA75" s="92"/>
      <c r="AB75" s="92"/>
      <c r="AC75" s="91"/>
      <c r="AD75" s="92"/>
      <c r="AE75" s="92"/>
      <c r="AF75" s="92"/>
      <c r="AG75" s="583"/>
      <c r="AH75" s="589" t="s">
        <v>3540</v>
      </c>
      <c r="AI75" s="54">
        <v>0.113</v>
      </c>
      <c r="AJ75" s="54">
        <v>2000</v>
      </c>
      <c r="AK75" s="57" t="s">
        <v>3541</v>
      </c>
      <c r="AL75" s="92"/>
    </row>
    <row r="76" spans="1:38" x14ac:dyDescent="0.25">
      <c r="A76" s="61"/>
      <c r="B76" s="62"/>
      <c r="C76" s="62"/>
      <c r="D76" s="92"/>
      <c r="E76" s="92"/>
      <c r="F76" s="92"/>
      <c r="G76" s="92"/>
      <c r="H76" s="92"/>
      <c r="I76" s="92"/>
      <c r="J76" s="92"/>
      <c r="K76" s="92"/>
      <c r="L76" s="92"/>
      <c r="M76" s="93"/>
      <c r="N76" s="67"/>
      <c r="O76" s="54"/>
      <c r="P76" s="54"/>
      <c r="Q76" s="94"/>
      <c r="R76" s="98"/>
      <c r="S76" s="99"/>
      <c r="T76" s="93"/>
      <c r="U76" s="93"/>
      <c r="V76" s="100"/>
      <c r="W76" s="92"/>
      <c r="X76" s="95"/>
      <c r="Y76" s="92"/>
      <c r="Z76" s="92"/>
      <c r="AA76" s="92"/>
      <c r="AB76" s="92"/>
      <c r="AC76" s="91"/>
      <c r="AD76" s="92"/>
      <c r="AE76" s="92"/>
      <c r="AF76" s="92"/>
      <c r="AG76" s="583"/>
      <c r="AH76" s="590"/>
      <c r="AI76" s="54">
        <v>0.113</v>
      </c>
      <c r="AJ76" s="54">
        <v>2000</v>
      </c>
      <c r="AK76" s="57" t="s">
        <v>3541</v>
      </c>
      <c r="AL76" s="92"/>
    </row>
    <row r="77" spans="1:38" x14ac:dyDescent="0.25">
      <c r="A77" s="61"/>
      <c r="B77" s="62"/>
      <c r="C77" s="62"/>
      <c r="D77" s="92"/>
      <c r="E77" s="92"/>
      <c r="F77" s="92"/>
      <c r="G77" s="92"/>
      <c r="H77" s="92"/>
      <c r="I77" s="92"/>
      <c r="J77" s="92"/>
      <c r="K77" s="92"/>
      <c r="L77" s="92"/>
      <c r="M77" s="93"/>
      <c r="N77" s="67"/>
      <c r="O77" s="54"/>
      <c r="P77" s="54"/>
      <c r="Q77" s="94"/>
      <c r="R77" s="98"/>
      <c r="S77" s="99"/>
      <c r="T77" s="93"/>
      <c r="U77" s="93"/>
      <c r="V77" s="100"/>
      <c r="W77" s="92"/>
      <c r="X77" s="95"/>
      <c r="Y77" s="92"/>
      <c r="Z77" s="92"/>
      <c r="AA77" s="92"/>
      <c r="AB77" s="92"/>
      <c r="AC77" s="91"/>
      <c r="AD77" s="92"/>
      <c r="AE77" s="92"/>
      <c r="AF77" s="92"/>
      <c r="AG77" s="583"/>
      <c r="AH77" s="591" t="s">
        <v>3542</v>
      </c>
      <c r="AI77" s="54">
        <v>0.18</v>
      </c>
      <c r="AJ77" s="54">
        <v>1984</v>
      </c>
      <c r="AK77" s="57" t="s">
        <v>3543</v>
      </c>
      <c r="AL77" s="92"/>
    </row>
    <row r="78" spans="1:38" x14ac:dyDescent="0.25">
      <c r="A78" s="61"/>
      <c r="B78" s="62"/>
      <c r="C78" s="62"/>
      <c r="D78" s="92"/>
      <c r="E78" s="92"/>
      <c r="F78" s="92"/>
      <c r="G78" s="92"/>
      <c r="H78" s="92"/>
      <c r="I78" s="92"/>
      <c r="J78" s="92"/>
      <c r="K78" s="92"/>
      <c r="L78" s="92"/>
      <c r="M78" s="93"/>
      <c r="N78" s="67"/>
      <c r="O78" s="54"/>
      <c r="P78" s="54"/>
      <c r="Q78" s="94"/>
      <c r="R78" s="98"/>
      <c r="S78" s="99"/>
      <c r="T78" s="93"/>
      <c r="U78" s="93"/>
      <c r="V78" s="100"/>
      <c r="W78" s="92"/>
      <c r="X78" s="95"/>
      <c r="Y78" s="92"/>
      <c r="Z78" s="92"/>
      <c r="AA78" s="92"/>
      <c r="AB78" s="92"/>
      <c r="AC78" s="91"/>
      <c r="AD78" s="92"/>
      <c r="AE78" s="92"/>
      <c r="AF78" s="92"/>
      <c r="AG78" s="583"/>
      <c r="AH78" s="592"/>
      <c r="AI78" s="54">
        <v>0.18</v>
      </c>
      <c r="AJ78" s="54">
        <v>1984</v>
      </c>
      <c r="AK78" s="57" t="s">
        <v>3543</v>
      </c>
      <c r="AL78" s="92"/>
    </row>
    <row r="79" spans="1:38" x14ac:dyDescent="0.25">
      <c r="A79" s="61"/>
      <c r="B79" s="62"/>
      <c r="C79" s="62"/>
      <c r="D79" s="92"/>
      <c r="E79" s="92"/>
      <c r="F79" s="92"/>
      <c r="G79" s="92"/>
      <c r="H79" s="92"/>
      <c r="I79" s="92"/>
      <c r="J79" s="92"/>
      <c r="K79" s="92"/>
      <c r="L79" s="92"/>
      <c r="M79" s="93"/>
      <c r="N79" s="67"/>
      <c r="O79" s="54"/>
      <c r="P79" s="54"/>
      <c r="Q79" s="94"/>
      <c r="R79" s="98"/>
      <c r="S79" s="99"/>
      <c r="T79" s="93"/>
      <c r="U79" s="93"/>
      <c r="V79" s="100"/>
      <c r="W79" s="92"/>
      <c r="X79" s="95"/>
      <c r="Y79" s="92"/>
      <c r="Z79" s="92"/>
      <c r="AA79" s="92"/>
      <c r="AB79" s="92"/>
      <c r="AC79" s="91"/>
      <c r="AD79" s="92"/>
      <c r="AE79" s="92"/>
      <c r="AF79" s="92"/>
      <c r="AG79" s="583"/>
      <c r="AH79" s="589" t="s">
        <v>3544</v>
      </c>
      <c r="AI79" s="54">
        <v>0.18</v>
      </c>
      <c r="AJ79" s="54">
        <v>1984</v>
      </c>
      <c r="AK79" s="111" t="s">
        <v>48</v>
      </c>
      <c r="AL79" s="92"/>
    </row>
    <row r="80" spans="1:38" x14ac:dyDescent="0.25">
      <c r="A80" s="61"/>
      <c r="B80" s="62"/>
      <c r="C80" s="62"/>
      <c r="D80" s="92"/>
      <c r="E80" s="92"/>
      <c r="F80" s="92"/>
      <c r="G80" s="92"/>
      <c r="H80" s="92"/>
      <c r="I80" s="92"/>
      <c r="J80" s="92"/>
      <c r="K80" s="92"/>
      <c r="L80" s="92"/>
      <c r="M80" s="93"/>
      <c r="N80" s="67"/>
      <c r="O80" s="54"/>
      <c r="P80" s="54"/>
      <c r="Q80" s="94"/>
      <c r="R80" s="98"/>
      <c r="S80" s="99"/>
      <c r="T80" s="93"/>
      <c r="U80" s="93"/>
      <c r="V80" s="100"/>
      <c r="W80" s="92"/>
      <c r="X80" s="95"/>
      <c r="Y80" s="92"/>
      <c r="Z80" s="92"/>
      <c r="AA80" s="92"/>
      <c r="AB80" s="92"/>
      <c r="AC80" s="91"/>
      <c r="AD80" s="92"/>
      <c r="AE80" s="92"/>
      <c r="AF80" s="92"/>
      <c r="AG80" s="583"/>
      <c r="AH80" s="590"/>
      <c r="AI80" s="54">
        <v>0.18</v>
      </c>
      <c r="AJ80" s="54">
        <v>1984</v>
      </c>
      <c r="AK80" s="111" t="s">
        <v>48</v>
      </c>
      <c r="AL80" s="92"/>
    </row>
    <row r="81" spans="1:38" x14ac:dyDescent="0.25">
      <c r="A81" s="61"/>
      <c r="B81" s="62"/>
      <c r="C81" s="62"/>
      <c r="D81" s="92"/>
      <c r="E81" s="92"/>
      <c r="F81" s="92"/>
      <c r="G81" s="92"/>
      <c r="H81" s="92"/>
      <c r="I81" s="92"/>
      <c r="J81" s="92"/>
      <c r="K81" s="92"/>
      <c r="L81" s="92"/>
      <c r="M81" s="93"/>
      <c r="N81" s="67"/>
      <c r="O81" s="54"/>
      <c r="P81" s="54"/>
      <c r="Q81" s="94"/>
      <c r="R81" s="98"/>
      <c r="S81" s="99"/>
      <c r="T81" s="93"/>
      <c r="U81" s="93"/>
      <c r="V81" s="100"/>
      <c r="W81" s="92"/>
      <c r="X81" s="95"/>
      <c r="Y81" s="92"/>
      <c r="Z81" s="92"/>
      <c r="AA81" s="92"/>
      <c r="AB81" s="92"/>
      <c r="AC81" s="91"/>
      <c r="AD81" s="92"/>
      <c r="AE81" s="92"/>
      <c r="AF81" s="92"/>
      <c r="AG81" s="583"/>
      <c r="AH81" s="67" t="s">
        <v>3545</v>
      </c>
      <c r="AI81" s="54">
        <v>9.6000000000000002E-2</v>
      </c>
      <c r="AJ81" s="54">
        <v>1984</v>
      </c>
      <c r="AK81" s="111" t="s">
        <v>3546</v>
      </c>
      <c r="AL81" s="92"/>
    </row>
    <row r="82" spans="1:38" x14ac:dyDescent="0.25">
      <c r="A82" s="61"/>
      <c r="B82" s="62"/>
      <c r="C82" s="62"/>
      <c r="D82" s="92"/>
      <c r="E82" s="92"/>
      <c r="F82" s="92"/>
      <c r="G82" s="92"/>
      <c r="H82" s="92"/>
      <c r="I82" s="92"/>
      <c r="J82" s="92"/>
      <c r="K82" s="92"/>
      <c r="L82" s="92"/>
      <c r="M82" s="93"/>
      <c r="N82" s="67"/>
      <c r="O82" s="54"/>
      <c r="P82" s="54"/>
      <c r="Q82" s="94"/>
      <c r="R82" s="98"/>
      <c r="S82" s="99"/>
      <c r="T82" s="93"/>
      <c r="U82" s="93"/>
      <c r="V82" s="100"/>
      <c r="W82" s="92"/>
      <c r="X82" s="95"/>
      <c r="Y82" s="92"/>
      <c r="Z82" s="92"/>
      <c r="AA82" s="92"/>
      <c r="AB82" s="92"/>
      <c r="AC82" s="91"/>
      <c r="AD82" s="92"/>
      <c r="AE82" s="92"/>
      <c r="AF82" s="92"/>
      <c r="AG82" s="583"/>
      <c r="AH82" s="67" t="s">
        <v>3547</v>
      </c>
      <c r="AI82" s="54">
        <v>9.5000000000000001E-2</v>
      </c>
      <c r="AJ82" s="54">
        <v>1984</v>
      </c>
      <c r="AK82" s="111" t="s">
        <v>48</v>
      </c>
      <c r="AL82" s="92"/>
    </row>
    <row r="83" spans="1:38" x14ac:dyDescent="0.25">
      <c r="A83" s="61"/>
      <c r="B83" s="62"/>
      <c r="C83" s="62"/>
      <c r="D83" s="92"/>
      <c r="E83" s="92"/>
      <c r="F83" s="92"/>
      <c r="G83" s="92"/>
      <c r="H83" s="92"/>
      <c r="I83" s="92"/>
      <c r="J83" s="92"/>
      <c r="K83" s="92"/>
      <c r="L83" s="92"/>
      <c r="M83" s="93"/>
      <c r="N83" s="67"/>
      <c r="O83" s="54"/>
      <c r="P83" s="54"/>
      <c r="Q83" s="94"/>
      <c r="R83" s="98"/>
      <c r="S83" s="99"/>
      <c r="T83" s="93"/>
      <c r="U83" s="93"/>
      <c r="V83" s="100"/>
      <c r="W83" s="92"/>
      <c r="X83" s="95"/>
      <c r="Y83" s="92"/>
      <c r="Z83" s="92"/>
      <c r="AA83" s="92"/>
      <c r="AB83" s="92"/>
      <c r="AC83" s="91"/>
      <c r="AD83" s="92"/>
      <c r="AE83" s="92"/>
      <c r="AF83" s="92"/>
      <c r="AG83" s="583"/>
      <c r="AH83" s="67" t="s">
        <v>3548</v>
      </c>
      <c r="AI83" s="54">
        <v>0.14499999999999999</v>
      </c>
      <c r="AJ83" s="54">
        <v>1984</v>
      </c>
      <c r="AK83" s="57" t="s">
        <v>3549</v>
      </c>
      <c r="AL83" s="92"/>
    </row>
    <row r="84" spans="1:38" x14ac:dyDescent="0.25">
      <c r="A84" s="61"/>
      <c r="B84" s="62"/>
      <c r="C84" s="62"/>
      <c r="D84" s="92"/>
      <c r="E84" s="92"/>
      <c r="F84" s="92"/>
      <c r="G84" s="92"/>
      <c r="H84" s="92"/>
      <c r="I84" s="92"/>
      <c r="J84" s="92"/>
      <c r="K84" s="92"/>
      <c r="L84" s="92"/>
      <c r="M84" s="93"/>
      <c r="N84" s="67"/>
      <c r="O84" s="54"/>
      <c r="P84" s="54"/>
      <c r="Q84" s="94"/>
      <c r="R84" s="98"/>
      <c r="S84" s="99"/>
      <c r="T84" s="93"/>
      <c r="U84" s="93"/>
      <c r="V84" s="100"/>
      <c r="W84" s="92"/>
      <c r="X84" s="95"/>
      <c r="Y84" s="92"/>
      <c r="Z84" s="92"/>
      <c r="AA84" s="92"/>
      <c r="AB84" s="92"/>
      <c r="AC84" s="91"/>
      <c r="AD84" s="92"/>
      <c r="AE84" s="92"/>
      <c r="AF84" s="92"/>
      <c r="AG84" s="583"/>
      <c r="AH84" s="67" t="s">
        <v>3550</v>
      </c>
      <c r="AI84" s="54">
        <v>0.127</v>
      </c>
      <c r="AJ84" s="54">
        <v>1989</v>
      </c>
      <c r="AK84" s="57" t="s">
        <v>3551</v>
      </c>
      <c r="AL84" s="92"/>
    </row>
    <row r="85" spans="1:38" x14ac:dyDescent="0.25">
      <c r="A85" s="61"/>
      <c r="B85" s="62"/>
      <c r="C85" s="62"/>
      <c r="D85" s="92"/>
      <c r="E85" s="92"/>
      <c r="F85" s="92"/>
      <c r="G85" s="92"/>
      <c r="H85" s="92"/>
      <c r="I85" s="92"/>
      <c r="J85" s="92"/>
      <c r="K85" s="92"/>
      <c r="L85" s="92"/>
      <c r="M85" s="93"/>
      <c r="N85" s="67"/>
      <c r="O85" s="54"/>
      <c r="P85" s="54"/>
      <c r="Q85" s="94"/>
      <c r="R85" s="98"/>
      <c r="S85" s="99"/>
      <c r="T85" s="93"/>
      <c r="U85" s="93"/>
      <c r="V85" s="100"/>
      <c r="W85" s="92"/>
      <c r="X85" s="95"/>
      <c r="Y85" s="92"/>
      <c r="Z85" s="92"/>
      <c r="AA85" s="92"/>
      <c r="AB85" s="92"/>
      <c r="AC85" s="91"/>
      <c r="AD85" s="92"/>
      <c r="AE85" s="92"/>
      <c r="AF85" s="92"/>
      <c r="AG85" s="583"/>
      <c r="AH85" s="67" t="s">
        <v>3552</v>
      </c>
      <c r="AI85" s="54">
        <v>0.125</v>
      </c>
      <c r="AJ85" s="54">
        <v>1989</v>
      </c>
      <c r="AK85" s="57" t="s">
        <v>3551</v>
      </c>
      <c r="AL85" s="92"/>
    </row>
    <row r="86" spans="1:38" x14ac:dyDescent="0.25">
      <c r="A86" s="61"/>
      <c r="B86" s="62"/>
      <c r="C86" s="62"/>
      <c r="D86" s="92"/>
      <c r="E86" s="92"/>
      <c r="F86" s="92"/>
      <c r="G86" s="92"/>
      <c r="H86" s="92"/>
      <c r="I86" s="92"/>
      <c r="J86" s="92"/>
      <c r="K86" s="92"/>
      <c r="L86" s="92"/>
      <c r="M86" s="93"/>
      <c r="N86" s="67"/>
      <c r="O86" s="54"/>
      <c r="P86" s="54"/>
      <c r="Q86" s="94"/>
      <c r="R86" s="98"/>
      <c r="S86" s="99"/>
      <c r="T86" s="93"/>
      <c r="U86" s="93"/>
      <c r="V86" s="100"/>
      <c r="W86" s="92"/>
      <c r="X86" s="95"/>
      <c r="Y86" s="92"/>
      <c r="Z86" s="92"/>
      <c r="AA86" s="92"/>
      <c r="AB86" s="92"/>
      <c r="AC86" s="91"/>
      <c r="AD86" s="92"/>
      <c r="AE86" s="92"/>
      <c r="AF86" s="92"/>
      <c r="AG86" s="583"/>
      <c r="AH86" s="67" t="s">
        <v>3553</v>
      </c>
      <c r="AI86" s="54">
        <v>5.2999999999999999E-2</v>
      </c>
      <c r="AJ86" s="54">
        <v>2003</v>
      </c>
      <c r="AK86" s="111" t="s">
        <v>34</v>
      </c>
      <c r="AL86" s="92"/>
    </row>
    <row r="87" spans="1:38" x14ac:dyDescent="0.25">
      <c r="A87" s="61"/>
      <c r="B87" s="62"/>
      <c r="C87" s="62"/>
      <c r="D87" s="92"/>
      <c r="E87" s="92"/>
      <c r="F87" s="92"/>
      <c r="G87" s="92"/>
      <c r="H87" s="92"/>
      <c r="I87" s="92"/>
      <c r="J87" s="92"/>
      <c r="K87" s="92"/>
      <c r="L87" s="92"/>
      <c r="M87" s="93"/>
      <c r="N87" s="67"/>
      <c r="O87" s="54"/>
      <c r="P87" s="54"/>
      <c r="Q87" s="94"/>
      <c r="R87" s="98"/>
      <c r="S87" s="99"/>
      <c r="T87" s="93"/>
      <c r="U87" s="93"/>
      <c r="V87" s="100"/>
      <c r="W87" s="92"/>
      <c r="X87" s="95"/>
      <c r="Y87" s="92"/>
      <c r="Z87" s="92"/>
      <c r="AA87" s="92"/>
      <c r="AB87" s="92"/>
      <c r="AC87" s="91"/>
      <c r="AD87" s="92"/>
      <c r="AE87" s="92"/>
      <c r="AF87" s="92"/>
      <c r="AG87" s="583"/>
      <c r="AH87" s="67" t="s">
        <v>3554</v>
      </c>
      <c r="AI87" s="54">
        <v>6.5000000000000002E-2</v>
      </c>
      <c r="AJ87" s="54">
        <v>1989</v>
      </c>
      <c r="AK87" s="57" t="s">
        <v>3454</v>
      </c>
      <c r="AL87" s="92"/>
    </row>
    <row r="88" spans="1:38" x14ac:dyDescent="0.25">
      <c r="A88" s="61"/>
      <c r="B88" s="62"/>
      <c r="C88" s="62"/>
      <c r="D88" s="92"/>
      <c r="E88" s="92"/>
      <c r="F88" s="92"/>
      <c r="G88" s="92"/>
      <c r="H88" s="92"/>
      <c r="I88" s="92"/>
      <c r="J88" s="92"/>
      <c r="K88" s="92"/>
      <c r="L88" s="92"/>
      <c r="M88" s="93"/>
      <c r="N88" s="67"/>
      <c r="O88" s="54"/>
      <c r="P88" s="54"/>
      <c r="Q88" s="94"/>
      <c r="R88" s="98"/>
      <c r="S88" s="99"/>
      <c r="T88" s="93"/>
      <c r="U88" s="93"/>
      <c r="V88" s="100"/>
      <c r="W88" s="92"/>
      <c r="X88" s="95"/>
      <c r="Y88" s="92"/>
      <c r="Z88" s="92"/>
      <c r="AA88" s="92"/>
      <c r="AB88" s="92"/>
      <c r="AC88" s="91"/>
      <c r="AD88" s="92"/>
      <c r="AE88" s="92"/>
      <c r="AF88" s="92"/>
      <c r="AG88" s="583"/>
      <c r="AH88" s="67" t="s">
        <v>3555</v>
      </c>
      <c r="AI88" s="54">
        <v>9.8000000000000004E-2</v>
      </c>
      <c r="AJ88" s="54">
        <v>1984</v>
      </c>
      <c r="AK88" s="111" t="s">
        <v>3556</v>
      </c>
      <c r="AL88" s="92"/>
    </row>
    <row r="89" spans="1:38" x14ac:dyDescent="0.25">
      <c r="A89" s="61"/>
      <c r="B89" s="62"/>
      <c r="C89" s="62"/>
      <c r="D89" s="92"/>
      <c r="E89" s="92"/>
      <c r="F89" s="92"/>
      <c r="G89" s="92"/>
      <c r="H89" s="92"/>
      <c r="I89" s="92"/>
      <c r="J89" s="92"/>
      <c r="K89" s="92"/>
      <c r="L89" s="92"/>
      <c r="M89" s="93"/>
      <c r="N89" s="67"/>
      <c r="O89" s="54"/>
      <c r="P89" s="54"/>
      <c r="Q89" s="94"/>
      <c r="R89" s="98"/>
      <c r="S89" s="99"/>
      <c r="T89" s="93"/>
      <c r="U89" s="93"/>
      <c r="V89" s="100"/>
      <c r="W89" s="92"/>
      <c r="X89" s="95"/>
      <c r="Y89" s="92"/>
      <c r="Z89" s="92"/>
      <c r="AA89" s="92"/>
      <c r="AB89" s="92"/>
      <c r="AC89" s="91"/>
      <c r="AD89" s="92"/>
      <c r="AE89" s="92"/>
      <c r="AF89" s="92"/>
      <c r="AG89" s="583"/>
      <c r="AH89" s="67" t="s">
        <v>3557</v>
      </c>
      <c r="AI89" s="54">
        <v>9.4E-2</v>
      </c>
      <c r="AJ89" s="54">
        <v>1984</v>
      </c>
      <c r="AK89" s="57" t="s">
        <v>3533</v>
      </c>
      <c r="AL89" s="92"/>
    </row>
    <row r="90" spans="1:38" x14ac:dyDescent="0.25">
      <c r="A90" s="61"/>
      <c r="B90" s="62"/>
      <c r="C90" s="62"/>
      <c r="D90" s="92"/>
      <c r="E90" s="92"/>
      <c r="F90" s="92"/>
      <c r="G90" s="92"/>
      <c r="H90" s="92"/>
      <c r="I90" s="92"/>
      <c r="J90" s="92"/>
      <c r="K90" s="92"/>
      <c r="L90" s="92"/>
      <c r="M90" s="93"/>
      <c r="N90" s="67"/>
      <c r="O90" s="54"/>
      <c r="P90" s="54"/>
      <c r="Q90" s="94"/>
      <c r="R90" s="98"/>
      <c r="S90" s="99"/>
      <c r="T90" s="93"/>
      <c r="U90" s="93"/>
      <c r="V90" s="100"/>
      <c r="W90" s="92"/>
      <c r="X90" s="95"/>
      <c r="Y90" s="92"/>
      <c r="Z90" s="92"/>
      <c r="AA90" s="92"/>
      <c r="AB90" s="92"/>
      <c r="AC90" s="91"/>
      <c r="AD90" s="92"/>
      <c r="AE90" s="92"/>
      <c r="AF90" s="92"/>
      <c r="AG90" s="583"/>
      <c r="AH90" s="67" t="s">
        <v>3558</v>
      </c>
      <c r="AI90" s="54">
        <v>0.13700000000000001</v>
      </c>
      <c r="AJ90" s="54">
        <v>2003</v>
      </c>
      <c r="AK90" s="57" t="s">
        <v>3559</v>
      </c>
      <c r="AL90" s="92"/>
    </row>
    <row r="91" spans="1:38" x14ac:dyDescent="0.25">
      <c r="A91" s="61"/>
      <c r="B91" s="62"/>
      <c r="C91" s="62"/>
      <c r="D91" s="92"/>
      <c r="E91" s="92"/>
      <c r="F91" s="92"/>
      <c r="G91" s="92"/>
      <c r="H91" s="92"/>
      <c r="I91" s="92"/>
      <c r="J91" s="92"/>
      <c r="K91" s="92"/>
      <c r="L91" s="92"/>
      <c r="M91" s="93"/>
      <c r="N91" s="67"/>
      <c r="O91" s="54"/>
      <c r="P91" s="54"/>
      <c r="Q91" s="94"/>
      <c r="R91" s="98"/>
      <c r="S91" s="99"/>
      <c r="T91" s="93"/>
      <c r="U91" s="93"/>
      <c r="V91" s="100"/>
      <c r="W91" s="92"/>
      <c r="X91" s="95"/>
      <c r="Y91" s="92"/>
      <c r="Z91" s="92"/>
      <c r="AA91" s="92"/>
      <c r="AB91" s="92"/>
      <c r="AC91" s="91"/>
      <c r="AD91" s="92"/>
      <c r="AE91" s="92"/>
      <c r="AF91" s="92"/>
      <c r="AG91" s="583"/>
      <c r="AH91" s="67" t="s">
        <v>3560</v>
      </c>
      <c r="AI91" s="54">
        <v>0.13700000000000001</v>
      </c>
      <c r="AJ91" s="54">
        <v>2003</v>
      </c>
      <c r="AK91" s="57" t="s">
        <v>3543</v>
      </c>
      <c r="AL91" s="92"/>
    </row>
    <row r="92" spans="1:38" x14ac:dyDescent="0.25">
      <c r="A92" s="61"/>
      <c r="B92" s="62"/>
      <c r="C92" s="62"/>
      <c r="D92" s="92"/>
      <c r="E92" s="92"/>
      <c r="F92" s="92"/>
      <c r="G92" s="92"/>
      <c r="H92" s="92"/>
      <c r="I92" s="92"/>
      <c r="J92" s="92"/>
      <c r="K92" s="92"/>
      <c r="L92" s="92"/>
      <c r="M92" s="93"/>
      <c r="N92" s="67"/>
      <c r="O92" s="54"/>
      <c r="P92" s="54"/>
      <c r="Q92" s="94"/>
      <c r="R92" s="98"/>
      <c r="S92" s="99"/>
      <c r="T92" s="93"/>
      <c r="U92" s="93"/>
      <c r="V92" s="100"/>
      <c r="W92" s="92"/>
      <c r="X92" s="95"/>
      <c r="Y92" s="92"/>
      <c r="Z92" s="92"/>
      <c r="AA92" s="92"/>
      <c r="AB92" s="92"/>
      <c r="AC92" s="91"/>
      <c r="AD92" s="92"/>
      <c r="AE92" s="92"/>
      <c r="AF92" s="92"/>
      <c r="AG92" s="583"/>
      <c r="AH92" s="67" t="s">
        <v>3561</v>
      </c>
      <c r="AI92" s="54">
        <v>0.13700000000000001</v>
      </c>
      <c r="AJ92" s="54">
        <v>2003</v>
      </c>
      <c r="AK92" s="57" t="s">
        <v>3543</v>
      </c>
      <c r="AL92" s="92"/>
    </row>
    <row r="93" spans="1:38" x14ac:dyDescent="0.25">
      <c r="A93" s="61"/>
      <c r="B93" s="62"/>
      <c r="C93" s="62"/>
      <c r="D93" s="92"/>
      <c r="E93" s="92"/>
      <c r="F93" s="92"/>
      <c r="G93" s="92"/>
      <c r="H93" s="92"/>
      <c r="I93" s="92"/>
      <c r="J93" s="92"/>
      <c r="K93" s="92"/>
      <c r="L93" s="92"/>
      <c r="M93" s="93"/>
      <c r="N93" s="67"/>
      <c r="O93" s="54"/>
      <c r="P93" s="54"/>
      <c r="Q93" s="94"/>
      <c r="R93" s="98"/>
      <c r="S93" s="99"/>
      <c r="T93" s="93"/>
      <c r="U93" s="93"/>
      <c r="V93" s="100"/>
      <c r="W93" s="92"/>
      <c r="X93" s="95"/>
      <c r="Y93" s="92"/>
      <c r="Z93" s="92"/>
      <c r="AA93" s="92"/>
      <c r="AB93" s="92"/>
      <c r="AC93" s="91"/>
      <c r="AD93" s="92"/>
      <c r="AE93" s="92"/>
      <c r="AF93" s="92"/>
      <c r="AG93" s="584"/>
      <c r="AH93" s="67" t="s">
        <v>3562</v>
      </c>
      <c r="AI93" s="54">
        <v>0.13700000000000001</v>
      </c>
      <c r="AJ93" s="54">
        <v>2003</v>
      </c>
      <c r="AK93" s="57" t="s">
        <v>3551</v>
      </c>
      <c r="AL93" s="92"/>
    </row>
    <row r="94" spans="1:38" x14ac:dyDescent="0.25">
      <c r="A94" s="61"/>
      <c r="B94" s="62"/>
      <c r="C94" s="62"/>
      <c r="D94" s="92"/>
      <c r="E94" s="92"/>
      <c r="F94" s="92"/>
      <c r="G94" s="92"/>
      <c r="H94" s="92"/>
      <c r="I94" s="92"/>
      <c r="J94" s="92"/>
      <c r="K94" s="92"/>
      <c r="L94" s="92"/>
      <c r="M94" s="93"/>
      <c r="N94" s="67"/>
      <c r="O94" s="54"/>
      <c r="P94" s="54"/>
      <c r="Q94" s="94"/>
      <c r="R94" s="98"/>
      <c r="S94" s="99"/>
      <c r="T94" s="93"/>
      <c r="U94" s="93"/>
      <c r="V94" s="100"/>
      <c r="W94" s="92"/>
      <c r="X94" s="95"/>
      <c r="Y94" s="92"/>
      <c r="Z94" s="92"/>
      <c r="AA94" s="92"/>
      <c r="AB94" s="92"/>
      <c r="AC94" s="91"/>
      <c r="AD94" s="92"/>
      <c r="AE94" s="92"/>
      <c r="AF94" s="92"/>
      <c r="AG94" s="522"/>
      <c r="AH94" s="92"/>
      <c r="AI94" s="92"/>
      <c r="AJ94" s="92"/>
      <c r="AK94" s="92"/>
      <c r="AL94" s="92"/>
    </row>
    <row r="95" spans="1:38" x14ac:dyDescent="0.25">
      <c r="A95" s="61"/>
      <c r="B95" s="62"/>
      <c r="C95" s="62"/>
      <c r="D95" s="92"/>
      <c r="E95" s="92"/>
      <c r="F95" s="92"/>
      <c r="G95" s="92"/>
      <c r="H95" s="92"/>
      <c r="I95" s="92"/>
      <c r="J95" s="92"/>
      <c r="K95" s="92"/>
      <c r="L95" s="92"/>
      <c r="M95" s="93"/>
      <c r="N95" s="67"/>
      <c r="O95" s="54"/>
      <c r="P95" s="54"/>
      <c r="Q95" s="94"/>
      <c r="R95" s="98"/>
      <c r="S95" s="99"/>
      <c r="T95" s="93"/>
      <c r="U95" s="93"/>
      <c r="V95" s="100"/>
      <c r="W95" s="92"/>
      <c r="X95" s="95"/>
      <c r="Y95" s="92"/>
      <c r="Z95" s="92"/>
      <c r="AA95" s="92"/>
      <c r="AB95" s="92"/>
      <c r="AC95" s="91"/>
      <c r="AD95" s="92"/>
      <c r="AE95" s="92"/>
      <c r="AF95" s="92"/>
      <c r="AG95" s="522"/>
      <c r="AH95" s="92"/>
      <c r="AI95" s="92"/>
      <c r="AJ95" s="92"/>
      <c r="AK95" s="92"/>
      <c r="AL95" s="92"/>
    </row>
    <row r="96" spans="1:38" x14ac:dyDescent="0.25">
      <c r="A96" s="61"/>
      <c r="B96" s="62"/>
      <c r="C96" s="62"/>
      <c r="D96" s="92"/>
      <c r="E96" s="92"/>
      <c r="F96" s="92"/>
      <c r="G96" s="92"/>
      <c r="H96" s="92"/>
      <c r="I96" s="92"/>
      <c r="J96" s="92"/>
      <c r="K96" s="92"/>
      <c r="L96" s="92"/>
      <c r="M96" s="93" t="s">
        <v>3519</v>
      </c>
      <c r="N96" s="67" t="s">
        <v>3563</v>
      </c>
      <c r="O96" s="54">
        <v>0.246</v>
      </c>
      <c r="P96" s="54">
        <v>1973</v>
      </c>
      <c r="Q96" s="94" t="s">
        <v>3564</v>
      </c>
      <c r="R96" s="66"/>
      <c r="S96" s="54"/>
      <c r="T96" s="66"/>
      <c r="U96" s="54"/>
      <c r="V96" s="54"/>
      <c r="W96" s="92"/>
      <c r="X96" s="95"/>
      <c r="Y96" s="92"/>
      <c r="Z96" s="92"/>
      <c r="AA96" s="92"/>
      <c r="AB96" s="92"/>
      <c r="AC96" s="91"/>
      <c r="AD96" s="92"/>
      <c r="AE96" s="92"/>
      <c r="AF96" s="92"/>
      <c r="AG96" s="522"/>
      <c r="AH96" s="92"/>
      <c r="AI96" s="92"/>
      <c r="AJ96" s="92"/>
      <c r="AK96" s="92"/>
      <c r="AL96" s="92"/>
    </row>
    <row r="97" spans="1:38" x14ac:dyDescent="0.25">
      <c r="A97" s="61"/>
      <c r="B97" s="62"/>
      <c r="C97" s="62"/>
      <c r="D97" s="92"/>
      <c r="E97" s="92"/>
      <c r="F97" s="92"/>
      <c r="G97" s="92"/>
      <c r="H97" s="92"/>
      <c r="I97" s="92"/>
      <c r="J97" s="92"/>
      <c r="K97" s="92"/>
      <c r="L97" s="92"/>
      <c r="M97" s="93"/>
      <c r="N97" s="67"/>
      <c r="O97" s="54"/>
      <c r="P97" s="54"/>
      <c r="Q97" s="94"/>
      <c r="R97" s="98"/>
      <c r="S97" s="99"/>
      <c r="T97" s="93"/>
      <c r="U97" s="93"/>
      <c r="V97" s="100"/>
      <c r="W97" s="92"/>
      <c r="X97" s="95"/>
      <c r="Y97" s="92"/>
      <c r="Z97" s="92"/>
      <c r="AA97" s="92"/>
      <c r="AB97" s="92"/>
      <c r="AC97" s="91"/>
      <c r="AD97" s="92"/>
      <c r="AE97" s="92"/>
      <c r="AF97" s="92"/>
      <c r="AG97" s="522"/>
      <c r="AH97" s="92"/>
      <c r="AI97" s="92"/>
      <c r="AJ97" s="92"/>
      <c r="AK97" s="92"/>
      <c r="AL97" s="92"/>
    </row>
    <row r="98" spans="1:38" x14ac:dyDescent="0.25">
      <c r="A98" s="61"/>
      <c r="B98" s="62"/>
      <c r="C98" s="62"/>
      <c r="D98" s="92"/>
      <c r="E98" s="92"/>
      <c r="F98" s="92"/>
      <c r="G98" s="92"/>
      <c r="H98" s="92"/>
      <c r="I98" s="92"/>
      <c r="J98" s="92"/>
      <c r="K98" s="92"/>
      <c r="L98" s="92"/>
      <c r="M98" s="93" t="s">
        <v>3565</v>
      </c>
      <c r="N98" s="73" t="s">
        <v>3566</v>
      </c>
      <c r="O98" s="54">
        <v>0.19500000000000001</v>
      </c>
      <c r="P98" s="54">
        <v>1973</v>
      </c>
      <c r="Q98" s="94" t="s">
        <v>3567</v>
      </c>
      <c r="R98" s="98"/>
      <c r="S98" s="99"/>
      <c r="T98" s="93"/>
      <c r="U98" s="93"/>
      <c r="V98" s="100"/>
      <c r="W98" s="92"/>
      <c r="X98" s="95"/>
      <c r="Y98" s="92"/>
      <c r="Z98" s="92"/>
      <c r="AA98" s="92"/>
      <c r="AB98" s="92"/>
      <c r="AC98" s="91"/>
      <c r="AD98" s="92"/>
      <c r="AE98" s="92"/>
      <c r="AF98" s="92"/>
      <c r="AG98" s="522"/>
      <c r="AH98" s="92"/>
      <c r="AI98" s="92"/>
      <c r="AJ98" s="92"/>
      <c r="AK98" s="92"/>
      <c r="AL98" s="92"/>
    </row>
    <row r="99" spans="1:38" x14ac:dyDescent="0.25">
      <c r="A99" s="61"/>
      <c r="B99" s="62"/>
      <c r="C99" s="62"/>
      <c r="D99" s="92"/>
      <c r="E99" s="92"/>
      <c r="F99" s="92"/>
      <c r="G99" s="92"/>
      <c r="H99" s="92"/>
      <c r="I99" s="92"/>
      <c r="J99" s="92"/>
      <c r="K99" s="92"/>
      <c r="L99" s="92"/>
      <c r="M99" s="93" t="s">
        <v>3568</v>
      </c>
      <c r="N99" s="73" t="s">
        <v>3569</v>
      </c>
      <c r="O99" s="54">
        <v>0.47499999999999998</v>
      </c>
      <c r="P99" s="54">
        <v>1977</v>
      </c>
      <c r="Q99" s="94" t="s">
        <v>3567</v>
      </c>
      <c r="R99" s="98"/>
      <c r="S99" s="99"/>
      <c r="T99" s="93"/>
      <c r="U99" s="93"/>
      <c r="V99" s="100"/>
      <c r="W99" s="92"/>
      <c r="X99" s="95"/>
      <c r="Y99" s="92"/>
      <c r="Z99" s="92"/>
      <c r="AA99" s="92"/>
      <c r="AB99" s="92"/>
      <c r="AC99" s="91"/>
      <c r="AD99" s="92"/>
      <c r="AE99" s="92"/>
      <c r="AF99" s="92"/>
      <c r="AG99" s="522"/>
      <c r="AH99" s="92"/>
      <c r="AI99" s="92"/>
      <c r="AJ99" s="92"/>
      <c r="AK99" s="92"/>
      <c r="AL99" s="92"/>
    </row>
    <row r="100" spans="1:38" x14ac:dyDescent="0.25">
      <c r="A100" s="61"/>
      <c r="B100" s="62"/>
      <c r="C100" s="62"/>
      <c r="D100" s="92"/>
      <c r="E100" s="92"/>
      <c r="F100" s="92"/>
      <c r="G100" s="92"/>
      <c r="H100" s="92"/>
      <c r="I100" s="92"/>
      <c r="J100" s="92"/>
      <c r="K100" s="92"/>
      <c r="L100" s="92"/>
      <c r="M100" s="93"/>
      <c r="N100" s="67"/>
      <c r="O100" s="54"/>
      <c r="P100" s="54"/>
      <c r="Q100" s="94"/>
      <c r="R100" s="98"/>
      <c r="S100" s="99"/>
      <c r="T100" s="93"/>
      <c r="U100" s="93"/>
      <c r="V100" s="100"/>
      <c r="W100" s="92"/>
      <c r="X100" s="95"/>
      <c r="Y100" s="92"/>
      <c r="Z100" s="92"/>
      <c r="AA100" s="92"/>
      <c r="AB100" s="92"/>
      <c r="AC100" s="91"/>
      <c r="AD100" s="92"/>
      <c r="AE100" s="92"/>
      <c r="AF100" s="92"/>
      <c r="AG100" s="522"/>
      <c r="AH100" s="92"/>
      <c r="AI100" s="92"/>
      <c r="AJ100" s="92"/>
      <c r="AK100" s="92"/>
      <c r="AL100" s="92"/>
    </row>
    <row r="101" spans="1:38" x14ac:dyDescent="0.25">
      <c r="A101" s="61"/>
      <c r="B101" s="62"/>
      <c r="C101" s="62"/>
      <c r="D101" s="92"/>
      <c r="E101" s="92"/>
      <c r="F101" s="92"/>
      <c r="G101" s="92"/>
      <c r="H101" s="92"/>
      <c r="I101" s="92"/>
      <c r="J101" s="92"/>
      <c r="K101" s="92"/>
      <c r="L101" s="92"/>
      <c r="M101" s="93"/>
      <c r="N101" s="73"/>
      <c r="O101" s="54"/>
      <c r="P101" s="54"/>
      <c r="Q101" s="94"/>
      <c r="R101" s="98"/>
      <c r="S101" s="99"/>
      <c r="T101" s="93"/>
      <c r="U101" s="93"/>
      <c r="V101" s="100"/>
      <c r="W101" s="92"/>
      <c r="X101" s="95"/>
      <c r="Y101" s="92"/>
      <c r="Z101" s="92"/>
      <c r="AA101" s="92"/>
      <c r="AB101" s="92"/>
      <c r="AC101" s="91"/>
      <c r="AD101" s="92"/>
      <c r="AE101" s="92"/>
      <c r="AF101" s="92"/>
      <c r="AG101" s="522"/>
      <c r="AH101" s="92"/>
      <c r="AI101" s="92"/>
      <c r="AJ101" s="92"/>
      <c r="AK101" s="92"/>
      <c r="AL101" s="92"/>
    </row>
    <row r="102" spans="1:38" x14ac:dyDescent="0.25">
      <c r="A102" s="69" t="s">
        <v>2101</v>
      </c>
      <c r="B102" s="53"/>
      <c r="C102" s="53" t="s">
        <v>3570</v>
      </c>
      <c r="D102" s="92"/>
      <c r="E102" s="92"/>
      <c r="F102" s="92"/>
      <c r="G102" s="92"/>
      <c r="H102" s="92"/>
      <c r="I102" s="92"/>
      <c r="J102" s="92"/>
      <c r="K102" s="92"/>
      <c r="L102" s="92"/>
      <c r="M102" s="93" t="s">
        <v>3571</v>
      </c>
      <c r="N102" s="56" t="s">
        <v>3572</v>
      </c>
      <c r="O102" s="54">
        <v>0.505</v>
      </c>
      <c r="P102" s="54">
        <v>1985</v>
      </c>
      <c r="Q102" s="94" t="s">
        <v>3564</v>
      </c>
      <c r="R102" s="66" t="s">
        <v>3573</v>
      </c>
      <c r="S102" s="578">
        <v>49</v>
      </c>
      <c r="T102" s="66">
        <v>1985</v>
      </c>
      <c r="U102" s="578" t="s">
        <v>1016</v>
      </c>
      <c r="V102" s="578" t="s">
        <v>1801</v>
      </c>
      <c r="W102" s="92"/>
      <c r="X102" s="95"/>
      <c r="Y102" s="92"/>
      <c r="Z102" s="92"/>
      <c r="AA102" s="92"/>
      <c r="AB102" s="92"/>
      <c r="AC102" s="91"/>
      <c r="AD102" s="92"/>
      <c r="AE102" s="92"/>
      <c r="AF102" s="92"/>
      <c r="AG102" s="522"/>
      <c r="AH102" s="92"/>
      <c r="AI102" s="92"/>
      <c r="AJ102" s="92"/>
      <c r="AK102" s="92"/>
      <c r="AL102" s="92"/>
    </row>
    <row r="103" spans="1:38" ht="39" x14ac:dyDescent="0.25">
      <c r="A103" s="66"/>
      <c r="B103" s="53"/>
      <c r="C103" s="53"/>
      <c r="D103" s="92"/>
      <c r="E103" s="92"/>
      <c r="F103" s="92"/>
      <c r="G103" s="92"/>
      <c r="H103" s="92"/>
      <c r="I103" s="92"/>
      <c r="J103" s="92"/>
      <c r="K103" s="92"/>
      <c r="L103" s="92"/>
      <c r="M103" s="93"/>
      <c r="N103" s="56"/>
      <c r="O103" s="54"/>
      <c r="P103" s="54"/>
      <c r="Q103" s="94"/>
      <c r="R103" s="101" t="s">
        <v>3574</v>
      </c>
      <c r="S103" s="579"/>
      <c r="T103" s="99">
        <v>2017</v>
      </c>
      <c r="U103" s="579"/>
      <c r="V103" s="579"/>
      <c r="W103" s="92"/>
      <c r="X103" s="95"/>
      <c r="Y103" s="92"/>
      <c r="Z103" s="92"/>
      <c r="AA103" s="92"/>
      <c r="AB103" s="92"/>
      <c r="AC103" s="91"/>
      <c r="AD103" s="92"/>
      <c r="AE103" s="92"/>
      <c r="AF103" s="92"/>
      <c r="AG103" s="522"/>
      <c r="AH103" s="92"/>
      <c r="AI103" s="92"/>
      <c r="AJ103" s="92"/>
      <c r="AK103" s="92"/>
      <c r="AL103" s="92"/>
    </row>
    <row r="104" spans="1:38" x14ac:dyDescent="0.25">
      <c r="A104" s="66"/>
      <c r="B104" s="53"/>
      <c r="C104" s="53"/>
      <c r="D104" s="92"/>
      <c r="E104" s="92"/>
      <c r="F104" s="92"/>
      <c r="G104" s="92"/>
      <c r="H104" s="92"/>
      <c r="I104" s="92"/>
      <c r="J104" s="92"/>
      <c r="K104" s="92"/>
      <c r="L104" s="92"/>
      <c r="M104" s="93" t="s">
        <v>3575</v>
      </c>
      <c r="N104" s="56" t="s">
        <v>3576</v>
      </c>
      <c r="O104" s="54">
        <v>0.99199999999999999</v>
      </c>
      <c r="P104" s="54">
        <v>1985</v>
      </c>
      <c r="Q104" s="94" t="s">
        <v>3577</v>
      </c>
      <c r="R104" s="66"/>
      <c r="S104" s="54"/>
      <c r="T104" s="66"/>
      <c r="U104" s="54"/>
      <c r="V104" s="54"/>
      <c r="W104" s="92"/>
      <c r="X104" s="95"/>
      <c r="Y104" s="92"/>
      <c r="Z104" s="92"/>
      <c r="AA104" s="92"/>
      <c r="AB104" s="92"/>
      <c r="AC104" s="91"/>
      <c r="AD104" s="92"/>
      <c r="AE104" s="92"/>
      <c r="AF104" s="92"/>
      <c r="AG104" s="522"/>
      <c r="AH104" s="92"/>
      <c r="AI104" s="92"/>
      <c r="AJ104" s="92"/>
      <c r="AK104" s="92"/>
      <c r="AL104" s="92"/>
    </row>
    <row r="105" spans="1:38" x14ac:dyDescent="0.25">
      <c r="A105" s="66"/>
      <c r="B105" s="53"/>
      <c r="C105" s="53"/>
      <c r="D105" s="92"/>
      <c r="E105" s="92"/>
      <c r="F105" s="92"/>
      <c r="G105" s="92"/>
      <c r="H105" s="92"/>
      <c r="I105" s="92"/>
      <c r="J105" s="92"/>
      <c r="K105" s="92"/>
      <c r="L105" s="92"/>
      <c r="M105" s="93"/>
      <c r="N105" s="56"/>
      <c r="O105" s="54"/>
      <c r="P105" s="54"/>
      <c r="Q105" s="94"/>
      <c r="R105" s="98"/>
      <c r="S105" s="99"/>
      <c r="T105" s="93"/>
      <c r="U105" s="93"/>
      <c r="V105" s="100"/>
      <c r="W105" s="92"/>
      <c r="X105" s="95"/>
      <c r="Y105" s="92"/>
      <c r="Z105" s="92"/>
      <c r="AA105" s="92"/>
      <c r="AB105" s="92"/>
      <c r="AC105" s="91"/>
      <c r="AD105" s="92"/>
      <c r="AE105" s="92"/>
      <c r="AF105" s="92"/>
      <c r="AG105" s="522"/>
      <c r="AH105" s="92"/>
      <c r="AI105" s="92"/>
      <c r="AJ105" s="92"/>
      <c r="AK105" s="92"/>
      <c r="AL105" s="92"/>
    </row>
    <row r="106" spans="1:38" x14ac:dyDescent="0.25">
      <c r="A106" s="66"/>
      <c r="B106" s="53"/>
      <c r="C106" s="53"/>
      <c r="D106" s="92"/>
      <c r="E106" s="92"/>
      <c r="F106" s="92"/>
      <c r="G106" s="92"/>
      <c r="H106" s="92"/>
      <c r="I106" s="92"/>
      <c r="J106" s="92"/>
      <c r="K106" s="92"/>
      <c r="L106" s="92"/>
      <c r="M106" s="93"/>
      <c r="N106" s="56"/>
      <c r="O106" s="54"/>
      <c r="P106" s="54"/>
      <c r="Q106" s="94"/>
      <c r="R106" s="98"/>
      <c r="S106" s="99"/>
      <c r="T106" s="93"/>
      <c r="U106" s="93"/>
      <c r="V106" s="100"/>
      <c r="W106" s="92"/>
      <c r="X106" s="95"/>
      <c r="Y106" s="92"/>
      <c r="Z106" s="92"/>
      <c r="AA106" s="92"/>
      <c r="AB106" s="92"/>
      <c r="AC106" s="91"/>
      <c r="AD106" s="92"/>
      <c r="AE106" s="92"/>
      <c r="AF106" s="92"/>
      <c r="AG106" s="522"/>
      <c r="AH106" s="92"/>
      <c r="AI106" s="92"/>
      <c r="AJ106" s="92"/>
      <c r="AK106" s="92"/>
      <c r="AL106" s="92"/>
    </row>
    <row r="107" spans="1:38" x14ac:dyDescent="0.25">
      <c r="A107" s="63" t="s">
        <v>2118</v>
      </c>
      <c r="B107" s="53"/>
      <c r="C107" s="53" t="s">
        <v>3578</v>
      </c>
      <c r="D107" s="92"/>
      <c r="E107" s="92"/>
      <c r="F107" s="92"/>
      <c r="G107" s="92"/>
      <c r="H107" s="92"/>
      <c r="I107" s="92"/>
      <c r="J107" s="92"/>
      <c r="K107" s="92"/>
      <c r="L107" s="92"/>
      <c r="M107" s="93" t="s">
        <v>3579</v>
      </c>
      <c r="N107" s="56" t="s">
        <v>3580</v>
      </c>
      <c r="O107" s="54">
        <v>0.92</v>
      </c>
      <c r="P107" s="54">
        <v>1980</v>
      </c>
      <c r="Q107" s="94" t="s">
        <v>3581</v>
      </c>
      <c r="R107" s="98" t="s">
        <v>3582</v>
      </c>
      <c r="S107" s="578">
        <v>60</v>
      </c>
      <c r="T107" s="578">
        <v>1980</v>
      </c>
      <c r="U107" s="578" t="s">
        <v>1016</v>
      </c>
      <c r="V107" s="578" t="s">
        <v>28</v>
      </c>
      <c r="W107" s="92"/>
      <c r="X107" s="95"/>
      <c r="Y107" s="92"/>
      <c r="Z107" s="92"/>
      <c r="AA107" s="92"/>
      <c r="AB107" s="92"/>
      <c r="AC107" s="91"/>
      <c r="AD107" s="92"/>
      <c r="AE107" s="92"/>
      <c r="AF107" s="92"/>
      <c r="AG107" s="582" t="s">
        <v>3583</v>
      </c>
      <c r="AH107" s="67" t="s">
        <v>3584</v>
      </c>
      <c r="AI107" s="54">
        <v>0.159</v>
      </c>
      <c r="AJ107" s="54">
        <v>1985</v>
      </c>
      <c r="AK107" s="57" t="s">
        <v>3487</v>
      </c>
      <c r="AL107" s="92"/>
    </row>
    <row r="108" spans="1:38" ht="38.25" x14ac:dyDescent="0.25">
      <c r="A108" s="63"/>
      <c r="B108" s="62"/>
      <c r="C108" s="62"/>
      <c r="D108" s="92"/>
      <c r="E108" s="92"/>
      <c r="F108" s="92"/>
      <c r="G108" s="92"/>
      <c r="H108" s="92"/>
      <c r="I108" s="92"/>
      <c r="J108" s="92"/>
      <c r="K108" s="92"/>
      <c r="L108" s="92"/>
      <c r="M108" s="93"/>
      <c r="N108" s="56"/>
      <c r="O108" s="54"/>
      <c r="P108" s="54"/>
      <c r="Q108" s="94"/>
      <c r="R108" s="110" t="s">
        <v>3585</v>
      </c>
      <c r="S108" s="579"/>
      <c r="T108" s="579"/>
      <c r="U108" s="579"/>
      <c r="V108" s="579"/>
      <c r="W108" s="92"/>
      <c r="X108" s="95"/>
      <c r="Y108" s="92"/>
      <c r="Z108" s="92"/>
      <c r="AA108" s="92"/>
      <c r="AB108" s="92"/>
      <c r="AC108" s="91"/>
      <c r="AD108" s="92"/>
      <c r="AE108" s="92"/>
      <c r="AF108" s="92"/>
      <c r="AG108" s="583"/>
      <c r="AH108" s="67" t="s">
        <v>3586</v>
      </c>
      <c r="AI108" s="54">
        <v>0.159</v>
      </c>
      <c r="AJ108" s="54">
        <v>1985</v>
      </c>
      <c r="AK108" s="57" t="s">
        <v>3487</v>
      </c>
      <c r="AL108" s="92"/>
    </row>
    <row r="109" spans="1:38" x14ac:dyDescent="0.25">
      <c r="A109" s="63"/>
      <c r="B109" s="62"/>
      <c r="C109" s="62"/>
      <c r="D109" s="92"/>
      <c r="E109" s="92"/>
      <c r="F109" s="92"/>
      <c r="G109" s="92"/>
      <c r="H109" s="92"/>
      <c r="I109" s="92"/>
      <c r="J109" s="92"/>
      <c r="K109" s="92"/>
      <c r="L109" s="92"/>
      <c r="M109" s="93"/>
      <c r="N109" s="67"/>
      <c r="O109" s="54"/>
      <c r="P109" s="54"/>
      <c r="Q109" s="94"/>
      <c r="R109" s="98"/>
      <c r="S109" s="99"/>
      <c r="T109" s="93"/>
      <c r="U109" s="93"/>
      <c r="V109" s="100"/>
      <c r="W109" s="92"/>
      <c r="X109" s="95"/>
      <c r="Y109" s="92"/>
      <c r="Z109" s="92"/>
      <c r="AA109" s="92"/>
      <c r="AB109" s="92"/>
      <c r="AC109" s="91"/>
      <c r="AD109" s="92"/>
      <c r="AE109" s="92"/>
      <c r="AF109" s="92"/>
      <c r="AG109" s="583"/>
      <c r="AH109" s="67" t="s">
        <v>3587</v>
      </c>
      <c r="AI109" s="54">
        <v>8.8999999999999996E-2</v>
      </c>
      <c r="AJ109" s="54">
        <v>1984</v>
      </c>
      <c r="AK109" s="57" t="s">
        <v>3456</v>
      </c>
      <c r="AL109" s="92"/>
    </row>
    <row r="110" spans="1:38" x14ac:dyDescent="0.25">
      <c r="A110" s="61"/>
      <c r="B110" s="71"/>
      <c r="C110" s="71"/>
      <c r="D110" s="92"/>
      <c r="E110" s="92"/>
      <c r="F110" s="92"/>
      <c r="G110" s="92"/>
      <c r="H110" s="92"/>
      <c r="I110" s="92"/>
      <c r="J110" s="92"/>
      <c r="K110" s="92"/>
      <c r="L110" s="92"/>
      <c r="M110" s="93"/>
      <c r="N110" s="67"/>
      <c r="O110" s="54"/>
      <c r="P110" s="54"/>
      <c r="Q110" s="94"/>
      <c r="R110" s="98"/>
      <c r="S110" s="99"/>
      <c r="T110" s="93"/>
      <c r="U110" s="93"/>
      <c r="V110" s="100"/>
      <c r="W110" s="92"/>
      <c r="X110" s="95"/>
      <c r="Y110" s="92"/>
      <c r="Z110" s="92"/>
      <c r="AA110" s="92"/>
      <c r="AB110" s="92"/>
      <c r="AC110" s="91"/>
      <c r="AD110" s="92"/>
      <c r="AE110" s="92"/>
      <c r="AF110" s="92"/>
      <c r="AG110" s="583"/>
      <c r="AH110" s="67" t="s">
        <v>3588</v>
      </c>
      <c r="AI110" s="54">
        <v>8.8999999999999996E-2</v>
      </c>
      <c r="AJ110" s="54">
        <v>1984</v>
      </c>
      <c r="AK110" s="57" t="s">
        <v>3456</v>
      </c>
      <c r="AL110" s="92"/>
    </row>
    <row r="111" spans="1:38" x14ac:dyDescent="0.25">
      <c r="A111" s="63"/>
      <c r="B111" s="62"/>
      <c r="C111" s="62"/>
      <c r="D111" s="92"/>
      <c r="E111" s="92"/>
      <c r="F111" s="92"/>
      <c r="G111" s="92"/>
      <c r="H111" s="92"/>
      <c r="I111" s="92"/>
      <c r="J111" s="92"/>
      <c r="K111" s="92"/>
      <c r="L111" s="92"/>
      <c r="M111" s="93"/>
      <c r="N111" s="67"/>
      <c r="O111" s="54"/>
      <c r="P111" s="54"/>
      <c r="Q111" s="94"/>
      <c r="R111" s="98"/>
      <c r="S111" s="99"/>
      <c r="T111" s="93"/>
      <c r="U111" s="93"/>
      <c r="V111" s="100"/>
      <c r="W111" s="92"/>
      <c r="X111" s="95"/>
      <c r="Y111" s="92"/>
      <c r="Z111" s="92"/>
      <c r="AA111" s="92"/>
      <c r="AB111" s="92"/>
      <c r="AC111" s="91"/>
      <c r="AD111" s="92"/>
      <c r="AE111" s="92"/>
      <c r="AF111" s="92"/>
      <c r="AG111" s="583"/>
      <c r="AH111" s="67" t="s">
        <v>3589</v>
      </c>
      <c r="AI111" s="54">
        <v>0.05</v>
      </c>
      <c r="AJ111" s="54">
        <v>1984</v>
      </c>
      <c r="AK111" s="57" t="s">
        <v>3487</v>
      </c>
      <c r="AL111" s="92"/>
    </row>
    <row r="112" spans="1:38" x14ac:dyDescent="0.25">
      <c r="A112" s="61"/>
      <c r="B112" s="62"/>
      <c r="C112" s="62"/>
      <c r="D112" s="92"/>
      <c r="E112" s="92"/>
      <c r="F112" s="92"/>
      <c r="G112" s="92"/>
      <c r="H112" s="92"/>
      <c r="I112" s="92"/>
      <c r="J112" s="92"/>
      <c r="K112" s="92"/>
      <c r="L112" s="92"/>
      <c r="M112" s="93"/>
      <c r="N112" s="67"/>
      <c r="O112" s="54"/>
      <c r="P112" s="54"/>
      <c r="Q112" s="94"/>
      <c r="R112" s="98"/>
      <c r="S112" s="99"/>
      <c r="T112" s="93"/>
      <c r="U112" s="93"/>
      <c r="V112" s="100"/>
      <c r="W112" s="92"/>
      <c r="X112" s="95"/>
      <c r="Y112" s="92"/>
      <c r="Z112" s="92"/>
      <c r="AA112" s="92"/>
      <c r="AB112" s="92"/>
      <c r="AC112" s="91"/>
      <c r="AD112" s="92"/>
      <c r="AE112" s="92"/>
      <c r="AF112" s="92"/>
      <c r="AG112" s="583"/>
      <c r="AH112" s="67" t="s">
        <v>3590</v>
      </c>
      <c r="AI112" s="54">
        <v>0.05</v>
      </c>
      <c r="AJ112" s="54">
        <v>1984</v>
      </c>
      <c r="AK112" s="57" t="s">
        <v>3487</v>
      </c>
      <c r="AL112" s="92"/>
    </row>
    <row r="113" spans="1:38" x14ac:dyDescent="0.25">
      <c r="A113" s="61"/>
      <c r="B113" s="62"/>
      <c r="C113" s="62"/>
      <c r="D113" s="92"/>
      <c r="E113" s="92"/>
      <c r="F113" s="92"/>
      <c r="G113" s="92"/>
      <c r="H113" s="92"/>
      <c r="I113" s="92"/>
      <c r="J113" s="92"/>
      <c r="K113" s="92"/>
      <c r="L113" s="92"/>
      <c r="M113" s="93"/>
      <c r="N113" s="67"/>
      <c r="O113" s="54"/>
      <c r="P113" s="54"/>
      <c r="Q113" s="94"/>
      <c r="R113" s="98"/>
      <c r="S113" s="99"/>
      <c r="T113" s="93"/>
      <c r="U113" s="93"/>
      <c r="V113" s="100"/>
      <c r="W113" s="92"/>
      <c r="X113" s="95"/>
      <c r="Y113" s="92"/>
      <c r="Z113" s="92"/>
      <c r="AA113" s="92"/>
      <c r="AB113" s="92"/>
      <c r="AC113" s="91"/>
      <c r="AD113" s="92"/>
      <c r="AE113" s="92"/>
      <c r="AF113" s="92"/>
      <c r="AG113" s="583"/>
      <c r="AH113" s="67" t="s">
        <v>3591</v>
      </c>
      <c r="AI113" s="54">
        <v>2.1999999999999999E-2</v>
      </c>
      <c r="AJ113" s="54">
        <v>1985</v>
      </c>
      <c r="AK113" s="57" t="s">
        <v>3487</v>
      </c>
      <c r="AL113" s="92"/>
    </row>
    <row r="114" spans="1:38" x14ac:dyDescent="0.25">
      <c r="A114" s="61"/>
      <c r="B114" s="71"/>
      <c r="C114" s="71"/>
      <c r="D114" s="92"/>
      <c r="E114" s="92"/>
      <c r="F114" s="92"/>
      <c r="G114" s="92"/>
      <c r="H114" s="92"/>
      <c r="I114" s="92"/>
      <c r="J114" s="92"/>
      <c r="K114" s="92"/>
      <c r="L114" s="92"/>
      <c r="M114" s="93"/>
      <c r="N114" s="67"/>
      <c r="O114" s="54"/>
      <c r="P114" s="54"/>
      <c r="Q114" s="94"/>
      <c r="R114" s="98"/>
      <c r="S114" s="99"/>
      <c r="T114" s="93"/>
      <c r="U114" s="93"/>
      <c r="V114" s="100"/>
      <c r="W114" s="92"/>
      <c r="X114" s="95"/>
      <c r="Y114" s="92"/>
      <c r="Z114" s="92"/>
      <c r="AA114" s="92"/>
      <c r="AB114" s="92"/>
      <c r="AC114" s="91"/>
      <c r="AD114" s="92"/>
      <c r="AE114" s="92"/>
      <c r="AF114" s="92"/>
      <c r="AG114" s="584"/>
      <c r="AH114" s="67" t="s">
        <v>3592</v>
      </c>
      <c r="AI114" s="54">
        <v>2.1999999999999999E-2</v>
      </c>
      <c r="AJ114" s="54">
        <v>1985</v>
      </c>
      <c r="AK114" s="57" t="s">
        <v>3487</v>
      </c>
      <c r="AL114" s="92"/>
    </row>
    <row r="115" spans="1:38" x14ac:dyDescent="0.25">
      <c r="A115" s="61"/>
      <c r="B115" s="71"/>
      <c r="C115" s="71"/>
      <c r="D115" s="92"/>
      <c r="E115" s="92"/>
      <c r="F115" s="92"/>
      <c r="G115" s="92"/>
      <c r="H115" s="92"/>
      <c r="I115" s="92"/>
      <c r="J115" s="92"/>
      <c r="K115" s="92"/>
      <c r="L115" s="92"/>
      <c r="M115" s="93"/>
      <c r="N115" s="67"/>
      <c r="O115" s="54"/>
      <c r="P115" s="54"/>
      <c r="Q115" s="94"/>
      <c r="R115" s="98"/>
      <c r="S115" s="99"/>
      <c r="T115" s="93"/>
      <c r="U115" s="93"/>
      <c r="V115" s="100"/>
      <c r="W115" s="92"/>
      <c r="X115" s="95"/>
      <c r="Y115" s="92"/>
      <c r="Z115" s="92"/>
      <c r="AA115" s="92"/>
      <c r="AB115" s="92"/>
      <c r="AC115" s="91"/>
      <c r="AD115" s="92"/>
      <c r="AE115" s="92"/>
      <c r="AF115" s="92"/>
      <c r="AG115" s="522"/>
      <c r="AH115" s="92"/>
      <c r="AI115" s="92"/>
      <c r="AJ115" s="92"/>
      <c r="AK115" s="92"/>
      <c r="AL115" s="92"/>
    </row>
    <row r="116" spans="1:38" x14ac:dyDescent="0.25">
      <c r="A116" s="60"/>
      <c r="B116" s="71"/>
      <c r="C116" s="71"/>
      <c r="D116" s="92"/>
      <c r="E116" s="92"/>
      <c r="F116" s="92"/>
      <c r="G116" s="92"/>
      <c r="H116" s="92"/>
      <c r="I116" s="92"/>
      <c r="J116" s="92"/>
      <c r="K116" s="92"/>
      <c r="L116" s="92"/>
      <c r="M116" s="93"/>
      <c r="N116" s="67"/>
      <c r="O116" s="54"/>
      <c r="P116" s="54"/>
      <c r="Q116" s="94"/>
      <c r="R116" s="98"/>
      <c r="S116" s="99"/>
      <c r="T116" s="93"/>
      <c r="U116" s="93"/>
      <c r="V116" s="100"/>
      <c r="W116" s="92"/>
      <c r="X116" s="95"/>
      <c r="Y116" s="92"/>
      <c r="Z116" s="92"/>
      <c r="AA116" s="92"/>
      <c r="AB116" s="92"/>
      <c r="AC116" s="91"/>
      <c r="AD116" s="92"/>
      <c r="AE116" s="92"/>
      <c r="AF116" s="92"/>
      <c r="AG116" s="522"/>
      <c r="AH116" s="92"/>
      <c r="AI116" s="92"/>
      <c r="AJ116" s="92"/>
      <c r="AK116" s="92"/>
      <c r="AL116" s="92"/>
    </row>
    <row r="117" spans="1:38" x14ac:dyDescent="0.25">
      <c r="A117" s="60"/>
      <c r="B117" s="71"/>
      <c r="C117" s="71"/>
      <c r="D117" s="92"/>
      <c r="E117" s="92"/>
      <c r="F117" s="92"/>
      <c r="G117" s="92"/>
      <c r="H117" s="92"/>
      <c r="I117" s="92"/>
      <c r="J117" s="92"/>
      <c r="K117" s="92"/>
      <c r="L117" s="92"/>
      <c r="M117" s="93" t="s">
        <v>3593</v>
      </c>
      <c r="N117" s="56" t="s">
        <v>3594</v>
      </c>
      <c r="O117" s="54">
        <v>1.27</v>
      </c>
      <c r="P117" s="54">
        <v>1964</v>
      </c>
      <c r="Q117" s="94" t="s">
        <v>3445</v>
      </c>
      <c r="R117" s="98" t="s">
        <v>3595</v>
      </c>
      <c r="S117" s="578">
        <v>6</v>
      </c>
      <c r="T117" s="578">
        <v>1964</v>
      </c>
      <c r="U117" s="578" t="s">
        <v>1016</v>
      </c>
      <c r="V117" s="578" t="s">
        <v>56</v>
      </c>
      <c r="W117" s="92"/>
      <c r="X117" s="95"/>
      <c r="Y117" s="92"/>
      <c r="Z117" s="92"/>
      <c r="AA117" s="92"/>
      <c r="AB117" s="92"/>
      <c r="AC117" s="91"/>
      <c r="AD117" s="92"/>
      <c r="AE117" s="92"/>
      <c r="AF117" s="92"/>
      <c r="AG117" s="582" t="s">
        <v>3596</v>
      </c>
      <c r="AH117" s="67" t="s">
        <v>3597</v>
      </c>
      <c r="AI117" s="54">
        <v>8.3000000000000004E-2</v>
      </c>
      <c r="AJ117" s="54">
        <v>2003</v>
      </c>
      <c r="AK117" s="57" t="s">
        <v>3598</v>
      </c>
      <c r="AL117" s="92"/>
    </row>
    <row r="118" spans="1:38" ht="44.25" customHeight="1" x14ac:dyDescent="0.25">
      <c r="A118" s="63"/>
      <c r="B118" s="62"/>
      <c r="C118" s="62"/>
      <c r="D118" s="92"/>
      <c r="E118" s="92"/>
      <c r="F118" s="92"/>
      <c r="G118" s="92"/>
      <c r="H118" s="92"/>
      <c r="I118" s="92"/>
      <c r="J118" s="92"/>
      <c r="K118" s="92"/>
      <c r="L118" s="92"/>
      <c r="M118" s="93"/>
      <c r="N118" s="56"/>
      <c r="O118" s="54"/>
      <c r="P118" s="54"/>
      <c r="Q118" s="94"/>
      <c r="R118" s="110" t="s">
        <v>3599</v>
      </c>
      <c r="S118" s="579"/>
      <c r="T118" s="579"/>
      <c r="U118" s="579"/>
      <c r="V118" s="579"/>
      <c r="W118" s="92"/>
      <c r="X118" s="95"/>
      <c r="Y118" s="92"/>
      <c r="Z118" s="92"/>
      <c r="AA118" s="92"/>
      <c r="AB118" s="92"/>
      <c r="AC118" s="91"/>
      <c r="AD118" s="92"/>
      <c r="AE118" s="92"/>
      <c r="AF118" s="92"/>
      <c r="AG118" s="583"/>
      <c r="AH118" s="67" t="s">
        <v>3600</v>
      </c>
      <c r="AI118" s="54">
        <v>0.06</v>
      </c>
      <c r="AJ118" s="54">
        <v>1964</v>
      </c>
      <c r="AK118" s="57" t="s">
        <v>3601</v>
      </c>
      <c r="AL118" s="92"/>
    </row>
    <row r="119" spans="1:38" x14ac:dyDescent="0.25">
      <c r="A119" s="63"/>
      <c r="B119" s="62"/>
      <c r="C119" s="62"/>
      <c r="D119" s="92"/>
      <c r="E119" s="92"/>
      <c r="F119" s="92"/>
      <c r="G119" s="92"/>
      <c r="H119" s="92"/>
      <c r="I119" s="92"/>
      <c r="J119" s="92"/>
      <c r="K119" s="92"/>
      <c r="L119" s="92"/>
      <c r="M119" s="93"/>
      <c r="N119" s="67"/>
      <c r="O119" s="54"/>
      <c r="P119" s="54"/>
      <c r="Q119" s="94"/>
      <c r="R119" s="98"/>
      <c r="S119" s="99"/>
      <c r="T119" s="93"/>
      <c r="U119" s="93"/>
      <c r="V119" s="100"/>
      <c r="W119" s="92"/>
      <c r="X119" s="95"/>
      <c r="Y119" s="92"/>
      <c r="Z119" s="92"/>
      <c r="AA119" s="92"/>
      <c r="AB119" s="92"/>
      <c r="AC119" s="91"/>
      <c r="AD119" s="92"/>
      <c r="AE119" s="92"/>
      <c r="AF119" s="92"/>
      <c r="AG119" s="583"/>
      <c r="AH119" s="67" t="s">
        <v>3602</v>
      </c>
      <c r="AI119" s="54">
        <v>7.6999999999999999E-2</v>
      </c>
      <c r="AJ119" s="54">
        <v>1964</v>
      </c>
      <c r="AK119" s="57" t="s">
        <v>3559</v>
      </c>
      <c r="AL119" s="92"/>
    </row>
    <row r="120" spans="1:38" x14ac:dyDescent="0.25">
      <c r="A120" s="60"/>
      <c r="B120" s="67"/>
      <c r="C120" s="67"/>
      <c r="D120" s="92"/>
      <c r="E120" s="92"/>
      <c r="F120" s="92"/>
      <c r="G120" s="92"/>
      <c r="H120" s="92"/>
      <c r="I120" s="92"/>
      <c r="J120" s="92"/>
      <c r="K120" s="92"/>
      <c r="L120" s="92"/>
      <c r="M120" s="93"/>
      <c r="N120" s="67"/>
      <c r="O120" s="54"/>
      <c r="P120" s="54"/>
      <c r="Q120" s="94"/>
      <c r="R120" s="98"/>
      <c r="S120" s="99"/>
      <c r="T120" s="93"/>
      <c r="U120" s="93"/>
      <c r="V120" s="100"/>
      <c r="W120" s="92"/>
      <c r="X120" s="95"/>
      <c r="Y120" s="92"/>
      <c r="Z120" s="92"/>
      <c r="AA120" s="92"/>
      <c r="AB120" s="92"/>
      <c r="AC120" s="91"/>
      <c r="AD120" s="92"/>
      <c r="AE120" s="92"/>
      <c r="AF120" s="92"/>
      <c r="AG120" s="583"/>
      <c r="AH120" s="67" t="s">
        <v>3603</v>
      </c>
      <c r="AI120" s="54">
        <v>0.78</v>
      </c>
      <c r="AJ120" s="54">
        <v>1964</v>
      </c>
      <c r="AK120" s="57" t="s">
        <v>3604</v>
      </c>
      <c r="AL120" s="92"/>
    </row>
    <row r="121" spans="1:38" x14ac:dyDescent="0.25">
      <c r="A121" s="63"/>
      <c r="B121" s="62"/>
      <c r="C121" s="62"/>
      <c r="D121" s="92"/>
      <c r="E121" s="92"/>
      <c r="F121" s="92"/>
      <c r="G121" s="92"/>
      <c r="H121" s="92"/>
      <c r="I121" s="92"/>
      <c r="J121" s="92"/>
      <c r="K121" s="92"/>
      <c r="L121" s="92"/>
      <c r="M121" s="93"/>
      <c r="N121" s="67"/>
      <c r="O121" s="54"/>
      <c r="P121" s="54"/>
      <c r="Q121" s="94"/>
      <c r="R121" s="98"/>
      <c r="S121" s="99"/>
      <c r="T121" s="93"/>
      <c r="U121" s="93"/>
      <c r="V121" s="100"/>
      <c r="W121" s="92"/>
      <c r="X121" s="95"/>
      <c r="Y121" s="92"/>
      <c r="Z121" s="92"/>
      <c r="AA121" s="92"/>
      <c r="AB121" s="92"/>
      <c r="AC121" s="91"/>
      <c r="AD121" s="92"/>
      <c r="AE121" s="92"/>
      <c r="AF121" s="92"/>
      <c r="AG121" s="583"/>
      <c r="AH121" s="67" t="s">
        <v>3605</v>
      </c>
      <c r="AI121" s="54">
        <v>8.6999999999999994E-2</v>
      </c>
      <c r="AJ121" s="54">
        <v>1964</v>
      </c>
      <c r="AK121" s="57" t="s">
        <v>3530</v>
      </c>
      <c r="AL121" s="92"/>
    </row>
    <row r="122" spans="1:38" x14ac:dyDescent="0.25">
      <c r="A122" s="60"/>
      <c r="B122" s="62"/>
      <c r="C122" s="62"/>
      <c r="D122" s="92"/>
      <c r="E122" s="92"/>
      <c r="F122" s="92"/>
      <c r="G122" s="92"/>
      <c r="H122" s="92"/>
      <c r="I122" s="92"/>
      <c r="J122" s="92"/>
      <c r="K122" s="92"/>
      <c r="L122" s="92"/>
      <c r="M122" s="93"/>
      <c r="N122" s="67"/>
      <c r="O122" s="54"/>
      <c r="P122" s="54"/>
      <c r="Q122" s="94"/>
      <c r="R122" s="98"/>
      <c r="S122" s="99"/>
      <c r="T122" s="93"/>
      <c r="U122" s="93"/>
      <c r="V122" s="100"/>
      <c r="W122" s="92"/>
      <c r="X122" s="95"/>
      <c r="Y122" s="92"/>
      <c r="Z122" s="92"/>
      <c r="AA122" s="92"/>
      <c r="AB122" s="92"/>
      <c r="AC122" s="91"/>
      <c r="AD122" s="92"/>
      <c r="AE122" s="92"/>
      <c r="AF122" s="92"/>
      <c r="AG122" s="583"/>
      <c r="AH122" s="67" t="s">
        <v>3606</v>
      </c>
      <c r="AI122" s="54">
        <v>0.14299999999999999</v>
      </c>
      <c r="AJ122" s="54">
        <v>1967</v>
      </c>
      <c r="AK122" s="57" t="s">
        <v>3530</v>
      </c>
      <c r="AL122" s="92"/>
    </row>
    <row r="123" spans="1:38" x14ac:dyDescent="0.25">
      <c r="A123" s="60"/>
      <c r="B123" s="71"/>
      <c r="C123" s="71"/>
      <c r="D123" s="92"/>
      <c r="E123" s="92"/>
      <c r="F123" s="92"/>
      <c r="G123" s="92"/>
      <c r="H123" s="92"/>
      <c r="I123" s="92"/>
      <c r="J123" s="92"/>
      <c r="K123" s="92"/>
      <c r="L123" s="92"/>
      <c r="M123" s="93"/>
      <c r="N123" s="67"/>
      <c r="O123" s="54"/>
      <c r="P123" s="54"/>
      <c r="Q123" s="94"/>
      <c r="R123" s="98"/>
      <c r="S123" s="99"/>
      <c r="T123" s="93"/>
      <c r="U123" s="93"/>
      <c r="V123" s="100"/>
      <c r="W123" s="92"/>
      <c r="X123" s="95"/>
      <c r="Y123" s="92"/>
      <c r="Z123" s="92"/>
      <c r="AA123" s="92"/>
      <c r="AB123" s="92"/>
      <c r="AC123" s="91"/>
      <c r="AD123" s="92"/>
      <c r="AE123" s="92"/>
      <c r="AF123" s="92"/>
      <c r="AG123" s="583"/>
      <c r="AH123" s="67" t="s">
        <v>3607</v>
      </c>
      <c r="AI123" s="54">
        <v>5.1999999999999998E-2</v>
      </c>
      <c r="AJ123" s="54">
        <v>1964</v>
      </c>
      <c r="AK123" s="57" t="s">
        <v>3530</v>
      </c>
      <c r="AL123" s="92"/>
    </row>
    <row r="124" spans="1:38" x14ac:dyDescent="0.25">
      <c r="A124" s="60"/>
      <c r="B124" s="62"/>
      <c r="C124" s="62"/>
      <c r="D124" s="92"/>
      <c r="E124" s="92"/>
      <c r="F124" s="92"/>
      <c r="G124" s="92"/>
      <c r="H124" s="92"/>
      <c r="I124" s="92"/>
      <c r="J124" s="92"/>
      <c r="K124" s="92"/>
      <c r="L124" s="92"/>
      <c r="M124" s="93"/>
      <c r="N124" s="67"/>
      <c r="O124" s="54"/>
      <c r="P124" s="54"/>
      <c r="Q124" s="94"/>
      <c r="R124" s="98"/>
      <c r="S124" s="99"/>
      <c r="T124" s="93"/>
      <c r="U124" s="93"/>
      <c r="V124" s="100"/>
      <c r="W124" s="92"/>
      <c r="X124" s="95"/>
      <c r="Y124" s="92"/>
      <c r="Z124" s="92"/>
      <c r="AA124" s="92"/>
      <c r="AB124" s="92"/>
      <c r="AC124" s="91"/>
      <c r="AD124" s="92"/>
      <c r="AE124" s="92"/>
      <c r="AF124" s="92"/>
      <c r="AG124" s="583"/>
      <c r="AH124" s="67" t="s">
        <v>3608</v>
      </c>
      <c r="AI124" s="54">
        <v>3.9E-2</v>
      </c>
      <c r="AJ124" s="54">
        <v>1963</v>
      </c>
      <c r="AK124" s="57" t="s">
        <v>3530</v>
      </c>
      <c r="AL124" s="92"/>
    </row>
    <row r="125" spans="1:38" x14ac:dyDescent="0.25">
      <c r="A125" s="60"/>
      <c r="B125" s="62"/>
      <c r="C125" s="62"/>
      <c r="D125" s="92"/>
      <c r="E125" s="92"/>
      <c r="F125" s="92"/>
      <c r="G125" s="92"/>
      <c r="H125" s="92"/>
      <c r="I125" s="92"/>
      <c r="J125" s="92"/>
      <c r="K125" s="92"/>
      <c r="L125" s="92"/>
      <c r="M125" s="93"/>
      <c r="N125" s="67"/>
      <c r="O125" s="54"/>
      <c r="P125" s="54"/>
      <c r="Q125" s="94"/>
      <c r="R125" s="98"/>
      <c r="S125" s="99"/>
      <c r="T125" s="93"/>
      <c r="U125" s="93"/>
      <c r="V125" s="100"/>
      <c r="W125" s="92"/>
      <c r="X125" s="95"/>
      <c r="Y125" s="92"/>
      <c r="Z125" s="92"/>
      <c r="AA125" s="92"/>
      <c r="AB125" s="92"/>
      <c r="AC125" s="91"/>
      <c r="AD125" s="92"/>
      <c r="AE125" s="92"/>
      <c r="AF125" s="92"/>
      <c r="AG125" s="584"/>
      <c r="AH125" s="67" t="s">
        <v>3609</v>
      </c>
      <c r="AI125" s="54">
        <v>5.8999999999999997E-2</v>
      </c>
      <c r="AJ125" s="54">
        <v>1964</v>
      </c>
      <c r="AK125" s="57" t="s">
        <v>3559</v>
      </c>
      <c r="AL125" s="92"/>
    </row>
    <row r="126" spans="1:38" x14ac:dyDescent="0.25">
      <c r="A126" s="60"/>
      <c r="B126" s="62"/>
      <c r="C126" s="62"/>
      <c r="D126" s="92"/>
      <c r="E126" s="92"/>
      <c r="F126" s="92"/>
      <c r="G126" s="92"/>
      <c r="H126" s="92"/>
      <c r="I126" s="92"/>
      <c r="J126" s="92"/>
      <c r="K126" s="92"/>
      <c r="L126" s="92"/>
      <c r="M126" s="93"/>
      <c r="N126" s="67"/>
      <c r="O126" s="54"/>
      <c r="P126" s="54"/>
      <c r="Q126" s="94"/>
      <c r="R126" s="98"/>
      <c r="S126" s="99"/>
      <c r="T126" s="93"/>
      <c r="U126" s="93"/>
      <c r="V126" s="100"/>
      <c r="W126" s="92"/>
      <c r="X126" s="95"/>
      <c r="Y126" s="92"/>
      <c r="Z126" s="92"/>
      <c r="AA126" s="92"/>
      <c r="AB126" s="92"/>
      <c r="AC126" s="91"/>
      <c r="AD126" s="92"/>
      <c r="AE126" s="92"/>
      <c r="AF126" s="92"/>
      <c r="AG126" s="522"/>
      <c r="AH126" s="92"/>
      <c r="AI126" s="92"/>
      <c r="AJ126" s="92"/>
      <c r="AK126" s="92"/>
      <c r="AL126" s="92"/>
    </row>
    <row r="127" spans="1:38" x14ac:dyDescent="0.25">
      <c r="A127" s="60"/>
      <c r="B127" s="62"/>
      <c r="C127" s="62"/>
      <c r="D127" s="92"/>
      <c r="E127" s="92"/>
      <c r="F127" s="92"/>
      <c r="G127" s="92"/>
      <c r="H127" s="92"/>
      <c r="I127" s="92"/>
      <c r="J127" s="92"/>
      <c r="K127" s="92"/>
      <c r="L127" s="92"/>
      <c r="M127" s="93"/>
      <c r="N127" s="67"/>
      <c r="O127" s="54"/>
      <c r="P127" s="54"/>
      <c r="Q127" s="94"/>
      <c r="R127" s="98"/>
      <c r="S127" s="99"/>
      <c r="T127" s="93"/>
      <c r="U127" s="93"/>
      <c r="V127" s="100"/>
      <c r="W127" s="92"/>
      <c r="X127" s="95"/>
      <c r="Y127" s="92"/>
      <c r="Z127" s="92"/>
      <c r="AA127" s="92"/>
      <c r="AB127" s="92"/>
      <c r="AC127" s="91"/>
      <c r="AD127" s="92"/>
      <c r="AE127" s="92"/>
      <c r="AF127" s="92"/>
      <c r="AG127" s="522"/>
      <c r="AH127" s="92"/>
      <c r="AI127" s="92"/>
      <c r="AJ127" s="92"/>
      <c r="AK127" s="92"/>
      <c r="AL127" s="92"/>
    </row>
    <row r="128" spans="1:38" x14ac:dyDescent="0.25">
      <c r="A128" s="60"/>
      <c r="B128" s="62"/>
      <c r="C128" s="62"/>
      <c r="D128" s="92"/>
      <c r="E128" s="92"/>
      <c r="F128" s="92"/>
      <c r="G128" s="92"/>
      <c r="H128" s="92"/>
      <c r="I128" s="92"/>
      <c r="J128" s="92"/>
      <c r="K128" s="92"/>
      <c r="L128" s="92"/>
      <c r="M128" s="93" t="s">
        <v>3610</v>
      </c>
      <c r="N128" s="73" t="s">
        <v>3611</v>
      </c>
      <c r="O128" s="54">
        <v>0.41299999999999998</v>
      </c>
      <c r="P128" s="54">
        <v>1989</v>
      </c>
      <c r="Q128" s="94" t="s">
        <v>3445</v>
      </c>
      <c r="R128" s="98" t="s">
        <v>74</v>
      </c>
      <c r="S128" s="578">
        <v>7</v>
      </c>
      <c r="T128" s="578">
        <v>1989</v>
      </c>
      <c r="U128" s="578" t="s">
        <v>1016</v>
      </c>
      <c r="V128" s="578" t="s">
        <v>56</v>
      </c>
      <c r="W128" s="92"/>
      <c r="X128" s="95"/>
      <c r="Y128" s="92"/>
      <c r="Z128" s="92"/>
      <c r="AA128" s="92"/>
      <c r="AB128" s="92"/>
      <c r="AC128" s="91"/>
      <c r="AD128" s="92"/>
      <c r="AE128" s="92"/>
      <c r="AF128" s="92"/>
      <c r="AG128" s="522"/>
      <c r="AH128" s="92"/>
      <c r="AI128" s="92"/>
      <c r="AJ128" s="92"/>
      <c r="AK128" s="92"/>
      <c r="AL128" s="92"/>
    </row>
    <row r="129" spans="1:38" ht="26.25" x14ac:dyDescent="0.25">
      <c r="A129" s="66"/>
      <c r="B129" s="62"/>
      <c r="C129" s="62"/>
      <c r="D129" s="92"/>
      <c r="E129" s="92"/>
      <c r="F129" s="92"/>
      <c r="G129" s="92"/>
      <c r="H129" s="92"/>
      <c r="I129" s="92"/>
      <c r="J129" s="92"/>
      <c r="K129" s="92"/>
      <c r="L129" s="92"/>
      <c r="M129" s="93"/>
      <c r="N129" s="73"/>
      <c r="O129" s="54"/>
      <c r="P129" s="54"/>
      <c r="Q129" s="94"/>
      <c r="R129" s="101" t="s">
        <v>1659</v>
      </c>
      <c r="S129" s="579"/>
      <c r="T129" s="579"/>
      <c r="U129" s="579"/>
      <c r="V129" s="579"/>
      <c r="W129" s="92"/>
      <c r="X129" s="95"/>
      <c r="Y129" s="92"/>
      <c r="Z129" s="92"/>
      <c r="AA129" s="92"/>
      <c r="AB129" s="92"/>
      <c r="AC129" s="91"/>
      <c r="AD129" s="92"/>
      <c r="AE129" s="92"/>
      <c r="AF129" s="92"/>
      <c r="AG129" s="522"/>
      <c r="AH129" s="92"/>
      <c r="AI129" s="92"/>
      <c r="AJ129" s="92"/>
      <c r="AK129" s="92"/>
      <c r="AL129" s="92"/>
    </row>
    <row r="130" spans="1:38" x14ac:dyDescent="0.25">
      <c r="A130" s="66"/>
      <c r="B130" s="62"/>
      <c r="C130" s="62"/>
      <c r="D130" s="92"/>
      <c r="E130" s="92"/>
      <c r="F130" s="92"/>
      <c r="G130" s="92"/>
      <c r="H130" s="92"/>
      <c r="I130" s="92"/>
      <c r="J130" s="92"/>
      <c r="K130" s="92"/>
      <c r="L130" s="92"/>
      <c r="M130" s="93" t="s">
        <v>3502</v>
      </c>
      <c r="N130" s="73" t="s">
        <v>3612</v>
      </c>
      <c r="O130" s="54">
        <v>0.27800000000000002</v>
      </c>
      <c r="P130" s="54">
        <v>1989</v>
      </c>
      <c r="Q130" s="94" t="s">
        <v>3445</v>
      </c>
      <c r="R130" s="98" t="s">
        <v>727</v>
      </c>
      <c r="S130" s="578">
        <v>9</v>
      </c>
      <c r="T130" s="578">
        <v>1972</v>
      </c>
      <c r="U130" s="578" t="s">
        <v>1016</v>
      </c>
      <c r="V130" s="578" t="s">
        <v>28</v>
      </c>
      <c r="W130" s="92"/>
      <c r="X130" s="95"/>
      <c r="Y130" s="92"/>
      <c r="Z130" s="92"/>
      <c r="AA130" s="92"/>
      <c r="AB130" s="92"/>
      <c r="AC130" s="91"/>
      <c r="AD130" s="92"/>
      <c r="AE130" s="92"/>
      <c r="AF130" s="92"/>
      <c r="AG130" s="582" t="s">
        <v>3613</v>
      </c>
      <c r="AH130" s="67" t="s">
        <v>3614</v>
      </c>
      <c r="AI130" s="54">
        <v>0.09</v>
      </c>
      <c r="AJ130" s="54">
        <v>1974</v>
      </c>
      <c r="AK130" s="57" t="s">
        <v>3615</v>
      </c>
      <c r="AL130" s="92"/>
    </row>
    <row r="131" spans="1:38" ht="26.25" x14ac:dyDescent="0.25">
      <c r="A131" s="63"/>
      <c r="B131" s="62"/>
      <c r="C131" s="62"/>
      <c r="D131" s="92"/>
      <c r="E131" s="92"/>
      <c r="F131" s="92"/>
      <c r="G131" s="92"/>
      <c r="H131" s="92"/>
      <c r="I131" s="92"/>
      <c r="J131" s="92"/>
      <c r="K131" s="92"/>
      <c r="L131" s="92"/>
      <c r="M131" s="93"/>
      <c r="N131" s="67"/>
      <c r="O131" s="54"/>
      <c r="P131" s="54"/>
      <c r="Q131" s="94"/>
      <c r="R131" s="101" t="s">
        <v>3616</v>
      </c>
      <c r="S131" s="579"/>
      <c r="T131" s="579"/>
      <c r="U131" s="579"/>
      <c r="V131" s="579"/>
      <c r="W131" s="92"/>
      <c r="X131" s="95"/>
      <c r="Y131" s="92"/>
      <c r="Z131" s="92"/>
      <c r="AA131" s="92"/>
      <c r="AB131" s="92"/>
      <c r="AC131" s="91"/>
      <c r="AD131" s="92"/>
      <c r="AE131" s="92"/>
      <c r="AF131" s="92"/>
      <c r="AG131" s="583"/>
      <c r="AH131" s="67" t="s">
        <v>3617</v>
      </c>
      <c r="AI131" s="54">
        <v>9.6000000000000002E-2</v>
      </c>
      <c r="AJ131" s="54">
        <v>1974</v>
      </c>
      <c r="AK131" s="57" t="s">
        <v>3615</v>
      </c>
      <c r="AL131" s="92"/>
    </row>
    <row r="132" spans="1:38" x14ac:dyDescent="0.25">
      <c r="A132" s="63"/>
      <c r="B132" s="62"/>
      <c r="C132" s="62"/>
      <c r="D132" s="92"/>
      <c r="E132" s="92"/>
      <c r="F132" s="92"/>
      <c r="G132" s="92"/>
      <c r="H132" s="92"/>
      <c r="I132" s="92"/>
      <c r="J132" s="92"/>
      <c r="K132" s="92"/>
      <c r="L132" s="92"/>
      <c r="M132" s="93"/>
      <c r="N132" s="67"/>
      <c r="O132" s="54"/>
      <c r="P132" s="54"/>
      <c r="Q132" s="94"/>
      <c r="R132" s="98"/>
      <c r="S132" s="99"/>
      <c r="T132" s="93"/>
      <c r="U132" s="93"/>
      <c r="V132" s="100"/>
      <c r="W132" s="92"/>
      <c r="X132" s="95"/>
      <c r="Y132" s="92"/>
      <c r="Z132" s="92"/>
      <c r="AA132" s="92"/>
      <c r="AB132" s="92"/>
      <c r="AC132" s="91"/>
      <c r="AD132" s="92"/>
      <c r="AE132" s="92"/>
      <c r="AF132" s="92"/>
      <c r="AG132" s="583"/>
      <c r="AH132" s="67" t="s">
        <v>3618</v>
      </c>
      <c r="AI132" s="54">
        <v>2.8000000000000001E-2</v>
      </c>
      <c r="AJ132" s="54">
        <v>1972</v>
      </c>
      <c r="AK132" s="57" t="s">
        <v>3619</v>
      </c>
      <c r="AL132" s="92"/>
    </row>
    <row r="133" spans="1:38" x14ac:dyDescent="0.25">
      <c r="A133" s="63"/>
      <c r="B133" s="62"/>
      <c r="C133" s="62"/>
      <c r="D133" s="92"/>
      <c r="E133" s="92"/>
      <c r="F133" s="92"/>
      <c r="G133" s="92"/>
      <c r="H133" s="92"/>
      <c r="I133" s="92"/>
      <c r="J133" s="92"/>
      <c r="K133" s="92"/>
      <c r="L133" s="92"/>
      <c r="M133" s="93"/>
      <c r="N133" s="67"/>
      <c r="O133" s="54"/>
      <c r="P133" s="54"/>
      <c r="Q133" s="94"/>
      <c r="R133" s="98"/>
      <c r="S133" s="99"/>
      <c r="T133" s="93"/>
      <c r="U133" s="93"/>
      <c r="V133" s="100"/>
      <c r="W133" s="92"/>
      <c r="X133" s="95"/>
      <c r="Y133" s="92"/>
      <c r="Z133" s="92"/>
      <c r="AA133" s="92"/>
      <c r="AB133" s="92"/>
      <c r="AC133" s="91"/>
      <c r="AD133" s="92"/>
      <c r="AE133" s="92"/>
      <c r="AF133" s="92"/>
      <c r="AG133" s="583"/>
      <c r="AH133" s="67" t="s">
        <v>3620</v>
      </c>
      <c r="AI133" s="54">
        <v>2.8000000000000001E-2</v>
      </c>
      <c r="AJ133" s="54">
        <v>1972</v>
      </c>
      <c r="AK133" s="57" t="s">
        <v>3619</v>
      </c>
      <c r="AL133" s="92"/>
    </row>
    <row r="134" spans="1:38" x14ac:dyDescent="0.25">
      <c r="A134" s="60"/>
      <c r="B134" s="62"/>
      <c r="C134" s="62"/>
      <c r="D134" s="92"/>
      <c r="E134" s="92"/>
      <c r="F134" s="92"/>
      <c r="G134" s="92"/>
      <c r="H134" s="92"/>
      <c r="I134" s="92"/>
      <c r="J134" s="92"/>
      <c r="K134" s="92"/>
      <c r="L134" s="92"/>
      <c r="M134" s="93"/>
      <c r="N134" s="67"/>
      <c r="O134" s="54"/>
      <c r="P134" s="54"/>
      <c r="Q134" s="94"/>
      <c r="R134" s="98"/>
      <c r="S134" s="99"/>
      <c r="T134" s="93"/>
      <c r="U134" s="93"/>
      <c r="V134" s="100"/>
      <c r="W134" s="92"/>
      <c r="X134" s="95"/>
      <c r="Y134" s="92"/>
      <c r="Z134" s="92"/>
      <c r="AA134" s="92"/>
      <c r="AB134" s="92"/>
      <c r="AC134" s="91"/>
      <c r="AD134" s="92"/>
      <c r="AE134" s="92"/>
      <c r="AF134" s="92"/>
      <c r="AG134" s="583"/>
      <c r="AH134" s="67" t="s">
        <v>3621</v>
      </c>
      <c r="AI134" s="54">
        <v>3.5000000000000003E-2</v>
      </c>
      <c r="AJ134" s="54">
        <v>2013</v>
      </c>
      <c r="AK134" s="57" t="s">
        <v>3622</v>
      </c>
      <c r="AL134" s="92"/>
    </row>
    <row r="135" spans="1:38" x14ac:dyDescent="0.25">
      <c r="A135" s="60"/>
      <c r="B135" s="62"/>
      <c r="C135" s="62"/>
      <c r="D135" s="92"/>
      <c r="E135" s="92"/>
      <c r="F135" s="92"/>
      <c r="G135" s="92"/>
      <c r="H135" s="92"/>
      <c r="I135" s="92"/>
      <c r="J135" s="92"/>
      <c r="K135" s="92"/>
      <c r="L135" s="92"/>
      <c r="M135" s="93"/>
      <c r="N135" s="67"/>
      <c r="O135" s="54"/>
      <c r="P135" s="54"/>
      <c r="Q135" s="94"/>
      <c r="R135" s="98"/>
      <c r="S135" s="99"/>
      <c r="T135" s="93"/>
      <c r="U135" s="93"/>
      <c r="V135" s="100"/>
      <c r="W135" s="92"/>
      <c r="X135" s="95"/>
      <c r="Y135" s="92"/>
      <c r="Z135" s="92"/>
      <c r="AA135" s="92"/>
      <c r="AB135" s="92"/>
      <c r="AC135" s="91"/>
      <c r="AD135" s="92"/>
      <c r="AE135" s="92"/>
      <c r="AF135" s="92"/>
      <c r="AG135" s="583"/>
      <c r="AH135" s="73" t="s">
        <v>3623</v>
      </c>
      <c r="AI135" s="54">
        <v>3.5000000000000003E-2</v>
      </c>
      <c r="AJ135" s="54">
        <v>2013</v>
      </c>
      <c r="AK135" s="57" t="s">
        <v>3622</v>
      </c>
      <c r="AL135" s="92"/>
    </row>
    <row r="136" spans="1:38" x14ac:dyDescent="0.25">
      <c r="A136" s="60"/>
      <c r="B136" s="62"/>
      <c r="C136" s="62"/>
      <c r="D136" s="92"/>
      <c r="E136" s="92"/>
      <c r="F136" s="92"/>
      <c r="G136" s="92"/>
      <c r="H136" s="92"/>
      <c r="I136" s="92"/>
      <c r="J136" s="92"/>
      <c r="K136" s="92"/>
      <c r="L136" s="92"/>
      <c r="M136" s="93"/>
      <c r="N136" s="67"/>
      <c r="O136" s="54"/>
      <c r="P136" s="54"/>
      <c r="Q136" s="94"/>
      <c r="R136" s="98"/>
      <c r="S136" s="99"/>
      <c r="T136" s="93"/>
      <c r="U136" s="93"/>
      <c r="V136" s="100"/>
      <c r="W136" s="92"/>
      <c r="X136" s="95"/>
      <c r="Y136" s="92"/>
      <c r="Z136" s="92"/>
      <c r="AA136" s="92"/>
      <c r="AB136" s="92"/>
      <c r="AC136" s="91"/>
      <c r="AD136" s="92"/>
      <c r="AE136" s="92"/>
      <c r="AF136" s="92"/>
      <c r="AG136" s="584"/>
      <c r="AH136" s="67" t="s">
        <v>3624</v>
      </c>
      <c r="AI136" s="54">
        <v>5.1999999999999998E-2</v>
      </c>
      <c r="AJ136" s="54">
        <v>1966</v>
      </c>
      <c r="AK136" s="57" t="s">
        <v>3625</v>
      </c>
      <c r="AL136" s="92"/>
    </row>
    <row r="137" spans="1:38" x14ac:dyDescent="0.25">
      <c r="A137" s="60"/>
      <c r="B137" s="62"/>
      <c r="C137" s="62"/>
      <c r="D137" s="92"/>
      <c r="E137" s="92"/>
      <c r="F137" s="92"/>
      <c r="G137" s="92"/>
      <c r="H137" s="92"/>
      <c r="I137" s="92"/>
      <c r="J137" s="92"/>
      <c r="K137" s="92"/>
      <c r="L137" s="92"/>
      <c r="M137" s="93"/>
      <c r="N137" s="67"/>
      <c r="O137" s="54"/>
      <c r="P137" s="54"/>
      <c r="Q137" s="94"/>
      <c r="R137" s="98"/>
      <c r="S137" s="99"/>
      <c r="T137" s="93"/>
      <c r="U137" s="93"/>
      <c r="V137" s="100"/>
      <c r="W137" s="92"/>
      <c r="X137" s="95"/>
      <c r="Y137" s="92"/>
      <c r="Z137" s="92"/>
      <c r="AA137" s="92"/>
      <c r="AB137" s="92"/>
      <c r="AC137" s="91"/>
      <c r="AD137" s="92"/>
      <c r="AE137" s="92"/>
      <c r="AF137" s="92"/>
      <c r="AG137" s="522"/>
      <c r="AH137" s="92"/>
      <c r="AI137" s="92"/>
      <c r="AJ137" s="92"/>
      <c r="AK137" s="92"/>
      <c r="AL137" s="92"/>
    </row>
    <row r="138" spans="1:38" x14ac:dyDescent="0.25">
      <c r="A138" s="60"/>
      <c r="B138" s="62"/>
      <c r="C138" s="62"/>
      <c r="D138" s="92"/>
      <c r="E138" s="92"/>
      <c r="F138" s="92"/>
      <c r="G138" s="92"/>
      <c r="H138" s="92"/>
      <c r="I138" s="92"/>
      <c r="J138" s="92"/>
      <c r="K138" s="92"/>
      <c r="L138" s="92"/>
      <c r="M138" s="93"/>
      <c r="N138" s="67"/>
      <c r="O138" s="54"/>
      <c r="P138" s="54"/>
      <c r="Q138" s="94"/>
      <c r="R138" s="98"/>
      <c r="S138" s="99"/>
      <c r="T138" s="93"/>
      <c r="U138" s="93"/>
      <c r="V138" s="100"/>
      <c r="W138" s="92"/>
      <c r="X138" s="95"/>
      <c r="Y138" s="92"/>
      <c r="Z138" s="92"/>
      <c r="AA138" s="92"/>
      <c r="AB138" s="92"/>
      <c r="AC138" s="91"/>
      <c r="AD138" s="92"/>
      <c r="AE138" s="92"/>
      <c r="AF138" s="92"/>
      <c r="AG138" s="522"/>
      <c r="AH138" s="92"/>
      <c r="AI138" s="92"/>
      <c r="AJ138" s="92"/>
      <c r="AK138" s="92"/>
      <c r="AL138" s="92"/>
    </row>
    <row r="139" spans="1:38" x14ac:dyDescent="0.25">
      <c r="A139" s="60"/>
      <c r="B139" s="62"/>
      <c r="C139" s="62"/>
      <c r="D139" s="92"/>
      <c r="E139" s="92"/>
      <c r="F139" s="92"/>
      <c r="G139" s="92"/>
      <c r="H139" s="92"/>
      <c r="I139" s="92"/>
      <c r="J139" s="92"/>
      <c r="K139" s="92"/>
      <c r="L139" s="92"/>
      <c r="M139" s="93"/>
      <c r="N139" s="67"/>
      <c r="O139" s="54"/>
      <c r="P139" s="54"/>
      <c r="Q139" s="94"/>
      <c r="R139" s="98"/>
      <c r="S139" s="99"/>
      <c r="T139" s="93"/>
      <c r="U139" s="93"/>
      <c r="V139" s="100"/>
      <c r="W139" s="92"/>
      <c r="X139" s="95"/>
      <c r="Y139" s="92"/>
      <c r="Z139" s="92"/>
      <c r="AA139" s="92"/>
      <c r="AB139" s="92"/>
      <c r="AC139" s="91"/>
      <c r="AD139" s="92"/>
      <c r="AE139" s="92"/>
      <c r="AF139" s="92"/>
      <c r="AG139" s="522"/>
      <c r="AH139" s="92"/>
      <c r="AI139" s="92"/>
      <c r="AJ139" s="92"/>
      <c r="AK139" s="92"/>
      <c r="AL139" s="92"/>
    </row>
    <row r="140" spans="1:38" x14ac:dyDescent="0.25">
      <c r="A140" s="60"/>
      <c r="B140" s="62"/>
      <c r="C140" s="62"/>
      <c r="D140" s="92"/>
      <c r="E140" s="92"/>
      <c r="F140" s="92"/>
      <c r="G140" s="92"/>
      <c r="H140" s="92"/>
      <c r="I140" s="92"/>
      <c r="J140" s="92"/>
      <c r="K140" s="92"/>
      <c r="L140" s="92"/>
      <c r="M140" s="93"/>
      <c r="N140" s="73"/>
      <c r="O140" s="54"/>
      <c r="P140" s="54"/>
      <c r="Q140" s="94"/>
      <c r="R140" s="98"/>
      <c r="S140" s="99"/>
      <c r="T140" s="93"/>
      <c r="U140" s="93"/>
      <c r="V140" s="100"/>
      <c r="W140" s="92"/>
      <c r="X140" s="95"/>
      <c r="Y140" s="92"/>
      <c r="Z140" s="92"/>
      <c r="AA140" s="92"/>
      <c r="AB140" s="92"/>
      <c r="AC140" s="91"/>
      <c r="AD140" s="92"/>
      <c r="AE140" s="92"/>
      <c r="AF140" s="92"/>
      <c r="AG140" s="522"/>
      <c r="AH140" s="92"/>
      <c r="AI140" s="92"/>
      <c r="AJ140" s="92"/>
      <c r="AK140" s="92"/>
      <c r="AL140" s="92"/>
    </row>
    <row r="141" spans="1:38" x14ac:dyDescent="0.25">
      <c r="A141" s="63"/>
      <c r="B141" s="62"/>
      <c r="C141" s="62"/>
      <c r="D141" s="92"/>
      <c r="E141" s="92"/>
      <c r="F141" s="92"/>
      <c r="G141" s="92"/>
      <c r="H141" s="92"/>
      <c r="I141" s="92"/>
      <c r="J141" s="92"/>
      <c r="K141" s="92"/>
      <c r="L141" s="92"/>
      <c r="M141" s="93" t="s">
        <v>3626</v>
      </c>
      <c r="N141" s="67" t="s">
        <v>3627</v>
      </c>
      <c r="O141" s="54">
        <v>0.14499999999999999</v>
      </c>
      <c r="P141" s="54">
        <v>1972</v>
      </c>
      <c r="Q141" s="94" t="s">
        <v>3445</v>
      </c>
      <c r="R141" s="112" t="s">
        <v>3628</v>
      </c>
      <c r="S141" s="578">
        <v>5</v>
      </c>
      <c r="T141" s="578">
        <v>2019</v>
      </c>
      <c r="U141" s="578" t="s">
        <v>3523</v>
      </c>
      <c r="V141" s="578" t="s">
        <v>357</v>
      </c>
      <c r="W141" s="92"/>
      <c r="X141" s="95"/>
      <c r="Y141" s="92"/>
      <c r="Z141" s="92"/>
      <c r="AA141" s="92"/>
      <c r="AB141" s="92"/>
      <c r="AC141" s="91"/>
      <c r="AD141" s="92"/>
      <c r="AE141" s="92"/>
      <c r="AF141" s="92"/>
      <c r="AG141" s="582" t="s">
        <v>3629</v>
      </c>
      <c r="AH141" s="67" t="s">
        <v>3630</v>
      </c>
      <c r="AI141" s="54">
        <v>0.23400000000000001</v>
      </c>
      <c r="AJ141" s="54">
        <v>1972</v>
      </c>
      <c r="AK141" s="57" t="s">
        <v>3456</v>
      </c>
      <c r="AL141" s="92"/>
    </row>
    <row r="142" spans="1:38" ht="26.25" x14ac:dyDescent="0.25">
      <c r="A142" s="66"/>
      <c r="B142" s="62"/>
      <c r="C142" s="62"/>
      <c r="D142" s="92"/>
      <c r="E142" s="92"/>
      <c r="F142" s="92"/>
      <c r="G142" s="92"/>
      <c r="H142" s="92"/>
      <c r="I142" s="92"/>
      <c r="J142" s="92"/>
      <c r="K142" s="92"/>
      <c r="L142" s="92"/>
      <c r="M142" s="93"/>
      <c r="N142" s="67"/>
      <c r="O142" s="54"/>
      <c r="P142" s="54"/>
      <c r="Q142" s="94"/>
      <c r="R142" s="101" t="s">
        <v>3631</v>
      </c>
      <c r="S142" s="579"/>
      <c r="T142" s="579"/>
      <c r="U142" s="579"/>
      <c r="V142" s="579"/>
      <c r="W142" s="92"/>
      <c r="X142" s="95"/>
      <c r="Y142" s="92"/>
      <c r="Z142" s="92"/>
      <c r="AA142" s="92"/>
      <c r="AB142" s="92"/>
      <c r="AC142" s="91"/>
      <c r="AD142" s="92"/>
      <c r="AE142" s="92"/>
      <c r="AF142" s="92"/>
      <c r="AG142" s="583"/>
      <c r="AH142" s="67" t="s">
        <v>3632</v>
      </c>
      <c r="AI142" s="54">
        <v>6.7000000000000004E-2</v>
      </c>
      <c r="AJ142" s="54">
        <v>1965</v>
      </c>
      <c r="AK142" s="57" t="s">
        <v>3633</v>
      </c>
      <c r="AL142" s="92"/>
    </row>
    <row r="143" spans="1:38" x14ac:dyDescent="0.25">
      <c r="A143" s="63"/>
      <c r="B143" s="62"/>
      <c r="C143" s="62"/>
      <c r="D143" s="92"/>
      <c r="E143" s="92"/>
      <c r="F143" s="92"/>
      <c r="G143" s="92"/>
      <c r="H143" s="92"/>
      <c r="I143" s="92"/>
      <c r="J143" s="92"/>
      <c r="K143" s="92"/>
      <c r="L143" s="92"/>
      <c r="M143" s="93"/>
      <c r="N143" s="67"/>
      <c r="O143" s="54"/>
      <c r="P143" s="54"/>
      <c r="Q143" s="94"/>
      <c r="R143" s="98"/>
      <c r="S143" s="99"/>
      <c r="T143" s="93"/>
      <c r="U143" s="93"/>
      <c r="V143" s="100"/>
      <c r="W143" s="92"/>
      <c r="X143" s="95"/>
      <c r="Y143" s="92"/>
      <c r="Z143" s="92"/>
      <c r="AA143" s="92"/>
      <c r="AB143" s="92"/>
      <c r="AC143" s="91"/>
      <c r="AD143" s="92"/>
      <c r="AE143" s="92"/>
      <c r="AF143" s="92"/>
      <c r="AG143" s="583"/>
      <c r="AH143" s="67" t="s">
        <v>3634</v>
      </c>
      <c r="AI143" s="54">
        <v>4.8000000000000001E-2</v>
      </c>
      <c r="AJ143" s="54">
        <v>1967</v>
      </c>
      <c r="AK143" s="57" t="s">
        <v>3635</v>
      </c>
      <c r="AL143" s="92"/>
    </row>
    <row r="144" spans="1:38" x14ac:dyDescent="0.25">
      <c r="A144" s="63"/>
      <c r="B144" s="62"/>
      <c r="C144" s="62"/>
      <c r="D144" s="92"/>
      <c r="E144" s="92"/>
      <c r="F144" s="92"/>
      <c r="G144" s="92"/>
      <c r="H144" s="92"/>
      <c r="I144" s="92"/>
      <c r="J144" s="92"/>
      <c r="K144" s="92"/>
      <c r="L144" s="92"/>
      <c r="M144" s="93"/>
      <c r="N144" s="67"/>
      <c r="O144" s="54"/>
      <c r="P144" s="54"/>
      <c r="Q144" s="94"/>
      <c r="R144" s="98"/>
      <c r="S144" s="99"/>
      <c r="T144" s="93"/>
      <c r="U144" s="93"/>
      <c r="V144" s="100"/>
      <c r="W144" s="92"/>
      <c r="X144" s="95"/>
      <c r="Y144" s="92"/>
      <c r="Z144" s="92"/>
      <c r="AA144" s="92"/>
      <c r="AB144" s="92"/>
      <c r="AC144" s="91"/>
      <c r="AD144" s="92"/>
      <c r="AE144" s="92"/>
      <c r="AF144" s="92"/>
      <c r="AG144" s="583"/>
      <c r="AH144" s="67" t="s">
        <v>3636</v>
      </c>
      <c r="AI144" s="54">
        <v>5.2999999999999999E-2</v>
      </c>
      <c r="AJ144" s="54">
        <v>1967</v>
      </c>
      <c r="AK144" s="57" t="s">
        <v>3635</v>
      </c>
      <c r="AL144" s="92"/>
    </row>
    <row r="145" spans="1:38" x14ac:dyDescent="0.25">
      <c r="A145" s="63"/>
      <c r="B145" s="62"/>
      <c r="C145" s="62"/>
      <c r="D145" s="92"/>
      <c r="E145" s="92"/>
      <c r="F145" s="92"/>
      <c r="G145" s="92"/>
      <c r="H145" s="92"/>
      <c r="I145" s="92"/>
      <c r="J145" s="92"/>
      <c r="K145" s="92"/>
      <c r="L145" s="92"/>
      <c r="M145" s="93"/>
      <c r="N145" s="67"/>
      <c r="O145" s="54"/>
      <c r="P145" s="54"/>
      <c r="Q145" s="94"/>
      <c r="R145" s="98"/>
      <c r="S145" s="99"/>
      <c r="T145" s="93"/>
      <c r="U145" s="93"/>
      <c r="V145" s="100"/>
      <c r="W145" s="92"/>
      <c r="X145" s="95"/>
      <c r="Y145" s="92"/>
      <c r="Z145" s="92"/>
      <c r="AA145" s="92"/>
      <c r="AB145" s="92"/>
      <c r="AC145" s="91"/>
      <c r="AD145" s="92"/>
      <c r="AE145" s="92"/>
      <c r="AF145" s="92"/>
      <c r="AG145" s="583"/>
      <c r="AH145" s="67" t="s">
        <v>3637</v>
      </c>
      <c r="AI145" s="54">
        <v>0.121</v>
      </c>
      <c r="AJ145" s="54">
        <v>1997</v>
      </c>
      <c r="AK145" s="57" t="s">
        <v>3456</v>
      </c>
      <c r="AL145" s="92"/>
    </row>
    <row r="146" spans="1:38" x14ac:dyDescent="0.25">
      <c r="A146" s="63"/>
      <c r="B146" s="67"/>
      <c r="C146" s="67"/>
      <c r="D146" s="92"/>
      <c r="E146" s="92"/>
      <c r="F146" s="92"/>
      <c r="G146" s="92"/>
      <c r="H146" s="92"/>
      <c r="I146" s="92"/>
      <c r="J146" s="92"/>
      <c r="K146" s="92"/>
      <c r="L146" s="92"/>
      <c r="M146" s="93"/>
      <c r="N146" s="67"/>
      <c r="O146" s="54"/>
      <c r="P146" s="54"/>
      <c r="Q146" s="94"/>
      <c r="R146" s="98"/>
      <c r="S146" s="99"/>
      <c r="T146" s="93"/>
      <c r="U146" s="93"/>
      <c r="V146" s="100"/>
      <c r="W146" s="92"/>
      <c r="X146" s="95"/>
      <c r="Y146" s="92"/>
      <c r="Z146" s="92"/>
      <c r="AA146" s="92"/>
      <c r="AB146" s="92"/>
      <c r="AC146" s="91"/>
      <c r="AD146" s="92"/>
      <c r="AE146" s="92"/>
      <c r="AF146" s="92"/>
      <c r="AG146" s="584"/>
      <c r="AH146" s="67" t="s">
        <v>3638</v>
      </c>
      <c r="AI146" s="54">
        <v>0.08</v>
      </c>
      <c r="AJ146" s="54">
        <v>1964</v>
      </c>
      <c r="AK146" s="57" t="s">
        <v>3530</v>
      </c>
      <c r="AL146" s="92"/>
    </row>
    <row r="147" spans="1:38" x14ac:dyDescent="0.25">
      <c r="A147" s="63"/>
      <c r="B147" s="67"/>
      <c r="C147" s="67"/>
      <c r="D147" s="92"/>
      <c r="E147" s="92"/>
      <c r="F147" s="92"/>
      <c r="G147" s="92"/>
      <c r="H147" s="92"/>
      <c r="I147" s="92"/>
      <c r="J147" s="92"/>
      <c r="K147" s="92"/>
      <c r="L147" s="92"/>
      <c r="M147" s="93"/>
      <c r="N147" s="67"/>
      <c r="O147" s="54"/>
      <c r="P147" s="54"/>
      <c r="Q147" s="94"/>
      <c r="R147" s="98"/>
      <c r="S147" s="99"/>
      <c r="T147" s="93"/>
      <c r="U147" s="93"/>
      <c r="V147" s="100"/>
      <c r="W147" s="92"/>
      <c r="X147" s="95"/>
      <c r="Y147" s="92"/>
      <c r="Z147" s="92"/>
      <c r="AA147" s="92"/>
      <c r="AB147" s="92"/>
      <c r="AC147" s="91"/>
      <c r="AD147" s="92"/>
      <c r="AE147" s="92"/>
      <c r="AF147" s="92"/>
      <c r="AG147" s="522" t="s">
        <v>3639</v>
      </c>
      <c r="AH147" s="67" t="s">
        <v>3640</v>
      </c>
      <c r="AI147" s="54">
        <v>0.42899999999999999</v>
      </c>
      <c r="AJ147" s="54">
        <v>2021</v>
      </c>
      <c r="AK147" s="113" t="s">
        <v>3641</v>
      </c>
      <c r="AL147" s="92"/>
    </row>
    <row r="148" spans="1:38" x14ac:dyDescent="0.25">
      <c r="A148" s="63"/>
      <c r="B148" s="62"/>
      <c r="C148" s="62"/>
      <c r="D148" s="92"/>
      <c r="E148" s="92"/>
      <c r="F148" s="92"/>
      <c r="G148" s="92"/>
      <c r="H148" s="92"/>
      <c r="I148" s="92"/>
      <c r="J148" s="92"/>
      <c r="K148" s="92"/>
      <c r="L148" s="92"/>
      <c r="M148" s="93"/>
      <c r="N148" s="67"/>
      <c r="O148" s="54"/>
      <c r="P148" s="54"/>
      <c r="Q148" s="94"/>
      <c r="R148" s="98"/>
      <c r="S148" s="99"/>
      <c r="T148" s="93"/>
      <c r="U148" s="93"/>
      <c r="V148" s="100"/>
      <c r="W148" s="92"/>
      <c r="X148" s="95"/>
      <c r="Y148" s="92"/>
      <c r="Z148" s="92"/>
      <c r="AA148" s="92"/>
      <c r="AB148" s="92"/>
      <c r="AC148" s="91"/>
      <c r="AD148" s="92"/>
      <c r="AE148" s="92"/>
      <c r="AF148" s="92"/>
      <c r="AG148" s="522"/>
      <c r="AH148" s="92"/>
      <c r="AI148" s="92"/>
      <c r="AJ148" s="92"/>
      <c r="AK148" s="92"/>
      <c r="AL148" s="92"/>
    </row>
    <row r="149" spans="1:38" x14ac:dyDescent="0.25">
      <c r="A149" s="63"/>
      <c r="B149" s="67"/>
      <c r="C149" s="67"/>
      <c r="D149" s="92"/>
      <c r="E149" s="92"/>
      <c r="F149" s="92"/>
      <c r="G149" s="92"/>
      <c r="H149" s="92"/>
      <c r="I149" s="92"/>
      <c r="J149" s="92"/>
      <c r="K149" s="92"/>
      <c r="L149" s="92"/>
      <c r="M149" s="93"/>
      <c r="N149" s="67"/>
      <c r="O149" s="54"/>
      <c r="P149" s="54"/>
      <c r="Q149" s="94"/>
      <c r="R149" s="98"/>
      <c r="S149" s="99"/>
      <c r="T149" s="93"/>
      <c r="U149" s="93"/>
      <c r="V149" s="100"/>
      <c r="W149" s="92"/>
      <c r="X149" s="95"/>
      <c r="Y149" s="92"/>
      <c r="Z149" s="92"/>
      <c r="AA149" s="92"/>
      <c r="AB149" s="92"/>
      <c r="AC149" s="91"/>
      <c r="AD149" s="92"/>
      <c r="AE149" s="92"/>
      <c r="AF149" s="92"/>
      <c r="AG149" s="522"/>
      <c r="AH149" s="92"/>
      <c r="AI149" s="92"/>
      <c r="AJ149" s="92"/>
      <c r="AK149" s="92"/>
      <c r="AL149" s="92"/>
    </row>
    <row r="150" spans="1:38" x14ac:dyDescent="0.25">
      <c r="A150" s="63"/>
      <c r="B150" s="67"/>
      <c r="C150" s="67"/>
      <c r="D150" s="92"/>
      <c r="E150" s="92"/>
      <c r="F150" s="92"/>
      <c r="G150" s="92"/>
      <c r="H150" s="92"/>
      <c r="I150" s="92"/>
      <c r="J150" s="92"/>
      <c r="K150" s="92"/>
      <c r="L150" s="92"/>
      <c r="M150" s="93" t="s">
        <v>3642</v>
      </c>
      <c r="N150" s="67" t="s">
        <v>3643</v>
      </c>
      <c r="O150" s="54">
        <v>0.22800000000000001</v>
      </c>
      <c r="P150" s="54">
        <v>1987</v>
      </c>
      <c r="Q150" s="94" t="s">
        <v>3445</v>
      </c>
      <c r="R150" s="98" t="s">
        <v>3644</v>
      </c>
      <c r="S150" s="578">
        <v>8</v>
      </c>
      <c r="T150" s="578">
        <v>1987</v>
      </c>
      <c r="U150" s="578" t="s">
        <v>1016</v>
      </c>
      <c r="V150" s="578" t="s">
        <v>3645</v>
      </c>
      <c r="W150" s="92"/>
      <c r="X150" s="95"/>
      <c r="Y150" s="92"/>
      <c r="Z150" s="92"/>
      <c r="AA150" s="92"/>
      <c r="AB150" s="92"/>
      <c r="AC150" s="91"/>
      <c r="AD150" s="92"/>
      <c r="AE150" s="92"/>
      <c r="AF150" s="92"/>
      <c r="AG150" s="582" t="s">
        <v>3646</v>
      </c>
      <c r="AH150" s="67" t="s">
        <v>3647</v>
      </c>
      <c r="AI150" s="54">
        <v>9.8000000000000004E-2</v>
      </c>
      <c r="AJ150" s="54">
        <v>1965</v>
      </c>
      <c r="AK150" s="57" t="s">
        <v>3648</v>
      </c>
      <c r="AL150" s="92"/>
    </row>
    <row r="151" spans="1:38" ht="42" customHeight="1" x14ac:dyDescent="0.25">
      <c r="A151" s="66"/>
      <c r="B151" s="62"/>
      <c r="C151" s="62"/>
      <c r="D151" s="92"/>
      <c r="E151" s="92"/>
      <c r="F151" s="92"/>
      <c r="G151" s="92"/>
      <c r="H151" s="92"/>
      <c r="I151" s="92"/>
      <c r="J151" s="92"/>
      <c r="K151" s="92"/>
      <c r="L151" s="92"/>
      <c r="M151" s="93"/>
      <c r="N151" s="67"/>
      <c r="O151" s="54"/>
      <c r="P151" s="54"/>
      <c r="Q151" s="94"/>
      <c r="R151" s="110" t="s">
        <v>3649</v>
      </c>
      <c r="S151" s="579"/>
      <c r="T151" s="579"/>
      <c r="U151" s="579"/>
      <c r="V151" s="579"/>
      <c r="W151" s="92"/>
      <c r="X151" s="95"/>
      <c r="Y151" s="92"/>
      <c r="Z151" s="92"/>
      <c r="AA151" s="92"/>
      <c r="AB151" s="92"/>
      <c r="AC151" s="91"/>
      <c r="AD151" s="92"/>
      <c r="AE151" s="92"/>
      <c r="AF151" s="92"/>
      <c r="AG151" s="583"/>
      <c r="AH151" s="67" t="s">
        <v>3650</v>
      </c>
      <c r="AI151" s="54">
        <v>3.9E-2</v>
      </c>
      <c r="AJ151" s="54">
        <v>1965</v>
      </c>
      <c r="AK151" s="57" t="s">
        <v>3556</v>
      </c>
      <c r="AL151" s="92"/>
    </row>
    <row r="152" spans="1:38" x14ac:dyDescent="0.25">
      <c r="A152" s="63"/>
      <c r="B152" s="62"/>
      <c r="C152" s="62"/>
      <c r="D152" s="92"/>
      <c r="E152" s="92"/>
      <c r="F152" s="92"/>
      <c r="G152" s="92"/>
      <c r="H152" s="92"/>
      <c r="I152" s="92"/>
      <c r="J152" s="92"/>
      <c r="K152" s="92"/>
      <c r="L152" s="92"/>
      <c r="M152" s="93"/>
      <c r="N152" s="67"/>
      <c r="O152" s="54"/>
      <c r="P152" s="54"/>
      <c r="Q152" s="94"/>
      <c r="R152" s="98"/>
      <c r="S152" s="99"/>
      <c r="T152" s="93"/>
      <c r="U152" s="93"/>
      <c r="V152" s="100"/>
      <c r="W152" s="92"/>
      <c r="X152" s="95"/>
      <c r="Y152" s="92"/>
      <c r="Z152" s="92"/>
      <c r="AA152" s="92"/>
      <c r="AB152" s="92"/>
      <c r="AC152" s="91"/>
      <c r="AD152" s="92"/>
      <c r="AE152" s="92"/>
      <c r="AF152" s="92"/>
      <c r="AG152" s="583"/>
      <c r="AH152" s="67" t="s">
        <v>3651</v>
      </c>
      <c r="AI152" s="54">
        <v>3.9E-2</v>
      </c>
      <c r="AJ152" s="54">
        <v>1965</v>
      </c>
      <c r="AK152" s="57" t="s">
        <v>3556</v>
      </c>
      <c r="AL152" s="92"/>
    </row>
    <row r="153" spans="1:38" x14ac:dyDescent="0.25">
      <c r="A153" s="60"/>
      <c r="B153" s="62"/>
      <c r="C153" s="62"/>
      <c r="D153" s="92"/>
      <c r="E153" s="92"/>
      <c r="F153" s="92"/>
      <c r="G153" s="92"/>
      <c r="H153" s="92"/>
      <c r="I153" s="92"/>
      <c r="J153" s="92"/>
      <c r="K153" s="92"/>
      <c r="L153" s="92"/>
      <c r="M153" s="93"/>
      <c r="N153" s="67"/>
      <c r="O153" s="54"/>
      <c r="P153" s="54"/>
      <c r="Q153" s="94"/>
      <c r="R153" s="98"/>
      <c r="S153" s="99"/>
      <c r="T153" s="93"/>
      <c r="U153" s="93"/>
      <c r="V153" s="100"/>
      <c r="W153" s="92"/>
      <c r="X153" s="95"/>
      <c r="Y153" s="92"/>
      <c r="Z153" s="92"/>
      <c r="AA153" s="92"/>
      <c r="AB153" s="92"/>
      <c r="AC153" s="91"/>
      <c r="AD153" s="92"/>
      <c r="AE153" s="92"/>
      <c r="AF153" s="92"/>
      <c r="AG153" s="583"/>
      <c r="AH153" s="67" t="s">
        <v>3652</v>
      </c>
      <c r="AI153" s="54">
        <v>3.9E-2</v>
      </c>
      <c r="AJ153" s="54">
        <v>1965</v>
      </c>
      <c r="AK153" s="57" t="s">
        <v>3556</v>
      </c>
      <c r="AL153" s="92"/>
    </row>
    <row r="154" spans="1:38" x14ac:dyDescent="0.25">
      <c r="A154" s="60"/>
      <c r="B154" s="62"/>
      <c r="C154" s="62"/>
      <c r="D154" s="92"/>
      <c r="E154" s="92"/>
      <c r="F154" s="92"/>
      <c r="G154" s="92"/>
      <c r="H154" s="92"/>
      <c r="I154" s="92"/>
      <c r="J154" s="92"/>
      <c r="K154" s="92"/>
      <c r="L154" s="92"/>
      <c r="M154" s="93"/>
      <c r="N154" s="67"/>
      <c r="O154" s="54"/>
      <c r="P154" s="54"/>
      <c r="Q154" s="94"/>
      <c r="R154" s="98"/>
      <c r="S154" s="99"/>
      <c r="T154" s="93"/>
      <c r="U154" s="93"/>
      <c r="V154" s="100"/>
      <c r="W154" s="92"/>
      <c r="X154" s="95"/>
      <c r="Y154" s="92"/>
      <c r="Z154" s="92"/>
      <c r="AA154" s="92"/>
      <c r="AB154" s="92"/>
      <c r="AC154" s="91"/>
      <c r="AD154" s="92"/>
      <c r="AE154" s="92"/>
      <c r="AF154" s="92"/>
      <c r="AG154" s="583"/>
      <c r="AH154" s="67" t="s">
        <v>3653</v>
      </c>
      <c r="AI154" s="54">
        <v>0.20200000000000001</v>
      </c>
      <c r="AJ154" s="54">
        <v>1983</v>
      </c>
      <c r="AK154" s="57" t="s">
        <v>3654</v>
      </c>
      <c r="AL154" s="92"/>
    </row>
    <row r="155" spans="1:38" x14ac:dyDescent="0.25">
      <c r="A155" s="60"/>
      <c r="B155" s="62"/>
      <c r="C155" s="62"/>
      <c r="D155" s="92"/>
      <c r="E155" s="92"/>
      <c r="F155" s="92"/>
      <c r="G155" s="92"/>
      <c r="H155" s="92"/>
      <c r="I155" s="92"/>
      <c r="J155" s="92"/>
      <c r="K155" s="92"/>
      <c r="L155" s="92"/>
      <c r="M155" s="93"/>
      <c r="N155" s="67"/>
      <c r="O155" s="54"/>
      <c r="P155" s="54"/>
      <c r="Q155" s="94"/>
      <c r="R155" s="98"/>
      <c r="S155" s="99"/>
      <c r="T155" s="93"/>
      <c r="U155" s="93"/>
      <c r="V155" s="100"/>
      <c r="W155" s="92"/>
      <c r="X155" s="95"/>
      <c r="Y155" s="92"/>
      <c r="Z155" s="92"/>
      <c r="AA155" s="92"/>
      <c r="AB155" s="92"/>
      <c r="AC155" s="91"/>
      <c r="AD155" s="92"/>
      <c r="AE155" s="92"/>
      <c r="AF155" s="92"/>
      <c r="AG155" s="583"/>
      <c r="AH155" s="67" t="s">
        <v>3655</v>
      </c>
      <c r="AI155" s="54">
        <v>0.22700000000000001</v>
      </c>
      <c r="AJ155" s="54">
        <v>1983</v>
      </c>
      <c r="AK155" s="57" t="s">
        <v>3654</v>
      </c>
      <c r="AL155" s="92"/>
    </row>
    <row r="156" spans="1:38" x14ac:dyDescent="0.25">
      <c r="A156" s="60"/>
      <c r="B156" s="62"/>
      <c r="C156" s="62"/>
      <c r="D156" s="92"/>
      <c r="E156" s="92"/>
      <c r="F156" s="92"/>
      <c r="G156" s="92"/>
      <c r="H156" s="92"/>
      <c r="I156" s="92"/>
      <c r="J156" s="92"/>
      <c r="K156" s="92"/>
      <c r="L156" s="92"/>
      <c r="M156" s="93"/>
      <c r="N156" s="67"/>
      <c r="O156" s="54"/>
      <c r="P156" s="54"/>
      <c r="Q156" s="94"/>
      <c r="R156" s="98"/>
      <c r="S156" s="99"/>
      <c r="T156" s="93"/>
      <c r="U156" s="93"/>
      <c r="V156" s="100"/>
      <c r="W156" s="92"/>
      <c r="X156" s="95"/>
      <c r="Y156" s="92"/>
      <c r="Z156" s="92"/>
      <c r="AA156" s="92"/>
      <c r="AB156" s="92"/>
      <c r="AC156" s="91"/>
      <c r="AD156" s="92"/>
      <c r="AE156" s="92"/>
      <c r="AF156" s="92"/>
      <c r="AG156" s="584"/>
      <c r="AH156" s="67" t="s">
        <v>3656</v>
      </c>
      <c r="AI156" s="54">
        <v>0.22800000000000001</v>
      </c>
      <c r="AJ156" s="54">
        <v>2018</v>
      </c>
      <c r="AK156" s="57" t="s">
        <v>3657</v>
      </c>
      <c r="AL156" s="92"/>
    </row>
    <row r="157" spans="1:38" x14ac:dyDescent="0.25">
      <c r="A157" s="60"/>
      <c r="B157" s="62"/>
      <c r="C157" s="62"/>
      <c r="D157" s="92"/>
      <c r="E157" s="92"/>
      <c r="F157" s="92"/>
      <c r="G157" s="92"/>
      <c r="H157" s="92"/>
      <c r="I157" s="92"/>
      <c r="J157" s="92"/>
      <c r="K157" s="92"/>
      <c r="L157" s="92"/>
      <c r="M157" s="93"/>
      <c r="N157" s="67"/>
      <c r="O157" s="54"/>
      <c r="P157" s="54"/>
      <c r="Q157" s="94"/>
      <c r="R157" s="98"/>
      <c r="S157" s="99"/>
      <c r="T157" s="93"/>
      <c r="U157" s="93"/>
      <c r="V157" s="100"/>
      <c r="W157" s="92"/>
      <c r="X157" s="95"/>
      <c r="Y157" s="92"/>
      <c r="Z157" s="92"/>
      <c r="AA157" s="92"/>
      <c r="AB157" s="92"/>
      <c r="AC157" s="91"/>
      <c r="AD157" s="92"/>
      <c r="AE157" s="92"/>
      <c r="AF157" s="92"/>
      <c r="AG157" s="522"/>
      <c r="AH157" s="92"/>
      <c r="AI157" s="92"/>
      <c r="AJ157" s="92"/>
      <c r="AK157" s="92"/>
      <c r="AL157" s="92"/>
    </row>
    <row r="158" spans="1:38" x14ac:dyDescent="0.25">
      <c r="A158" s="60"/>
      <c r="B158" s="62"/>
      <c r="C158" s="62"/>
      <c r="D158" s="92"/>
      <c r="E158" s="92"/>
      <c r="F158" s="92"/>
      <c r="G158" s="92"/>
      <c r="H158" s="92"/>
      <c r="I158" s="92"/>
      <c r="J158" s="92"/>
      <c r="K158" s="92"/>
      <c r="L158" s="92"/>
      <c r="M158" s="93"/>
      <c r="N158" s="67"/>
      <c r="O158" s="54"/>
      <c r="P158" s="54"/>
      <c r="Q158" s="94"/>
      <c r="R158" s="98"/>
      <c r="S158" s="99"/>
      <c r="T158" s="93"/>
      <c r="U158" s="93"/>
      <c r="V158" s="100"/>
      <c r="W158" s="92"/>
      <c r="X158" s="95"/>
      <c r="Y158" s="92"/>
      <c r="Z158" s="92"/>
      <c r="AA158" s="92"/>
      <c r="AB158" s="92"/>
      <c r="AC158" s="91"/>
      <c r="AD158" s="92"/>
      <c r="AE158" s="92"/>
      <c r="AF158" s="92"/>
      <c r="AG158" s="522"/>
      <c r="AH158" s="92"/>
      <c r="AI158" s="92"/>
      <c r="AJ158" s="92"/>
      <c r="AK158" s="92"/>
      <c r="AL158" s="92"/>
    </row>
    <row r="159" spans="1:38" x14ac:dyDescent="0.25">
      <c r="A159" s="60"/>
      <c r="B159" s="62"/>
      <c r="C159" s="62"/>
      <c r="D159" s="92"/>
      <c r="E159" s="92"/>
      <c r="F159" s="92"/>
      <c r="G159" s="92"/>
      <c r="H159" s="92"/>
      <c r="I159" s="92"/>
      <c r="J159" s="92"/>
      <c r="K159" s="92"/>
      <c r="L159" s="92"/>
      <c r="M159" s="93" t="s">
        <v>3658</v>
      </c>
      <c r="N159" s="67" t="s">
        <v>3659</v>
      </c>
      <c r="O159" s="54">
        <v>0.53600000000000003</v>
      </c>
      <c r="P159" s="54">
        <v>1982</v>
      </c>
      <c r="Q159" s="94" t="s">
        <v>3445</v>
      </c>
      <c r="R159" s="66" t="s">
        <v>3522</v>
      </c>
      <c r="S159" s="578">
        <v>15</v>
      </c>
      <c r="T159" s="578">
        <v>2018</v>
      </c>
      <c r="U159" s="578" t="s">
        <v>3523</v>
      </c>
      <c r="V159" s="578" t="s">
        <v>1734</v>
      </c>
      <c r="W159" s="92"/>
      <c r="X159" s="95"/>
      <c r="Y159" s="92"/>
      <c r="Z159" s="92"/>
      <c r="AA159" s="92"/>
      <c r="AB159" s="92"/>
      <c r="AC159" s="91"/>
      <c r="AD159" s="92"/>
      <c r="AE159" s="92"/>
      <c r="AF159" s="92"/>
      <c r="AG159" s="522"/>
      <c r="AH159" s="92"/>
      <c r="AI159" s="92"/>
      <c r="AJ159" s="92"/>
      <c r="AK159" s="92"/>
      <c r="AL159" s="92"/>
    </row>
    <row r="160" spans="1:38" ht="26.25" x14ac:dyDescent="0.25">
      <c r="A160" s="66"/>
      <c r="B160" s="62"/>
      <c r="C160" s="62"/>
      <c r="D160" s="92"/>
      <c r="E160" s="92"/>
      <c r="F160" s="92"/>
      <c r="G160" s="92"/>
      <c r="H160" s="92"/>
      <c r="I160" s="92"/>
      <c r="J160" s="92"/>
      <c r="K160" s="92"/>
      <c r="L160" s="92"/>
      <c r="M160" s="93"/>
      <c r="N160" s="67"/>
      <c r="O160" s="54"/>
      <c r="P160" s="54"/>
      <c r="Q160" s="94"/>
      <c r="R160" s="101" t="s">
        <v>3527</v>
      </c>
      <c r="S160" s="579"/>
      <c r="T160" s="579"/>
      <c r="U160" s="579"/>
      <c r="V160" s="579"/>
      <c r="W160" s="92"/>
      <c r="X160" s="95"/>
      <c r="Y160" s="92"/>
      <c r="Z160" s="92"/>
      <c r="AA160" s="92"/>
      <c r="AB160" s="92"/>
      <c r="AC160" s="91"/>
      <c r="AD160" s="92"/>
      <c r="AE160" s="92"/>
      <c r="AF160" s="92"/>
      <c r="AG160" s="522"/>
      <c r="AH160" s="92"/>
      <c r="AI160" s="92"/>
      <c r="AJ160" s="92"/>
      <c r="AK160" s="92"/>
      <c r="AL160" s="92"/>
    </row>
    <row r="161" spans="1:38" x14ac:dyDescent="0.25">
      <c r="A161" s="60"/>
      <c r="B161" s="62"/>
      <c r="C161" s="62"/>
      <c r="D161" s="92"/>
      <c r="E161" s="92"/>
      <c r="F161" s="92"/>
      <c r="G161" s="92"/>
      <c r="H161" s="92"/>
      <c r="I161" s="92"/>
      <c r="J161" s="92"/>
      <c r="K161" s="92"/>
      <c r="L161" s="92"/>
      <c r="M161" s="93" t="s">
        <v>3660</v>
      </c>
      <c r="N161" s="73" t="s">
        <v>3661</v>
      </c>
      <c r="O161" s="54">
        <v>0.27200000000000002</v>
      </c>
      <c r="P161" s="54">
        <v>2009</v>
      </c>
      <c r="Q161" s="94" t="s">
        <v>3662</v>
      </c>
      <c r="R161" s="578" t="s">
        <v>3663</v>
      </c>
      <c r="S161" s="578">
        <v>114</v>
      </c>
      <c r="T161" s="578">
        <v>2009</v>
      </c>
      <c r="U161" s="578" t="s">
        <v>3523</v>
      </c>
      <c r="V161" s="578" t="s">
        <v>1801</v>
      </c>
      <c r="W161" s="92"/>
      <c r="X161" s="95"/>
      <c r="Y161" s="92"/>
      <c r="Z161" s="92"/>
      <c r="AA161" s="92"/>
      <c r="AB161" s="92"/>
      <c r="AC161" s="91"/>
      <c r="AD161" s="92"/>
      <c r="AE161" s="92"/>
      <c r="AF161" s="92"/>
      <c r="AG161" s="522" t="s">
        <v>3664</v>
      </c>
      <c r="AH161" s="67" t="s">
        <v>3665</v>
      </c>
      <c r="AI161" s="54">
        <v>0.191</v>
      </c>
      <c r="AJ161" s="54">
        <v>2014</v>
      </c>
      <c r="AK161" s="57" t="s">
        <v>3666</v>
      </c>
      <c r="AL161" s="92"/>
    </row>
    <row r="162" spans="1:38" x14ac:dyDescent="0.25">
      <c r="A162" s="63"/>
      <c r="B162" s="62"/>
      <c r="C162" s="62"/>
      <c r="D162" s="92"/>
      <c r="E162" s="92"/>
      <c r="F162" s="92"/>
      <c r="G162" s="92"/>
      <c r="H162" s="92"/>
      <c r="I162" s="92"/>
      <c r="J162" s="92"/>
      <c r="K162" s="92"/>
      <c r="L162" s="92"/>
      <c r="M162" s="93"/>
      <c r="N162" s="73"/>
      <c r="O162" s="54"/>
      <c r="P162" s="54"/>
      <c r="Q162" s="94"/>
      <c r="R162" s="579"/>
      <c r="S162" s="579"/>
      <c r="T162" s="579"/>
      <c r="U162" s="579"/>
      <c r="V162" s="579"/>
      <c r="W162" s="92"/>
      <c r="X162" s="95"/>
      <c r="Y162" s="92"/>
      <c r="Z162" s="92"/>
      <c r="AA162" s="92"/>
      <c r="AB162" s="92"/>
      <c r="AC162" s="91"/>
      <c r="AD162" s="92"/>
      <c r="AE162" s="92"/>
      <c r="AF162" s="92"/>
      <c r="AG162" s="522"/>
      <c r="AH162" s="92"/>
      <c r="AI162" s="92"/>
      <c r="AJ162" s="92"/>
      <c r="AK162" s="92"/>
      <c r="AL162" s="92"/>
    </row>
    <row r="163" spans="1:38" x14ac:dyDescent="0.25">
      <c r="A163" s="63"/>
      <c r="B163" s="62"/>
      <c r="C163" s="62"/>
      <c r="D163" s="92"/>
      <c r="E163" s="92"/>
      <c r="F163" s="92"/>
      <c r="G163" s="92"/>
      <c r="H163" s="92"/>
      <c r="I163" s="92"/>
      <c r="J163" s="92"/>
      <c r="K163" s="92"/>
      <c r="L163" s="92"/>
      <c r="M163" s="93"/>
      <c r="N163" s="73"/>
      <c r="O163" s="54"/>
      <c r="P163" s="54"/>
      <c r="Q163" s="94"/>
      <c r="R163" s="98"/>
      <c r="S163" s="99"/>
      <c r="T163" s="93"/>
      <c r="U163" s="93"/>
      <c r="V163" s="100"/>
      <c r="W163" s="92"/>
      <c r="X163" s="95"/>
      <c r="Y163" s="92"/>
      <c r="Z163" s="92"/>
      <c r="AA163" s="92"/>
      <c r="AB163" s="92"/>
      <c r="AC163" s="91"/>
      <c r="AD163" s="92"/>
      <c r="AE163" s="92"/>
      <c r="AF163" s="92"/>
      <c r="AG163" s="522"/>
      <c r="AH163" s="92"/>
      <c r="AI163" s="92"/>
      <c r="AJ163" s="92"/>
      <c r="AK163" s="92"/>
      <c r="AL163" s="92"/>
    </row>
    <row r="164" spans="1:38" ht="25.5" customHeight="1" x14ac:dyDescent="0.25">
      <c r="A164" s="63"/>
      <c r="B164" s="62"/>
      <c r="C164" s="62"/>
      <c r="D164" s="92"/>
      <c r="E164" s="92"/>
      <c r="F164" s="92"/>
      <c r="G164" s="92"/>
      <c r="H164" s="92"/>
      <c r="I164" s="92"/>
      <c r="J164" s="92"/>
      <c r="K164" s="92"/>
      <c r="L164" s="92"/>
      <c r="M164" s="93" t="s">
        <v>3667</v>
      </c>
      <c r="N164" s="73" t="s">
        <v>3668</v>
      </c>
      <c r="O164" s="54">
        <v>0.29299999999999998</v>
      </c>
      <c r="P164" s="54">
        <v>2022</v>
      </c>
      <c r="Q164" s="114" t="s">
        <v>1626</v>
      </c>
      <c r="R164" s="66"/>
      <c r="S164" s="54"/>
      <c r="T164" s="66"/>
      <c r="U164" s="54"/>
      <c r="V164" s="54"/>
      <c r="W164" s="92"/>
      <c r="X164" s="95"/>
      <c r="Y164" s="92"/>
      <c r="Z164" s="92"/>
      <c r="AA164" s="92"/>
      <c r="AB164" s="92"/>
      <c r="AC164" s="91"/>
      <c r="AD164" s="92"/>
      <c r="AE164" s="92"/>
      <c r="AF164" s="92"/>
      <c r="AG164" s="522"/>
      <c r="AH164" s="92"/>
      <c r="AI164" s="92"/>
      <c r="AJ164" s="92"/>
      <c r="AK164" s="92"/>
      <c r="AL164" s="92"/>
    </row>
    <row r="165" spans="1:38" x14ac:dyDescent="0.25">
      <c r="A165" s="63"/>
      <c r="B165" s="62"/>
      <c r="C165" s="62"/>
      <c r="D165" s="92"/>
      <c r="E165" s="92"/>
      <c r="F165" s="92"/>
      <c r="G165" s="92"/>
      <c r="H165" s="92"/>
      <c r="I165" s="92"/>
      <c r="J165" s="92"/>
      <c r="K165" s="92"/>
      <c r="L165" s="92"/>
      <c r="M165" s="93"/>
      <c r="N165" s="73"/>
      <c r="O165" s="54"/>
      <c r="P165" s="54"/>
      <c r="Q165" s="114"/>
      <c r="R165" s="98"/>
      <c r="S165" s="99"/>
      <c r="T165" s="93"/>
      <c r="U165" s="93"/>
      <c r="V165" s="100"/>
      <c r="W165" s="92"/>
      <c r="X165" s="95"/>
      <c r="Y165" s="92"/>
      <c r="Z165" s="92"/>
      <c r="AA165" s="92"/>
      <c r="AB165" s="92"/>
      <c r="AC165" s="91"/>
      <c r="AD165" s="92"/>
      <c r="AE165" s="92"/>
      <c r="AF165" s="92"/>
      <c r="AG165" s="522"/>
      <c r="AH165" s="92"/>
      <c r="AI165" s="92"/>
      <c r="AJ165" s="92"/>
      <c r="AK165" s="92"/>
      <c r="AL165" s="92"/>
    </row>
    <row r="166" spans="1:38" x14ac:dyDescent="0.25">
      <c r="A166" s="63"/>
      <c r="B166" s="62"/>
      <c r="C166" s="62"/>
      <c r="D166" s="92"/>
      <c r="E166" s="92"/>
      <c r="F166" s="92"/>
      <c r="G166" s="92"/>
      <c r="H166" s="92"/>
      <c r="I166" s="92"/>
      <c r="J166" s="92"/>
      <c r="K166" s="92"/>
      <c r="L166" s="92"/>
      <c r="M166" s="93" t="s">
        <v>3669</v>
      </c>
      <c r="N166" s="67" t="s">
        <v>3670</v>
      </c>
      <c r="O166" s="54">
        <v>0.57999999999999996</v>
      </c>
      <c r="P166" s="54">
        <v>1979</v>
      </c>
      <c r="Q166" s="94" t="s">
        <v>3567</v>
      </c>
      <c r="R166" s="98"/>
      <c r="S166" s="99"/>
      <c r="T166" s="93"/>
      <c r="U166" s="93"/>
      <c r="V166" s="100"/>
      <c r="W166" s="92"/>
      <c r="X166" s="95"/>
      <c r="Y166" s="92"/>
      <c r="Z166" s="92"/>
      <c r="AA166" s="92"/>
      <c r="AB166" s="92"/>
      <c r="AC166" s="91"/>
      <c r="AD166" s="92"/>
      <c r="AE166" s="92"/>
      <c r="AF166" s="92"/>
      <c r="AG166" s="522"/>
      <c r="AH166" s="92"/>
      <c r="AI166" s="92"/>
      <c r="AJ166" s="92"/>
      <c r="AK166" s="92"/>
      <c r="AL166" s="92"/>
    </row>
    <row r="167" spans="1:38" x14ac:dyDescent="0.25">
      <c r="A167" s="63"/>
      <c r="B167" s="62"/>
      <c r="C167" s="62"/>
      <c r="D167" s="92"/>
      <c r="E167" s="92"/>
      <c r="F167" s="92"/>
      <c r="G167" s="92"/>
      <c r="H167" s="92"/>
      <c r="I167" s="92"/>
      <c r="J167" s="92"/>
      <c r="K167" s="92"/>
      <c r="L167" s="92"/>
      <c r="M167" s="93" t="s">
        <v>3669</v>
      </c>
      <c r="N167" s="73" t="s">
        <v>3671</v>
      </c>
      <c r="O167" s="54">
        <v>0.56100000000000005</v>
      </c>
      <c r="P167" s="54">
        <v>1978</v>
      </c>
      <c r="Q167" s="94" t="s">
        <v>3567</v>
      </c>
      <c r="R167" s="66"/>
      <c r="S167" s="54"/>
      <c r="T167" s="66"/>
      <c r="U167" s="56"/>
      <c r="V167" s="54"/>
      <c r="W167" s="92"/>
      <c r="X167" s="95"/>
      <c r="Y167" s="92"/>
      <c r="Z167" s="92"/>
      <c r="AA167" s="92"/>
      <c r="AB167" s="92"/>
      <c r="AC167" s="91"/>
      <c r="AD167" s="92"/>
      <c r="AE167" s="92"/>
      <c r="AF167" s="92"/>
      <c r="AG167" s="522"/>
      <c r="AH167" s="92"/>
      <c r="AI167" s="92"/>
      <c r="AJ167" s="92"/>
      <c r="AK167" s="92"/>
      <c r="AL167" s="92"/>
    </row>
    <row r="168" spans="1:38" x14ac:dyDescent="0.25">
      <c r="A168" s="63"/>
      <c r="B168" s="62"/>
      <c r="C168" s="62"/>
      <c r="D168" s="92"/>
      <c r="E168" s="92"/>
      <c r="F168" s="92"/>
      <c r="G168" s="92"/>
      <c r="H168" s="92"/>
      <c r="I168" s="92"/>
      <c r="J168" s="92"/>
      <c r="K168" s="92"/>
      <c r="L168" s="92"/>
      <c r="M168" s="93"/>
      <c r="N168" s="73"/>
      <c r="O168" s="54"/>
      <c r="P168" s="54"/>
      <c r="Q168" s="114"/>
      <c r="R168" s="98"/>
      <c r="S168" s="99"/>
      <c r="T168" s="93"/>
      <c r="U168" s="93"/>
      <c r="V168" s="100"/>
      <c r="W168" s="92"/>
      <c r="X168" s="95"/>
      <c r="Y168" s="92"/>
      <c r="Z168" s="92"/>
      <c r="AA168" s="92"/>
      <c r="AB168" s="92"/>
      <c r="AC168" s="91"/>
      <c r="AD168" s="92"/>
      <c r="AE168" s="92"/>
      <c r="AF168" s="92"/>
      <c r="AG168" s="522"/>
      <c r="AH168" s="92"/>
      <c r="AI168" s="92"/>
      <c r="AJ168" s="92"/>
      <c r="AK168" s="92"/>
      <c r="AL168" s="92"/>
    </row>
    <row r="169" spans="1:38" x14ac:dyDescent="0.25">
      <c r="A169" s="63"/>
      <c r="B169" s="62"/>
      <c r="C169" s="62"/>
      <c r="D169" s="92"/>
      <c r="E169" s="92"/>
      <c r="F169" s="92"/>
      <c r="G169" s="92"/>
      <c r="H169" s="92"/>
      <c r="I169" s="92"/>
      <c r="J169" s="92"/>
      <c r="K169" s="92"/>
      <c r="L169" s="92"/>
      <c r="M169" s="93"/>
      <c r="N169" s="73"/>
      <c r="O169" s="54"/>
      <c r="P169" s="54"/>
      <c r="Q169" s="94"/>
      <c r="R169" s="98"/>
      <c r="S169" s="99"/>
      <c r="T169" s="93"/>
      <c r="U169" s="93"/>
      <c r="V169" s="100"/>
      <c r="W169" s="92"/>
      <c r="X169" s="95"/>
      <c r="Y169" s="92"/>
      <c r="Z169" s="92"/>
      <c r="AA169" s="92"/>
      <c r="AB169" s="92"/>
      <c r="AC169" s="91"/>
      <c r="AD169" s="92"/>
      <c r="AE169" s="92"/>
      <c r="AF169" s="92"/>
      <c r="AG169" s="522"/>
      <c r="AH169" s="92"/>
      <c r="AI169" s="92"/>
      <c r="AJ169" s="92"/>
      <c r="AK169" s="92"/>
      <c r="AL169" s="92"/>
    </row>
    <row r="170" spans="1:38" x14ac:dyDescent="0.25">
      <c r="A170" s="63" t="s">
        <v>1097</v>
      </c>
      <c r="B170" s="53"/>
      <c r="C170" s="53" t="s">
        <v>3672</v>
      </c>
      <c r="D170" s="92"/>
      <c r="E170" s="92"/>
      <c r="F170" s="92"/>
      <c r="G170" s="92"/>
      <c r="H170" s="92"/>
      <c r="I170" s="92"/>
      <c r="J170" s="92"/>
      <c r="K170" s="92"/>
      <c r="L170" s="92"/>
      <c r="M170" s="93" t="s">
        <v>3673</v>
      </c>
      <c r="N170" s="73" t="s">
        <v>3674</v>
      </c>
      <c r="O170" s="54">
        <v>1.5960000000000001</v>
      </c>
      <c r="P170" s="54">
        <v>2006</v>
      </c>
      <c r="Q170" s="94" t="s">
        <v>3567</v>
      </c>
      <c r="R170" s="66"/>
      <c r="S170" s="54"/>
      <c r="T170" s="66"/>
      <c r="U170" s="54"/>
      <c r="V170" s="54"/>
      <c r="W170" s="92"/>
      <c r="X170" s="95"/>
      <c r="Y170" s="92"/>
      <c r="Z170" s="92"/>
      <c r="AA170" s="92"/>
      <c r="AB170" s="92"/>
      <c r="AC170" s="91"/>
      <c r="AD170" s="92"/>
      <c r="AE170" s="92"/>
      <c r="AF170" s="92"/>
      <c r="AG170" s="522"/>
      <c r="AH170" s="92"/>
      <c r="AI170" s="92"/>
      <c r="AJ170" s="92"/>
      <c r="AK170" s="92"/>
      <c r="AL170" s="92"/>
    </row>
    <row r="171" spans="1:38" x14ac:dyDescent="0.25">
      <c r="A171" s="63"/>
      <c r="B171" s="53"/>
      <c r="C171" s="53"/>
      <c r="D171" s="92"/>
      <c r="E171" s="92"/>
      <c r="F171" s="92"/>
      <c r="G171" s="92"/>
      <c r="H171" s="92"/>
      <c r="I171" s="92"/>
      <c r="J171" s="92"/>
      <c r="K171" s="92"/>
      <c r="L171" s="92"/>
      <c r="M171" s="93"/>
      <c r="N171" s="73"/>
      <c r="O171" s="54"/>
      <c r="P171" s="54"/>
      <c r="Q171" s="94"/>
      <c r="R171" s="98"/>
      <c r="S171" s="99"/>
      <c r="T171" s="93"/>
      <c r="U171" s="93"/>
      <c r="V171" s="100"/>
      <c r="W171" s="92"/>
      <c r="X171" s="95"/>
      <c r="Y171" s="92"/>
      <c r="Z171" s="92"/>
      <c r="AA171" s="92"/>
      <c r="AB171" s="92"/>
      <c r="AC171" s="91"/>
      <c r="AD171" s="92"/>
      <c r="AE171" s="92"/>
      <c r="AF171" s="92"/>
      <c r="AG171" s="522"/>
      <c r="AH171" s="92"/>
      <c r="AI171" s="92"/>
      <c r="AJ171" s="92"/>
      <c r="AK171" s="92"/>
      <c r="AL171" s="92"/>
    </row>
    <row r="172" spans="1:38" x14ac:dyDescent="0.25">
      <c r="A172" s="63"/>
      <c r="B172" s="53"/>
      <c r="C172" s="53"/>
      <c r="D172" s="92"/>
      <c r="E172" s="92"/>
      <c r="F172" s="92"/>
      <c r="G172" s="92"/>
      <c r="H172" s="92"/>
      <c r="I172" s="92"/>
      <c r="J172" s="92"/>
      <c r="K172" s="92"/>
      <c r="L172" s="92"/>
      <c r="M172" s="93" t="s">
        <v>3675</v>
      </c>
      <c r="N172" s="73" t="s">
        <v>3676</v>
      </c>
      <c r="O172" s="54">
        <v>1.208</v>
      </c>
      <c r="P172" s="54">
        <v>2008</v>
      </c>
      <c r="Q172" s="94" t="s">
        <v>3567</v>
      </c>
      <c r="R172" s="66"/>
      <c r="S172" s="54"/>
      <c r="T172" s="66"/>
      <c r="U172" s="54"/>
      <c r="V172" s="54"/>
      <c r="W172" s="92"/>
      <c r="X172" s="95"/>
      <c r="Y172" s="92"/>
      <c r="Z172" s="92"/>
      <c r="AA172" s="92"/>
      <c r="AB172" s="92"/>
      <c r="AC172" s="91"/>
      <c r="AD172" s="92"/>
      <c r="AE172" s="92"/>
      <c r="AF172" s="92"/>
      <c r="AG172" s="522"/>
      <c r="AH172" s="92"/>
      <c r="AI172" s="92"/>
      <c r="AJ172" s="92"/>
      <c r="AK172" s="92"/>
      <c r="AL172" s="92"/>
    </row>
    <row r="173" spans="1:38" x14ac:dyDescent="0.25">
      <c r="A173" s="63"/>
      <c r="B173" s="53"/>
      <c r="C173" s="53"/>
      <c r="D173" s="92"/>
      <c r="E173" s="92"/>
      <c r="F173" s="92"/>
      <c r="G173" s="92"/>
      <c r="H173" s="92"/>
      <c r="I173" s="92"/>
      <c r="J173" s="92"/>
      <c r="K173" s="92"/>
      <c r="L173" s="92"/>
      <c r="M173" s="93"/>
      <c r="N173" s="73"/>
      <c r="O173" s="54"/>
      <c r="P173" s="54"/>
      <c r="Q173" s="94"/>
      <c r="R173" s="98"/>
      <c r="S173" s="99"/>
      <c r="T173" s="93"/>
      <c r="U173" s="93"/>
      <c r="V173" s="100"/>
      <c r="W173" s="92"/>
      <c r="X173" s="95"/>
      <c r="Y173" s="92"/>
      <c r="Z173" s="92"/>
      <c r="AA173" s="92"/>
      <c r="AB173" s="92"/>
      <c r="AC173" s="91"/>
      <c r="AD173" s="92"/>
      <c r="AE173" s="92"/>
      <c r="AF173" s="92"/>
      <c r="AG173" s="522"/>
      <c r="AH173" s="92"/>
      <c r="AI173" s="92"/>
      <c r="AJ173" s="92"/>
      <c r="AK173" s="92"/>
      <c r="AL173" s="92"/>
    </row>
    <row r="174" spans="1:38" x14ac:dyDescent="0.25">
      <c r="A174" s="63"/>
      <c r="B174" s="53"/>
      <c r="C174" s="53"/>
      <c r="D174" s="92"/>
      <c r="E174" s="92"/>
      <c r="F174" s="92"/>
      <c r="G174" s="92"/>
      <c r="H174" s="92"/>
      <c r="I174" s="92"/>
      <c r="J174" s="92"/>
      <c r="K174" s="92"/>
      <c r="L174" s="92"/>
      <c r="M174" s="93" t="s">
        <v>3675</v>
      </c>
      <c r="N174" s="591" t="s">
        <v>3677</v>
      </c>
      <c r="O174" s="55">
        <v>0.13600000000000001</v>
      </c>
      <c r="P174" s="54">
        <v>2008</v>
      </c>
      <c r="Q174" s="94" t="s">
        <v>3567</v>
      </c>
      <c r="R174" s="98" t="s">
        <v>3678</v>
      </c>
      <c r="S174" s="580">
        <v>115</v>
      </c>
      <c r="T174" s="578">
        <v>2017</v>
      </c>
      <c r="U174" s="578" t="s">
        <v>1022</v>
      </c>
      <c r="V174" s="578" t="s">
        <v>1801</v>
      </c>
      <c r="W174" s="92"/>
      <c r="X174" s="95"/>
      <c r="Y174" s="92"/>
      <c r="Z174" s="92"/>
      <c r="AA174" s="92"/>
      <c r="AB174" s="92"/>
      <c r="AC174" s="91"/>
      <c r="AD174" s="92"/>
      <c r="AE174" s="92"/>
      <c r="AF174" s="92"/>
      <c r="AG174" s="522" t="s">
        <v>3679</v>
      </c>
      <c r="AH174" s="67" t="s">
        <v>3680</v>
      </c>
      <c r="AI174" s="54">
        <v>9.2999999999999999E-2</v>
      </c>
      <c r="AJ174" s="54">
        <v>2021</v>
      </c>
      <c r="AK174" s="57" t="s">
        <v>3681</v>
      </c>
      <c r="AL174" s="92"/>
    </row>
    <row r="175" spans="1:38" ht="25.5" x14ac:dyDescent="0.25">
      <c r="A175" s="63"/>
      <c r="B175" s="53"/>
      <c r="C175" s="53"/>
      <c r="D175" s="92"/>
      <c r="E175" s="92"/>
      <c r="F175" s="92"/>
      <c r="G175" s="92"/>
      <c r="H175" s="92"/>
      <c r="I175" s="92"/>
      <c r="J175" s="92"/>
      <c r="K175" s="92"/>
      <c r="L175" s="92"/>
      <c r="M175" s="93" t="s">
        <v>3682</v>
      </c>
      <c r="N175" s="593"/>
      <c r="O175" s="55">
        <v>1.0999999999999999E-2</v>
      </c>
      <c r="P175" s="54">
        <v>2017</v>
      </c>
      <c r="Q175" s="94" t="s">
        <v>3521</v>
      </c>
      <c r="R175" s="110" t="s">
        <v>3683</v>
      </c>
      <c r="S175" s="581"/>
      <c r="T175" s="579"/>
      <c r="U175" s="579"/>
      <c r="V175" s="579"/>
      <c r="W175" s="92"/>
      <c r="X175" s="95"/>
      <c r="Y175" s="92"/>
      <c r="Z175" s="92"/>
      <c r="AA175" s="92"/>
      <c r="AB175" s="92"/>
      <c r="AC175" s="91"/>
      <c r="AD175" s="92"/>
      <c r="AE175" s="92"/>
      <c r="AF175" s="92"/>
      <c r="AG175" s="522"/>
      <c r="AH175" s="92"/>
      <c r="AI175" s="92"/>
      <c r="AJ175" s="92"/>
      <c r="AK175" s="92"/>
      <c r="AL175" s="92"/>
    </row>
    <row r="176" spans="1:38" x14ac:dyDescent="0.25">
      <c r="A176" s="63"/>
      <c r="B176" s="53"/>
      <c r="C176" s="53"/>
      <c r="D176" s="92"/>
      <c r="E176" s="92"/>
      <c r="F176" s="92"/>
      <c r="G176" s="92"/>
      <c r="H176" s="92"/>
      <c r="I176" s="92"/>
      <c r="J176" s="92"/>
      <c r="K176" s="92"/>
      <c r="L176" s="92"/>
      <c r="M176" s="93"/>
      <c r="N176" s="73"/>
      <c r="O176" s="54"/>
      <c r="P176" s="54"/>
      <c r="Q176" s="94"/>
      <c r="R176" s="98"/>
      <c r="S176" s="99"/>
      <c r="T176" s="93"/>
      <c r="U176" s="93"/>
      <c r="V176" s="100"/>
      <c r="W176" s="92"/>
      <c r="X176" s="95"/>
      <c r="Y176" s="92"/>
      <c r="Z176" s="92"/>
      <c r="AA176" s="92"/>
      <c r="AB176" s="92"/>
      <c r="AC176" s="91"/>
      <c r="AD176" s="92"/>
      <c r="AE176" s="92"/>
      <c r="AF176" s="92"/>
      <c r="AG176" s="522"/>
      <c r="AH176" s="92"/>
      <c r="AI176" s="92"/>
      <c r="AJ176" s="92"/>
      <c r="AK176" s="92"/>
      <c r="AL176" s="92"/>
    </row>
    <row r="177" spans="1:38" x14ac:dyDescent="0.25">
      <c r="A177" s="63"/>
      <c r="B177" s="53"/>
      <c r="C177" s="53"/>
      <c r="D177" s="92"/>
      <c r="E177" s="92"/>
      <c r="F177" s="92"/>
      <c r="G177" s="92"/>
      <c r="H177" s="92"/>
      <c r="I177" s="92"/>
      <c r="J177" s="92"/>
      <c r="K177" s="92"/>
      <c r="L177" s="92"/>
      <c r="M177" s="93"/>
      <c r="N177" s="73"/>
      <c r="O177" s="54"/>
      <c r="P177" s="54"/>
      <c r="Q177" s="94"/>
      <c r="R177" s="98"/>
      <c r="S177" s="99"/>
      <c r="T177" s="93"/>
      <c r="U177" s="93"/>
      <c r="V177" s="100"/>
      <c r="W177" s="92"/>
      <c r="X177" s="95"/>
      <c r="Y177" s="92"/>
      <c r="Z177" s="92"/>
      <c r="AA177" s="92"/>
      <c r="AB177" s="92"/>
      <c r="AC177" s="91"/>
      <c r="AD177" s="92"/>
      <c r="AE177" s="92"/>
      <c r="AF177" s="92"/>
      <c r="AG177" s="522"/>
      <c r="AH177" s="92"/>
      <c r="AI177" s="92"/>
      <c r="AJ177" s="92"/>
      <c r="AK177" s="92"/>
      <c r="AL177" s="92"/>
    </row>
    <row r="178" spans="1:38" x14ac:dyDescent="0.25">
      <c r="A178" s="63"/>
      <c r="B178" s="53"/>
      <c r="C178" s="53"/>
      <c r="D178" s="92"/>
      <c r="E178" s="92"/>
      <c r="F178" s="92"/>
      <c r="G178" s="92"/>
      <c r="H178" s="92"/>
      <c r="I178" s="92"/>
      <c r="J178" s="92"/>
      <c r="K178" s="92"/>
      <c r="L178" s="92"/>
      <c r="M178" s="93" t="s">
        <v>3675</v>
      </c>
      <c r="N178" s="591" t="s">
        <v>3684</v>
      </c>
      <c r="O178" s="54">
        <v>0.22700000000000001</v>
      </c>
      <c r="P178" s="54">
        <v>2008</v>
      </c>
      <c r="Q178" s="94" t="s">
        <v>3567</v>
      </c>
      <c r="R178" s="587" t="s">
        <v>3685</v>
      </c>
      <c r="S178" s="578">
        <v>85</v>
      </c>
      <c r="T178" s="66">
        <v>1994</v>
      </c>
      <c r="U178" s="578" t="s">
        <v>1016</v>
      </c>
      <c r="V178" s="578" t="s">
        <v>1734</v>
      </c>
      <c r="W178" s="92"/>
      <c r="X178" s="95"/>
      <c r="Y178" s="92"/>
      <c r="Z178" s="92"/>
      <c r="AA178" s="92"/>
      <c r="AB178" s="92"/>
      <c r="AC178" s="91"/>
      <c r="AD178" s="92"/>
      <c r="AE178" s="92"/>
      <c r="AF178" s="92"/>
      <c r="AG178" s="582" t="s">
        <v>3686</v>
      </c>
      <c r="AH178" s="67" t="s">
        <v>3687</v>
      </c>
      <c r="AI178" s="54">
        <v>0.01</v>
      </c>
      <c r="AJ178" s="54">
        <v>1996</v>
      </c>
      <c r="AK178" s="57" t="s">
        <v>3688</v>
      </c>
      <c r="AL178" s="92"/>
    </row>
    <row r="179" spans="1:38" x14ac:dyDescent="0.25">
      <c r="A179" s="63"/>
      <c r="B179" s="53"/>
      <c r="C179" s="53"/>
      <c r="D179" s="92"/>
      <c r="E179" s="92"/>
      <c r="F179" s="92"/>
      <c r="G179" s="92"/>
      <c r="H179" s="92"/>
      <c r="I179" s="92"/>
      <c r="J179" s="92"/>
      <c r="K179" s="92"/>
      <c r="L179" s="92"/>
      <c r="M179" s="93" t="s">
        <v>3682</v>
      </c>
      <c r="N179" s="593"/>
      <c r="O179" s="54">
        <v>8.5000000000000006E-2</v>
      </c>
      <c r="P179" s="54">
        <v>2019</v>
      </c>
      <c r="Q179" s="94" t="s">
        <v>3521</v>
      </c>
      <c r="R179" s="588"/>
      <c r="S179" s="579"/>
      <c r="T179" s="99">
        <v>2010</v>
      </c>
      <c r="U179" s="579"/>
      <c r="V179" s="579"/>
      <c r="W179" s="92"/>
      <c r="X179" s="95"/>
      <c r="Y179" s="92"/>
      <c r="Z179" s="92"/>
      <c r="AA179" s="92"/>
      <c r="AB179" s="92"/>
      <c r="AC179" s="91"/>
      <c r="AD179" s="92"/>
      <c r="AE179" s="92"/>
      <c r="AF179" s="92"/>
      <c r="AG179" s="583"/>
      <c r="AH179" s="67" t="s">
        <v>3689</v>
      </c>
      <c r="AI179" s="54">
        <v>0.14599999999999999</v>
      </c>
      <c r="AJ179" s="54">
        <v>1996</v>
      </c>
      <c r="AK179" s="57" t="s">
        <v>3690</v>
      </c>
      <c r="AL179" s="92"/>
    </row>
    <row r="180" spans="1:38" x14ac:dyDescent="0.25">
      <c r="A180" s="63"/>
      <c r="B180" s="62"/>
      <c r="C180" s="62"/>
      <c r="D180" s="92"/>
      <c r="E180" s="92"/>
      <c r="F180" s="92"/>
      <c r="G180" s="92"/>
      <c r="H180" s="92"/>
      <c r="I180" s="92"/>
      <c r="J180" s="92"/>
      <c r="K180" s="92"/>
      <c r="L180" s="92"/>
      <c r="M180" s="93"/>
      <c r="N180" s="73"/>
      <c r="O180" s="54"/>
      <c r="P180" s="54"/>
      <c r="Q180" s="94"/>
      <c r="R180" s="98"/>
      <c r="S180" s="99"/>
      <c r="T180" s="93"/>
      <c r="U180" s="93"/>
      <c r="V180" s="100"/>
      <c r="W180" s="92"/>
      <c r="X180" s="95"/>
      <c r="Y180" s="92"/>
      <c r="Z180" s="92"/>
      <c r="AA180" s="92"/>
      <c r="AB180" s="92"/>
      <c r="AC180" s="91"/>
      <c r="AD180" s="92"/>
      <c r="AE180" s="92"/>
      <c r="AF180" s="92"/>
      <c r="AG180" s="583"/>
      <c r="AH180" s="67" t="s">
        <v>3691</v>
      </c>
      <c r="AI180" s="54">
        <v>0.14599999999999999</v>
      </c>
      <c r="AJ180" s="54">
        <v>1996</v>
      </c>
      <c r="AK180" s="57" t="s">
        <v>3690</v>
      </c>
      <c r="AL180" s="92"/>
    </row>
    <row r="181" spans="1:38" x14ac:dyDescent="0.25">
      <c r="A181" s="63"/>
      <c r="B181" s="62"/>
      <c r="C181" s="62"/>
      <c r="D181" s="92"/>
      <c r="E181" s="92"/>
      <c r="F181" s="92"/>
      <c r="G181" s="92"/>
      <c r="H181" s="92"/>
      <c r="I181" s="92"/>
      <c r="J181" s="92"/>
      <c r="K181" s="92"/>
      <c r="L181" s="92"/>
      <c r="M181" s="93"/>
      <c r="N181" s="67"/>
      <c r="O181" s="54"/>
      <c r="P181" s="54"/>
      <c r="Q181" s="94"/>
      <c r="R181" s="98"/>
      <c r="S181" s="99"/>
      <c r="T181" s="93"/>
      <c r="U181" s="93"/>
      <c r="V181" s="100"/>
      <c r="W181" s="92"/>
      <c r="X181" s="95"/>
      <c r="Y181" s="92"/>
      <c r="Z181" s="92"/>
      <c r="AA181" s="92"/>
      <c r="AB181" s="92"/>
      <c r="AC181" s="91"/>
      <c r="AD181" s="92"/>
      <c r="AE181" s="92"/>
      <c r="AF181" s="92"/>
      <c r="AG181" s="583"/>
      <c r="AH181" s="67" t="s">
        <v>3692</v>
      </c>
      <c r="AI181" s="54">
        <v>4.5999999999999999E-2</v>
      </c>
      <c r="AJ181" s="54">
        <v>1996</v>
      </c>
      <c r="AK181" s="57" t="s">
        <v>3690</v>
      </c>
      <c r="AL181" s="92"/>
    </row>
    <row r="182" spans="1:38" x14ac:dyDescent="0.25">
      <c r="A182" s="63"/>
      <c r="B182" s="62"/>
      <c r="C182" s="62"/>
      <c r="D182" s="92"/>
      <c r="E182" s="92"/>
      <c r="F182" s="92"/>
      <c r="G182" s="92"/>
      <c r="H182" s="92"/>
      <c r="I182" s="92"/>
      <c r="J182" s="92"/>
      <c r="K182" s="92"/>
      <c r="L182" s="92"/>
      <c r="M182" s="93"/>
      <c r="N182" s="67"/>
      <c r="O182" s="54"/>
      <c r="P182" s="54"/>
      <c r="Q182" s="94"/>
      <c r="R182" s="98"/>
      <c r="S182" s="99"/>
      <c r="T182" s="93"/>
      <c r="U182" s="93"/>
      <c r="V182" s="100"/>
      <c r="W182" s="92"/>
      <c r="X182" s="95"/>
      <c r="Y182" s="92"/>
      <c r="Z182" s="92"/>
      <c r="AA182" s="92"/>
      <c r="AB182" s="92"/>
      <c r="AC182" s="91"/>
      <c r="AD182" s="92"/>
      <c r="AE182" s="92"/>
      <c r="AF182" s="92"/>
      <c r="AG182" s="584"/>
      <c r="AH182" s="67" t="s">
        <v>3693</v>
      </c>
      <c r="AI182" s="54">
        <v>4.5999999999999999E-2</v>
      </c>
      <c r="AJ182" s="54">
        <v>1996</v>
      </c>
      <c r="AK182" s="57" t="s">
        <v>3690</v>
      </c>
      <c r="AL182" s="92"/>
    </row>
    <row r="183" spans="1:38" s="116" customFormat="1" x14ac:dyDescent="0.25">
      <c r="A183" s="69"/>
      <c r="B183" s="58"/>
      <c r="C183" s="58"/>
      <c r="D183" s="115"/>
      <c r="E183" s="115"/>
      <c r="F183" s="115"/>
      <c r="G183" s="115"/>
      <c r="H183" s="115"/>
      <c r="I183" s="115"/>
      <c r="J183" s="115"/>
      <c r="K183" s="115"/>
      <c r="L183" s="115"/>
      <c r="M183" s="100"/>
      <c r="N183" s="56"/>
      <c r="O183" s="54"/>
      <c r="P183" s="54"/>
      <c r="Q183" s="94"/>
      <c r="R183" s="99"/>
      <c r="S183" s="99"/>
      <c r="T183" s="100"/>
      <c r="U183" s="100"/>
      <c r="V183" s="100"/>
      <c r="W183" s="115"/>
      <c r="X183" s="95"/>
      <c r="Y183" s="115"/>
      <c r="Z183" s="115"/>
      <c r="AA183" s="115"/>
      <c r="AB183" s="115"/>
      <c r="AC183" s="95"/>
      <c r="AD183" s="115"/>
      <c r="AE183" s="115"/>
      <c r="AF183" s="115"/>
      <c r="AG183" s="522" t="s">
        <v>3694</v>
      </c>
      <c r="AH183" s="56" t="s">
        <v>3695</v>
      </c>
      <c r="AI183" s="54">
        <v>0.1164</v>
      </c>
      <c r="AJ183" s="54">
        <v>2022</v>
      </c>
      <c r="AK183" s="57" t="s">
        <v>3696</v>
      </c>
      <c r="AL183" s="115"/>
    </row>
    <row r="184" spans="1:38" x14ac:dyDescent="0.25">
      <c r="A184" s="63"/>
      <c r="B184" s="62"/>
      <c r="C184" s="62"/>
      <c r="D184" s="92"/>
      <c r="E184" s="92"/>
      <c r="F184" s="92"/>
      <c r="G184" s="92"/>
      <c r="H184" s="92"/>
      <c r="I184" s="92"/>
      <c r="J184" s="92"/>
      <c r="K184" s="92"/>
      <c r="L184" s="92"/>
      <c r="M184" s="93"/>
      <c r="N184" s="67"/>
      <c r="O184" s="54"/>
      <c r="P184" s="54"/>
      <c r="Q184" s="94"/>
      <c r="R184" s="98"/>
      <c r="S184" s="99"/>
      <c r="T184" s="93"/>
      <c r="U184" s="93"/>
      <c r="V184" s="100"/>
      <c r="W184" s="92"/>
      <c r="X184" s="95"/>
      <c r="Y184" s="92"/>
      <c r="Z184" s="92"/>
      <c r="AA184" s="92"/>
      <c r="AB184" s="92"/>
      <c r="AC184" s="91"/>
      <c r="AD184" s="92"/>
      <c r="AE184" s="92"/>
      <c r="AF184" s="92"/>
      <c r="AG184" s="522"/>
      <c r="AH184" s="92"/>
      <c r="AI184" s="92"/>
      <c r="AJ184" s="92"/>
      <c r="AK184" s="92"/>
      <c r="AL184" s="92"/>
    </row>
    <row r="185" spans="1:38" x14ac:dyDescent="0.25">
      <c r="A185" s="63"/>
      <c r="B185" s="62"/>
      <c r="C185" s="62"/>
      <c r="D185" s="92"/>
      <c r="E185" s="92"/>
      <c r="F185" s="92"/>
      <c r="G185" s="92"/>
      <c r="H185" s="92"/>
      <c r="I185" s="92"/>
      <c r="J185" s="92"/>
      <c r="K185" s="92"/>
      <c r="L185" s="92"/>
      <c r="M185" s="93"/>
      <c r="N185" s="67"/>
      <c r="O185" s="54"/>
      <c r="P185" s="54"/>
      <c r="Q185" s="94"/>
      <c r="R185" s="98"/>
      <c r="S185" s="99"/>
      <c r="T185" s="93"/>
      <c r="U185" s="93"/>
      <c r="V185" s="100"/>
      <c r="W185" s="92"/>
      <c r="X185" s="95"/>
      <c r="Y185" s="92"/>
      <c r="Z185" s="92"/>
      <c r="AA185" s="92"/>
      <c r="AB185" s="92"/>
      <c r="AC185" s="91"/>
      <c r="AD185" s="92"/>
      <c r="AE185" s="92"/>
      <c r="AF185" s="92"/>
      <c r="AG185" s="522"/>
      <c r="AH185" s="92"/>
      <c r="AI185" s="92"/>
      <c r="AJ185" s="92"/>
      <c r="AK185" s="92"/>
      <c r="AL185" s="92"/>
    </row>
    <row r="186" spans="1:38" x14ac:dyDescent="0.25">
      <c r="A186" s="63"/>
      <c r="B186" s="62"/>
      <c r="C186" s="62"/>
      <c r="D186" s="92"/>
      <c r="E186" s="92"/>
      <c r="F186" s="92"/>
      <c r="G186" s="92"/>
      <c r="H186" s="92"/>
      <c r="I186" s="92"/>
      <c r="J186" s="92"/>
      <c r="K186" s="92"/>
      <c r="L186" s="92"/>
      <c r="M186" s="93"/>
      <c r="N186" s="67"/>
      <c r="O186" s="54"/>
      <c r="P186" s="54"/>
      <c r="Q186" s="94"/>
      <c r="R186" s="98"/>
      <c r="S186" s="99"/>
      <c r="T186" s="93"/>
      <c r="U186" s="93"/>
      <c r="V186" s="100"/>
      <c r="W186" s="92"/>
      <c r="X186" s="95"/>
      <c r="Y186" s="92"/>
      <c r="Z186" s="92"/>
      <c r="AA186" s="92"/>
      <c r="AB186" s="92"/>
      <c r="AC186" s="91"/>
      <c r="AD186" s="92"/>
      <c r="AE186" s="92"/>
      <c r="AF186" s="92"/>
      <c r="AG186" s="522"/>
      <c r="AH186" s="92"/>
      <c r="AI186" s="92"/>
      <c r="AJ186" s="92"/>
      <c r="AK186" s="92"/>
      <c r="AL186" s="92"/>
    </row>
    <row r="187" spans="1:38" x14ac:dyDescent="0.25">
      <c r="A187" s="63"/>
      <c r="B187" s="62"/>
      <c r="C187" s="62"/>
      <c r="D187" s="92"/>
      <c r="E187" s="92"/>
      <c r="F187" s="92"/>
      <c r="G187" s="92"/>
      <c r="H187" s="92"/>
      <c r="I187" s="92"/>
      <c r="J187" s="92"/>
      <c r="K187" s="92"/>
      <c r="L187" s="92"/>
      <c r="M187" s="93"/>
      <c r="N187" s="67"/>
      <c r="O187" s="54"/>
      <c r="P187" s="54"/>
      <c r="Q187" s="94"/>
      <c r="R187" s="98"/>
      <c r="S187" s="99"/>
      <c r="T187" s="93"/>
      <c r="U187" s="93"/>
      <c r="V187" s="100"/>
      <c r="W187" s="92"/>
      <c r="X187" s="95"/>
      <c r="Y187" s="92"/>
      <c r="Z187" s="92"/>
      <c r="AA187" s="92"/>
      <c r="AB187" s="92"/>
      <c r="AC187" s="91"/>
      <c r="AD187" s="92"/>
      <c r="AE187" s="92"/>
      <c r="AF187" s="92"/>
      <c r="AG187" s="522"/>
      <c r="AH187" s="92"/>
      <c r="AI187" s="92"/>
      <c r="AJ187" s="92"/>
      <c r="AK187" s="92"/>
      <c r="AL187" s="92"/>
    </row>
    <row r="188" spans="1:38" x14ac:dyDescent="0.25">
      <c r="A188" s="63"/>
      <c r="B188" s="62"/>
      <c r="C188" s="62"/>
      <c r="D188" s="92"/>
      <c r="E188" s="92"/>
      <c r="F188" s="92"/>
      <c r="G188" s="92"/>
      <c r="H188" s="92"/>
      <c r="I188" s="92"/>
      <c r="J188" s="92"/>
      <c r="K188" s="92"/>
      <c r="L188" s="92"/>
      <c r="M188" s="93"/>
      <c r="N188" s="67"/>
      <c r="O188" s="54"/>
      <c r="P188" s="54"/>
      <c r="Q188" s="94"/>
      <c r="R188" s="98"/>
      <c r="S188" s="99"/>
      <c r="T188" s="93"/>
      <c r="U188" s="93"/>
      <c r="V188" s="100"/>
      <c r="W188" s="92"/>
      <c r="X188" s="95"/>
      <c r="Y188" s="92"/>
      <c r="Z188" s="92"/>
      <c r="AA188" s="92"/>
      <c r="AB188" s="92"/>
      <c r="AC188" s="91"/>
      <c r="AD188" s="92"/>
      <c r="AE188" s="92"/>
      <c r="AF188" s="92"/>
      <c r="AG188" s="522"/>
      <c r="AH188" s="92"/>
      <c r="AI188" s="92"/>
      <c r="AJ188" s="92"/>
      <c r="AK188" s="92"/>
      <c r="AL188" s="92"/>
    </row>
    <row r="189" spans="1:38" x14ac:dyDescent="0.25">
      <c r="A189" s="63"/>
      <c r="B189" s="58"/>
      <c r="C189" s="58"/>
      <c r="D189" s="92"/>
      <c r="E189" s="92"/>
      <c r="F189" s="92"/>
      <c r="G189" s="92"/>
      <c r="H189" s="92"/>
      <c r="I189" s="92"/>
      <c r="J189" s="92"/>
      <c r="K189" s="92"/>
      <c r="L189" s="92"/>
      <c r="M189" s="93"/>
      <c r="N189" s="67"/>
      <c r="O189" s="54"/>
      <c r="P189" s="54"/>
      <c r="Q189" s="94"/>
      <c r="R189" s="98"/>
      <c r="S189" s="99"/>
      <c r="T189" s="93"/>
      <c r="U189" s="93"/>
      <c r="V189" s="100"/>
      <c r="W189" s="92"/>
      <c r="X189" s="95"/>
      <c r="Y189" s="92"/>
      <c r="Z189" s="92"/>
      <c r="AA189" s="92"/>
      <c r="AB189" s="92"/>
      <c r="AC189" s="91"/>
      <c r="AD189" s="92"/>
      <c r="AE189" s="92"/>
      <c r="AF189" s="92"/>
      <c r="AG189" s="522"/>
      <c r="AH189" s="92"/>
      <c r="AI189" s="92"/>
      <c r="AJ189" s="92"/>
      <c r="AK189" s="92"/>
      <c r="AL189" s="92"/>
    </row>
    <row r="190" spans="1:38" x14ac:dyDescent="0.25">
      <c r="A190" s="63" t="s">
        <v>3697</v>
      </c>
      <c r="B190" s="53"/>
      <c r="C190" s="53" t="s">
        <v>3698</v>
      </c>
      <c r="D190" s="92"/>
      <c r="E190" s="92"/>
      <c r="F190" s="92"/>
      <c r="G190" s="92"/>
      <c r="H190" s="92"/>
      <c r="I190" s="92"/>
      <c r="J190" s="92"/>
      <c r="K190" s="92"/>
      <c r="L190" s="92"/>
      <c r="M190" s="93" t="s">
        <v>3699</v>
      </c>
      <c r="N190" s="73" t="s">
        <v>3700</v>
      </c>
      <c r="O190" s="54">
        <v>1.7310000000000001</v>
      </c>
      <c r="P190" s="54">
        <v>1967</v>
      </c>
      <c r="Q190" s="94" t="s">
        <v>3701</v>
      </c>
      <c r="R190" s="98" t="s">
        <v>3702</v>
      </c>
      <c r="S190" s="578">
        <v>25</v>
      </c>
      <c r="T190" s="578">
        <v>1967</v>
      </c>
      <c r="U190" s="578" t="s">
        <v>1016</v>
      </c>
      <c r="V190" s="578" t="s">
        <v>28</v>
      </c>
      <c r="W190" s="92"/>
      <c r="X190" s="95"/>
      <c r="Y190" s="92"/>
      <c r="Z190" s="92"/>
      <c r="AA190" s="92"/>
      <c r="AB190" s="92"/>
      <c r="AC190" s="91"/>
      <c r="AD190" s="92"/>
      <c r="AE190" s="92"/>
      <c r="AF190" s="92"/>
      <c r="AG190" s="582" t="s">
        <v>3703</v>
      </c>
      <c r="AH190" s="589" t="s">
        <v>3704</v>
      </c>
      <c r="AI190" s="54">
        <v>0.27200000000000002</v>
      </c>
      <c r="AJ190" s="54">
        <v>1973</v>
      </c>
      <c r="AK190" s="57" t="s">
        <v>3454</v>
      </c>
      <c r="AL190" s="92"/>
    </row>
    <row r="191" spans="1:38" ht="38.25" x14ac:dyDescent="0.25">
      <c r="A191" s="63"/>
      <c r="B191" s="62"/>
      <c r="C191" s="62"/>
      <c r="D191" s="92"/>
      <c r="E191" s="92"/>
      <c r="F191" s="92"/>
      <c r="G191" s="92"/>
      <c r="H191" s="92"/>
      <c r="I191" s="92"/>
      <c r="J191" s="92"/>
      <c r="K191" s="92"/>
      <c r="L191" s="92"/>
      <c r="M191" s="93"/>
      <c r="N191" s="57"/>
      <c r="O191" s="54"/>
      <c r="P191" s="54"/>
      <c r="Q191" s="94"/>
      <c r="R191" s="110" t="s">
        <v>3705</v>
      </c>
      <c r="S191" s="579"/>
      <c r="T191" s="579"/>
      <c r="U191" s="579"/>
      <c r="V191" s="579"/>
      <c r="W191" s="92"/>
      <c r="X191" s="95"/>
      <c r="Y191" s="92"/>
      <c r="Z191" s="92"/>
      <c r="AA191" s="92"/>
      <c r="AB191" s="92"/>
      <c r="AC191" s="91"/>
      <c r="AD191" s="92"/>
      <c r="AE191" s="92"/>
      <c r="AF191" s="92"/>
      <c r="AG191" s="583"/>
      <c r="AH191" s="590"/>
      <c r="AI191" s="54">
        <v>0.27200000000000002</v>
      </c>
      <c r="AJ191" s="54">
        <v>1973</v>
      </c>
      <c r="AK191" s="57" t="s">
        <v>3454</v>
      </c>
      <c r="AL191" s="92"/>
    </row>
    <row r="192" spans="1:38" x14ac:dyDescent="0.25">
      <c r="A192" s="63"/>
      <c r="B192" s="53"/>
      <c r="C192" s="53"/>
      <c r="D192" s="92"/>
      <c r="E192" s="92"/>
      <c r="F192" s="92"/>
      <c r="G192" s="92"/>
      <c r="H192" s="92"/>
      <c r="I192" s="92"/>
      <c r="J192" s="92"/>
      <c r="K192" s="92"/>
      <c r="L192" s="92"/>
      <c r="M192" s="93"/>
      <c r="N192" s="117"/>
      <c r="O192" s="54"/>
      <c r="P192" s="54"/>
      <c r="Q192" s="94"/>
      <c r="R192" s="98"/>
      <c r="S192" s="99"/>
      <c r="T192" s="93"/>
      <c r="U192" s="93"/>
      <c r="V192" s="100"/>
      <c r="W192" s="92"/>
      <c r="X192" s="95"/>
      <c r="Y192" s="92"/>
      <c r="Z192" s="92"/>
      <c r="AA192" s="92"/>
      <c r="AB192" s="92"/>
      <c r="AC192" s="91"/>
      <c r="AD192" s="92"/>
      <c r="AE192" s="92"/>
      <c r="AF192" s="92"/>
      <c r="AG192" s="583"/>
      <c r="AH192" s="589" t="s">
        <v>3706</v>
      </c>
      <c r="AI192" s="54">
        <v>0.27800000000000002</v>
      </c>
      <c r="AJ192" s="54">
        <v>2000</v>
      </c>
      <c r="AK192" s="57" t="s">
        <v>3601</v>
      </c>
      <c r="AL192" s="92"/>
    </row>
    <row r="193" spans="1:38" x14ac:dyDescent="0.25">
      <c r="A193" s="63"/>
      <c r="B193" s="53"/>
      <c r="C193" s="53"/>
      <c r="D193" s="92"/>
      <c r="E193" s="92"/>
      <c r="F193" s="92"/>
      <c r="G193" s="92"/>
      <c r="H193" s="92"/>
      <c r="I193" s="92"/>
      <c r="J193" s="92"/>
      <c r="K193" s="92"/>
      <c r="L193" s="92"/>
      <c r="M193" s="93"/>
      <c r="N193" s="117"/>
      <c r="O193" s="54"/>
      <c r="P193" s="54"/>
      <c r="Q193" s="94"/>
      <c r="R193" s="98"/>
      <c r="S193" s="99"/>
      <c r="T193" s="93"/>
      <c r="U193" s="93"/>
      <c r="V193" s="100"/>
      <c r="W193" s="92"/>
      <c r="X193" s="95"/>
      <c r="Y193" s="92"/>
      <c r="Z193" s="92"/>
      <c r="AA193" s="92"/>
      <c r="AB193" s="92"/>
      <c r="AC193" s="91"/>
      <c r="AD193" s="92"/>
      <c r="AE193" s="92"/>
      <c r="AF193" s="92"/>
      <c r="AG193" s="583"/>
      <c r="AH193" s="590"/>
      <c r="AI193" s="54">
        <v>0.27800000000000002</v>
      </c>
      <c r="AJ193" s="54">
        <v>2000</v>
      </c>
      <c r="AK193" s="57" t="s">
        <v>3601</v>
      </c>
      <c r="AL193" s="92"/>
    </row>
    <row r="194" spans="1:38" x14ac:dyDescent="0.25">
      <c r="A194" s="63"/>
      <c r="B194" s="53"/>
      <c r="C194" s="53"/>
      <c r="D194" s="92"/>
      <c r="E194" s="92"/>
      <c r="F194" s="92"/>
      <c r="G194" s="92"/>
      <c r="H194" s="92"/>
      <c r="I194" s="92"/>
      <c r="J194" s="92"/>
      <c r="K194" s="92"/>
      <c r="L194" s="92"/>
      <c r="M194" s="93"/>
      <c r="N194" s="117"/>
      <c r="O194" s="54"/>
      <c r="P194" s="54"/>
      <c r="Q194" s="94"/>
      <c r="R194" s="98"/>
      <c r="S194" s="99"/>
      <c r="T194" s="93"/>
      <c r="U194" s="93"/>
      <c r="V194" s="100"/>
      <c r="W194" s="92"/>
      <c r="X194" s="95"/>
      <c r="Y194" s="92"/>
      <c r="Z194" s="92"/>
      <c r="AA194" s="92"/>
      <c r="AB194" s="92"/>
      <c r="AC194" s="91"/>
      <c r="AD194" s="92"/>
      <c r="AE194" s="92"/>
      <c r="AF194" s="92"/>
      <c r="AG194" s="584"/>
      <c r="AH194" s="523" t="s">
        <v>3707</v>
      </c>
      <c r="AI194" s="54">
        <v>0.107</v>
      </c>
      <c r="AJ194" s="54">
        <v>1998</v>
      </c>
      <c r="AK194" s="111" t="s">
        <v>3708</v>
      </c>
      <c r="AL194" s="92"/>
    </row>
    <row r="195" spans="1:38" x14ac:dyDescent="0.25">
      <c r="A195" s="63"/>
      <c r="B195" s="53"/>
      <c r="C195" s="53"/>
      <c r="D195" s="92"/>
      <c r="E195" s="92"/>
      <c r="F195" s="92"/>
      <c r="G195" s="92"/>
      <c r="H195" s="92"/>
      <c r="I195" s="92"/>
      <c r="J195" s="92"/>
      <c r="K195" s="92"/>
      <c r="L195" s="92"/>
      <c r="M195" s="93"/>
      <c r="N195" s="117"/>
      <c r="O195" s="54"/>
      <c r="P195" s="54"/>
      <c r="Q195" s="94"/>
      <c r="R195" s="98"/>
      <c r="S195" s="99"/>
      <c r="T195" s="93"/>
      <c r="U195" s="93"/>
      <c r="V195" s="100"/>
      <c r="W195" s="92"/>
      <c r="X195" s="95"/>
      <c r="Y195" s="92"/>
      <c r="Z195" s="92"/>
      <c r="AA195" s="92"/>
      <c r="AB195" s="92"/>
      <c r="AC195" s="91"/>
      <c r="AD195" s="92"/>
      <c r="AE195" s="92"/>
      <c r="AF195" s="92"/>
      <c r="AG195" s="522"/>
      <c r="AH195" s="92"/>
      <c r="AI195" s="92"/>
      <c r="AJ195" s="92"/>
      <c r="AK195" s="92"/>
      <c r="AL195" s="92"/>
    </row>
    <row r="196" spans="1:38" x14ac:dyDescent="0.25">
      <c r="A196" s="63"/>
      <c r="B196" s="53"/>
      <c r="C196" s="53"/>
      <c r="D196" s="92"/>
      <c r="E196" s="92"/>
      <c r="F196" s="92"/>
      <c r="G196" s="92"/>
      <c r="H196" s="92"/>
      <c r="I196" s="92"/>
      <c r="J196" s="92"/>
      <c r="K196" s="92"/>
      <c r="L196" s="92"/>
      <c r="M196" s="93"/>
      <c r="N196" s="117"/>
      <c r="O196" s="54"/>
      <c r="P196" s="54"/>
      <c r="Q196" s="94"/>
      <c r="R196" s="98"/>
      <c r="S196" s="99"/>
      <c r="T196" s="93"/>
      <c r="U196" s="93"/>
      <c r="V196" s="100"/>
      <c r="W196" s="92"/>
      <c r="X196" s="95"/>
      <c r="Y196" s="92"/>
      <c r="Z196" s="92"/>
      <c r="AA196" s="92"/>
      <c r="AB196" s="92"/>
      <c r="AC196" s="91"/>
      <c r="AD196" s="92"/>
      <c r="AE196" s="92"/>
      <c r="AF196" s="92"/>
      <c r="AG196" s="522"/>
      <c r="AH196" s="92"/>
      <c r="AI196" s="92"/>
      <c r="AJ196" s="92"/>
      <c r="AK196" s="92"/>
      <c r="AL196" s="92"/>
    </row>
    <row r="197" spans="1:38" x14ac:dyDescent="0.25">
      <c r="A197" s="63"/>
      <c r="B197" s="53"/>
      <c r="C197" s="53"/>
      <c r="D197" s="92"/>
      <c r="E197" s="92"/>
      <c r="F197" s="92"/>
      <c r="G197" s="92"/>
      <c r="H197" s="92"/>
      <c r="I197" s="92"/>
      <c r="J197" s="92"/>
      <c r="K197" s="92"/>
      <c r="L197" s="92"/>
      <c r="M197" s="93" t="s">
        <v>3709</v>
      </c>
      <c r="N197" s="67" t="s">
        <v>3710</v>
      </c>
      <c r="O197" s="54">
        <v>0.25700000000000001</v>
      </c>
      <c r="P197" s="54">
        <v>1984</v>
      </c>
      <c r="Q197" s="94" t="s">
        <v>3711</v>
      </c>
      <c r="R197" s="98" t="s">
        <v>3712</v>
      </c>
      <c r="S197" s="578">
        <v>24</v>
      </c>
      <c r="T197" s="66">
        <v>1984</v>
      </c>
      <c r="U197" s="578" t="s">
        <v>1016</v>
      </c>
      <c r="V197" s="578" t="s">
        <v>1734</v>
      </c>
      <c r="W197" s="92"/>
      <c r="X197" s="95"/>
      <c r="Y197" s="92"/>
      <c r="Z197" s="92"/>
      <c r="AA197" s="92"/>
      <c r="AB197" s="92"/>
      <c r="AC197" s="91"/>
      <c r="AD197" s="92"/>
      <c r="AE197" s="92"/>
      <c r="AF197" s="92"/>
      <c r="AG197" s="582" t="s">
        <v>3713</v>
      </c>
      <c r="AH197" s="67" t="s">
        <v>3714</v>
      </c>
      <c r="AI197" s="54">
        <v>6.3E-2</v>
      </c>
      <c r="AJ197" s="54">
        <v>2018</v>
      </c>
      <c r="AK197" s="57" t="s">
        <v>3715</v>
      </c>
      <c r="AL197" s="92"/>
    </row>
    <row r="198" spans="1:38" ht="39" x14ac:dyDescent="0.25">
      <c r="A198" s="63"/>
      <c r="B198" s="62"/>
      <c r="C198" s="62"/>
      <c r="D198" s="92"/>
      <c r="E198" s="92"/>
      <c r="F198" s="92"/>
      <c r="G198" s="92"/>
      <c r="H198" s="92"/>
      <c r="I198" s="92"/>
      <c r="J198" s="92"/>
      <c r="K198" s="92"/>
      <c r="L198" s="92"/>
      <c r="M198" s="93"/>
      <c r="N198" s="67"/>
      <c r="O198" s="54"/>
      <c r="P198" s="54"/>
      <c r="Q198" s="94"/>
      <c r="R198" s="101" t="s">
        <v>3716</v>
      </c>
      <c r="S198" s="579"/>
      <c r="T198" s="99">
        <v>2014</v>
      </c>
      <c r="U198" s="579"/>
      <c r="V198" s="579"/>
      <c r="W198" s="92"/>
      <c r="X198" s="95"/>
      <c r="Y198" s="92"/>
      <c r="Z198" s="92"/>
      <c r="AA198" s="92"/>
      <c r="AB198" s="92"/>
      <c r="AC198" s="91"/>
      <c r="AD198" s="92"/>
      <c r="AE198" s="92"/>
      <c r="AF198" s="92"/>
      <c r="AG198" s="583"/>
      <c r="AH198" s="67" t="s">
        <v>3717</v>
      </c>
      <c r="AI198" s="54">
        <v>6.3E-2</v>
      </c>
      <c r="AJ198" s="54">
        <v>2018</v>
      </c>
      <c r="AK198" s="57" t="s">
        <v>3715</v>
      </c>
      <c r="AL198" s="92"/>
    </row>
    <row r="199" spans="1:38" x14ac:dyDescent="0.25">
      <c r="A199" s="63"/>
      <c r="B199" s="62"/>
      <c r="C199" s="62"/>
      <c r="D199" s="92"/>
      <c r="E199" s="92"/>
      <c r="F199" s="92"/>
      <c r="G199" s="92"/>
      <c r="H199" s="92"/>
      <c r="I199" s="92"/>
      <c r="J199" s="92"/>
      <c r="K199" s="92"/>
      <c r="L199" s="92"/>
      <c r="M199" s="93"/>
      <c r="N199" s="67"/>
      <c r="O199" s="54"/>
      <c r="P199" s="54"/>
      <c r="Q199" s="94"/>
      <c r="R199" s="98"/>
      <c r="S199" s="99"/>
      <c r="T199" s="93"/>
      <c r="U199" s="93"/>
      <c r="V199" s="100"/>
      <c r="W199" s="92"/>
      <c r="X199" s="95"/>
      <c r="Y199" s="92"/>
      <c r="Z199" s="92"/>
      <c r="AA199" s="92"/>
      <c r="AB199" s="92"/>
      <c r="AC199" s="91"/>
      <c r="AD199" s="92"/>
      <c r="AE199" s="92"/>
      <c r="AF199" s="92"/>
      <c r="AG199" s="583"/>
      <c r="AH199" s="67" t="s">
        <v>3718</v>
      </c>
      <c r="AI199" s="54">
        <v>6.3E-2</v>
      </c>
      <c r="AJ199" s="54">
        <v>2018</v>
      </c>
      <c r="AK199" s="57" t="s">
        <v>3657</v>
      </c>
      <c r="AL199" s="92"/>
    </row>
    <row r="200" spans="1:38" x14ac:dyDescent="0.25">
      <c r="A200" s="63"/>
      <c r="B200" s="62"/>
      <c r="C200" s="62"/>
      <c r="D200" s="92"/>
      <c r="E200" s="92"/>
      <c r="F200" s="92"/>
      <c r="G200" s="92"/>
      <c r="H200" s="92"/>
      <c r="I200" s="92"/>
      <c r="J200" s="92"/>
      <c r="K200" s="92"/>
      <c r="L200" s="92"/>
      <c r="M200" s="93"/>
      <c r="N200" s="67"/>
      <c r="O200" s="54"/>
      <c r="P200" s="54"/>
      <c r="Q200" s="94"/>
      <c r="R200" s="98"/>
      <c r="S200" s="99"/>
      <c r="T200" s="93"/>
      <c r="U200" s="93"/>
      <c r="V200" s="100"/>
      <c r="W200" s="92"/>
      <c r="X200" s="95"/>
      <c r="Y200" s="92"/>
      <c r="Z200" s="92"/>
      <c r="AA200" s="92"/>
      <c r="AB200" s="92"/>
      <c r="AC200" s="91"/>
      <c r="AD200" s="92"/>
      <c r="AE200" s="92"/>
      <c r="AF200" s="92"/>
      <c r="AG200" s="584"/>
      <c r="AH200" s="67" t="s">
        <v>3719</v>
      </c>
      <c r="AI200" s="54">
        <v>6.3E-2</v>
      </c>
      <c r="AJ200" s="54">
        <v>2018</v>
      </c>
      <c r="AK200" s="57" t="s">
        <v>3657</v>
      </c>
      <c r="AL200" s="92"/>
    </row>
    <row r="201" spans="1:38" x14ac:dyDescent="0.25">
      <c r="A201" s="63"/>
      <c r="B201" s="62"/>
      <c r="C201" s="62"/>
      <c r="D201" s="92"/>
      <c r="E201" s="92"/>
      <c r="F201" s="92"/>
      <c r="G201" s="92"/>
      <c r="H201" s="92"/>
      <c r="I201" s="92"/>
      <c r="J201" s="92"/>
      <c r="K201" s="92"/>
      <c r="L201" s="92"/>
      <c r="M201" s="93"/>
      <c r="N201" s="67"/>
      <c r="O201" s="54"/>
      <c r="P201" s="54"/>
      <c r="Q201" s="94"/>
      <c r="R201" s="98"/>
      <c r="S201" s="99"/>
      <c r="T201" s="93"/>
      <c r="U201" s="93"/>
      <c r="V201" s="100"/>
      <c r="W201" s="92"/>
      <c r="X201" s="95"/>
      <c r="Y201" s="92"/>
      <c r="Z201" s="92"/>
      <c r="AA201" s="92"/>
      <c r="AB201" s="92"/>
      <c r="AC201" s="91"/>
      <c r="AD201" s="92"/>
      <c r="AE201" s="92"/>
      <c r="AF201" s="92"/>
      <c r="AG201" s="522"/>
      <c r="AH201" s="92"/>
      <c r="AI201" s="92"/>
      <c r="AJ201" s="92"/>
      <c r="AK201" s="92"/>
      <c r="AL201" s="92"/>
    </row>
    <row r="202" spans="1:38" x14ac:dyDescent="0.25">
      <c r="A202" s="63"/>
      <c r="B202" s="62"/>
      <c r="C202" s="62"/>
      <c r="D202" s="92"/>
      <c r="E202" s="92"/>
      <c r="F202" s="92"/>
      <c r="G202" s="92"/>
      <c r="H202" s="92"/>
      <c r="I202" s="92"/>
      <c r="J202" s="92"/>
      <c r="K202" s="92"/>
      <c r="L202" s="92"/>
      <c r="M202" s="93"/>
      <c r="N202" s="67"/>
      <c r="O202" s="54"/>
      <c r="P202" s="54"/>
      <c r="Q202" s="94"/>
      <c r="R202" s="98"/>
      <c r="S202" s="99"/>
      <c r="T202" s="93"/>
      <c r="U202" s="93"/>
      <c r="V202" s="100"/>
      <c r="W202" s="92"/>
      <c r="X202" s="95"/>
      <c r="Y202" s="92"/>
      <c r="Z202" s="92"/>
      <c r="AA202" s="92"/>
      <c r="AB202" s="92"/>
      <c r="AC202" s="91"/>
      <c r="AD202" s="92"/>
      <c r="AE202" s="92"/>
      <c r="AF202" s="92"/>
      <c r="AG202" s="522"/>
      <c r="AH202" s="92"/>
      <c r="AI202" s="92"/>
      <c r="AJ202" s="92"/>
      <c r="AK202" s="92"/>
      <c r="AL202" s="92"/>
    </row>
    <row r="203" spans="1:38" x14ac:dyDescent="0.25">
      <c r="A203" s="63"/>
      <c r="B203" s="62"/>
      <c r="C203" s="62"/>
      <c r="D203" s="92"/>
      <c r="E203" s="92"/>
      <c r="F203" s="92"/>
      <c r="G203" s="92"/>
      <c r="H203" s="92"/>
      <c r="I203" s="92"/>
      <c r="J203" s="92"/>
      <c r="K203" s="92"/>
      <c r="L203" s="92"/>
      <c r="M203" s="93" t="s">
        <v>3720</v>
      </c>
      <c r="N203" s="67" t="s">
        <v>3721</v>
      </c>
      <c r="O203" s="54">
        <v>0.45500000000000002</v>
      </c>
      <c r="P203" s="54">
        <v>1984</v>
      </c>
      <c r="Q203" s="94" t="s">
        <v>3701</v>
      </c>
      <c r="R203" s="66"/>
      <c r="S203" s="54"/>
      <c r="T203" s="66"/>
      <c r="U203" s="54"/>
      <c r="V203" s="54"/>
      <c r="W203" s="92"/>
      <c r="X203" s="95"/>
      <c r="Y203" s="92"/>
      <c r="Z203" s="92"/>
      <c r="AA203" s="92"/>
      <c r="AB203" s="92"/>
      <c r="AC203" s="91"/>
      <c r="AD203" s="92"/>
      <c r="AE203" s="92"/>
      <c r="AF203" s="92"/>
      <c r="AG203" s="522"/>
      <c r="AI203" s="92"/>
      <c r="AJ203" s="92"/>
      <c r="AK203" s="92"/>
      <c r="AL203" s="92"/>
    </row>
    <row r="204" spans="1:38" x14ac:dyDescent="0.25">
      <c r="A204" s="63"/>
      <c r="B204" s="62"/>
      <c r="C204" s="62"/>
      <c r="D204" s="92"/>
      <c r="E204" s="92"/>
      <c r="F204" s="92"/>
      <c r="G204" s="92"/>
      <c r="H204" s="92"/>
      <c r="I204" s="92"/>
      <c r="J204" s="92"/>
      <c r="K204" s="92"/>
      <c r="L204" s="92"/>
      <c r="M204" s="93"/>
      <c r="N204" s="67"/>
      <c r="O204" s="54"/>
      <c r="P204" s="54"/>
      <c r="Q204" s="94"/>
      <c r="R204" s="98"/>
      <c r="S204" s="99"/>
      <c r="T204" s="93"/>
      <c r="U204" s="93"/>
      <c r="V204" s="100"/>
      <c r="W204" s="92"/>
      <c r="X204" s="95"/>
      <c r="Y204" s="92"/>
      <c r="Z204" s="92"/>
      <c r="AA204" s="92"/>
      <c r="AB204" s="92"/>
      <c r="AC204" s="91"/>
      <c r="AD204" s="92"/>
      <c r="AE204" s="92"/>
      <c r="AF204" s="92"/>
      <c r="AG204" s="522"/>
      <c r="AI204" s="92"/>
      <c r="AJ204" s="92"/>
      <c r="AK204" s="92"/>
      <c r="AL204" s="92"/>
    </row>
    <row r="205" spans="1:38" x14ac:dyDescent="0.25">
      <c r="A205" s="63"/>
      <c r="B205" s="62"/>
      <c r="C205" s="62"/>
      <c r="D205" s="92"/>
      <c r="E205" s="92"/>
      <c r="F205" s="92"/>
      <c r="G205" s="92"/>
      <c r="H205" s="92"/>
      <c r="I205" s="92"/>
      <c r="J205" s="92"/>
      <c r="K205" s="92"/>
      <c r="L205" s="92"/>
      <c r="M205" s="93" t="s">
        <v>3565</v>
      </c>
      <c r="N205" s="67" t="s">
        <v>3722</v>
      </c>
      <c r="O205" s="54">
        <v>4.1000000000000002E-2</v>
      </c>
      <c r="P205" s="54">
        <v>1984</v>
      </c>
      <c r="Q205" s="94" t="s">
        <v>3701</v>
      </c>
      <c r="R205" s="66" t="s">
        <v>3723</v>
      </c>
      <c r="S205" s="578">
        <v>34</v>
      </c>
      <c r="T205" s="578">
        <v>1973</v>
      </c>
      <c r="U205" s="578" t="s">
        <v>1016</v>
      </c>
      <c r="V205" s="578" t="s">
        <v>28</v>
      </c>
      <c r="W205" s="92"/>
      <c r="X205" s="95"/>
      <c r="Y205" s="92"/>
      <c r="Z205" s="92"/>
      <c r="AA205" s="92"/>
      <c r="AB205" s="92"/>
      <c r="AC205" s="91"/>
      <c r="AD205" s="92"/>
      <c r="AE205" s="92"/>
      <c r="AF205" s="92"/>
      <c r="AG205" s="582" t="s">
        <v>3724</v>
      </c>
      <c r="AH205" s="67" t="s">
        <v>3725</v>
      </c>
      <c r="AI205" s="54">
        <v>0.159</v>
      </c>
      <c r="AJ205" s="54">
        <v>1978</v>
      </c>
      <c r="AK205" s="57" t="s">
        <v>3726</v>
      </c>
      <c r="AL205" s="92"/>
    </row>
    <row r="206" spans="1:38" ht="39" x14ac:dyDescent="0.25">
      <c r="A206" s="63"/>
      <c r="B206" s="62"/>
      <c r="C206" s="62"/>
      <c r="D206" s="92"/>
      <c r="E206" s="92"/>
      <c r="F206" s="92"/>
      <c r="G206" s="92"/>
      <c r="H206" s="92"/>
      <c r="I206" s="92"/>
      <c r="J206" s="92"/>
      <c r="K206" s="92"/>
      <c r="L206" s="92"/>
      <c r="M206" s="93"/>
      <c r="N206" s="67"/>
      <c r="O206" s="54"/>
      <c r="P206" s="54"/>
      <c r="Q206" s="94"/>
      <c r="R206" s="101" t="s">
        <v>3727</v>
      </c>
      <c r="S206" s="579"/>
      <c r="T206" s="579"/>
      <c r="U206" s="579"/>
      <c r="V206" s="579"/>
      <c r="W206" s="92"/>
      <c r="X206" s="95"/>
      <c r="Y206" s="92"/>
      <c r="Z206" s="92"/>
      <c r="AA206" s="92"/>
      <c r="AB206" s="92"/>
      <c r="AC206" s="91"/>
      <c r="AD206" s="92"/>
      <c r="AE206" s="92"/>
      <c r="AF206" s="92"/>
      <c r="AG206" s="583"/>
      <c r="AH206" s="67" t="s">
        <v>3728</v>
      </c>
      <c r="AI206" s="54">
        <v>9.1999999999999998E-2</v>
      </c>
      <c r="AJ206" s="54">
        <v>1984</v>
      </c>
      <c r="AK206" s="57" t="s">
        <v>3729</v>
      </c>
      <c r="AL206" s="92"/>
    </row>
    <row r="207" spans="1:38" x14ac:dyDescent="0.25">
      <c r="A207" s="63"/>
      <c r="B207" s="62"/>
      <c r="C207" s="62"/>
      <c r="D207" s="92"/>
      <c r="E207" s="92"/>
      <c r="F207" s="92"/>
      <c r="G207" s="92"/>
      <c r="H207" s="92"/>
      <c r="I207" s="92"/>
      <c r="J207" s="92"/>
      <c r="K207" s="92"/>
      <c r="L207" s="92"/>
      <c r="M207" s="93"/>
      <c r="N207" s="67"/>
      <c r="O207" s="54"/>
      <c r="P207" s="54"/>
      <c r="Q207" s="94"/>
      <c r="R207" s="98"/>
      <c r="S207" s="99"/>
      <c r="T207" s="93"/>
      <c r="U207" s="93"/>
      <c r="V207" s="100"/>
      <c r="W207" s="92"/>
      <c r="X207" s="95"/>
      <c r="Y207" s="92"/>
      <c r="Z207" s="92"/>
      <c r="AA207" s="92"/>
      <c r="AB207" s="92"/>
      <c r="AC207" s="91"/>
      <c r="AD207" s="92"/>
      <c r="AE207" s="92"/>
      <c r="AF207" s="92"/>
      <c r="AG207" s="583"/>
      <c r="AH207" s="67" t="s">
        <v>3730</v>
      </c>
      <c r="AI207" s="54">
        <v>4.7E-2</v>
      </c>
      <c r="AJ207" s="54">
        <v>1978</v>
      </c>
      <c r="AK207" s="57" t="s">
        <v>3731</v>
      </c>
      <c r="AL207" s="92"/>
    </row>
    <row r="208" spans="1:38" x14ac:dyDescent="0.25">
      <c r="A208" s="63"/>
      <c r="B208" s="62"/>
      <c r="C208" s="62"/>
      <c r="D208" s="92"/>
      <c r="E208" s="92"/>
      <c r="F208" s="92"/>
      <c r="G208" s="92"/>
      <c r="H208" s="92"/>
      <c r="I208" s="92"/>
      <c r="J208" s="92"/>
      <c r="K208" s="92"/>
      <c r="L208" s="92"/>
      <c r="M208" s="93"/>
      <c r="N208" s="67"/>
      <c r="O208" s="54"/>
      <c r="P208" s="54"/>
      <c r="Q208" s="94"/>
      <c r="R208" s="98"/>
      <c r="S208" s="99"/>
      <c r="T208" s="93"/>
      <c r="U208" s="93"/>
      <c r="V208" s="100"/>
      <c r="W208" s="92"/>
      <c r="X208" s="95"/>
      <c r="Y208" s="92"/>
      <c r="Z208" s="92"/>
      <c r="AA208" s="92"/>
      <c r="AB208" s="92"/>
      <c r="AC208" s="91"/>
      <c r="AD208" s="92"/>
      <c r="AE208" s="92"/>
      <c r="AF208" s="92"/>
      <c r="AG208" s="583"/>
      <c r="AH208" s="67" t="s">
        <v>3732</v>
      </c>
      <c r="AI208" s="54">
        <v>4.5999999999999999E-2</v>
      </c>
      <c r="AJ208" s="54">
        <v>1978</v>
      </c>
      <c r="AK208" s="57" t="s">
        <v>3733</v>
      </c>
      <c r="AL208" s="92"/>
    </row>
    <row r="209" spans="1:39" x14ac:dyDescent="0.25">
      <c r="A209" s="63"/>
      <c r="B209" s="62"/>
      <c r="C209" s="62"/>
      <c r="D209" s="92"/>
      <c r="E209" s="92"/>
      <c r="F209" s="92"/>
      <c r="G209" s="92"/>
      <c r="H209" s="92"/>
      <c r="I209" s="92"/>
      <c r="J209" s="92"/>
      <c r="K209" s="92"/>
      <c r="L209" s="92"/>
      <c r="M209" s="93"/>
      <c r="N209" s="67"/>
      <c r="O209" s="54"/>
      <c r="P209" s="54"/>
      <c r="Q209" s="94"/>
      <c r="R209" s="98"/>
      <c r="S209" s="99"/>
      <c r="T209" s="93"/>
      <c r="U209" s="93"/>
      <c r="V209" s="100"/>
      <c r="W209" s="92"/>
      <c r="X209" s="95"/>
      <c r="Y209" s="92"/>
      <c r="Z209" s="92"/>
      <c r="AA209" s="92"/>
      <c r="AB209" s="92"/>
      <c r="AC209" s="91"/>
      <c r="AD209" s="92"/>
      <c r="AE209" s="92"/>
      <c r="AF209" s="92"/>
      <c r="AG209" s="583"/>
      <c r="AH209" s="67" t="s">
        <v>3734</v>
      </c>
      <c r="AI209" s="54">
        <v>9.6000000000000002E-2</v>
      </c>
      <c r="AJ209" s="54">
        <v>1973</v>
      </c>
      <c r="AK209" s="57" t="s">
        <v>3601</v>
      </c>
      <c r="AL209" s="92"/>
    </row>
    <row r="210" spans="1:39" x14ac:dyDescent="0.25">
      <c r="A210" s="63"/>
      <c r="B210" s="62"/>
      <c r="C210" s="62"/>
      <c r="D210" s="92"/>
      <c r="E210" s="92"/>
      <c r="F210" s="92"/>
      <c r="G210" s="92"/>
      <c r="H210" s="92"/>
      <c r="I210" s="92"/>
      <c r="J210" s="92"/>
      <c r="K210" s="92"/>
      <c r="L210" s="92"/>
      <c r="M210" s="93"/>
      <c r="N210" s="67"/>
      <c r="O210" s="54"/>
      <c r="P210" s="54"/>
      <c r="Q210" s="94"/>
      <c r="R210" s="98"/>
      <c r="S210" s="99"/>
      <c r="T210" s="93"/>
      <c r="U210" s="93"/>
      <c r="V210" s="100"/>
      <c r="W210" s="92"/>
      <c r="X210" s="95"/>
      <c r="Y210" s="92"/>
      <c r="Z210" s="92"/>
      <c r="AA210" s="92"/>
      <c r="AB210" s="92"/>
      <c r="AC210" s="91"/>
      <c r="AD210" s="92"/>
      <c r="AE210" s="92"/>
      <c r="AF210" s="92"/>
      <c r="AG210" s="584"/>
      <c r="AH210" s="67" t="s">
        <v>3735</v>
      </c>
      <c r="AI210" s="54">
        <v>7.0000000000000007E-2</v>
      </c>
      <c r="AJ210" s="54">
        <v>1978</v>
      </c>
      <c r="AK210" s="57" t="s">
        <v>3726</v>
      </c>
      <c r="AL210" s="92"/>
    </row>
    <row r="211" spans="1:39" x14ac:dyDescent="0.25">
      <c r="A211" s="63"/>
      <c r="B211" s="62"/>
      <c r="C211" s="62"/>
      <c r="D211" s="92"/>
      <c r="E211" s="92"/>
      <c r="F211" s="92"/>
      <c r="G211" s="92"/>
      <c r="H211" s="92"/>
      <c r="I211" s="92"/>
      <c r="J211" s="92"/>
      <c r="K211" s="92"/>
      <c r="L211" s="92"/>
      <c r="M211" s="93"/>
      <c r="N211" s="67"/>
      <c r="O211" s="54"/>
      <c r="P211" s="54"/>
      <c r="Q211" s="94"/>
      <c r="R211" s="98"/>
      <c r="S211" s="99"/>
      <c r="T211" s="93"/>
      <c r="U211" s="93"/>
      <c r="V211" s="100"/>
      <c r="W211" s="92"/>
      <c r="X211" s="95"/>
      <c r="Y211" s="92"/>
      <c r="Z211" s="92"/>
      <c r="AA211" s="92"/>
      <c r="AB211" s="92"/>
      <c r="AC211" s="91"/>
      <c r="AD211" s="92"/>
      <c r="AE211" s="92"/>
      <c r="AF211" s="92"/>
      <c r="AG211" s="522"/>
      <c r="AH211" s="92"/>
      <c r="AI211" s="92"/>
      <c r="AJ211" s="92"/>
      <c r="AK211" s="92"/>
      <c r="AL211" s="92"/>
    </row>
    <row r="212" spans="1:39" x14ac:dyDescent="0.25">
      <c r="A212" s="66"/>
      <c r="B212" s="62"/>
      <c r="C212" s="62"/>
      <c r="D212" s="92"/>
      <c r="E212" s="92"/>
      <c r="F212" s="92"/>
      <c r="G212" s="92"/>
      <c r="H212" s="92"/>
      <c r="I212" s="92"/>
      <c r="J212" s="92"/>
      <c r="K212" s="92"/>
      <c r="L212" s="92"/>
      <c r="M212" s="93"/>
      <c r="N212" s="67"/>
      <c r="O212" s="54"/>
      <c r="P212" s="54"/>
      <c r="Q212" s="94"/>
      <c r="R212" s="98"/>
      <c r="S212" s="99"/>
      <c r="T212" s="93"/>
      <c r="U212" s="93"/>
      <c r="V212" s="100"/>
      <c r="W212" s="92"/>
      <c r="X212" s="95"/>
      <c r="Y212" s="92"/>
      <c r="Z212" s="92"/>
      <c r="AA212" s="92"/>
      <c r="AB212" s="92"/>
      <c r="AC212" s="91"/>
      <c r="AD212" s="92"/>
      <c r="AE212" s="92"/>
      <c r="AF212" s="92"/>
      <c r="AG212" s="522"/>
      <c r="AH212" s="92"/>
      <c r="AI212" s="92"/>
      <c r="AJ212" s="92"/>
      <c r="AK212" s="92"/>
      <c r="AL212" s="92"/>
    </row>
    <row r="213" spans="1:39" x14ac:dyDescent="0.25">
      <c r="A213" s="63"/>
      <c r="B213" s="62"/>
      <c r="C213" s="62"/>
      <c r="D213" s="92"/>
      <c r="E213" s="92"/>
      <c r="F213" s="92"/>
      <c r="G213" s="92"/>
      <c r="H213" s="92"/>
      <c r="I213" s="92"/>
      <c r="J213" s="92"/>
      <c r="K213" s="92"/>
      <c r="L213" s="92"/>
      <c r="M213" s="93"/>
      <c r="N213" s="67"/>
      <c r="O213" s="54"/>
      <c r="P213" s="54"/>
      <c r="Q213" s="94"/>
      <c r="R213" s="98"/>
      <c r="S213" s="99"/>
      <c r="T213" s="93"/>
      <c r="U213" s="93"/>
      <c r="V213" s="100"/>
      <c r="W213" s="92"/>
      <c r="X213" s="95"/>
      <c r="Y213" s="92"/>
      <c r="Z213" s="92"/>
      <c r="AA213" s="92"/>
      <c r="AB213" s="92"/>
      <c r="AC213" s="91"/>
      <c r="AD213" s="92"/>
      <c r="AE213" s="92"/>
      <c r="AF213" s="92"/>
      <c r="AG213" s="522"/>
      <c r="AH213" s="92"/>
      <c r="AI213" s="92"/>
      <c r="AJ213" s="92"/>
      <c r="AK213" s="92"/>
      <c r="AL213" s="92"/>
    </row>
    <row r="214" spans="1:39" x14ac:dyDescent="0.25">
      <c r="A214" s="63"/>
      <c r="B214" s="62"/>
      <c r="C214" s="62"/>
      <c r="D214" s="92"/>
      <c r="E214" s="92"/>
      <c r="F214" s="92"/>
      <c r="G214" s="92"/>
      <c r="H214" s="92"/>
      <c r="I214" s="92"/>
      <c r="J214" s="92"/>
      <c r="K214" s="92"/>
      <c r="L214" s="92"/>
      <c r="M214" s="93" t="s">
        <v>3736</v>
      </c>
      <c r="N214" s="67" t="s">
        <v>3737</v>
      </c>
      <c r="O214" s="54">
        <v>0.21</v>
      </c>
      <c r="P214" s="54">
        <v>1973</v>
      </c>
      <c r="Q214" s="94" t="s">
        <v>3701</v>
      </c>
      <c r="R214" s="66" t="s">
        <v>3738</v>
      </c>
      <c r="S214" s="578">
        <v>35</v>
      </c>
      <c r="T214" s="578">
        <v>1972</v>
      </c>
      <c r="U214" s="578" t="s">
        <v>1016</v>
      </c>
      <c r="V214" s="578" t="s">
        <v>28</v>
      </c>
      <c r="W214" s="92"/>
      <c r="X214" s="95"/>
      <c r="Y214" s="92"/>
      <c r="Z214" s="92"/>
      <c r="AA214" s="92"/>
      <c r="AB214" s="92"/>
      <c r="AC214" s="91"/>
      <c r="AD214" s="92"/>
      <c r="AE214" s="92"/>
      <c r="AF214" s="92"/>
      <c r="AG214" s="582" t="s">
        <v>3739</v>
      </c>
      <c r="AH214" s="67" t="s">
        <v>3740</v>
      </c>
      <c r="AI214" s="54">
        <v>0.20100000000000001</v>
      </c>
      <c r="AJ214" s="54">
        <v>1977</v>
      </c>
      <c r="AK214" s="57" t="s">
        <v>3458</v>
      </c>
      <c r="AL214" s="92"/>
    </row>
    <row r="215" spans="1:39" ht="39" x14ac:dyDescent="0.25">
      <c r="A215" s="63"/>
      <c r="B215" s="67"/>
      <c r="C215" s="67"/>
      <c r="D215" s="92"/>
      <c r="E215" s="92"/>
      <c r="F215" s="92"/>
      <c r="G215" s="92"/>
      <c r="H215" s="92"/>
      <c r="I215" s="92"/>
      <c r="J215" s="92"/>
      <c r="K215" s="92"/>
      <c r="L215" s="92"/>
      <c r="M215" s="93"/>
      <c r="N215" s="73"/>
      <c r="O215" s="54"/>
      <c r="P215" s="54"/>
      <c r="Q215" s="94"/>
      <c r="R215" s="101" t="s">
        <v>3741</v>
      </c>
      <c r="S215" s="579"/>
      <c r="T215" s="579"/>
      <c r="U215" s="579"/>
      <c r="V215" s="579"/>
      <c r="W215" s="92"/>
      <c r="X215" s="95"/>
      <c r="Y215" s="92"/>
      <c r="Z215" s="92"/>
      <c r="AA215" s="92"/>
      <c r="AB215" s="92"/>
      <c r="AC215" s="91"/>
      <c r="AD215" s="92"/>
      <c r="AE215" s="92"/>
      <c r="AF215" s="92"/>
      <c r="AG215" s="583"/>
      <c r="AH215" s="67" t="s">
        <v>3742</v>
      </c>
      <c r="AI215" s="54">
        <v>0.16600000000000001</v>
      </c>
      <c r="AJ215" s="54">
        <v>1977</v>
      </c>
      <c r="AK215" s="57" t="s">
        <v>3743</v>
      </c>
      <c r="AL215" s="92"/>
    </row>
    <row r="216" spans="1:39" x14ac:dyDescent="0.25">
      <c r="A216" s="63"/>
      <c r="B216" s="62"/>
      <c r="C216" s="62"/>
      <c r="D216" s="92"/>
      <c r="E216" s="92"/>
      <c r="F216" s="92"/>
      <c r="G216" s="92"/>
      <c r="H216" s="92"/>
      <c r="I216" s="92"/>
      <c r="J216" s="92"/>
      <c r="K216" s="92"/>
      <c r="L216" s="92"/>
      <c r="M216" s="93"/>
      <c r="N216" s="67"/>
      <c r="O216" s="54"/>
      <c r="P216" s="54"/>
      <c r="Q216" s="94"/>
      <c r="R216" s="98"/>
      <c r="S216" s="99"/>
      <c r="T216" s="93"/>
      <c r="U216" s="93"/>
      <c r="V216" s="100"/>
      <c r="W216" s="92"/>
      <c r="X216" s="95"/>
      <c r="Y216" s="92"/>
      <c r="Z216" s="92"/>
      <c r="AA216" s="92"/>
      <c r="AB216" s="92"/>
      <c r="AC216" s="91"/>
      <c r="AD216" s="92"/>
      <c r="AE216" s="92"/>
      <c r="AF216" s="92"/>
      <c r="AG216" s="583"/>
      <c r="AH216" s="67" t="s">
        <v>3744</v>
      </c>
      <c r="AI216" s="54">
        <v>0.16500000000000001</v>
      </c>
      <c r="AJ216" s="54">
        <v>1977</v>
      </c>
      <c r="AK216" s="57" t="s">
        <v>3743</v>
      </c>
      <c r="AL216" s="92"/>
    </row>
    <row r="217" spans="1:39" x14ac:dyDescent="0.25">
      <c r="A217" s="63"/>
      <c r="B217" s="62"/>
      <c r="C217" s="62"/>
      <c r="D217" s="92"/>
      <c r="E217" s="92"/>
      <c r="F217" s="92"/>
      <c r="G217" s="92"/>
      <c r="H217" s="92"/>
      <c r="I217" s="92"/>
      <c r="J217" s="92"/>
      <c r="K217" s="92"/>
      <c r="L217" s="92"/>
      <c r="M217" s="93"/>
      <c r="N217" s="67"/>
      <c r="O217" s="54"/>
      <c r="P217" s="54"/>
      <c r="Q217" s="94"/>
      <c r="R217" s="98"/>
      <c r="S217" s="99"/>
      <c r="T217" s="93"/>
      <c r="U217" s="93"/>
      <c r="V217" s="100"/>
      <c r="W217" s="92"/>
      <c r="X217" s="95"/>
      <c r="Y217" s="92"/>
      <c r="Z217" s="92"/>
      <c r="AA217" s="92"/>
      <c r="AB217" s="92"/>
      <c r="AC217" s="91"/>
      <c r="AD217" s="92"/>
      <c r="AE217" s="92"/>
      <c r="AF217" s="92"/>
      <c r="AG217" s="583"/>
      <c r="AH217" s="67" t="s">
        <v>3745</v>
      </c>
      <c r="AI217" s="54">
        <v>9.8500000000000004E-2</v>
      </c>
      <c r="AJ217" s="54">
        <v>2015</v>
      </c>
      <c r="AK217" s="57" t="s">
        <v>3746</v>
      </c>
      <c r="AL217" s="92"/>
    </row>
    <row r="218" spans="1:39" x14ac:dyDescent="0.25">
      <c r="A218" s="63"/>
      <c r="B218" s="62"/>
      <c r="C218" s="62"/>
      <c r="D218" s="92"/>
      <c r="E218" s="92"/>
      <c r="F218" s="92"/>
      <c r="G218" s="92"/>
      <c r="H218" s="92"/>
      <c r="I218" s="92"/>
      <c r="J218" s="92"/>
      <c r="K218" s="92"/>
      <c r="L218" s="92"/>
      <c r="M218" s="93"/>
      <c r="N218" s="67"/>
      <c r="O218" s="54"/>
      <c r="P218" s="54"/>
      <c r="Q218" s="94"/>
      <c r="R218" s="98"/>
      <c r="S218" s="99"/>
      <c r="T218" s="93"/>
      <c r="U218" s="93"/>
      <c r="V218" s="100"/>
      <c r="W218" s="92"/>
      <c r="X218" s="95"/>
      <c r="Y218" s="92"/>
      <c r="Z218" s="92"/>
      <c r="AA218" s="92"/>
      <c r="AB218" s="92"/>
      <c r="AC218" s="91"/>
      <c r="AD218" s="92"/>
      <c r="AE218" s="92"/>
      <c r="AF218" s="92"/>
      <c r="AG218" s="583"/>
      <c r="AH218" s="67" t="s">
        <v>3747</v>
      </c>
      <c r="AI218" s="54">
        <v>9.8500000000000004E-2</v>
      </c>
      <c r="AJ218" s="54">
        <v>2015</v>
      </c>
      <c r="AK218" s="57" t="s">
        <v>3746</v>
      </c>
      <c r="AL218" s="92"/>
    </row>
    <row r="219" spans="1:39" x14ac:dyDescent="0.25">
      <c r="A219" s="63"/>
      <c r="B219" s="62"/>
      <c r="C219" s="62"/>
      <c r="D219" s="92"/>
      <c r="E219" s="92"/>
      <c r="F219" s="92"/>
      <c r="G219" s="92"/>
      <c r="H219" s="92"/>
      <c r="I219" s="92"/>
      <c r="J219" s="92"/>
      <c r="K219" s="92"/>
      <c r="L219" s="92"/>
      <c r="M219" s="93"/>
      <c r="N219" s="67"/>
      <c r="O219" s="54"/>
      <c r="P219" s="54"/>
      <c r="Q219" s="94"/>
      <c r="R219" s="98"/>
      <c r="S219" s="99"/>
      <c r="T219" s="93"/>
      <c r="U219" s="93"/>
      <c r="V219" s="100"/>
      <c r="W219" s="92"/>
      <c r="X219" s="95"/>
      <c r="Y219" s="92"/>
      <c r="Z219" s="92"/>
      <c r="AA219" s="92"/>
      <c r="AB219" s="92"/>
      <c r="AC219" s="91"/>
      <c r="AD219" s="92"/>
      <c r="AE219" s="92"/>
      <c r="AF219" s="92"/>
      <c r="AG219" s="583"/>
      <c r="AH219" s="67" t="s">
        <v>3748</v>
      </c>
      <c r="AI219" s="54">
        <v>9.7000000000000003E-2</v>
      </c>
      <c r="AJ219" s="54">
        <v>1977</v>
      </c>
      <c r="AK219" s="57" t="s">
        <v>3458</v>
      </c>
      <c r="AL219" s="92"/>
      <c r="AM219" s="104"/>
    </row>
    <row r="220" spans="1:39" x14ac:dyDescent="0.25">
      <c r="A220" s="63"/>
      <c r="B220" s="62"/>
      <c r="C220" s="62"/>
      <c r="D220" s="92"/>
      <c r="E220" s="92"/>
      <c r="F220" s="92"/>
      <c r="G220" s="92"/>
      <c r="H220" s="92"/>
      <c r="I220" s="92"/>
      <c r="J220" s="92"/>
      <c r="K220" s="92"/>
      <c r="L220" s="92"/>
      <c r="M220" s="93"/>
      <c r="N220" s="67"/>
      <c r="O220" s="54"/>
      <c r="P220" s="54"/>
      <c r="Q220" s="94"/>
      <c r="R220" s="98"/>
      <c r="S220" s="99"/>
      <c r="T220" s="93"/>
      <c r="U220" s="93"/>
      <c r="V220" s="100"/>
      <c r="W220" s="92"/>
      <c r="X220" s="95"/>
      <c r="Y220" s="92"/>
      <c r="Z220" s="92"/>
      <c r="AA220" s="92"/>
      <c r="AB220" s="92"/>
      <c r="AC220" s="91"/>
      <c r="AD220" s="92"/>
      <c r="AE220" s="92"/>
      <c r="AF220" s="92"/>
      <c r="AG220" s="583"/>
      <c r="AH220" s="67" t="s">
        <v>3749</v>
      </c>
      <c r="AI220" s="54">
        <v>0.1</v>
      </c>
      <c r="AJ220" s="54">
        <v>1977</v>
      </c>
      <c r="AK220" s="57" t="s">
        <v>3743</v>
      </c>
      <c r="AL220" s="92"/>
      <c r="AM220" s="78"/>
    </row>
    <row r="221" spans="1:39" x14ac:dyDescent="0.25">
      <c r="A221" s="63"/>
      <c r="B221" s="62"/>
      <c r="C221" s="62"/>
      <c r="D221" s="92"/>
      <c r="E221" s="92"/>
      <c r="F221" s="92"/>
      <c r="G221" s="92"/>
      <c r="H221" s="92"/>
      <c r="I221" s="92"/>
      <c r="J221" s="92"/>
      <c r="K221" s="92"/>
      <c r="L221" s="92"/>
      <c r="M221" s="93"/>
      <c r="N221" s="67"/>
      <c r="O221" s="54"/>
      <c r="P221" s="54"/>
      <c r="Q221" s="94"/>
      <c r="R221" s="98"/>
      <c r="S221" s="99"/>
      <c r="T221" s="93"/>
      <c r="U221" s="93"/>
      <c r="V221" s="100"/>
      <c r="W221" s="92"/>
      <c r="X221" s="95"/>
      <c r="Y221" s="92"/>
      <c r="Z221" s="92"/>
      <c r="AA221" s="92"/>
      <c r="AB221" s="92"/>
      <c r="AC221" s="91"/>
      <c r="AD221" s="92"/>
      <c r="AE221" s="92"/>
      <c r="AF221" s="92"/>
      <c r="AG221" s="583"/>
      <c r="AH221" s="67" t="s">
        <v>3750</v>
      </c>
      <c r="AI221" s="54">
        <v>0.107</v>
      </c>
      <c r="AJ221" s="54">
        <v>1977</v>
      </c>
      <c r="AK221" s="57" t="s">
        <v>3743</v>
      </c>
      <c r="AL221" s="92"/>
      <c r="AM221" s="78"/>
    </row>
    <row r="222" spans="1:39" x14ac:dyDescent="0.25">
      <c r="A222" s="63"/>
      <c r="B222" s="62"/>
      <c r="C222" s="62"/>
      <c r="D222" s="92"/>
      <c r="E222" s="92"/>
      <c r="F222" s="92"/>
      <c r="G222" s="92"/>
      <c r="H222" s="92"/>
      <c r="I222" s="92"/>
      <c r="J222" s="92"/>
      <c r="K222" s="92"/>
      <c r="L222" s="92"/>
      <c r="M222" s="93"/>
      <c r="N222" s="67"/>
      <c r="O222" s="54"/>
      <c r="P222" s="54"/>
      <c r="Q222" s="94"/>
      <c r="R222" s="98"/>
      <c r="S222" s="99"/>
      <c r="T222" s="93"/>
      <c r="U222" s="93"/>
      <c r="V222" s="100"/>
      <c r="W222" s="92"/>
      <c r="X222" s="95"/>
      <c r="Y222" s="92"/>
      <c r="Z222" s="92"/>
      <c r="AA222" s="92"/>
      <c r="AB222" s="92"/>
      <c r="AC222" s="91"/>
      <c r="AD222" s="92"/>
      <c r="AE222" s="92"/>
      <c r="AF222" s="92"/>
      <c r="AG222" s="583"/>
      <c r="AH222" s="67" t="s">
        <v>3751</v>
      </c>
      <c r="AI222" s="54">
        <v>8.1000000000000003E-2</v>
      </c>
      <c r="AJ222" s="54">
        <v>1978</v>
      </c>
      <c r="AK222" s="57" t="s">
        <v>3752</v>
      </c>
      <c r="AL222" s="92"/>
      <c r="AM222" s="104"/>
    </row>
    <row r="223" spans="1:39" x14ac:dyDescent="0.25">
      <c r="A223" s="63"/>
      <c r="B223" s="62"/>
      <c r="C223" s="62"/>
      <c r="D223" s="92"/>
      <c r="E223" s="92"/>
      <c r="F223" s="92"/>
      <c r="G223" s="92"/>
      <c r="H223" s="92"/>
      <c r="I223" s="92"/>
      <c r="J223" s="92"/>
      <c r="K223" s="92"/>
      <c r="L223" s="92"/>
      <c r="M223" s="93"/>
      <c r="N223" s="67"/>
      <c r="O223" s="54"/>
      <c r="P223" s="54"/>
      <c r="Q223" s="94"/>
      <c r="R223" s="98"/>
      <c r="S223" s="99"/>
      <c r="T223" s="93"/>
      <c r="U223" s="93"/>
      <c r="V223" s="100"/>
      <c r="W223" s="92"/>
      <c r="X223" s="95"/>
      <c r="Y223" s="92"/>
      <c r="Z223" s="92"/>
      <c r="AA223" s="92"/>
      <c r="AB223" s="92"/>
      <c r="AC223" s="91"/>
      <c r="AD223" s="92"/>
      <c r="AE223" s="92"/>
      <c r="AF223" s="92"/>
      <c r="AG223" s="583"/>
      <c r="AH223" s="67" t="s">
        <v>3753</v>
      </c>
      <c r="AI223" s="54">
        <v>0.106</v>
      </c>
      <c r="AJ223" s="54">
        <v>1988</v>
      </c>
      <c r="AK223" s="57" t="s">
        <v>3754</v>
      </c>
      <c r="AL223" s="92"/>
    </row>
    <row r="224" spans="1:39" x14ac:dyDescent="0.25">
      <c r="A224" s="63"/>
      <c r="B224" s="62"/>
      <c r="C224" s="62"/>
      <c r="D224" s="92"/>
      <c r="E224" s="92"/>
      <c r="F224" s="92"/>
      <c r="G224" s="92"/>
      <c r="H224" s="92"/>
      <c r="I224" s="92"/>
      <c r="J224" s="92"/>
      <c r="K224" s="92"/>
      <c r="L224" s="92"/>
      <c r="M224" s="93"/>
      <c r="N224" s="67"/>
      <c r="O224" s="54"/>
      <c r="P224" s="54"/>
      <c r="Q224" s="94"/>
      <c r="R224" s="98"/>
      <c r="S224" s="99"/>
      <c r="T224" s="93"/>
      <c r="U224" s="93"/>
      <c r="V224" s="100"/>
      <c r="W224" s="92"/>
      <c r="X224" s="95"/>
      <c r="Y224" s="92"/>
      <c r="Z224" s="92"/>
      <c r="AA224" s="92"/>
      <c r="AB224" s="92"/>
      <c r="AC224" s="91"/>
      <c r="AD224" s="92"/>
      <c r="AE224" s="92"/>
      <c r="AF224" s="92"/>
      <c r="AG224" s="583"/>
      <c r="AH224" s="67" t="s">
        <v>3755</v>
      </c>
      <c r="AI224" s="54">
        <v>0.214</v>
      </c>
      <c r="AJ224" s="54">
        <v>1976</v>
      </c>
      <c r="AK224" s="57" t="s">
        <v>3756</v>
      </c>
      <c r="AL224" s="92"/>
    </row>
    <row r="225" spans="1:38" x14ac:dyDescent="0.25">
      <c r="A225" s="63"/>
      <c r="B225" s="62"/>
      <c r="C225" s="62"/>
      <c r="D225" s="92"/>
      <c r="E225" s="92"/>
      <c r="F225" s="92"/>
      <c r="G225" s="92"/>
      <c r="H225" s="92"/>
      <c r="I225" s="92"/>
      <c r="J225" s="92"/>
      <c r="K225" s="92"/>
      <c r="L225" s="92"/>
      <c r="M225" s="93"/>
      <c r="N225" s="67"/>
      <c r="O225" s="54"/>
      <c r="P225" s="54"/>
      <c r="Q225" s="94"/>
      <c r="R225" s="98"/>
      <c r="S225" s="99"/>
      <c r="T225" s="93"/>
      <c r="U225" s="93"/>
      <c r="V225" s="100"/>
      <c r="W225" s="92"/>
      <c r="X225" s="95"/>
      <c r="Y225" s="92"/>
      <c r="Z225" s="92"/>
      <c r="AA225" s="92"/>
      <c r="AB225" s="92"/>
      <c r="AC225" s="91"/>
      <c r="AD225" s="92"/>
      <c r="AE225" s="92"/>
      <c r="AF225" s="92"/>
      <c r="AG225" s="583"/>
      <c r="AH225" s="67" t="s">
        <v>3757</v>
      </c>
      <c r="AI225" s="54">
        <v>0.28000000000000003</v>
      </c>
      <c r="AJ225" s="54">
        <v>1976</v>
      </c>
      <c r="AK225" s="57" t="s">
        <v>3758</v>
      </c>
      <c r="AL225" s="92"/>
    </row>
    <row r="226" spans="1:38" x14ac:dyDescent="0.25">
      <c r="A226" s="63"/>
      <c r="B226" s="62"/>
      <c r="C226" s="62"/>
      <c r="D226" s="92"/>
      <c r="E226" s="92"/>
      <c r="F226" s="92"/>
      <c r="G226" s="92"/>
      <c r="H226" s="92"/>
      <c r="I226" s="92"/>
      <c r="J226" s="92"/>
      <c r="K226" s="92"/>
      <c r="L226" s="92"/>
      <c r="M226" s="93"/>
      <c r="N226" s="67"/>
      <c r="O226" s="54"/>
      <c r="P226" s="54"/>
      <c r="Q226" s="94"/>
      <c r="R226" s="98"/>
      <c r="S226" s="99"/>
      <c r="T226" s="93"/>
      <c r="U226" s="93"/>
      <c r="V226" s="100"/>
      <c r="W226" s="92"/>
      <c r="X226" s="95"/>
      <c r="Y226" s="92"/>
      <c r="Z226" s="92"/>
      <c r="AA226" s="92"/>
      <c r="AB226" s="92"/>
      <c r="AC226" s="91"/>
      <c r="AD226" s="92"/>
      <c r="AE226" s="92"/>
      <c r="AF226" s="92"/>
      <c r="AG226" s="583"/>
      <c r="AH226" s="67" t="s">
        <v>3759</v>
      </c>
      <c r="AI226" s="54">
        <v>0.27300000000000002</v>
      </c>
      <c r="AJ226" s="54">
        <v>1976</v>
      </c>
      <c r="AK226" s="57" t="s">
        <v>3756</v>
      </c>
      <c r="AL226" s="92"/>
    </row>
    <row r="227" spans="1:38" x14ac:dyDescent="0.25">
      <c r="A227" s="63"/>
      <c r="B227" s="62"/>
      <c r="C227" s="62"/>
      <c r="D227" s="92"/>
      <c r="E227" s="92"/>
      <c r="F227" s="92"/>
      <c r="G227" s="92"/>
      <c r="H227" s="92"/>
      <c r="I227" s="92"/>
      <c r="J227" s="92"/>
      <c r="K227" s="92"/>
      <c r="L227" s="92"/>
      <c r="M227" s="93"/>
      <c r="N227" s="67"/>
      <c r="O227" s="54"/>
      <c r="P227" s="54"/>
      <c r="Q227" s="94"/>
      <c r="R227" s="98"/>
      <c r="S227" s="99"/>
      <c r="T227" s="93"/>
      <c r="U227" s="93"/>
      <c r="V227" s="100"/>
      <c r="W227" s="92"/>
      <c r="X227" s="95"/>
      <c r="Y227" s="92"/>
      <c r="Z227" s="92"/>
      <c r="AA227" s="92"/>
      <c r="AB227" s="92"/>
      <c r="AC227" s="91"/>
      <c r="AD227" s="92"/>
      <c r="AE227" s="92"/>
      <c r="AF227" s="92"/>
      <c r="AG227" s="583"/>
      <c r="AH227" s="67" t="s">
        <v>3760</v>
      </c>
      <c r="AI227" s="54">
        <v>0.14499999999999999</v>
      </c>
      <c r="AJ227" s="54">
        <v>1983</v>
      </c>
      <c r="AK227" s="57" t="s">
        <v>3761</v>
      </c>
      <c r="AL227" s="92"/>
    </row>
    <row r="228" spans="1:38" x14ac:dyDescent="0.25">
      <c r="A228" s="63"/>
      <c r="B228" s="62"/>
      <c r="C228" s="62"/>
      <c r="D228" s="92"/>
      <c r="E228" s="92"/>
      <c r="F228" s="92"/>
      <c r="G228" s="92"/>
      <c r="H228" s="92"/>
      <c r="I228" s="92"/>
      <c r="J228" s="92"/>
      <c r="K228" s="92"/>
      <c r="L228" s="92"/>
      <c r="M228" s="93"/>
      <c r="N228" s="67"/>
      <c r="O228" s="54"/>
      <c r="P228" s="54"/>
      <c r="Q228" s="94"/>
      <c r="R228" s="98"/>
      <c r="S228" s="99"/>
      <c r="T228" s="93"/>
      <c r="U228" s="93"/>
      <c r="V228" s="100"/>
      <c r="W228" s="92"/>
      <c r="X228" s="95"/>
      <c r="Y228" s="92"/>
      <c r="Z228" s="92"/>
      <c r="AA228" s="92"/>
      <c r="AB228" s="92"/>
      <c r="AC228" s="91"/>
      <c r="AD228" s="92"/>
      <c r="AE228" s="92"/>
      <c r="AF228" s="92"/>
      <c r="AG228" s="583"/>
      <c r="AH228" s="67" t="s">
        <v>3762</v>
      </c>
      <c r="AI228" s="54">
        <v>0.151</v>
      </c>
      <c r="AJ228" s="54">
        <v>1964</v>
      </c>
      <c r="AK228" s="57" t="s">
        <v>3758</v>
      </c>
      <c r="AL228" s="92"/>
    </row>
    <row r="229" spans="1:38" x14ac:dyDescent="0.25">
      <c r="A229" s="63"/>
      <c r="B229" s="62"/>
      <c r="C229" s="62"/>
      <c r="D229" s="92"/>
      <c r="E229" s="92"/>
      <c r="F229" s="92"/>
      <c r="G229" s="92"/>
      <c r="H229" s="92"/>
      <c r="I229" s="92"/>
      <c r="J229" s="92"/>
      <c r="K229" s="92"/>
      <c r="L229" s="92"/>
      <c r="M229" s="93"/>
      <c r="N229" s="67"/>
      <c r="O229" s="54"/>
      <c r="P229" s="54"/>
      <c r="Q229" s="94"/>
      <c r="R229" s="98"/>
      <c r="S229" s="99"/>
      <c r="T229" s="93"/>
      <c r="U229" s="93"/>
      <c r="V229" s="100"/>
      <c r="W229" s="92"/>
      <c r="X229" s="95"/>
      <c r="Y229" s="92"/>
      <c r="Z229" s="92"/>
      <c r="AA229" s="92"/>
      <c r="AB229" s="92"/>
      <c r="AC229" s="91"/>
      <c r="AD229" s="92"/>
      <c r="AE229" s="92"/>
      <c r="AF229" s="92"/>
      <c r="AG229" s="583"/>
      <c r="AH229" s="67" t="s">
        <v>3763</v>
      </c>
      <c r="AI229" s="54">
        <v>0.151</v>
      </c>
      <c r="AJ229" s="54">
        <v>1964</v>
      </c>
      <c r="AK229" s="57" t="s">
        <v>3752</v>
      </c>
      <c r="AL229" s="92"/>
    </row>
    <row r="230" spans="1:38" x14ac:dyDescent="0.25">
      <c r="A230" s="63"/>
      <c r="B230" s="62"/>
      <c r="C230" s="62"/>
      <c r="D230" s="92"/>
      <c r="E230" s="92"/>
      <c r="F230" s="92"/>
      <c r="G230" s="92"/>
      <c r="H230" s="92"/>
      <c r="I230" s="92"/>
      <c r="J230" s="92"/>
      <c r="K230" s="92"/>
      <c r="L230" s="92"/>
      <c r="M230" s="93"/>
      <c r="N230" s="67"/>
      <c r="O230" s="54"/>
      <c r="P230" s="54"/>
      <c r="Q230" s="94"/>
      <c r="R230" s="98"/>
      <c r="S230" s="99"/>
      <c r="T230" s="93"/>
      <c r="U230" s="93"/>
      <c r="V230" s="100"/>
      <c r="W230" s="92"/>
      <c r="X230" s="95"/>
      <c r="Y230" s="92"/>
      <c r="Z230" s="92"/>
      <c r="AA230" s="92"/>
      <c r="AB230" s="92"/>
      <c r="AC230" s="91"/>
      <c r="AD230" s="92"/>
      <c r="AE230" s="92"/>
      <c r="AF230" s="92"/>
      <c r="AG230" s="583"/>
      <c r="AH230" s="67" t="s">
        <v>3764</v>
      </c>
      <c r="AI230" s="54">
        <v>3.3000000000000002E-2</v>
      </c>
      <c r="AJ230" s="54">
        <v>1972</v>
      </c>
      <c r="AK230" s="57" t="s">
        <v>3604</v>
      </c>
      <c r="AL230" s="92"/>
    </row>
    <row r="231" spans="1:38" x14ac:dyDescent="0.25">
      <c r="A231" s="63"/>
      <c r="B231" s="62"/>
      <c r="C231" s="62"/>
      <c r="D231" s="92"/>
      <c r="E231" s="92"/>
      <c r="F231" s="92"/>
      <c r="G231" s="92"/>
      <c r="H231" s="92"/>
      <c r="I231" s="92"/>
      <c r="J231" s="92"/>
      <c r="K231" s="92"/>
      <c r="L231" s="92"/>
      <c r="M231" s="93"/>
      <c r="N231" s="67"/>
      <c r="O231" s="54"/>
      <c r="P231" s="54"/>
      <c r="Q231" s="94"/>
      <c r="R231" s="98"/>
      <c r="S231" s="99"/>
      <c r="T231" s="93"/>
      <c r="U231" s="93"/>
      <c r="V231" s="100"/>
      <c r="W231" s="92"/>
      <c r="X231" s="95"/>
      <c r="Y231" s="92"/>
      <c r="Z231" s="92"/>
      <c r="AA231" s="92"/>
      <c r="AB231" s="92"/>
      <c r="AC231" s="91"/>
      <c r="AD231" s="92"/>
      <c r="AE231" s="92"/>
      <c r="AF231" s="92"/>
      <c r="AG231" s="583"/>
      <c r="AH231" s="67" t="s">
        <v>3765</v>
      </c>
      <c r="AI231" s="54">
        <v>0.12</v>
      </c>
      <c r="AJ231" s="54">
        <v>1985</v>
      </c>
      <c r="AK231" s="57" t="s">
        <v>3766</v>
      </c>
      <c r="AL231" s="92"/>
    </row>
    <row r="232" spans="1:38" x14ac:dyDescent="0.25">
      <c r="A232" s="63"/>
      <c r="B232" s="62"/>
      <c r="C232" s="62"/>
      <c r="D232" s="92"/>
      <c r="E232" s="92"/>
      <c r="F232" s="92"/>
      <c r="G232" s="92"/>
      <c r="H232" s="92"/>
      <c r="I232" s="92"/>
      <c r="J232" s="92"/>
      <c r="K232" s="92"/>
      <c r="L232" s="92"/>
      <c r="M232" s="93"/>
      <c r="N232" s="67"/>
      <c r="O232" s="54"/>
      <c r="P232" s="54"/>
      <c r="Q232" s="94"/>
      <c r="R232" s="98"/>
      <c r="S232" s="99"/>
      <c r="T232" s="93"/>
      <c r="U232" s="93"/>
      <c r="V232" s="100"/>
      <c r="W232" s="92"/>
      <c r="X232" s="95"/>
      <c r="Y232" s="92"/>
      <c r="Z232" s="92"/>
      <c r="AA232" s="92"/>
      <c r="AB232" s="92"/>
      <c r="AC232" s="91"/>
      <c r="AD232" s="92"/>
      <c r="AE232" s="92"/>
      <c r="AF232" s="92"/>
      <c r="AG232" s="583"/>
      <c r="AH232" s="67" t="s">
        <v>3767</v>
      </c>
      <c r="AI232" s="54">
        <v>4.2000000000000003E-2</v>
      </c>
      <c r="AJ232" s="54">
        <v>1989</v>
      </c>
      <c r="AK232" s="57" t="s">
        <v>3485</v>
      </c>
      <c r="AL232" s="92"/>
    </row>
    <row r="233" spans="1:38" x14ac:dyDescent="0.25">
      <c r="A233" s="63"/>
      <c r="B233" s="62"/>
      <c r="C233" s="62"/>
      <c r="D233" s="92"/>
      <c r="E233" s="92"/>
      <c r="F233" s="92"/>
      <c r="G233" s="92"/>
      <c r="H233" s="92"/>
      <c r="I233" s="92"/>
      <c r="J233" s="92"/>
      <c r="K233" s="92"/>
      <c r="L233" s="92"/>
      <c r="M233" s="93"/>
      <c r="N233" s="67"/>
      <c r="O233" s="54"/>
      <c r="P233" s="54"/>
      <c r="Q233" s="94"/>
      <c r="R233" s="98"/>
      <c r="S233" s="99"/>
      <c r="T233" s="93"/>
      <c r="U233" s="93"/>
      <c r="V233" s="100"/>
      <c r="W233" s="92"/>
      <c r="X233" s="95"/>
      <c r="Y233" s="92"/>
      <c r="Z233" s="92"/>
      <c r="AA233" s="92"/>
      <c r="AB233" s="92"/>
      <c r="AC233" s="91"/>
      <c r="AD233" s="92"/>
      <c r="AE233" s="92"/>
      <c r="AF233" s="92"/>
      <c r="AG233" s="583"/>
      <c r="AH233" s="67" t="s">
        <v>3768</v>
      </c>
      <c r="AI233" s="54">
        <v>5.3999999999999999E-2</v>
      </c>
      <c r="AJ233" s="54">
        <v>1976</v>
      </c>
      <c r="AK233" s="57" t="s">
        <v>3604</v>
      </c>
      <c r="AL233" s="92"/>
    </row>
    <row r="234" spans="1:38" x14ac:dyDescent="0.25">
      <c r="A234" s="63"/>
      <c r="B234" s="62"/>
      <c r="C234" s="62"/>
      <c r="D234" s="92"/>
      <c r="E234" s="92"/>
      <c r="F234" s="92"/>
      <c r="G234" s="92"/>
      <c r="H234" s="92"/>
      <c r="I234" s="92"/>
      <c r="J234" s="92"/>
      <c r="K234" s="92"/>
      <c r="L234" s="92"/>
      <c r="M234" s="93"/>
      <c r="N234" s="67"/>
      <c r="O234" s="54"/>
      <c r="P234" s="54"/>
      <c r="Q234" s="94"/>
      <c r="R234" s="98"/>
      <c r="S234" s="99"/>
      <c r="T234" s="93"/>
      <c r="U234" s="93"/>
      <c r="V234" s="100"/>
      <c r="W234" s="92"/>
      <c r="X234" s="95"/>
      <c r="Y234" s="92"/>
      <c r="Z234" s="92"/>
      <c r="AA234" s="92"/>
      <c r="AB234" s="92"/>
      <c r="AC234" s="91"/>
      <c r="AD234" s="92"/>
      <c r="AE234" s="92"/>
      <c r="AF234" s="92"/>
      <c r="AG234" s="583"/>
      <c r="AH234" s="67" t="s">
        <v>3769</v>
      </c>
      <c r="AI234" s="54">
        <v>0.16</v>
      </c>
      <c r="AJ234" s="54">
        <v>1976</v>
      </c>
      <c r="AK234" s="57" t="s">
        <v>3604</v>
      </c>
      <c r="AL234" s="92"/>
    </row>
    <row r="235" spans="1:38" x14ac:dyDescent="0.25">
      <c r="A235" s="63"/>
      <c r="B235" s="62"/>
      <c r="C235" s="62"/>
      <c r="D235" s="92"/>
      <c r="E235" s="92"/>
      <c r="F235" s="92"/>
      <c r="G235" s="92"/>
      <c r="H235" s="92"/>
      <c r="I235" s="92"/>
      <c r="J235" s="92"/>
      <c r="K235" s="92"/>
      <c r="L235" s="92"/>
      <c r="M235" s="93"/>
      <c r="N235" s="67"/>
      <c r="O235" s="54"/>
      <c r="P235" s="54"/>
      <c r="Q235" s="94"/>
      <c r="R235" s="98"/>
      <c r="S235" s="99"/>
      <c r="T235" s="93"/>
      <c r="U235" s="93"/>
      <c r="V235" s="100"/>
      <c r="W235" s="92"/>
      <c r="X235" s="95"/>
      <c r="Y235" s="92"/>
      <c r="Z235" s="92"/>
      <c r="AA235" s="92"/>
      <c r="AB235" s="92"/>
      <c r="AC235" s="91"/>
      <c r="AD235" s="92"/>
      <c r="AE235" s="92"/>
      <c r="AF235" s="92"/>
      <c r="AG235" s="584"/>
      <c r="AH235" s="67" t="s">
        <v>3770</v>
      </c>
      <c r="AI235" s="54">
        <v>0.14199999999999999</v>
      </c>
      <c r="AJ235" s="54">
        <v>1976</v>
      </c>
      <c r="AK235" s="57" t="s">
        <v>3604</v>
      </c>
      <c r="AL235" s="92"/>
    </row>
    <row r="236" spans="1:38" x14ac:dyDescent="0.25">
      <c r="A236" s="63"/>
      <c r="B236" s="62"/>
      <c r="C236" s="62"/>
      <c r="D236" s="92"/>
      <c r="E236" s="92"/>
      <c r="F236" s="92"/>
      <c r="G236" s="92"/>
      <c r="H236" s="92"/>
      <c r="I236" s="92"/>
      <c r="J236" s="92"/>
      <c r="K236" s="92"/>
      <c r="L236" s="92"/>
      <c r="M236" s="93"/>
      <c r="N236" s="67"/>
      <c r="O236" s="54"/>
      <c r="P236" s="54"/>
      <c r="Q236" s="94"/>
      <c r="R236" s="98"/>
      <c r="S236" s="99"/>
      <c r="T236" s="93"/>
      <c r="U236" s="93"/>
      <c r="V236" s="100"/>
      <c r="W236" s="92"/>
      <c r="X236" s="95"/>
      <c r="Y236" s="92"/>
      <c r="Z236" s="92"/>
      <c r="AA236" s="92"/>
      <c r="AB236" s="92"/>
      <c r="AC236" s="91"/>
      <c r="AD236" s="92"/>
      <c r="AE236" s="92"/>
      <c r="AF236" s="92"/>
      <c r="AG236" s="522"/>
      <c r="AH236" s="92"/>
      <c r="AI236" s="92"/>
      <c r="AJ236" s="92"/>
      <c r="AK236" s="92"/>
      <c r="AL236" s="92"/>
    </row>
    <row r="237" spans="1:38" x14ac:dyDescent="0.25">
      <c r="A237" s="63"/>
      <c r="B237" s="62"/>
      <c r="C237" s="62"/>
      <c r="D237" s="92"/>
      <c r="E237" s="92"/>
      <c r="F237" s="92"/>
      <c r="G237" s="92"/>
      <c r="H237" s="92"/>
      <c r="I237" s="92"/>
      <c r="J237" s="92"/>
      <c r="K237" s="92"/>
      <c r="L237" s="92"/>
      <c r="M237" s="93"/>
      <c r="N237" s="67"/>
      <c r="O237" s="54"/>
      <c r="P237" s="54"/>
      <c r="Q237" s="94"/>
      <c r="R237" s="98"/>
      <c r="S237" s="99"/>
      <c r="T237" s="93"/>
      <c r="U237" s="93"/>
      <c r="V237" s="100"/>
      <c r="W237" s="92"/>
      <c r="X237" s="95"/>
      <c r="Y237" s="92"/>
      <c r="Z237" s="92"/>
      <c r="AA237" s="92"/>
      <c r="AB237" s="92"/>
      <c r="AC237" s="91"/>
      <c r="AD237" s="92"/>
      <c r="AE237" s="92"/>
      <c r="AF237" s="92"/>
      <c r="AG237" s="522"/>
      <c r="AH237" s="92"/>
      <c r="AI237" s="92"/>
      <c r="AJ237" s="92"/>
      <c r="AK237" s="92"/>
      <c r="AL237" s="92"/>
    </row>
    <row r="238" spans="1:38" x14ac:dyDescent="0.25">
      <c r="A238" s="63"/>
      <c r="B238" s="62"/>
      <c r="C238" s="62"/>
      <c r="D238" s="92"/>
      <c r="E238" s="92"/>
      <c r="F238" s="92"/>
      <c r="G238" s="92"/>
      <c r="H238" s="92"/>
      <c r="I238" s="92"/>
      <c r="J238" s="92"/>
      <c r="K238" s="92"/>
      <c r="L238" s="92"/>
      <c r="M238" s="93"/>
      <c r="N238" s="67"/>
      <c r="O238" s="54"/>
      <c r="P238" s="54"/>
      <c r="Q238" s="94"/>
      <c r="R238" s="98"/>
      <c r="S238" s="99"/>
      <c r="T238" s="93"/>
      <c r="U238" s="93"/>
      <c r="V238" s="100"/>
      <c r="W238" s="92"/>
      <c r="X238" s="95"/>
      <c r="Y238" s="92"/>
      <c r="Z238" s="92"/>
      <c r="AA238" s="92"/>
      <c r="AB238" s="92"/>
      <c r="AC238" s="91"/>
      <c r="AD238" s="92"/>
      <c r="AE238" s="92"/>
      <c r="AF238" s="92"/>
      <c r="AG238" s="522"/>
      <c r="AH238" s="92"/>
      <c r="AI238" s="92"/>
      <c r="AJ238" s="92"/>
      <c r="AK238" s="92"/>
      <c r="AL238" s="92"/>
    </row>
    <row r="239" spans="1:38" x14ac:dyDescent="0.25">
      <c r="A239" s="63"/>
      <c r="B239" s="62"/>
      <c r="C239" s="62"/>
      <c r="D239" s="92"/>
      <c r="E239" s="92"/>
      <c r="F239" s="92"/>
      <c r="G239" s="92"/>
      <c r="H239" s="92"/>
      <c r="I239" s="92"/>
      <c r="J239" s="92"/>
      <c r="K239" s="92"/>
      <c r="L239" s="92"/>
      <c r="M239" s="93" t="s">
        <v>3568</v>
      </c>
      <c r="N239" s="67" t="s">
        <v>3771</v>
      </c>
      <c r="O239" s="54">
        <v>0.23899999999999999</v>
      </c>
      <c r="P239" s="54">
        <v>1977</v>
      </c>
      <c r="Q239" s="94" t="s">
        <v>3701</v>
      </c>
      <c r="R239" s="578" t="s">
        <v>3772</v>
      </c>
      <c r="S239" s="578">
        <v>91</v>
      </c>
      <c r="T239" s="578">
        <v>2009</v>
      </c>
      <c r="U239" s="578" t="s">
        <v>3523</v>
      </c>
      <c r="V239" s="578" t="s">
        <v>1661</v>
      </c>
      <c r="W239" s="92"/>
      <c r="X239" s="95"/>
      <c r="Y239" s="92"/>
      <c r="Z239" s="92"/>
      <c r="AA239" s="92"/>
      <c r="AB239" s="92"/>
      <c r="AC239" s="91"/>
      <c r="AD239" s="92"/>
      <c r="AE239" s="92"/>
      <c r="AF239" s="92"/>
      <c r="AG239" s="522" t="s">
        <v>3773</v>
      </c>
      <c r="AH239" s="67" t="s">
        <v>3774</v>
      </c>
      <c r="AI239" s="54">
        <v>0.10199999999999999</v>
      </c>
      <c r="AJ239" s="54">
        <v>2014</v>
      </c>
      <c r="AK239" s="57" t="s">
        <v>3775</v>
      </c>
      <c r="AL239" s="92"/>
    </row>
    <row r="240" spans="1:38" x14ac:dyDescent="0.25">
      <c r="A240" s="63"/>
      <c r="B240" s="67"/>
      <c r="C240" s="67"/>
      <c r="D240" s="92"/>
      <c r="E240" s="92"/>
      <c r="F240" s="92"/>
      <c r="G240" s="92"/>
      <c r="H240" s="92"/>
      <c r="I240" s="92"/>
      <c r="J240" s="92"/>
      <c r="K240" s="92"/>
      <c r="L240" s="92"/>
      <c r="M240" s="93"/>
      <c r="N240" s="73"/>
      <c r="O240" s="54"/>
      <c r="P240" s="54"/>
      <c r="Q240" s="94"/>
      <c r="R240" s="579"/>
      <c r="S240" s="579"/>
      <c r="T240" s="579"/>
      <c r="U240" s="579"/>
      <c r="V240" s="579"/>
      <c r="W240" s="92"/>
      <c r="X240" s="95"/>
      <c r="Y240" s="92"/>
      <c r="Z240" s="92"/>
      <c r="AA240" s="92"/>
      <c r="AB240" s="92"/>
      <c r="AC240" s="91"/>
      <c r="AD240" s="92"/>
      <c r="AE240" s="92"/>
      <c r="AF240" s="92"/>
      <c r="AG240" s="522"/>
      <c r="AH240" s="92"/>
      <c r="AI240" s="92"/>
      <c r="AJ240" s="92"/>
      <c r="AK240" s="92"/>
      <c r="AL240" s="92"/>
    </row>
    <row r="241" spans="1:38" x14ac:dyDescent="0.25">
      <c r="A241" s="63"/>
      <c r="B241" s="62"/>
      <c r="C241" s="62"/>
      <c r="D241" s="92"/>
      <c r="E241" s="92"/>
      <c r="F241" s="92"/>
      <c r="G241" s="92"/>
      <c r="H241" s="92"/>
      <c r="I241" s="92"/>
      <c r="J241" s="92"/>
      <c r="K241" s="92"/>
      <c r="L241" s="92"/>
      <c r="M241" s="93"/>
      <c r="N241" s="67"/>
      <c r="O241" s="54"/>
      <c r="P241" s="54"/>
      <c r="Q241" s="94"/>
      <c r="R241" s="98"/>
      <c r="S241" s="99"/>
      <c r="T241" s="93"/>
      <c r="U241" s="93"/>
      <c r="V241" s="100"/>
      <c r="W241" s="92"/>
      <c r="X241" s="95"/>
      <c r="Y241" s="92"/>
      <c r="Z241" s="92"/>
      <c r="AA241" s="92"/>
      <c r="AB241" s="92"/>
      <c r="AC241" s="91"/>
      <c r="AD241" s="92"/>
      <c r="AE241" s="92"/>
      <c r="AF241" s="92"/>
      <c r="AG241" s="522"/>
      <c r="AH241" s="92"/>
      <c r="AI241" s="92"/>
      <c r="AJ241" s="92"/>
      <c r="AK241" s="92"/>
      <c r="AL241" s="92"/>
    </row>
    <row r="242" spans="1:38" x14ac:dyDescent="0.25">
      <c r="A242" s="66"/>
      <c r="B242" s="62"/>
      <c r="C242" s="62"/>
      <c r="D242" s="92"/>
      <c r="E242" s="92"/>
      <c r="F242" s="92"/>
      <c r="G242" s="92"/>
      <c r="H242" s="92"/>
      <c r="I242" s="92"/>
      <c r="J242" s="92"/>
      <c r="K242" s="92"/>
      <c r="L242" s="92"/>
      <c r="M242" s="93" t="s">
        <v>3776</v>
      </c>
      <c r="N242" s="67" t="s">
        <v>3777</v>
      </c>
      <c r="O242" s="54">
        <v>0.23599999999999999</v>
      </c>
      <c r="P242" s="54">
        <v>2018</v>
      </c>
      <c r="Q242" s="94" t="s">
        <v>3521</v>
      </c>
      <c r="R242" s="98"/>
      <c r="S242" s="99"/>
      <c r="T242" s="93"/>
      <c r="U242" s="93"/>
      <c r="V242" s="100"/>
      <c r="W242" s="92"/>
      <c r="X242" s="95"/>
      <c r="Y242" s="92"/>
      <c r="Z242" s="92"/>
      <c r="AA242" s="92"/>
      <c r="AB242" s="92"/>
      <c r="AC242" s="91"/>
      <c r="AD242" s="92"/>
      <c r="AE242" s="92"/>
      <c r="AF242" s="92"/>
      <c r="AG242" s="522"/>
      <c r="AH242" s="92"/>
      <c r="AI242" s="92"/>
      <c r="AJ242" s="92"/>
      <c r="AK242" s="92"/>
      <c r="AL242" s="92"/>
    </row>
    <row r="243" spans="1:38" x14ac:dyDescent="0.25">
      <c r="A243" s="63"/>
      <c r="B243" s="62"/>
      <c r="C243" s="62"/>
      <c r="D243" s="92"/>
      <c r="E243" s="92"/>
      <c r="F243" s="92"/>
      <c r="G243" s="92"/>
      <c r="H243" s="92"/>
      <c r="I243" s="92"/>
      <c r="J243" s="92"/>
      <c r="K243" s="92"/>
      <c r="L243" s="92"/>
      <c r="M243" s="93"/>
      <c r="N243" s="67"/>
      <c r="O243" s="54"/>
      <c r="P243" s="54"/>
      <c r="Q243" s="94"/>
      <c r="R243" s="98"/>
      <c r="S243" s="99"/>
      <c r="T243" s="93"/>
      <c r="U243" s="93"/>
      <c r="V243" s="100"/>
      <c r="W243" s="92"/>
      <c r="X243" s="95"/>
      <c r="Y243" s="92"/>
      <c r="Z243" s="92"/>
      <c r="AA243" s="92"/>
      <c r="AB243" s="92"/>
      <c r="AC243" s="91"/>
      <c r="AD243" s="92"/>
      <c r="AE243" s="92"/>
      <c r="AF243" s="92"/>
      <c r="AG243" s="522"/>
      <c r="AH243" s="92"/>
      <c r="AI243" s="92"/>
      <c r="AJ243" s="92"/>
      <c r="AK243" s="92"/>
      <c r="AL243" s="92"/>
    </row>
    <row r="244" spans="1:38" x14ac:dyDescent="0.25">
      <c r="A244" s="63"/>
      <c r="B244" s="62"/>
      <c r="C244" s="62"/>
      <c r="D244" s="92"/>
      <c r="E244" s="92"/>
      <c r="F244" s="92"/>
      <c r="G244" s="92"/>
      <c r="H244" s="92"/>
      <c r="I244" s="92"/>
      <c r="J244" s="92"/>
      <c r="K244" s="92"/>
      <c r="L244" s="92"/>
      <c r="M244" s="93"/>
      <c r="N244" s="67"/>
      <c r="O244" s="54"/>
      <c r="P244" s="54"/>
      <c r="Q244" s="94"/>
      <c r="R244" s="98"/>
      <c r="S244" s="99"/>
      <c r="T244" s="93"/>
      <c r="U244" s="93"/>
      <c r="V244" s="100"/>
      <c r="W244" s="92"/>
      <c r="X244" s="95"/>
      <c r="Y244" s="92"/>
      <c r="Z244" s="92"/>
      <c r="AA244" s="92"/>
      <c r="AB244" s="92"/>
      <c r="AC244" s="91"/>
      <c r="AD244" s="92"/>
      <c r="AE244" s="92"/>
      <c r="AF244" s="92"/>
      <c r="AG244" s="522"/>
      <c r="AH244" s="92"/>
      <c r="AI244" s="92"/>
      <c r="AJ244" s="92"/>
      <c r="AK244" s="92"/>
      <c r="AL244" s="92"/>
    </row>
    <row r="245" spans="1:38" x14ac:dyDescent="0.25">
      <c r="A245" s="63" t="s">
        <v>1175</v>
      </c>
      <c r="B245" s="53"/>
      <c r="C245" s="53" t="s">
        <v>3778</v>
      </c>
      <c r="D245" s="92"/>
      <c r="E245" s="92"/>
      <c r="F245" s="92"/>
      <c r="G245" s="92"/>
      <c r="H245" s="92"/>
      <c r="I245" s="92"/>
      <c r="J245" s="92"/>
      <c r="K245" s="92"/>
      <c r="L245" s="92"/>
      <c r="M245" s="93" t="s">
        <v>3779</v>
      </c>
      <c r="N245" s="73" t="s">
        <v>3780</v>
      </c>
      <c r="O245" s="54">
        <v>2.911</v>
      </c>
      <c r="P245" s="54">
        <v>2018</v>
      </c>
      <c r="Q245" s="94" t="s">
        <v>3781</v>
      </c>
      <c r="R245" s="66" t="s">
        <v>3782</v>
      </c>
      <c r="S245" s="578">
        <v>3</v>
      </c>
      <c r="T245" s="66">
        <v>1964</v>
      </c>
      <c r="U245" s="578" t="s">
        <v>1017</v>
      </c>
      <c r="V245" s="578" t="s">
        <v>1011</v>
      </c>
      <c r="W245" s="92"/>
      <c r="X245" s="95"/>
      <c r="Y245" s="92"/>
      <c r="Z245" s="92"/>
      <c r="AA245" s="92"/>
      <c r="AB245" s="92"/>
      <c r="AC245" s="91"/>
      <c r="AD245" s="92"/>
      <c r="AE245" s="92"/>
      <c r="AF245" s="92"/>
      <c r="AG245" s="522"/>
      <c r="AH245" s="92"/>
      <c r="AI245" s="92"/>
      <c r="AJ245" s="92"/>
      <c r="AK245" s="92"/>
      <c r="AL245" s="92"/>
    </row>
    <row r="246" spans="1:38" ht="40.5" customHeight="1" x14ac:dyDescent="0.25">
      <c r="A246" s="63"/>
      <c r="B246" s="53"/>
      <c r="C246" s="53"/>
      <c r="D246" s="92"/>
      <c r="E246" s="92"/>
      <c r="F246" s="92"/>
      <c r="G246" s="92"/>
      <c r="H246" s="92"/>
      <c r="I246" s="92"/>
      <c r="J246" s="92"/>
      <c r="K246" s="92"/>
      <c r="L246" s="92"/>
      <c r="M246" s="93"/>
      <c r="N246" s="67"/>
      <c r="O246" s="54"/>
      <c r="P246" s="54"/>
      <c r="Q246" s="94"/>
      <c r="R246" s="110" t="s">
        <v>3783</v>
      </c>
      <c r="S246" s="579"/>
      <c r="T246" s="99">
        <v>2010</v>
      </c>
      <c r="U246" s="579"/>
      <c r="V246" s="579"/>
      <c r="W246" s="92"/>
      <c r="X246" s="95"/>
      <c r="Y246" s="92"/>
      <c r="Z246" s="92"/>
      <c r="AA246" s="92"/>
      <c r="AB246" s="92"/>
      <c r="AC246" s="91"/>
      <c r="AD246" s="92"/>
      <c r="AE246" s="92"/>
      <c r="AF246" s="92"/>
      <c r="AG246" s="522"/>
      <c r="AH246" s="92"/>
      <c r="AI246" s="92"/>
      <c r="AJ246" s="92"/>
      <c r="AK246" s="92"/>
      <c r="AL246" s="92"/>
    </row>
    <row r="247" spans="1:38" ht="25.5" x14ac:dyDescent="0.25">
      <c r="A247" s="63"/>
      <c r="B247" s="53"/>
      <c r="C247" s="53"/>
      <c r="D247" s="92"/>
      <c r="E247" s="92"/>
      <c r="F247" s="92"/>
      <c r="G247" s="92"/>
      <c r="H247" s="92"/>
      <c r="I247" s="92"/>
      <c r="J247" s="92"/>
      <c r="K247" s="92"/>
      <c r="L247" s="92"/>
      <c r="M247" s="93" t="s">
        <v>3783</v>
      </c>
      <c r="N247" s="67" t="s">
        <v>3784</v>
      </c>
      <c r="O247" s="54">
        <v>0.105</v>
      </c>
      <c r="P247" s="54">
        <v>2019</v>
      </c>
      <c r="Q247" s="94" t="s">
        <v>3785</v>
      </c>
      <c r="R247" s="66" t="s">
        <v>3786</v>
      </c>
      <c r="S247" s="578">
        <v>57</v>
      </c>
      <c r="T247" s="66">
        <v>1965</v>
      </c>
      <c r="U247" s="578" t="s">
        <v>1016</v>
      </c>
      <c r="V247" s="578" t="s">
        <v>1801</v>
      </c>
      <c r="W247" s="92"/>
      <c r="X247" s="95"/>
      <c r="Y247" s="92"/>
      <c r="Z247" s="92"/>
      <c r="AA247" s="92"/>
      <c r="AB247" s="92"/>
      <c r="AC247" s="91"/>
      <c r="AD247" s="92"/>
      <c r="AE247" s="92"/>
      <c r="AF247" s="92"/>
      <c r="AG247" s="522"/>
      <c r="AH247" s="92"/>
      <c r="AI247" s="92"/>
      <c r="AJ247" s="92"/>
      <c r="AK247" s="92"/>
      <c r="AL247" s="92"/>
    </row>
    <row r="248" spans="1:38" ht="39" x14ac:dyDescent="0.25">
      <c r="A248" s="63"/>
      <c r="B248" s="53"/>
      <c r="C248" s="53"/>
      <c r="D248" s="92"/>
      <c r="E248" s="92"/>
      <c r="F248" s="92"/>
      <c r="G248" s="92"/>
      <c r="H248" s="92"/>
      <c r="I248" s="92"/>
      <c r="J248" s="92"/>
      <c r="K248" s="92"/>
      <c r="L248" s="92"/>
      <c r="M248" s="93"/>
      <c r="N248" s="67"/>
      <c r="O248" s="54"/>
      <c r="P248" s="54"/>
      <c r="Q248" s="94"/>
      <c r="R248" s="101" t="s">
        <v>3787</v>
      </c>
      <c r="S248" s="579"/>
      <c r="T248" s="99">
        <v>2019</v>
      </c>
      <c r="U248" s="579"/>
      <c r="V248" s="579"/>
      <c r="W248" s="92"/>
      <c r="X248" s="95"/>
      <c r="Y248" s="92"/>
      <c r="Z248" s="92"/>
      <c r="AA248" s="92"/>
      <c r="AB248" s="92"/>
      <c r="AC248" s="91"/>
      <c r="AD248" s="92"/>
      <c r="AE248" s="92"/>
      <c r="AF248" s="92"/>
      <c r="AG248" s="522"/>
      <c r="AH248" s="92"/>
      <c r="AI248" s="92"/>
      <c r="AJ248" s="92"/>
      <c r="AK248" s="92"/>
      <c r="AL248" s="92"/>
    </row>
    <row r="249" spans="1:38" x14ac:dyDescent="0.25">
      <c r="A249" s="63"/>
      <c r="B249" s="62"/>
      <c r="C249" s="62"/>
      <c r="D249" s="92"/>
      <c r="E249" s="92"/>
      <c r="F249" s="92"/>
      <c r="G249" s="92"/>
      <c r="H249" s="92"/>
      <c r="I249" s="92"/>
      <c r="J249" s="92"/>
      <c r="K249" s="92"/>
      <c r="L249" s="92"/>
      <c r="M249" s="93"/>
      <c r="N249" s="67"/>
      <c r="O249" s="54"/>
      <c r="P249" s="54"/>
      <c r="Q249" s="94"/>
      <c r="R249" s="98"/>
      <c r="S249" s="99"/>
      <c r="T249" s="93"/>
      <c r="U249" s="93"/>
      <c r="V249" s="100"/>
      <c r="W249" s="92"/>
      <c r="X249" s="95"/>
      <c r="Y249" s="92"/>
      <c r="Z249" s="92"/>
      <c r="AA249" s="92"/>
      <c r="AB249" s="92"/>
      <c r="AC249" s="91"/>
      <c r="AD249" s="92"/>
      <c r="AE249" s="92"/>
      <c r="AF249" s="92"/>
      <c r="AG249" s="522"/>
      <c r="AH249" s="92"/>
      <c r="AI249" s="92"/>
      <c r="AJ249" s="92"/>
      <c r="AK249" s="92"/>
      <c r="AL249" s="92"/>
    </row>
    <row r="250" spans="1:38" x14ac:dyDescent="0.25">
      <c r="A250" s="63"/>
      <c r="B250" s="62"/>
      <c r="C250" s="62"/>
      <c r="D250" s="92"/>
      <c r="E250" s="92"/>
      <c r="F250" s="92"/>
      <c r="G250" s="92"/>
      <c r="H250" s="92"/>
      <c r="I250" s="92"/>
      <c r="J250" s="92"/>
      <c r="K250" s="92"/>
      <c r="L250" s="92"/>
      <c r="M250" s="93"/>
      <c r="N250" s="67"/>
      <c r="O250" s="54"/>
      <c r="P250" s="54"/>
      <c r="Q250" s="94"/>
      <c r="R250" s="98"/>
      <c r="S250" s="99"/>
      <c r="T250" s="93"/>
      <c r="U250" s="93"/>
      <c r="V250" s="100"/>
      <c r="W250" s="92"/>
      <c r="X250" s="95"/>
      <c r="Y250" s="92"/>
      <c r="Z250" s="92"/>
      <c r="AA250" s="92"/>
      <c r="AB250" s="92"/>
      <c r="AC250" s="91"/>
      <c r="AD250" s="92"/>
      <c r="AE250" s="92"/>
      <c r="AF250" s="92"/>
      <c r="AG250" s="522"/>
      <c r="AH250" s="92"/>
      <c r="AI250" s="92"/>
      <c r="AJ250" s="92"/>
      <c r="AK250" s="92"/>
      <c r="AL250" s="92"/>
    </row>
    <row r="251" spans="1:38" x14ac:dyDescent="0.25">
      <c r="A251" s="63"/>
      <c r="B251" s="62"/>
      <c r="C251" s="62"/>
      <c r="D251" s="92"/>
      <c r="E251" s="92"/>
      <c r="F251" s="92"/>
      <c r="G251" s="92"/>
      <c r="H251" s="92"/>
      <c r="I251" s="92"/>
      <c r="J251" s="92"/>
      <c r="K251" s="92"/>
      <c r="L251" s="92"/>
      <c r="M251" s="93" t="s">
        <v>3788</v>
      </c>
      <c r="N251" s="67" t="s">
        <v>3789</v>
      </c>
      <c r="O251" s="54">
        <v>0.26900000000000002</v>
      </c>
      <c r="P251" s="54">
        <v>1981</v>
      </c>
      <c r="Q251" s="94" t="s">
        <v>3701</v>
      </c>
      <c r="R251" s="98"/>
      <c r="S251" s="99"/>
      <c r="T251" s="93"/>
      <c r="U251" s="93"/>
      <c r="V251" s="100"/>
      <c r="W251" s="92"/>
      <c r="X251" s="95"/>
      <c r="Y251" s="92"/>
      <c r="Z251" s="92"/>
      <c r="AA251" s="92"/>
      <c r="AB251" s="92"/>
      <c r="AC251" s="91"/>
      <c r="AD251" s="92"/>
      <c r="AE251" s="92"/>
      <c r="AF251" s="92"/>
      <c r="AG251" s="522"/>
      <c r="AH251" s="92"/>
      <c r="AI251" s="92"/>
      <c r="AJ251" s="92"/>
      <c r="AK251" s="92"/>
      <c r="AL251" s="92"/>
    </row>
    <row r="252" spans="1:38" x14ac:dyDescent="0.25">
      <c r="A252" s="63"/>
      <c r="B252" s="62"/>
      <c r="C252" s="62"/>
      <c r="D252" s="92"/>
      <c r="E252" s="92"/>
      <c r="F252" s="92"/>
      <c r="G252" s="92"/>
      <c r="H252" s="92"/>
      <c r="I252" s="92"/>
      <c r="J252" s="92"/>
      <c r="K252" s="92"/>
      <c r="L252" s="92"/>
      <c r="M252" s="93"/>
      <c r="N252" s="67"/>
      <c r="O252" s="54"/>
      <c r="P252" s="54"/>
      <c r="Q252" s="94"/>
      <c r="R252" s="98"/>
      <c r="S252" s="99"/>
      <c r="T252" s="93"/>
      <c r="U252" s="93"/>
      <c r="V252" s="100"/>
      <c r="W252" s="92"/>
      <c r="X252" s="95"/>
      <c r="Y252" s="92"/>
      <c r="Z252" s="92"/>
      <c r="AA252" s="92"/>
      <c r="AB252" s="92"/>
      <c r="AC252" s="91"/>
      <c r="AD252" s="92"/>
      <c r="AE252" s="92"/>
      <c r="AF252" s="92"/>
      <c r="AG252" s="522"/>
      <c r="AH252" s="92"/>
      <c r="AI252" s="92"/>
      <c r="AJ252" s="92"/>
      <c r="AK252" s="92"/>
      <c r="AL252" s="92"/>
    </row>
    <row r="253" spans="1:38" x14ac:dyDescent="0.25">
      <c r="A253" s="63"/>
      <c r="B253" s="62"/>
      <c r="C253" s="62"/>
      <c r="D253" s="92"/>
      <c r="E253" s="92"/>
      <c r="F253" s="92"/>
      <c r="G253" s="92"/>
      <c r="H253" s="92"/>
      <c r="I253" s="92"/>
      <c r="J253" s="92"/>
      <c r="K253" s="92"/>
      <c r="L253" s="92"/>
      <c r="M253" s="93"/>
      <c r="N253" s="67"/>
      <c r="O253" s="54"/>
      <c r="P253" s="54"/>
      <c r="Q253" s="94"/>
      <c r="R253" s="98"/>
      <c r="S253" s="99"/>
      <c r="T253" s="93"/>
      <c r="U253" s="93"/>
      <c r="V253" s="100"/>
      <c r="W253" s="92"/>
      <c r="X253" s="95"/>
      <c r="Y253" s="92"/>
      <c r="Z253" s="92"/>
      <c r="AA253" s="92"/>
      <c r="AB253" s="92"/>
      <c r="AC253" s="91"/>
      <c r="AD253" s="92"/>
      <c r="AE253" s="92"/>
      <c r="AF253" s="92"/>
      <c r="AG253" s="522"/>
      <c r="AH253" s="92"/>
      <c r="AI253" s="92"/>
      <c r="AJ253" s="92"/>
      <c r="AK253" s="92"/>
      <c r="AL253" s="92"/>
    </row>
    <row r="254" spans="1:38" x14ac:dyDescent="0.25">
      <c r="A254" s="63"/>
      <c r="B254" s="62"/>
      <c r="C254" s="62"/>
      <c r="D254" s="118" t="s">
        <v>3790</v>
      </c>
      <c r="E254" s="67" t="s">
        <v>3791</v>
      </c>
      <c r="F254" s="119" t="s">
        <v>3792</v>
      </c>
      <c r="G254" s="118">
        <v>2018</v>
      </c>
      <c r="H254" s="119" t="s">
        <v>251</v>
      </c>
      <c r="I254" s="118">
        <v>40</v>
      </c>
      <c r="J254" s="118"/>
      <c r="K254" s="118"/>
      <c r="L254" s="118">
        <v>40</v>
      </c>
      <c r="M254" s="93"/>
      <c r="N254" s="67"/>
      <c r="O254" s="54"/>
      <c r="P254" s="54"/>
      <c r="Q254" s="94"/>
      <c r="R254" s="66" t="s">
        <v>3793</v>
      </c>
      <c r="S254" s="578">
        <v>94</v>
      </c>
      <c r="T254" s="54">
        <v>2017</v>
      </c>
      <c r="U254" s="578" t="s">
        <v>1018</v>
      </c>
      <c r="V254" s="578" t="s">
        <v>56</v>
      </c>
      <c r="W254" s="92"/>
      <c r="X254" s="95"/>
      <c r="Y254" s="92"/>
      <c r="Z254" s="92"/>
      <c r="AA254" s="92"/>
      <c r="AB254" s="92"/>
      <c r="AC254" s="91"/>
      <c r="AD254" s="92"/>
      <c r="AE254" s="92"/>
      <c r="AF254" s="92"/>
      <c r="AG254" s="522"/>
      <c r="AH254" s="92"/>
      <c r="AI254" s="92"/>
      <c r="AJ254" s="92"/>
      <c r="AK254" s="92"/>
      <c r="AL254" s="92"/>
    </row>
    <row r="255" spans="1:38" ht="26.25" x14ac:dyDescent="0.25">
      <c r="A255" s="63"/>
      <c r="B255" s="62"/>
      <c r="C255" s="62"/>
      <c r="D255" s="118"/>
      <c r="E255" s="67"/>
      <c r="F255" s="96">
        <v>0.23899999999999999</v>
      </c>
      <c r="G255" s="118">
        <v>2018</v>
      </c>
      <c r="H255" s="91" t="s">
        <v>1053</v>
      </c>
      <c r="I255" s="118">
        <v>4</v>
      </c>
      <c r="J255" s="118"/>
      <c r="K255" s="118"/>
      <c r="L255" s="118">
        <v>4</v>
      </c>
      <c r="M255" s="93"/>
      <c r="N255" s="67"/>
      <c r="O255" s="54"/>
      <c r="P255" s="54"/>
      <c r="Q255" s="94"/>
      <c r="R255" s="101" t="s">
        <v>3794</v>
      </c>
      <c r="S255" s="579"/>
      <c r="T255" s="54">
        <v>2018</v>
      </c>
      <c r="U255" s="579"/>
      <c r="V255" s="579"/>
      <c r="W255" s="92"/>
      <c r="X255" s="95"/>
      <c r="Y255" s="92"/>
      <c r="Z255" s="92"/>
      <c r="AA255" s="92"/>
      <c r="AB255" s="92"/>
      <c r="AC255" s="91"/>
      <c r="AD255" s="92"/>
      <c r="AE255" s="92"/>
      <c r="AF255" s="92"/>
      <c r="AG255" s="522"/>
      <c r="AH255" s="92"/>
      <c r="AI255" s="92"/>
      <c r="AJ255" s="92"/>
      <c r="AK255" s="92"/>
      <c r="AL255" s="92"/>
    </row>
    <row r="256" spans="1:38" x14ac:dyDescent="0.25">
      <c r="A256" s="63"/>
      <c r="B256" s="62"/>
      <c r="C256" s="62"/>
      <c r="D256" s="118" t="s">
        <v>3795</v>
      </c>
      <c r="E256" s="67" t="s">
        <v>3796</v>
      </c>
      <c r="F256" s="118"/>
      <c r="G256" s="118"/>
      <c r="H256" s="118"/>
      <c r="I256" s="118"/>
      <c r="J256" s="118"/>
      <c r="K256" s="118"/>
      <c r="L256" s="118"/>
      <c r="M256" s="93"/>
      <c r="N256" s="67"/>
      <c r="O256" s="54"/>
      <c r="P256" s="54"/>
      <c r="Q256" s="94"/>
      <c r="R256" s="66" t="s">
        <v>3797</v>
      </c>
      <c r="S256" s="578">
        <v>123</v>
      </c>
      <c r="T256" s="66">
        <v>2018</v>
      </c>
      <c r="U256" s="578" t="s">
        <v>1073</v>
      </c>
      <c r="V256" s="578" t="s">
        <v>231</v>
      </c>
      <c r="W256" s="92"/>
      <c r="X256" s="95"/>
      <c r="Y256" s="92"/>
      <c r="Z256" s="92"/>
      <c r="AA256" s="92"/>
      <c r="AB256" s="92"/>
      <c r="AC256" s="91"/>
      <c r="AD256" s="92"/>
      <c r="AE256" s="92"/>
      <c r="AF256" s="92"/>
      <c r="AG256" s="522" t="s">
        <v>3798</v>
      </c>
      <c r="AH256" s="67" t="s">
        <v>3799</v>
      </c>
      <c r="AI256" s="54">
        <v>0.43769999999999998</v>
      </c>
      <c r="AJ256" s="54">
        <v>2019</v>
      </c>
      <c r="AK256" s="57" t="s">
        <v>3641</v>
      </c>
      <c r="AL256" s="92"/>
    </row>
    <row r="257" spans="1:38" ht="26.25" x14ac:dyDescent="0.25">
      <c r="A257" s="63"/>
      <c r="B257" s="62"/>
      <c r="C257" s="62"/>
      <c r="D257" s="92"/>
      <c r="E257" s="92"/>
      <c r="F257" s="92"/>
      <c r="G257" s="92"/>
      <c r="H257" s="92"/>
      <c r="I257" s="92"/>
      <c r="J257" s="92"/>
      <c r="K257" s="92"/>
      <c r="L257" s="92"/>
      <c r="M257" s="93"/>
      <c r="N257" s="67"/>
      <c r="O257" s="54"/>
      <c r="P257" s="54"/>
      <c r="Q257" s="94"/>
      <c r="R257" s="101" t="s">
        <v>3800</v>
      </c>
      <c r="S257" s="579"/>
      <c r="T257" s="99">
        <v>2018</v>
      </c>
      <c r="U257" s="579"/>
      <c r="V257" s="579"/>
      <c r="W257" s="92"/>
      <c r="X257" s="95"/>
      <c r="Y257" s="92"/>
      <c r="Z257" s="92"/>
      <c r="AA257" s="92"/>
      <c r="AB257" s="92"/>
      <c r="AC257" s="91"/>
      <c r="AD257" s="92"/>
      <c r="AE257" s="92"/>
      <c r="AF257" s="92"/>
      <c r="AG257" s="522" t="s">
        <v>3801</v>
      </c>
      <c r="AH257" s="67" t="s">
        <v>3802</v>
      </c>
      <c r="AI257" s="54">
        <v>0.43540000000000001</v>
      </c>
      <c r="AJ257" s="54">
        <v>2019</v>
      </c>
      <c r="AK257" s="57" t="s">
        <v>3641</v>
      </c>
      <c r="AL257" s="92"/>
    </row>
    <row r="258" spans="1:38" x14ac:dyDescent="0.25">
      <c r="A258" s="63"/>
      <c r="B258" s="62"/>
      <c r="C258" s="62"/>
      <c r="D258" s="92"/>
      <c r="E258" s="92"/>
      <c r="F258" s="92"/>
      <c r="G258" s="92"/>
      <c r="H258" s="92"/>
      <c r="I258" s="92"/>
      <c r="J258" s="92"/>
      <c r="K258" s="92"/>
      <c r="L258" s="92"/>
      <c r="M258" s="93"/>
      <c r="N258" s="67"/>
      <c r="O258" s="54"/>
      <c r="P258" s="54"/>
      <c r="Q258" s="94"/>
      <c r="R258" s="98"/>
      <c r="S258" s="99"/>
      <c r="T258" s="93"/>
      <c r="U258" s="93"/>
      <c r="V258" s="100"/>
      <c r="W258" s="92"/>
      <c r="X258" s="95"/>
      <c r="Y258" s="92"/>
      <c r="Z258" s="92"/>
      <c r="AA258" s="92"/>
      <c r="AB258" s="92"/>
      <c r="AC258" s="91"/>
      <c r="AD258" s="92"/>
      <c r="AE258" s="92"/>
      <c r="AF258" s="92"/>
      <c r="AG258" s="522" t="s">
        <v>3801</v>
      </c>
      <c r="AH258" s="67" t="s">
        <v>3803</v>
      </c>
      <c r="AI258" s="54">
        <v>0.2349</v>
      </c>
      <c r="AJ258" s="54">
        <v>2019</v>
      </c>
      <c r="AK258" s="57" t="s">
        <v>3497</v>
      </c>
      <c r="AL258" s="92"/>
    </row>
    <row r="259" spans="1:38" x14ac:dyDescent="0.25">
      <c r="A259" s="63"/>
      <c r="B259" s="62"/>
      <c r="C259" s="62"/>
      <c r="D259" s="92"/>
      <c r="E259" s="92"/>
      <c r="F259" s="92"/>
      <c r="G259" s="92"/>
      <c r="H259" s="92"/>
      <c r="I259" s="92"/>
      <c r="J259" s="92"/>
      <c r="K259" s="92"/>
      <c r="L259" s="92"/>
      <c r="M259" s="93"/>
      <c r="N259" s="67"/>
      <c r="O259" s="54"/>
      <c r="P259" s="54"/>
      <c r="Q259" s="94"/>
      <c r="R259" s="98"/>
      <c r="S259" s="99"/>
      <c r="T259" s="93"/>
      <c r="U259" s="93"/>
      <c r="V259" s="100"/>
      <c r="W259" s="92"/>
      <c r="X259" s="95"/>
      <c r="Y259" s="92"/>
      <c r="Z259" s="92"/>
      <c r="AA259" s="92"/>
      <c r="AB259" s="92"/>
      <c r="AC259" s="91"/>
      <c r="AD259" s="92"/>
      <c r="AE259" s="92"/>
      <c r="AF259" s="92"/>
      <c r="AG259" s="522"/>
      <c r="AH259" s="92"/>
      <c r="AI259" s="92"/>
      <c r="AJ259" s="92"/>
      <c r="AK259" s="92"/>
      <c r="AL259" s="92"/>
    </row>
    <row r="260" spans="1:38" x14ac:dyDescent="0.25">
      <c r="A260" s="63"/>
      <c r="B260" s="62"/>
      <c r="C260" s="62"/>
      <c r="D260" s="92"/>
      <c r="E260" s="92"/>
      <c r="F260" s="92"/>
      <c r="G260" s="92"/>
      <c r="H260" s="92"/>
      <c r="I260" s="92"/>
      <c r="J260" s="92"/>
      <c r="K260" s="92"/>
      <c r="L260" s="92"/>
      <c r="M260" s="93"/>
      <c r="N260" s="67"/>
      <c r="O260" s="54"/>
      <c r="P260" s="54"/>
      <c r="Q260" s="94"/>
      <c r="R260" s="98"/>
      <c r="S260" s="99"/>
      <c r="T260" s="93"/>
      <c r="U260" s="93"/>
      <c r="V260" s="100"/>
      <c r="W260" s="92"/>
      <c r="X260" s="95"/>
      <c r="Y260" s="92"/>
      <c r="Z260" s="92"/>
      <c r="AA260" s="92"/>
      <c r="AB260" s="92"/>
      <c r="AC260" s="91"/>
      <c r="AD260" s="92"/>
      <c r="AE260" s="92"/>
      <c r="AF260" s="92"/>
      <c r="AG260" s="522"/>
      <c r="AH260" s="92"/>
      <c r="AI260" s="92"/>
      <c r="AJ260" s="92"/>
      <c r="AK260" s="92"/>
      <c r="AL260" s="92"/>
    </row>
    <row r="261" spans="1:38" x14ac:dyDescent="0.25">
      <c r="A261" s="63" t="s">
        <v>1167</v>
      </c>
      <c r="B261" s="53"/>
      <c r="C261" s="53" t="s">
        <v>3804</v>
      </c>
      <c r="D261" s="92"/>
      <c r="E261" s="92"/>
      <c r="F261" s="92"/>
      <c r="G261" s="92"/>
      <c r="H261" s="92"/>
      <c r="I261" s="92"/>
      <c r="J261" s="92"/>
      <c r="K261" s="92"/>
      <c r="L261" s="92"/>
      <c r="M261" s="93" t="s">
        <v>3805</v>
      </c>
      <c r="N261" s="67" t="s">
        <v>3806</v>
      </c>
      <c r="O261" s="54">
        <v>1.153</v>
      </c>
      <c r="P261" s="54">
        <v>1967</v>
      </c>
      <c r="Q261" s="94" t="s">
        <v>3701</v>
      </c>
      <c r="R261" s="66" t="s">
        <v>3807</v>
      </c>
      <c r="S261" s="578">
        <v>12</v>
      </c>
      <c r="T261" s="578">
        <v>2017</v>
      </c>
      <c r="U261" s="578" t="s">
        <v>3523</v>
      </c>
      <c r="V261" s="578" t="s">
        <v>253</v>
      </c>
      <c r="W261" s="92"/>
      <c r="X261" s="95"/>
      <c r="Y261" s="92"/>
      <c r="Z261" s="92"/>
      <c r="AA261" s="92"/>
      <c r="AB261" s="92"/>
      <c r="AC261" s="91"/>
      <c r="AD261" s="92"/>
      <c r="AE261" s="92"/>
      <c r="AF261" s="92"/>
      <c r="AG261" s="582" t="s">
        <v>3808</v>
      </c>
      <c r="AH261" s="67" t="s">
        <v>3809</v>
      </c>
      <c r="AI261" s="54">
        <v>0.127</v>
      </c>
      <c r="AJ261" s="54">
        <v>2012</v>
      </c>
      <c r="AK261" s="57" t="s">
        <v>3715</v>
      </c>
      <c r="AL261" s="92"/>
    </row>
    <row r="262" spans="1:38" ht="26.25" x14ac:dyDescent="0.25">
      <c r="A262" s="63"/>
      <c r="B262" s="53"/>
      <c r="C262" s="53"/>
      <c r="D262" s="92"/>
      <c r="E262" s="92"/>
      <c r="F262" s="92"/>
      <c r="G262" s="92"/>
      <c r="H262" s="92"/>
      <c r="I262" s="92"/>
      <c r="J262" s="92"/>
      <c r="K262" s="92"/>
      <c r="L262" s="92"/>
      <c r="M262" s="93"/>
      <c r="N262" s="67"/>
      <c r="O262" s="54"/>
      <c r="P262" s="54"/>
      <c r="Q262" s="94"/>
      <c r="R262" s="101" t="s">
        <v>3810</v>
      </c>
      <c r="S262" s="579"/>
      <c r="T262" s="579"/>
      <c r="U262" s="579"/>
      <c r="V262" s="579"/>
      <c r="W262" s="92"/>
      <c r="X262" s="95"/>
      <c r="Y262" s="92"/>
      <c r="Z262" s="92"/>
      <c r="AA262" s="92"/>
      <c r="AB262" s="92"/>
      <c r="AC262" s="91"/>
      <c r="AD262" s="92"/>
      <c r="AE262" s="92"/>
      <c r="AF262" s="92"/>
      <c r="AG262" s="583"/>
      <c r="AH262" s="67" t="s">
        <v>3811</v>
      </c>
      <c r="AI262" s="54">
        <v>0.126</v>
      </c>
      <c r="AJ262" s="54">
        <v>1977</v>
      </c>
      <c r="AK262" s="57" t="s">
        <v>3456</v>
      </c>
      <c r="AL262" s="92"/>
    </row>
    <row r="263" spans="1:38" x14ac:dyDescent="0.25">
      <c r="A263" s="63"/>
      <c r="B263" s="62"/>
      <c r="C263" s="62"/>
      <c r="D263" s="92"/>
      <c r="E263" s="92"/>
      <c r="F263" s="92"/>
      <c r="G263" s="92"/>
      <c r="H263" s="92"/>
      <c r="I263" s="92"/>
      <c r="J263" s="92"/>
      <c r="K263" s="92"/>
      <c r="L263" s="92"/>
      <c r="M263" s="93"/>
      <c r="N263" s="67"/>
      <c r="O263" s="54"/>
      <c r="P263" s="54"/>
      <c r="Q263" s="94"/>
      <c r="R263" s="98"/>
      <c r="S263" s="99"/>
      <c r="T263" s="93"/>
      <c r="U263" s="93"/>
      <c r="V263" s="100"/>
      <c r="W263" s="92"/>
      <c r="X263" s="95"/>
      <c r="Y263" s="92"/>
      <c r="Z263" s="92"/>
      <c r="AA263" s="92"/>
      <c r="AB263" s="92"/>
      <c r="AC263" s="91"/>
      <c r="AD263" s="92"/>
      <c r="AE263" s="92"/>
      <c r="AF263" s="92"/>
      <c r="AG263" s="583"/>
      <c r="AH263" s="67" t="s">
        <v>3812</v>
      </c>
      <c r="AI263" s="54">
        <v>3.6999999999999998E-2</v>
      </c>
      <c r="AJ263" s="54">
        <v>1966</v>
      </c>
      <c r="AK263" s="57" t="s">
        <v>3601</v>
      </c>
      <c r="AL263" s="92"/>
    </row>
    <row r="264" spans="1:38" x14ac:dyDescent="0.25">
      <c r="A264" s="63"/>
      <c r="B264" s="62"/>
      <c r="C264" s="62"/>
      <c r="D264" s="92"/>
      <c r="E264" s="92"/>
      <c r="F264" s="92"/>
      <c r="G264" s="92"/>
      <c r="H264" s="92"/>
      <c r="I264" s="92"/>
      <c r="J264" s="92"/>
      <c r="K264" s="92"/>
      <c r="L264" s="92"/>
      <c r="M264" s="93"/>
      <c r="N264" s="67"/>
      <c r="O264" s="54"/>
      <c r="P264" s="54"/>
      <c r="Q264" s="94"/>
      <c r="R264" s="98"/>
      <c r="S264" s="99"/>
      <c r="T264" s="93"/>
      <c r="U264" s="93"/>
      <c r="V264" s="100"/>
      <c r="W264" s="92"/>
      <c r="X264" s="95"/>
      <c r="Y264" s="92"/>
      <c r="Z264" s="92"/>
      <c r="AA264" s="92"/>
      <c r="AB264" s="92"/>
      <c r="AC264" s="91"/>
      <c r="AD264" s="92"/>
      <c r="AE264" s="92"/>
      <c r="AF264" s="92"/>
      <c r="AG264" s="583"/>
      <c r="AH264" s="67" t="s">
        <v>3813</v>
      </c>
      <c r="AI264" s="54">
        <v>0.17899999999999999</v>
      </c>
      <c r="AJ264" s="54">
        <v>1977</v>
      </c>
      <c r="AK264" s="57" t="s">
        <v>3559</v>
      </c>
      <c r="AL264" s="92"/>
    </row>
    <row r="265" spans="1:38" x14ac:dyDescent="0.25">
      <c r="A265" s="63"/>
      <c r="B265" s="62"/>
      <c r="C265" s="62"/>
      <c r="D265" s="92"/>
      <c r="E265" s="92"/>
      <c r="F265" s="92"/>
      <c r="G265" s="92"/>
      <c r="H265" s="92"/>
      <c r="I265" s="92"/>
      <c r="J265" s="92"/>
      <c r="K265" s="92"/>
      <c r="L265" s="92"/>
      <c r="M265" s="93"/>
      <c r="N265" s="67"/>
      <c r="O265" s="54"/>
      <c r="P265" s="54"/>
      <c r="Q265" s="94"/>
      <c r="R265" s="98"/>
      <c r="S265" s="99"/>
      <c r="T265" s="93"/>
      <c r="U265" s="93"/>
      <c r="V265" s="100"/>
      <c r="W265" s="92"/>
      <c r="X265" s="95"/>
      <c r="Y265" s="92"/>
      <c r="Z265" s="92"/>
      <c r="AA265" s="92"/>
      <c r="AB265" s="92"/>
      <c r="AC265" s="91"/>
      <c r="AD265" s="92"/>
      <c r="AE265" s="92"/>
      <c r="AF265" s="92"/>
      <c r="AG265" s="584"/>
      <c r="AH265" s="67" t="s">
        <v>3814</v>
      </c>
      <c r="AI265" s="54">
        <v>7.2999999999999995E-2</v>
      </c>
      <c r="AJ265" s="54">
        <v>1977</v>
      </c>
      <c r="AK265" s="111" t="s">
        <v>3516</v>
      </c>
      <c r="AL265" s="92"/>
    </row>
    <row r="266" spans="1:38" x14ac:dyDescent="0.25">
      <c r="A266" s="63"/>
      <c r="B266" s="67"/>
      <c r="C266" s="67"/>
      <c r="D266" s="92"/>
      <c r="E266" s="92"/>
      <c r="F266" s="92"/>
      <c r="G266" s="92"/>
      <c r="H266" s="92"/>
      <c r="I266" s="92"/>
      <c r="J266" s="92"/>
      <c r="K266" s="92"/>
      <c r="L266" s="92"/>
      <c r="M266" s="93"/>
      <c r="N266" s="67"/>
      <c r="O266" s="54"/>
      <c r="P266" s="54"/>
      <c r="Q266" s="94"/>
      <c r="R266" s="98"/>
      <c r="S266" s="99"/>
      <c r="T266" s="93"/>
      <c r="U266" s="93"/>
      <c r="V266" s="100"/>
      <c r="W266" s="92"/>
      <c r="X266" s="95"/>
      <c r="Y266" s="92"/>
      <c r="Z266" s="92"/>
      <c r="AA266" s="92"/>
      <c r="AB266" s="92"/>
      <c r="AC266" s="91"/>
      <c r="AD266" s="92"/>
      <c r="AE266" s="92"/>
      <c r="AF266" s="92"/>
      <c r="AG266" s="522"/>
      <c r="AH266" s="92"/>
      <c r="AI266" s="92"/>
      <c r="AJ266" s="92"/>
      <c r="AK266" s="92"/>
      <c r="AL266" s="92"/>
    </row>
    <row r="267" spans="1:38" x14ac:dyDescent="0.25">
      <c r="A267" s="63"/>
      <c r="B267" s="67"/>
      <c r="C267" s="67"/>
      <c r="D267" s="92"/>
      <c r="E267" s="92"/>
      <c r="F267" s="92"/>
      <c r="G267" s="92"/>
      <c r="H267" s="92"/>
      <c r="I267" s="92"/>
      <c r="J267" s="92"/>
      <c r="K267" s="92"/>
      <c r="L267" s="92"/>
      <c r="M267" s="93"/>
      <c r="N267" s="67"/>
      <c r="O267" s="54"/>
      <c r="P267" s="54"/>
      <c r="Q267" s="94"/>
      <c r="R267" s="98"/>
      <c r="S267" s="99"/>
      <c r="T267" s="93"/>
      <c r="U267" s="93"/>
      <c r="V267" s="100"/>
      <c r="W267" s="92"/>
      <c r="X267" s="95"/>
      <c r="Y267" s="92"/>
      <c r="Z267" s="92"/>
      <c r="AA267" s="92"/>
      <c r="AB267" s="92"/>
      <c r="AC267" s="91"/>
      <c r="AD267" s="92"/>
      <c r="AE267" s="92"/>
      <c r="AF267" s="92"/>
      <c r="AG267" s="522"/>
      <c r="AH267" s="92"/>
      <c r="AI267" s="92"/>
      <c r="AJ267" s="92"/>
      <c r="AK267" s="92"/>
      <c r="AL267" s="92"/>
    </row>
    <row r="268" spans="1:38" x14ac:dyDescent="0.25">
      <c r="A268" s="63"/>
      <c r="B268" s="67"/>
      <c r="C268" s="67"/>
      <c r="D268" s="92"/>
      <c r="E268" s="92"/>
      <c r="F268" s="92"/>
      <c r="G268" s="92"/>
      <c r="H268" s="92"/>
      <c r="I268" s="92"/>
      <c r="J268" s="92"/>
      <c r="K268" s="92"/>
      <c r="L268" s="92"/>
      <c r="M268" s="93" t="s">
        <v>3815</v>
      </c>
      <c r="N268" s="67" t="s">
        <v>3816</v>
      </c>
      <c r="O268" s="54">
        <v>0.36799999999999999</v>
      </c>
      <c r="P268" s="54">
        <v>2017</v>
      </c>
      <c r="Q268" s="94" t="s">
        <v>3521</v>
      </c>
      <c r="R268" s="66" t="s">
        <v>3817</v>
      </c>
      <c r="S268" s="578">
        <v>13</v>
      </c>
      <c r="T268" s="578">
        <v>1967</v>
      </c>
      <c r="U268" s="578" t="s">
        <v>1016</v>
      </c>
      <c r="V268" s="578" t="s">
        <v>28</v>
      </c>
      <c r="W268" s="92"/>
      <c r="X268" s="95"/>
      <c r="Y268" s="92"/>
      <c r="Z268" s="92"/>
      <c r="AA268" s="92"/>
      <c r="AB268" s="92"/>
      <c r="AC268" s="91"/>
      <c r="AD268" s="92"/>
      <c r="AE268" s="92"/>
      <c r="AF268" s="92"/>
      <c r="AG268" s="582" t="s">
        <v>3818</v>
      </c>
      <c r="AH268" s="67" t="s">
        <v>3819</v>
      </c>
      <c r="AI268" s="54">
        <v>0.122</v>
      </c>
      <c r="AJ268" s="54">
        <v>1966</v>
      </c>
      <c r="AK268" s="57" t="s">
        <v>3601</v>
      </c>
      <c r="AL268" s="92"/>
    </row>
    <row r="269" spans="1:38" ht="39" x14ac:dyDescent="0.25">
      <c r="A269" s="63"/>
      <c r="B269" s="67"/>
      <c r="C269" s="67"/>
      <c r="D269" s="92"/>
      <c r="E269" s="92"/>
      <c r="F269" s="92"/>
      <c r="G269" s="92"/>
      <c r="H269" s="92"/>
      <c r="I269" s="92"/>
      <c r="J269" s="92"/>
      <c r="K269" s="92"/>
      <c r="L269" s="92"/>
      <c r="M269" s="93"/>
      <c r="N269" s="73"/>
      <c r="O269" s="54"/>
      <c r="P269" s="54"/>
      <c r="Q269" s="94"/>
      <c r="R269" s="101" t="s">
        <v>3820</v>
      </c>
      <c r="S269" s="579"/>
      <c r="T269" s="579"/>
      <c r="U269" s="579"/>
      <c r="V269" s="579"/>
      <c r="W269" s="92"/>
      <c r="X269" s="95"/>
      <c r="Y269" s="92"/>
      <c r="Z269" s="92"/>
      <c r="AA269" s="92"/>
      <c r="AB269" s="92"/>
      <c r="AC269" s="91"/>
      <c r="AD269" s="92"/>
      <c r="AE269" s="92"/>
      <c r="AF269" s="92"/>
      <c r="AG269" s="583"/>
      <c r="AH269" s="67" t="s">
        <v>3821</v>
      </c>
      <c r="AI269" s="54">
        <v>0.127</v>
      </c>
      <c r="AJ269" s="54">
        <v>1966</v>
      </c>
      <c r="AK269" s="57" t="s">
        <v>3601</v>
      </c>
      <c r="AL269" s="92"/>
    </row>
    <row r="270" spans="1:38" x14ac:dyDescent="0.25">
      <c r="A270" s="66"/>
      <c r="B270" s="62"/>
      <c r="C270" s="62"/>
      <c r="D270" s="92"/>
      <c r="E270" s="92"/>
      <c r="F270" s="92"/>
      <c r="G270" s="92"/>
      <c r="H270" s="92"/>
      <c r="I270" s="92"/>
      <c r="J270" s="92"/>
      <c r="K270" s="92"/>
      <c r="L270" s="92"/>
      <c r="M270" s="93"/>
      <c r="N270" s="67"/>
      <c r="O270" s="54"/>
      <c r="P270" s="54"/>
      <c r="Q270" s="94"/>
      <c r="R270" s="98"/>
      <c r="S270" s="99"/>
      <c r="T270" s="93"/>
      <c r="U270" s="93"/>
      <c r="V270" s="100"/>
      <c r="W270" s="92"/>
      <c r="X270" s="95"/>
      <c r="Y270" s="92"/>
      <c r="Z270" s="92"/>
      <c r="AA270" s="92"/>
      <c r="AB270" s="92"/>
      <c r="AC270" s="91"/>
      <c r="AD270" s="92"/>
      <c r="AE270" s="92"/>
      <c r="AF270" s="92"/>
      <c r="AG270" s="583"/>
      <c r="AH270" s="67" t="s">
        <v>3822</v>
      </c>
      <c r="AI270" s="54">
        <v>0.28799999999999998</v>
      </c>
      <c r="AJ270" s="54">
        <v>1974</v>
      </c>
      <c r="AK270" s="57" t="s">
        <v>3530</v>
      </c>
      <c r="AL270" s="92"/>
    </row>
    <row r="271" spans="1:38" x14ac:dyDescent="0.25">
      <c r="A271" s="63"/>
      <c r="B271" s="62"/>
      <c r="C271" s="62"/>
      <c r="D271" s="92"/>
      <c r="E271" s="92"/>
      <c r="F271" s="92"/>
      <c r="G271" s="92"/>
      <c r="H271" s="92"/>
      <c r="I271" s="92"/>
      <c r="J271" s="92"/>
      <c r="K271" s="92"/>
      <c r="L271" s="92"/>
      <c r="M271" s="93"/>
      <c r="N271" s="67"/>
      <c r="O271" s="54"/>
      <c r="P271" s="54"/>
      <c r="Q271" s="94"/>
      <c r="R271" s="98"/>
      <c r="S271" s="99"/>
      <c r="T271" s="93"/>
      <c r="U271" s="93"/>
      <c r="V271" s="100"/>
      <c r="W271" s="92"/>
      <c r="X271" s="95"/>
      <c r="Y271" s="92"/>
      <c r="Z271" s="92"/>
      <c r="AA271" s="92"/>
      <c r="AB271" s="92"/>
      <c r="AC271" s="91"/>
      <c r="AD271" s="92"/>
      <c r="AE271" s="92"/>
      <c r="AF271" s="92"/>
      <c r="AG271" s="583"/>
      <c r="AH271" s="67" t="s">
        <v>3823</v>
      </c>
      <c r="AI271" s="54">
        <v>0.192</v>
      </c>
      <c r="AJ271" s="54">
        <v>1974</v>
      </c>
      <c r="AK271" s="57" t="s">
        <v>3463</v>
      </c>
      <c r="AL271" s="92"/>
    </row>
    <row r="272" spans="1:38" x14ac:dyDescent="0.25">
      <c r="A272" s="63"/>
      <c r="B272" s="62"/>
      <c r="C272" s="62"/>
      <c r="D272" s="92"/>
      <c r="E272" s="92"/>
      <c r="F272" s="92"/>
      <c r="G272" s="92"/>
      <c r="H272" s="92"/>
      <c r="I272" s="92"/>
      <c r="J272" s="92"/>
      <c r="K272" s="92"/>
      <c r="L272" s="92"/>
      <c r="M272" s="93"/>
      <c r="N272" s="67"/>
      <c r="O272" s="54"/>
      <c r="P272" s="54"/>
      <c r="Q272" s="94"/>
      <c r="R272" s="98"/>
      <c r="S272" s="99"/>
      <c r="T272" s="93"/>
      <c r="U272" s="93"/>
      <c r="V272" s="100"/>
      <c r="W272" s="92"/>
      <c r="X272" s="95"/>
      <c r="Y272" s="92"/>
      <c r="Z272" s="92"/>
      <c r="AA272" s="92"/>
      <c r="AB272" s="92"/>
      <c r="AC272" s="91"/>
      <c r="AD272" s="92"/>
      <c r="AE272" s="92"/>
      <c r="AF272" s="92"/>
      <c r="AG272" s="583"/>
      <c r="AH272" s="67" t="s">
        <v>3824</v>
      </c>
      <c r="AI272" s="54">
        <v>0.126</v>
      </c>
      <c r="AJ272" s="54">
        <v>1966</v>
      </c>
      <c r="AK272" s="57" t="s">
        <v>3601</v>
      </c>
      <c r="AL272" s="92"/>
    </row>
    <row r="273" spans="1:38" x14ac:dyDescent="0.25">
      <c r="A273" s="63"/>
      <c r="B273" s="62"/>
      <c r="C273" s="62"/>
      <c r="D273" s="92"/>
      <c r="E273" s="92"/>
      <c r="F273" s="92"/>
      <c r="G273" s="92"/>
      <c r="H273" s="92"/>
      <c r="I273" s="92"/>
      <c r="J273" s="92"/>
      <c r="K273" s="92"/>
      <c r="L273" s="92"/>
      <c r="M273" s="93"/>
      <c r="N273" s="67"/>
      <c r="O273" s="54"/>
      <c r="P273" s="54"/>
      <c r="Q273" s="94"/>
      <c r="R273" s="98"/>
      <c r="S273" s="99"/>
      <c r="T273" s="93"/>
      <c r="U273" s="93"/>
      <c r="V273" s="100"/>
      <c r="W273" s="92"/>
      <c r="X273" s="95"/>
      <c r="Y273" s="92"/>
      <c r="Z273" s="92"/>
      <c r="AA273" s="92"/>
      <c r="AB273" s="92"/>
      <c r="AC273" s="91"/>
      <c r="AD273" s="92"/>
      <c r="AE273" s="92"/>
      <c r="AF273" s="92"/>
      <c r="AG273" s="583"/>
      <c r="AH273" s="67" t="s">
        <v>3825</v>
      </c>
      <c r="AI273" s="54">
        <v>2.7E-2</v>
      </c>
      <c r="AJ273" s="54">
        <v>1984</v>
      </c>
      <c r="AK273" s="57" t="s">
        <v>3458</v>
      </c>
      <c r="AL273" s="92"/>
    </row>
    <row r="274" spans="1:38" x14ac:dyDescent="0.25">
      <c r="A274" s="63"/>
      <c r="B274" s="62"/>
      <c r="C274" s="62"/>
      <c r="D274" s="92"/>
      <c r="E274" s="92"/>
      <c r="F274" s="92"/>
      <c r="G274" s="92"/>
      <c r="H274" s="92"/>
      <c r="I274" s="92"/>
      <c r="J274" s="92"/>
      <c r="K274" s="92"/>
      <c r="L274" s="92"/>
      <c r="M274" s="93"/>
      <c r="N274" s="67"/>
      <c r="O274" s="54"/>
      <c r="P274" s="54"/>
      <c r="Q274" s="94"/>
      <c r="R274" s="98"/>
      <c r="S274" s="99"/>
      <c r="T274" s="93"/>
      <c r="U274" s="93"/>
      <c r="V274" s="100"/>
      <c r="W274" s="92"/>
      <c r="X274" s="95"/>
      <c r="Y274" s="92"/>
      <c r="Z274" s="92"/>
      <c r="AA274" s="92"/>
      <c r="AB274" s="92"/>
      <c r="AC274" s="91"/>
      <c r="AD274" s="92"/>
      <c r="AE274" s="92"/>
      <c r="AF274" s="92"/>
      <c r="AG274" s="583"/>
      <c r="AH274" s="67" t="s">
        <v>3826</v>
      </c>
      <c r="AI274" s="54">
        <v>2.7E-2</v>
      </c>
      <c r="AJ274" s="54">
        <v>1984</v>
      </c>
      <c r="AK274" s="57" t="s">
        <v>3458</v>
      </c>
      <c r="AL274" s="92"/>
    </row>
    <row r="275" spans="1:38" x14ac:dyDescent="0.25">
      <c r="A275" s="63"/>
      <c r="B275" s="62"/>
      <c r="C275" s="62"/>
      <c r="D275" s="92"/>
      <c r="E275" s="92"/>
      <c r="F275" s="92"/>
      <c r="G275" s="92"/>
      <c r="H275" s="92"/>
      <c r="I275" s="92"/>
      <c r="J275" s="92"/>
      <c r="K275" s="92"/>
      <c r="L275" s="92"/>
      <c r="M275" s="93"/>
      <c r="N275" s="67"/>
      <c r="O275" s="54"/>
      <c r="P275" s="54"/>
      <c r="Q275" s="94"/>
      <c r="R275" s="98"/>
      <c r="S275" s="99"/>
      <c r="T275" s="93"/>
      <c r="U275" s="93"/>
      <c r="V275" s="100"/>
      <c r="W275" s="92"/>
      <c r="X275" s="95"/>
      <c r="Y275" s="92"/>
      <c r="Z275" s="92"/>
      <c r="AA275" s="92"/>
      <c r="AB275" s="92"/>
      <c r="AC275" s="91"/>
      <c r="AD275" s="92"/>
      <c r="AE275" s="92"/>
      <c r="AF275" s="92"/>
      <c r="AG275" s="583"/>
      <c r="AH275" s="67" t="s">
        <v>3827</v>
      </c>
      <c r="AI275" s="54">
        <v>0.216</v>
      </c>
      <c r="AJ275" s="54">
        <v>1966</v>
      </c>
      <c r="AK275" s="57" t="s">
        <v>3601</v>
      </c>
      <c r="AL275" s="92"/>
    </row>
    <row r="276" spans="1:38" x14ac:dyDescent="0.25">
      <c r="A276" s="63"/>
      <c r="B276" s="62"/>
      <c r="C276" s="62"/>
      <c r="D276" s="92"/>
      <c r="E276" s="92"/>
      <c r="F276" s="92"/>
      <c r="G276" s="92"/>
      <c r="H276" s="92"/>
      <c r="I276" s="92"/>
      <c r="J276" s="92"/>
      <c r="K276" s="92"/>
      <c r="L276" s="92"/>
      <c r="M276" s="93"/>
      <c r="N276" s="67"/>
      <c r="O276" s="54"/>
      <c r="P276" s="54"/>
      <c r="Q276" s="94"/>
      <c r="R276" s="98"/>
      <c r="S276" s="99"/>
      <c r="T276" s="93"/>
      <c r="U276" s="93"/>
      <c r="V276" s="100"/>
      <c r="W276" s="92"/>
      <c r="X276" s="95"/>
      <c r="Y276" s="92"/>
      <c r="Z276" s="92"/>
      <c r="AA276" s="92"/>
      <c r="AB276" s="92"/>
      <c r="AC276" s="91"/>
      <c r="AD276" s="92"/>
      <c r="AE276" s="92"/>
      <c r="AF276" s="92"/>
      <c r="AG276" s="583"/>
      <c r="AH276" s="67" t="s">
        <v>3828</v>
      </c>
      <c r="AI276" s="54">
        <v>0.17899999999999999</v>
      </c>
      <c r="AJ276" s="54">
        <v>1984</v>
      </c>
      <c r="AK276" s="57" t="s">
        <v>3829</v>
      </c>
      <c r="AL276" s="92"/>
    </row>
    <row r="277" spans="1:38" x14ac:dyDescent="0.25">
      <c r="A277" s="63"/>
      <c r="B277" s="62"/>
      <c r="C277" s="62"/>
      <c r="D277" s="92"/>
      <c r="E277" s="92"/>
      <c r="F277" s="92"/>
      <c r="G277" s="92"/>
      <c r="H277" s="92"/>
      <c r="I277" s="92"/>
      <c r="J277" s="92"/>
      <c r="K277" s="92"/>
      <c r="L277" s="92"/>
      <c r="M277" s="93"/>
      <c r="N277" s="67"/>
      <c r="O277" s="54"/>
      <c r="P277" s="54"/>
      <c r="Q277" s="94"/>
      <c r="R277" s="98"/>
      <c r="S277" s="99"/>
      <c r="T277" s="93"/>
      <c r="U277" s="93"/>
      <c r="V277" s="100"/>
      <c r="W277" s="92"/>
      <c r="X277" s="95"/>
      <c r="Y277" s="92"/>
      <c r="Z277" s="92"/>
      <c r="AA277" s="92"/>
      <c r="AB277" s="92"/>
      <c r="AC277" s="91"/>
      <c r="AD277" s="92"/>
      <c r="AE277" s="92"/>
      <c r="AF277" s="92"/>
      <c r="AG277" s="583"/>
      <c r="AH277" s="67" t="s">
        <v>3831</v>
      </c>
      <c r="AI277" s="54">
        <v>0.115</v>
      </c>
      <c r="AJ277" s="54">
        <v>1966</v>
      </c>
      <c r="AK277" s="57" t="s">
        <v>3530</v>
      </c>
      <c r="AL277" s="92"/>
    </row>
    <row r="278" spans="1:38" x14ac:dyDescent="0.25">
      <c r="A278" s="63"/>
      <c r="B278" s="62"/>
      <c r="C278" s="62"/>
      <c r="D278" s="92"/>
      <c r="E278" s="92"/>
      <c r="F278" s="92"/>
      <c r="G278" s="92"/>
      <c r="H278" s="92"/>
      <c r="I278" s="92"/>
      <c r="J278" s="92"/>
      <c r="K278" s="92"/>
      <c r="L278" s="92"/>
      <c r="M278" s="93"/>
      <c r="N278" s="73"/>
      <c r="O278" s="54"/>
      <c r="P278" s="54"/>
      <c r="Q278" s="94"/>
      <c r="R278" s="98"/>
      <c r="S278" s="99"/>
      <c r="T278" s="93"/>
      <c r="U278" s="93"/>
      <c r="V278" s="100"/>
      <c r="W278" s="92"/>
      <c r="X278" s="95"/>
      <c r="Y278" s="92"/>
      <c r="Z278" s="92"/>
      <c r="AA278" s="92"/>
      <c r="AB278" s="92"/>
      <c r="AC278" s="91"/>
      <c r="AD278" s="92"/>
      <c r="AE278" s="92"/>
      <c r="AF278" s="92"/>
      <c r="AG278" s="583"/>
      <c r="AH278" s="67" t="s">
        <v>3832</v>
      </c>
      <c r="AI278" s="54">
        <v>6.8000000000000005E-2</v>
      </c>
      <c r="AJ278" s="54">
        <v>1966</v>
      </c>
      <c r="AK278" s="57" t="s">
        <v>3463</v>
      </c>
      <c r="AL278" s="92"/>
    </row>
    <row r="279" spans="1:38" x14ac:dyDescent="0.25">
      <c r="A279" s="63"/>
      <c r="B279" s="67"/>
      <c r="C279" s="67"/>
      <c r="D279" s="92"/>
      <c r="E279" s="92"/>
      <c r="F279" s="92"/>
      <c r="G279" s="92"/>
      <c r="H279" s="92"/>
      <c r="I279" s="92"/>
      <c r="J279" s="92"/>
      <c r="K279" s="92"/>
      <c r="L279" s="92"/>
      <c r="M279" s="93"/>
      <c r="N279" s="67"/>
      <c r="O279" s="54"/>
      <c r="P279" s="54"/>
      <c r="Q279" s="94"/>
      <c r="R279" s="98"/>
      <c r="S279" s="99"/>
      <c r="T279" s="93"/>
      <c r="U279" s="93"/>
      <c r="V279" s="100"/>
      <c r="W279" s="92"/>
      <c r="X279" s="95"/>
      <c r="Y279" s="92"/>
      <c r="Z279" s="92"/>
      <c r="AA279" s="92"/>
      <c r="AB279" s="92"/>
      <c r="AC279" s="91"/>
      <c r="AD279" s="92"/>
      <c r="AE279" s="92"/>
      <c r="AF279" s="92"/>
      <c r="AG279" s="583"/>
      <c r="AH279" s="67" t="s">
        <v>3833</v>
      </c>
      <c r="AI279" s="54">
        <v>7.9000000000000001E-2</v>
      </c>
      <c r="AJ279" s="54">
        <v>1966</v>
      </c>
      <c r="AK279" s="57" t="s">
        <v>3530</v>
      </c>
      <c r="AL279" s="92"/>
    </row>
    <row r="280" spans="1:38" x14ac:dyDescent="0.25">
      <c r="A280" s="63"/>
      <c r="B280" s="67"/>
      <c r="C280" s="67"/>
      <c r="D280" s="92"/>
      <c r="E280" s="92"/>
      <c r="F280" s="92"/>
      <c r="G280" s="92"/>
      <c r="H280" s="92"/>
      <c r="I280" s="92"/>
      <c r="J280" s="92"/>
      <c r="K280" s="92"/>
      <c r="L280" s="92"/>
      <c r="M280" s="93"/>
      <c r="N280" s="67"/>
      <c r="O280" s="54"/>
      <c r="P280" s="54"/>
      <c r="Q280" s="94"/>
      <c r="R280" s="98"/>
      <c r="S280" s="99"/>
      <c r="T280" s="93"/>
      <c r="U280" s="93"/>
      <c r="V280" s="100"/>
      <c r="W280" s="92"/>
      <c r="X280" s="95"/>
      <c r="Y280" s="92"/>
      <c r="Z280" s="92"/>
      <c r="AA280" s="92"/>
      <c r="AB280" s="92"/>
      <c r="AC280" s="91"/>
      <c r="AD280" s="92"/>
      <c r="AE280" s="92"/>
      <c r="AF280" s="92"/>
      <c r="AG280" s="584"/>
      <c r="AH280" s="67" t="s">
        <v>3834</v>
      </c>
      <c r="AI280" s="54">
        <v>9.1999999999999998E-2</v>
      </c>
      <c r="AJ280" s="54">
        <v>1964</v>
      </c>
      <c r="AK280" s="57" t="s">
        <v>3530</v>
      </c>
      <c r="AL280" s="92"/>
    </row>
    <row r="281" spans="1:38" x14ac:dyDescent="0.25">
      <c r="A281" s="63"/>
      <c r="B281" s="62"/>
      <c r="C281" s="62"/>
      <c r="D281" s="92"/>
      <c r="E281" s="92"/>
      <c r="F281" s="92"/>
      <c r="G281" s="92"/>
      <c r="H281" s="92"/>
      <c r="I281" s="92"/>
      <c r="J281" s="92"/>
      <c r="K281" s="92"/>
      <c r="L281" s="92"/>
      <c r="M281" s="93"/>
      <c r="N281" s="67"/>
      <c r="O281" s="54"/>
      <c r="P281" s="54"/>
      <c r="Q281" s="94"/>
      <c r="R281" s="98"/>
      <c r="S281" s="99"/>
      <c r="T281" s="93"/>
      <c r="U281" s="93"/>
      <c r="V281" s="100"/>
      <c r="W281" s="92"/>
      <c r="X281" s="95"/>
      <c r="Y281" s="92"/>
      <c r="Z281" s="92"/>
      <c r="AA281" s="92"/>
      <c r="AB281" s="92"/>
      <c r="AC281" s="91"/>
      <c r="AD281" s="92"/>
      <c r="AE281" s="92"/>
      <c r="AF281" s="92"/>
      <c r="AG281" s="522" t="s">
        <v>3835</v>
      </c>
      <c r="AH281" s="67" t="s">
        <v>3836</v>
      </c>
      <c r="AI281" s="54">
        <v>0.29899999999999999</v>
      </c>
      <c r="AJ281" s="54">
        <v>2021</v>
      </c>
      <c r="AK281" s="57" t="s">
        <v>3837</v>
      </c>
      <c r="AL281" s="92"/>
    </row>
    <row r="282" spans="1:38" x14ac:dyDescent="0.25">
      <c r="A282" s="63"/>
      <c r="B282" s="62"/>
      <c r="C282" s="62"/>
      <c r="D282" s="92"/>
      <c r="E282" s="92"/>
      <c r="F282" s="92"/>
      <c r="G282" s="92"/>
      <c r="H282" s="92"/>
      <c r="I282" s="92"/>
      <c r="J282" s="92"/>
      <c r="K282" s="92"/>
      <c r="L282" s="92"/>
      <c r="M282" s="93"/>
      <c r="N282" s="67"/>
      <c r="O282" s="54"/>
      <c r="P282" s="54"/>
      <c r="Q282" s="94"/>
      <c r="R282" s="98"/>
      <c r="S282" s="99"/>
      <c r="T282" s="93"/>
      <c r="U282" s="93"/>
      <c r="V282" s="100"/>
      <c r="W282" s="92"/>
      <c r="X282" s="95"/>
      <c r="Y282" s="92"/>
      <c r="Z282" s="92"/>
      <c r="AA282" s="92"/>
      <c r="AB282" s="92"/>
      <c r="AC282" s="91"/>
      <c r="AD282" s="92"/>
      <c r="AE282" s="92"/>
      <c r="AF282" s="92"/>
      <c r="AG282" s="522"/>
      <c r="AH282" s="92"/>
      <c r="AI282" s="92"/>
      <c r="AJ282" s="92"/>
      <c r="AK282" s="92"/>
      <c r="AL282" s="92"/>
    </row>
    <row r="283" spans="1:38" x14ac:dyDescent="0.25">
      <c r="A283" s="63"/>
      <c r="B283" s="67"/>
      <c r="C283" s="67"/>
      <c r="D283" s="92"/>
      <c r="E283" s="92"/>
      <c r="F283" s="92"/>
      <c r="G283" s="92"/>
      <c r="H283" s="92"/>
      <c r="I283" s="92"/>
      <c r="J283" s="92"/>
      <c r="K283" s="92"/>
      <c r="L283" s="92"/>
      <c r="M283" s="93"/>
      <c r="N283" s="73"/>
      <c r="O283" s="54"/>
      <c r="P283" s="54"/>
      <c r="Q283" s="94"/>
      <c r="R283" s="98"/>
      <c r="S283" s="99"/>
      <c r="T283" s="93"/>
      <c r="U283" s="93"/>
      <c r="V283" s="100"/>
      <c r="W283" s="92"/>
      <c r="X283" s="95"/>
      <c r="Y283" s="92"/>
      <c r="Z283" s="92"/>
      <c r="AA283" s="92"/>
      <c r="AB283" s="92"/>
      <c r="AC283" s="91"/>
      <c r="AD283" s="92"/>
      <c r="AE283" s="92"/>
      <c r="AF283" s="92"/>
      <c r="AG283" s="522"/>
      <c r="AH283" s="92"/>
      <c r="AI283" s="92"/>
      <c r="AJ283" s="92"/>
      <c r="AK283" s="92"/>
      <c r="AL283" s="92"/>
    </row>
    <row r="284" spans="1:38" x14ac:dyDescent="0.25">
      <c r="A284" s="63"/>
      <c r="B284" s="67"/>
      <c r="C284" s="67"/>
      <c r="D284" s="92"/>
      <c r="E284" s="92"/>
      <c r="F284" s="92"/>
      <c r="G284" s="92"/>
      <c r="H284" s="92"/>
      <c r="I284" s="92"/>
      <c r="J284" s="92"/>
      <c r="K284" s="92"/>
      <c r="L284" s="92"/>
      <c r="M284" s="93" t="s">
        <v>3838</v>
      </c>
      <c r="N284" s="67" t="s">
        <v>3839</v>
      </c>
      <c r="O284" s="54">
        <v>0.125</v>
      </c>
      <c r="P284" s="54">
        <v>1964</v>
      </c>
      <c r="Q284" s="94" t="s">
        <v>3701</v>
      </c>
      <c r="R284" s="98"/>
      <c r="S284" s="99"/>
      <c r="T284" s="93"/>
      <c r="U284" s="93"/>
      <c r="V284" s="100"/>
      <c r="W284" s="92"/>
      <c r="X284" s="95"/>
      <c r="Y284" s="92"/>
      <c r="Z284" s="92"/>
      <c r="AA284" s="92"/>
      <c r="AB284" s="92"/>
      <c r="AC284" s="91"/>
      <c r="AD284" s="92"/>
      <c r="AE284" s="92"/>
      <c r="AF284" s="92"/>
      <c r="AG284" s="522"/>
      <c r="AH284" s="92"/>
      <c r="AI284" s="92"/>
      <c r="AJ284" s="92"/>
      <c r="AK284" s="92"/>
      <c r="AL284" s="92"/>
    </row>
    <row r="285" spans="1:38" ht="15" customHeight="1" x14ac:dyDescent="0.25">
      <c r="A285" s="63"/>
      <c r="B285" s="67"/>
      <c r="C285" s="67"/>
      <c r="D285" s="92"/>
      <c r="E285" s="92"/>
      <c r="F285" s="92"/>
      <c r="G285" s="92"/>
      <c r="H285" s="92"/>
      <c r="I285" s="92"/>
      <c r="J285" s="92"/>
      <c r="K285" s="92"/>
      <c r="L285" s="92"/>
      <c r="M285" s="93" t="s">
        <v>3840</v>
      </c>
      <c r="N285" s="67" t="s">
        <v>3841</v>
      </c>
      <c r="O285" s="54">
        <v>0.78700000000000003</v>
      </c>
      <c r="P285" s="54">
        <v>1979</v>
      </c>
      <c r="Q285" s="94" t="s">
        <v>3701</v>
      </c>
      <c r="R285" s="578" t="s">
        <v>3842</v>
      </c>
      <c r="S285" s="578">
        <v>62</v>
      </c>
      <c r="T285" s="578">
        <v>2007</v>
      </c>
      <c r="U285" s="578" t="s">
        <v>1022</v>
      </c>
      <c r="V285" s="578" t="s">
        <v>56</v>
      </c>
      <c r="W285" s="594" t="s">
        <v>3843</v>
      </c>
      <c r="X285" s="596">
        <v>0.47899999999999998</v>
      </c>
      <c r="Y285" s="67" t="s">
        <v>3844</v>
      </c>
      <c r="Z285" s="54">
        <v>0.29699999999999999</v>
      </c>
      <c r="AA285" s="54">
        <v>2020</v>
      </c>
      <c r="AB285" s="57" t="s">
        <v>198</v>
      </c>
      <c r="AC285" s="91">
        <v>10</v>
      </c>
      <c r="AD285" s="92"/>
      <c r="AE285" s="92"/>
      <c r="AF285" s="92"/>
      <c r="AG285" s="522" t="s">
        <v>3845</v>
      </c>
      <c r="AH285" s="67" t="s">
        <v>3846</v>
      </c>
      <c r="AI285" s="54">
        <v>0.152</v>
      </c>
      <c r="AJ285" s="54">
        <v>2007</v>
      </c>
      <c r="AK285" s="57" t="s">
        <v>3847</v>
      </c>
      <c r="AL285" s="92"/>
    </row>
    <row r="286" spans="1:38" x14ac:dyDescent="0.25">
      <c r="A286" s="63"/>
      <c r="B286" s="67"/>
      <c r="C286" s="67"/>
      <c r="D286" s="92"/>
      <c r="E286" s="92"/>
      <c r="F286" s="92"/>
      <c r="G286" s="92"/>
      <c r="H286" s="92"/>
      <c r="I286" s="92"/>
      <c r="J286" s="92"/>
      <c r="K286" s="92"/>
      <c r="L286" s="92"/>
      <c r="M286" s="93"/>
      <c r="N286" s="73"/>
      <c r="O286" s="54"/>
      <c r="P286" s="54"/>
      <c r="Q286" s="94"/>
      <c r="R286" s="579"/>
      <c r="S286" s="579"/>
      <c r="T286" s="579"/>
      <c r="U286" s="579"/>
      <c r="V286" s="579"/>
      <c r="W286" s="595"/>
      <c r="X286" s="597"/>
      <c r="Y286" s="67" t="s">
        <v>3848</v>
      </c>
      <c r="Z286" s="54">
        <v>2.5999999999999999E-2</v>
      </c>
      <c r="AA286" s="54">
        <v>2020</v>
      </c>
      <c r="AB286" s="57" t="s">
        <v>3849</v>
      </c>
      <c r="AC286" s="91">
        <v>1</v>
      </c>
      <c r="AD286" s="92"/>
      <c r="AE286" s="92"/>
      <c r="AF286" s="92"/>
      <c r="AG286" s="522" t="s">
        <v>3845</v>
      </c>
      <c r="AH286" s="67" t="s">
        <v>3850</v>
      </c>
      <c r="AI286" s="54">
        <v>0.152</v>
      </c>
      <c r="AJ286" s="54">
        <v>2007</v>
      </c>
      <c r="AK286" s="57" t="s">
        <v>3847</v>
      </c>
      <c r="AL286" s="92"/>
    </row>
    <row r="287" spans="1:38" x14ac:dyDescent="0.25">
      <c r="A287" s="66"/>
      <c r="B287" s="62"/>
      <c r="C287" s="62"/>
      <c r="D287" s="92"/>
      <c r="E287" s="92"/>
      <c r="F287" s="92"/>
      <c r="G287" s="92"/>
      <c r="H287" s="92"/>
      <c r="I287" s="92"/>
      <c r="J287" s="92"/>
      <c r="K287" s="92"/>
      <c r="L287" s="92"/>
      <c r="M287" s="93"/>
      <c r="N287" s="67"/>
      <c r="O287" s="54"/>
      <c r="P287" s="54"/>
      <c r="Q287" s="94"/>
      <c r="R287" s="98"/>
      <c r="S287" s="99"/>
      <c r="T287" s="93"/>
      <c r="U287" s="93"/>
      <c r="V287" s="100"/>
      <c r="W287" s="595"/>
      <c r="X287" s="597"/>
      <c r="Y287" s="67" t="s">
        <v>3851</v>
      </c>
      <c r="Z287" s="54">
        <v>3.1E-2</v>
      </c>
      <c r="AA287" s="54">
        <v>2020</v>
      </c>
      <c r="AB287" s="57" t="s">
        <v>3849</v>
      </c>
      <c r="AC287" s="54">
        <v>1</v>
      </c>
      <c r="AD287" s="92"/>
      <c r="AE287" s="92"/>
      <c r="AF287" s="92"/>
      <c r="AG287" s="522" t="s">
        <v>3845</v>
      </c>
      <c r="AH287" s="67" t="s">
        <v>3852</v>
      </c>
      <c r="AI287" s="54">
        <v>0.06</v>
      </c>
      <c r="AJ287" s="54">
        <v>1976</v>
      </c>
      <c r="AK287" s="57" t="s">
        <v>3853</v>
      </c>
      <c r="AL287" s="92"/>
    </row>
    <row r="288" spans="1:38" ht="15" customHeight="1" x14ac:dyDescent="0.25">
      <c r="A288" s="63"/>
      <c r="B288" s="62"/>
      <c r="C288" s="62"/>
      <c r="D288" s="92"/>
      <c r="E288" s="92"/>
      <c r="F288" s="92"/>
      <c r="G288" s="92"/>
      <c r="H288" s="92"/>
      <c r="I288" s="92"/>
      <c r="J288" s="92"/>
      <c r="K288" s="92"/>
      <c r="L288" s="92"/>
      <c r="M288" s="93"/>
      <c r="N288" s="67"/>
      <c r="O288" s="54"/>
      <c r="P288" s="54"/>
      <c r="Q288" s="94"/>
      <c r="R288" s="98"/>
      <c r="S288" s="99"/>
      <c r="T288" s="93"/>
      <c r="U288" s="93"/>
      <c r="V288" s="100"/>
      <c r="W288" s="595"/>
      <c r="X288" s="597"/>
      <c r="Y288" s="67" t="s">
        <v>3854</v>
      </c>
      <c r="Z288" s="54">
        <v>3.5000000000000003E-2</v>
      </c>
      <c r="AA288" s="54">
        <v>2020</v>
      </c>
      <c r="AB288" s="57" t="s">
        <v>3849</v>
      </c>
      <c r="AC288" s="54">
        <v>1</v>
      </c>
      <c r="AD288" s="92"/>
      <c r="AE288" s="92"/>
      <c r="AF288" s="92"/>
      <c r="AG288" s="522" t="s">
        <v>3845</v>
      </c>
      <c r="AH288" s="67" t="s">
        <v>3855</v>
      </c>
      <c r="AI288" s="54">
        <v>0.06</v>
      </c>
      <c r="AJ288" s="54">
        <v>1976</v>
      </c>
      <c r="AK288" s="57" t="s">
        <v>3853</v>
      </c>
      <c r="AL288" s="92"/>
    </row>
    <row r="289" spans="1:38" x14ac:dyDescent="0.25">
      <c r="A289" s="63"/>
      <c r="B289" s="62"/>
      <c r="C289" s="62"/>
      <c r="D289" s="92"/>
      <c r="E289" s="92"/>
      <c r="F289" s="92"/>
      <c r="G289" s="92"/>
      <c r="H289" s="92"/>
      <c r="I289" s="92"/>
      <c r="J289" s="92"/>
      <c r="K289" s="92"/>
      <c r="L289" s="92"/>
      <c r="M289" s="93"/>
      <c r="N289" s="67"/>
      <c r="O289" s="54"/>
      <c r="P289" s="54"/>
      <c r="Q289" s="94"/>
      <c r="R289" s="98"/>
      <c r="S289" s="99"/>
      <c r="T289" s="93"/>
      <c r="U289" s="93"/>
      <c r="V289" s="100"/>
      <c r="W289" s="595"/>
      <c r="X289" s="597"/>
      <c r="Y289" s="67" t="s">
        <v>3856</v>
      </c>
      <c r="Z289" s="54">
        <v>3.5000000000000003E-2</v>
      </c>
      <c r="AA289" s="54">
        <v>2020</v>
      </c>
      <c r="AB289" s="57" t="s">
        <v>3849</v>
      </c>
      <c r="AC289" s="54">
        <v>1</v>
      </c>
      <c r="AD289" s="92"/>
      <c r="AE289" s="92"/>
      <c r="AF289" s="92"/>
      <c r="AG289" s="522" t="s">
        <v>3845</v>
      </c>
      <c r="AH289" s="67" t="s">
        <v>3857</v>
      </c>
      <c r="AI289" s="54">
        <v>4.7E-2</v>
      </c>
      <c r="AJ289" s="54">
        <v>1976</v>
      </c>
      <c r="AK289" s="57" t="s">
        <v>3858</v>
      </c>
      <c r="AL289" s="92"/>
    </row>
    <row r="290" spans="1:38" x14ac:dyDescent="0.25">
      <c r="A290" s="63"/>
      <c r="B290" s="62"/>
      <c r="C290" s="62"/>
      <c r="D290" s="92"/>
      <c r="E290" s="92"/>
      <c r="F290" s="92"/>
      <c r="G290" s="92"/>
      <c r="H290" s="92"/>
      <c r="I290" s="92"/>
      <c r="J290" s="92"/>
      <c r="K290" s="92"/>
      <c r="L290" s="92"/>
      <c r="M290" s="93"/>
      <c r="N290" s="67"/>
      <c r="O290" s="54"/>
      <c r="P290" s="54"/>
      <c r="Q290" s="94"/>
      <c r="R290" s="98"/>
      <c r="S290" s="99"/>
      <c r="T290" s="93"/>
      <c r="U290" s="93"/>
      <c r="V290" s="100"/>
      <c r="W290" s="595"/>
      <c r="X290" s="597"/>
      <c r="Y290" s="120" t="s">
        <v>3859</v>
      </c>
      <c r="Z290" s="516">
        <v>3.5000000000000003E-2</v>
      </c>
      <c r="AA290" s="516">
        <v>2020</v>
      </c>
      <c r="AB290" s="117" t="s">
        <v>623</v>
      </c>
      <c r="AC290" s="516">
        <v>1</v>
      </c>
      <c r="AD290" s="103"/>
      <c r="AE290" s="92"/>
      <c r="AF290" s="92"/>
      <c r="AG290" s="522" t="s">
        <v>3845</v>
      </c>
      <c r="AH290" s="67" t="s">
        <v>3860</v>
      </c>
      <c r="AI290" s="54">
        <v>0.20200000000000001</v>
      </c>
      <c r="AJ290" s="54">
        <v>1976</v>
      </c>
      <c r="AK290" s="57" t="s">
        <v>3530</v>
      </c>
      <c r="AL290" s="92"/>
    </row>
    <row r="291" spans="1:38" x14ac:dyDescent="0.25">
      <c r="A291" s="63"/>
      <c r="B291" s="62"/>
      <c r="C291" s="62"/>
      <c r="D291" s="92"/>
      <c r="E291" s="92"/>
      <c r="F291" s="92"/>
      <c r="G291" s="92"/>
      <c r="H291" s="92"/>
      <c r="I291" s="92"/>
      <c r="J291" s="92"/>
      <c r="K291" s="92"/>
      <c r="L291" s="92"/>
      <c r="M291" s="93"/>
      <c r="N291" s="67"/>
      <c r="O291" s="54"/>
      <c r="P291" s="54"/>
      <c r="Q291" s="94"/>
      <c r="R291" s="98"/>
      <c r="S291" s="99"/>
      <c r="T291" s="93"/>
      <c r="U291" s="93"/>
      <c r="V291" s="100"/>
      <c r="W291" s="121"/>
      <c r="X291" s="123"/>
      <c r="Y291" s="92"/>
      <c r="Z291" s="92"/>
      <c r="AA291" s="92"/>
      <c r="AB291" s="92"/>
      <c r="AC291" s="91"/>
      <c r="AD291" s="92"/>
      <c r="AE291" s="92"/>
      <c r="AF291" s="92"/>
      <c r="AG291" s="522" t="s">
        <v>3845</v>
      </c>
      <c r="AH291" s="67" t="s">
        <v>3861</v>
      </c>
      <c r="AI291" s="54">
        <v>0.20200000000000001</v>
      </c>
      <c r="AJ291" s="54">
        <v>1976</v>
      </c>
      <c r="AK291" s="57" t="s">
        <v>3530</v>
      </c>
      <c r="AL291" s="92"/>
    </row>
    <row r="292" spans="1:38" x14ac:dyDescent="0.25">
      <c r="A292" s="63"/>
      <c r="B292" s="62"/>
      <c r="C292" s="62"/>
      <c r="D292" s="92"/>
      <c r="E292" s="92"/>
      <c r="F292" s="92"/>
      <c r="G292" s="92"/>
      <c r="H292" s="92"/>
      <c r="I292" s="92"/>
      <c r="J292" s="92"/>
      <c r="K292" s="92"/>
      <c r="L292" s="92"/>
      <c r="M292" s="93"/>
      <c r="N292" s="67"/>
      <c r="O292" s="54"/>
      <c r="P292" s="54"/>
      <c r="Q292" s="94"/>
      <c r="R292" s="98"/>
      <c r="S292" s="99"/>
      <c r="T292" s="93"/>
      <c r="U292" s="93"/>
      <c r="V292" s="100"/>
      <c r="W292" s="121"/>
      <c r="X292" s="123"/>
      <c r="Y292" s="92"/>
      <c r="Z292" s="92"/>
      <c r="AA292" s="92"/>
      <c r="AB292" s="92"/>
      <c r="AC292" s="91"/>
      <c r="AD292" s="92"/>
      <c r="AE292" s="92"/>
      <c r="AF292" s="92"/>
      <c r="AG292" s="582" t="s">
        <v>3843</v>
      </c>
      <c r="AH292" s="67" t="s">
        <v>3862</v>
      </c>
      <c r="AI292" s="54">
        <v>6.0000000000000001E-3</v>
      </c>
      <c r="AJ292" s="54">
        <v>2020</v>
      </c>
      <c r="AK292" s="57" t="s">
        <v>3863</v>
      </c>
      <c r="AL292" s="92"/>
    </row>
    <row r="293" spans="1:38" x14ac:dyDescent="0.25">
      <c r="A293" s="63"/>
      <c r="B293" s="62"/>
      <c r="C293" s="62"/>
      <c r="D293" s="92"/>
      <c r="E293" s="92"/>
      <c r="F293" s="92"/>
      <c r="G293" s="92"/>
      <c r="H293" s="92"/>
      <c r="I293" s="92"/>
      <c r="J293" s="92"/>
      <c r="K293" s="92"/>
      <c r="L293" s="92"/>
      <c r="M293" s="93"/>
      <c r="N293" s="67"/>
      <c r="O293" s="54"/>
      <c r="P293" s="54"/>
      <c r="Q293" s="94"/>
      <c r="R293" s="98"/>
      <c r="S293" s="99"/>
      <c r="T293" s="93"/>
      <c r="U293" s="93"/>
      <c r="V293" s="100"/>
      <c r="W293" s="123"/>
      <c r="X293" s="123"/>
      <c r="Y293" s="92"/>
      <c r="Z293" s="92"/>
      <c r="AA293" s="92"/>
      <c r="AB293" s="92"/>
      <c r="AC293" s="91"/>
      <c r="AD293" s="92"/>
      <c r="AE293" s="92"/>
      <c r="AF293" s="92"/>
      <c r="AG293" s="584"/>
      <c r="AH293" s="67" t="s">
        <v>3864</v>
      </c>
      <c r="AI293" s="54">
        <v>6.0000000000000001E-3</v>
      </c>
      <c r="AJ293" s="54">
        <v>2020</v>
      </c>
      <c r="AK293" s="57" t="s">
        <v>3863</v>
      </c>
      <c r="AL293" s="92"/>
    </row>
    <row r="294" spans="1:38" x14ac:dyDescent="0.25">
      <c r="A294" s="63"/>
      <c r="B294" s="62"/>
      <c r="C294" s="62"/>
      <c r="D294" s="92"/>
      <c r="E294" s="92"/>
      <c r="F294" s="92"/>
      <c r="G294" s="92"/>
      <c r="H294" s="92"/>
      <c r="I294" s="92"/>
      <c r="J294" s="92"/>
      <c r="K294" s="92"/>
      <c r="L294" s="92"/>
      <c r="M294" s="93"/>
      <c r="N294" s="67"/>
      <c r="O294" s="54"/>
      <c r="P294" s="54"/>
      <c r="Q294" s="94"/>
      <c r="R294" s="98"/>
      <c r="S294" s="99"/>
      <c r="T294" s="93"/>
      <c r="U294" s="93"/>
      <c r="V294" s="100"/>
      <c r="W294" s="123"/>
      <c r="X294" s="123"/>
      <c r="Y294" s="92"/>
      <c r="Z294" s="92"/>
      <c r="AA294" s="92"/>
      <c r="AB294" s="92"/>
      <c r="AC294" s="91"/>
      <c r="AD294" s="92"/>
      <c r="AE294" s="92"/>
      <c r="AF294" s="92"/>
      <c r="AG294" s="522" t="s">
        <v>3865</v>
      </c>
      <c r="AH294" s="67" t="s">
        <v>3866</v>
      </c>
      <c r="AI294" s="54">
        <v>1.2999999999999999E-2</v>
      </c>
      <c r="AJ294" s="54">
        <v>2020</v>
      </c>
      <c r="AK294" s="57" t="s">
        <v>3863</v>
      </c>
      <c r="AL294" s="92"/>
    </row>
    <row r="295" spans="1:38" x14ac:dyDescent="0.25">
      <c r="A295" s="63"/>
      <c r="B295" s="62"/>
      <c r="C295" s="62"/>
      <c r="D295" s="92"/>
      <c r="E295" s="92"/>
      <c r="F295" s="92"/>
      <c r="G295" s="92"/>
      <c r="H295" s="92"/>
      <c r="I295" s="92"/>
      <c r="J295" s="92"/>
      <c r="K295" s="92"/>
      <c r="L295" s="92"/>
      <c r="M295" s="93"/>
      <c r="N295" s="67"/>
      <c r="O295" s="54"/>
      <c r="P295" s="54"/>
      <c r="Q295" s="94"/>
      <c r="R295" s="98"/>
      <c r="S295" s="99"/>
      <c r="T295" s="93"/>
      <c r="U295" s="93"/>
      <c r="V295" s="100"/>
      <c r="W295" s="123"/>
      <c r="X295" s="123"/>
      <c r="Y295" s="92"/>
      <c r="Z295" s="92"/>
      <c r="AA295" s="92"/>
      <c r="AB295" s="92"/>
      <c r="AC295" s="91"/>
      <c r="AD295" s="92"/>
      <c r="AE295" s="92"/>
      <c r="AF295" s="92"/>
      <c r="AG295" s="522" t="s">
        <v>3867</v>
      </c>
      <c r="AH295" s="67" t="s">
        <v>3868</v>
      </c>
      <c r="AI295" s="54">
        <v>0.36</v>
      </c>
      <c r="AJ295" s="54">
        <v>2020</v>
      </c>
      <c r="AK295" s="57" t="s">
        <v>3681</v>
      </c>
      <c r="AL295" s="92"/>
    </row>
    <row r="296" spans="1:38" x14ac:dyDescent="0.25">
      <c r="A296" s="63"/>
      <c r="B296" s="62"/>
      <c r="C296" s="62"/>
      <c r="D296" s="92"/>
      <c r="E296" s="92"/>
      <c r="F296" s="92"/>
      <c r="G296" s="92"/>
      <c r="H296" s="92"/>
      <c r="I296" s="92"/>
      <c r="J296" s="92"/>
      <c r="K296" s="92"/>
      <c r="L296" s="92"/>
      <c r="M296" s="93"/>
      <c r="N296" s="67"/>
      <c r="O296" s="54"/>
      <c r="P296" s="54"/>
      <c r="Q296" s="94"/>
      <c r="R296" s="98"/>
      <c r="S296" s="99"/>
      <c r="T296" s="93"/>
      <c r="U296" s="93"/>
      <c r="V296" s="100"/>
      <c r="W296" s="67"/>
      <c r="X296" s="54"/>
      <c r="Y296" s="54"/>
      <c r="Z296" s="54"/>
      <c r="AA296" s="54"/>
      <c r="AB296" s="57"/>
      <c r="AC296" s="54"/>
      <c r="AD296" s="92"/>
      <c r="AE296" s="92"/>
      <c r="AF296" s="92"/>
      <c r="AG296" s="522" t="s">
        <v>3869</v>
      </c>
      <c r="AH296" s="67" t="s">
        <v>3870</v>
      </c>
      <c r="AI296" s="54">
        <v>4.4999999999999998E-2</v>
      </c>
      <c r="AJ296" s="54">
        <v>2020</v>
      </c>
      <c r="AK296" s="57" t="s">
        <v>3837</v>
      </c>
      <c r="AL296" s="92"/>
    </row>
    <row r="297" spans="1:38" x14ac:dyDescent="0.25">
      <c r="A297" s="63"/>
      <c r="B297" s="62"/>
      <c r="C297" s="62"/>
      <c r="D297" s="92"/>
      <c r="E297" s="92"/>
      <c r="F297" s="92"/>
      <c r="G297" s="92"/>
      <c r="H297" s="92"/>
      <c r="I297" s="92"/>
      <c r="J297" s="92"/>
      <c r="K297" s="92"/>
      <c r="L297" s="92"/>
      <c r="M297" s="93"/>
      <c r="N297" s="67"/>
      <c r="O297" s="54"/>
      <c r="P297" s="54"/>
      <c r="Q297" s="94"/>
      <c r="R297" s="98"/>
      <c r="S297" s="99"/>
      <c r="T297" s="93"/>
      <c r="U297" s="93"/>
      <c r="V297" s="100"/>
      <c r="W297" s="67"/>
      <c r="X297" s="54"/>
      <c r="Y297" s="54"/>
      <c r="Z297" s="57"/>
      <c r="AA297" s="57"/>
      <c r="AB297" s="57"/>
      <c r="AC297" s="54"/>
      <c r="AD297" s="92"/>
      <c r="AE297" s="92"/>
      <c r="AF297" s="92"/>
      <c r="AG297" s="522"/>
      <c r="AH297" s="92"/>
      <c r="AI297" s="92"/>
      <c r="AJ297" s="92"/>
      <c r="AK297" s="92"/>
      <c r="AL297" s="92"/>
    </row>
    <row r="298" spans="1:38" x14ac:dyDescent="0.25">
      <c r="A298" s="63"/>
      <c r="B298" s="62"/>
      <c r="C298" s="62"/>
      <c r="D298" s="92"/>
      <c r="E298" s="92"/>
      <c r="F298" s="92"/>
      <c r="G298" s="92"/>
      <c r="H298" s="92"/>
      <c r="I298" s="92"/>
      <c r="J298" s="92"/>
      <c r="K298" s="92"/>
      <c r="L298" s="92"/>
      <c r="M298" s="93"/>
      <c r="N298" s="67"/>
      <c r="O298" s="54"/>
      <c r="P298" s="54"/>
      <c r="Q298" s="94"/>
      <c r="R298" s="98"/>
      <c r="S298" s="99"/>
      <c r="T298" s="93"/>
      <c r="U298" s="93"/>
      <c r="V298" s="100"/>
      <c r="W298" s="67"/>
      <c r="X298" s="54"/>
      <c r="Y298" s="54"/>
      <c r="Z298" s="57"/>
      <c r="AA298" s="57"/>
      <c r="AB298" s="57"/>
      <c r="AC298" s="54"/>
      <c r="AD298" s="92"/>
      <c r="AE298" s="92"/>
      <c r="AF298" s="92"/>
      <c r="AG298" s="522"/>
      <c r="AH298" s="92"/>
      <c r="AI298" s="92"/>
      <c r="AJ298" s="92"/>
      <c r="AK298" s="92"/>
      <c r="AL298" s="92"/>
    </row>
    <row r="299" spans="1:38" x14ac:dyDescent="0.25">
      <c r="A299" s="63"/>
      <c r="B299" s="62"/>
      <c r="C299" s="62"/>
      <c r="D299" s="92"/>
      <c r="E299" s="92"/>
      <c r="F299" s="92"/>
      <c r="G299" s="92"/>
      <c r="H299" s="92"/>
      <c r="I299" s="92"/>
      <c r="J299" s="92"/>
      <c r="K299" s="92"/>
      <c r="L299" s="92"/>
      <c r="M299" s="93"/>
      <c r="N299" s="67"/>
      <c r="O299" s="54"/>
      <c r="P299" s="54"/>
      <c r="Q299" s="94"/>
      <c r="R299" s="98"/>
      <c r="S299" s="99"/>
      <c r="T299" s="93"/>
      <c r="U299" s="93"/>
      <c r="V299" s="100"/>
      <c r="W299" s="67"/>
      <c r="X299" s="54"/>
      <c r="Y299" s="54"/>
      <c r="Z299" s="57"/>
      <c r="AA299" s="57"/>
      <c r="AB299" s="57"/>
      <c r="AC299" s="54"/>
      <c r="AD299" s="92"/>
      <c r="AE299" s="92"/>
      <c r="AF299" s="92"/>
      <c r="AG299" s="522"/>
      <c r="AH299" s="92"/>
      <c r="AI299" s="92"/>
      <c r="AJ299" s="92"/>
      <c r="AK299" s="92"/>
      <c r="AL299" s="92"/>
    </row>
    <row r="300" spans="1:38" x14ac:dyDescent="0.25">
      <c r="A300" s="63"/>
      <c r="B300" s="62"/>
      <c r="C300" s="62"/>
      <c r="D300" s="92"/>
      <c r="E300" s="92"/>
      <c r="F300" s="92"/>
      <c r="G300" s="92"/>
      <c r="H300" s="92"/>
      <c r="I300" s="92"/>
      <c r="J300" s="92"/>
      <c r="K300" s="92"/>
      <c r="L300" s="92"/>
      <c r="M300" s="93"/>
      <c r="N300" s="67"/>
      <c r="O300" s="54"/>
      <c r="P300" s="54"/>
      <c r="Q300" s="94"/>
      <c r="R300" s="98"/>
      <c r="S300" s="99"/>
      <c r="T300" s="93"/>
      <c r="U300" s="93"/>
      <c r="V300" s="100"/>
      <c r="W300" s="92"/>
      <c r="X300" s="95"/>
      <c r="Y300" s="92"/>
      <c r="Z300" s="92"/>
      <c r="AA300" s="92"/>
      <c r="AB300" s="92"/>
      <c r="AC300" s="91"/>
      <c r="AD300" s="92"/>
      <c r="AE300" s="92"/>
      <c r="AF300" s="92"/>
      <c r="AG300" s="522"/>
      <c r="AH300" s="92"/>
      <c r="AI300" s="92"/>
      <c r="AJ300" s="92"/>
      <c r="AK300" s="92"/>
      <c r="AL300" s="92"/>
    </row>
    <row r="301" spans="1:38" x14ac:dyDescent="0.25">
      <c r="A301" s="63"/>
      <c r="B301" s="62"/>
      <c r="C301" s="62"/>
      <c r="D301" s="92"/>
      <c r="E301" s="92"/>
      <c r="F301" s="92"/>
      <c r="G301" s="92"/>
      <c r="H301" s="92"/>
      <c r="I301" s="92"/>
      <c r="J301" s="92"/>
      <c r="K301" s="92"/>
      <c r="L301" s="92"/>
      <c r="M301" s="93"/>
      <c r="N301" s="67"/>
      <c r="O301" s="54"/>
      <c r="P301" s="54"/>
      <c r="Q301" s="94"/>
      <c r="R301" s="98"/>
      <c r="S301" s="99"/>
      <c r="T301" s="93"/>
      <c r="U301" s="93"/>
      <c r="V301" s="100"/>
      <c r="W301" s="92"/>
      <c r="X301" s="95"/>
      <c r="Y301" s="92"/>
      <c r="Z301" s="92"/>
      <c r="AA301" s="92"/>
      <c r="AB301" s="92"/>
      <c r="AC301" s="91"/>
      <c r="AD301" s="92"/>
      <c r="AE301" s="92"/>
      <c r="AF301" s="92"/>
      <c r="AG301" s="522"/>
      <c r="AH301" s="92"/>
      <c r="AI301" s="92"/>
      <c r="AJ301" s="92"/>
      <c r="AK301" s="92"/>
      <c r="AL301" s="92"/>
    </row>
    <row r="302" spans="1:38" x14ac:dyDescent="0.25">
      <c r="A302" s="63"/>
      <c r="B302" s="62"/>
      <c r="C302" s="62"/>
      <c r="D302" s="92"/>
      <c r="E302" s="92"/>
      <c r="F302" s="92"/>
      <c r="G302" s="92"/>
      <c r="H302" s="92"/>
      <c r="I302" s="92"/>
      <c r="J302" s="92"/>
      <c r="K302" s="92"/>
      <c r="L302" s="92"/>
      <c r="M302" s="93"/>
      <c r="N302" s="67"/>
      <c r="O302" s="54"/>
      <c r="P302" s="54"/>
      <c r="Q302" s="94"/>
      <c r="R302" s="98"/>
      <c r="S302" s="99"/>
      <c r="T302" s="93"/>
      <c r="U302" s="93"/>
      <c r="V302" s="100"/>
      <c r="W302" s="92"/>
      <c r="X302" s="95"/>
      <c r="Y302" s="92"/>
      <c r="Z302" s="92"/>
      <c r="AA302" s="92"/>
      <c r="AB302" s="92"/>
      <c r="AC302" s="91"/>
      <c r="AD302" s="92"/>
      <c r="AE302" s="92"/>
      <c r="AF302" s="92"/>
      <c r="AG302" s="522"/>
      <c r="AH302" s="92"/>
      <c r="AI302" s="92"/>
      <c r="AJ302" s="92"/>
      <c r="AK302" s="92"/>
      <c r="AL302" s="92"/>
    </row>
    <row r="303" spans="1:38" x14ac:dyDescent="0.25">
      <c r="A303" s="63"/>
      <c r="B303" s="62"/>
      <c r="C303" s="62"/>
      <c r="D303" s="92"/>
      <c r="E303" s="92"/>
      <c r="F303" s="92"/>
      <c r="G303" s="92"/>
      <c r="H303" s="92"/>
      <c r="I303" s="92"/>
      <c r="J303" s="92"/>
      <c r="K303" s="92"/>
      <c r="L303" s="92"/>
      <c r="M303" s="93"/>
      <c r="N303" s="67"/>
      <c r="O303" s="54"/>
      <c r="P303" s="54"/>
      <c r="Q303" s="94"/>
      <c r="R303" s="98"/>
      <c r="S303" s="99"/>
      <c r="T303" s="93"/>
      <c r="U303" s="93"/>
      <c r="V303" s="100"/>
      <c r="W303" s="92"/>
      <c r="X303" s="95"/>
      <c r="Y303" s="92"/>
      <c r="Z303" s="92"/>
      <c r="AA303" s="92"/>
      <c r="AB303" s="92"/>
      <c r="AC303" s="91"/>
      <c r="AD303" s="92"/>
      <c r="AE303" s="92"/>
      <c r="AF303" s="92"/>
      <c r="AG303" s="522"/>
      <c r="AH303" s="92"/>
      <c r="AI303" s="92"/>
      <c r="AJ303" s="92"/>
      <c r="AK303" s="92"/>
      <c r="AL303" s="92"/>
    </row>
    <row r="304" spans="1:38" x14ac:dyDescent="0.25">
      <c r="A304" s="63"/>
      <c r="B304" s="62"/>
      <c r="C304" s="62"/>
      <c r="D304" s="92"/>
      <c r="E304" s="92"/>
      <c r="F304" s="92"/>
      <c r="G304" s="92"/>
      <c r="H304" s="92"/>
      <c r="I304" s="92"/>
      <c r="J304" s="92"/>
      <c r="K304" s="92"/>
      <c r="L304" s="92"/>
      <c r="M304" s="93"/>
      <c r="N304" s="67"/>
      <c r="O304" s="54"/>
      <c r="P304" s="54"/>
      <c r="Q304" s="94"/>
      <c r="R304" s="98"/>
      <c r="S304" s="99"/>
      <c r="T304" s="93"/>
      <c r="U304" s="93"/>
      <c r="V304" s="100"/>
      <c r="W304" s="92"/>
      <c r="X304" s="95"/>
      <c r="Y304" s="92"/>
      <c r="Z304" s="92"/>
      <c r="AA304" s="92"/>
      <c r="AB304" s="92"/>
      <c r="AC304" s="91"/>
      <c r="AD304" s="92"/>
      <c r="AE304" s="92"/>
      <c r="AF304" s="92"/>
      <c r="AG304" s="522"/>
      <c r="AH304" s="92"/>
      <c r="AI304" s="92"/>
      <c r="AJ304" s="92"/>
      <c r="AK304" s="92"/>
      <c r="AL304" s="92"/>
    </row>
    <row r="305" spans="1:38" x14ac:dyDescent="0.25">
      <c r="A305" s="63"/>
      <c r="B305" s="62"/>
      <c r="C305" s="62"/>
      <c r="D305" s="92"/>
      <c r="E305" s="92"/>
      <c r="F305" s="92"/>
      <c r="G305" s="92"/>
      <c r="H305" s="92"/>
      <c r="I305" s="92"/>
      <c r="J305" s="92"/>
      <c r="K305" s="92"/>
      <c r="L305" s="92"/>
      <c r="M305" s="93" t="s">
        <v>3871</v>
      </c>
      <c r="N305" s="67" t="s">
        <v>3872</v>
      </c>
      <c r="O305" s="54">
        <v>0.374</v>
      </c>
      <c r="P305" s="54">
        <v>1979</v>
      </c>
      <c r="Q305" s="94" t="s">
        <v>3701</v>
      </c>
      <c r="R305" s="66"/>
      <c r="S305" s="54"/>
      <c r="T305" s="66"/>
      <c r="U305" s="56"/>
      <c r="V305" s="54"/>
      <c r="W305" s="92"/>
      <c r="X305" s="95"/>
      <c r="Y305" s="92"/>
      <c r="Z305" s="92"/>
      <c r="AA305" s="92"/>
      <c r="AB305" s="92"/>
      <c r="AC305" s="91"/>
      <c r="AD305" s="92"/>
      <c r="AE305" s="92"/>
      <c r="AF305" s="92"/>
      <c r="AG305" s="522"/>
      <c r="AH305" s="92"/>
      <c r="AI305" s="92"/>
      <c r="AJ305" s="92"/>
      <c r="AK305" s="92"/>
      <c r="AL305" s="92"/>
    </row>
    <row r="306" spans="1:38" x14ac:dyDescent="0.25">
      <c r="A306" s="63"/>
      <c r="B306" s="62"/>
      <c r="C306" s="62"/>
      <c r="D306" s="92"/>
      <c r="E306" s="92"/>
      <c r="F306" s="92"/>
      <c r="G306" s="92"/>
      <c r="H306" s="92"/>
      <c r="I306" s="92"/>
      <c r="J306" s="92"/>
      <c r="K306" s="92"/>
      <c r="L306" s="92"/>
      <c r="M306" s="93"/>
      <c r="N306" s="67"/>
      <c r="O306" s="54"/>
      <c r="P306" s="54"/>
      <c r="Q306" s="94"/>
      <c r="R306" s="98"/>
      <c r="S306" s="99"/>
      <c r="T306" s="93"/>
      <c r="U306" s="93"/>
      <c r="V306" s="100"/>
      <c r="W306" s="92"/>
      <c r="X306" s="95"/>
      <c r="Y306" s="92"/>
      <c r="Z306" s="92"/>
      <c r="AA306" s="92"/>
      <c r="AB306" s="92"/>
      <c r="AC306" s="91"/>
      <c r="AD306" s="92"/>
      <c r="AE306" s="92"/>
      <c r="AF306" s="92"/>
      <c r="AG306" s="522"/>
      <c r="AH306" s="92"/>
      <c r="AI306" s="92"/>
      <c r="AJ306" s="92"/>
      <c r="AK306" s="92"/>
      <c r="AL306" s="92"/>
    </row>
    <row r="307" spans="1:38" x14ac:dyDescent="0.25">
      <c r="A307" s="63"/>
      <c r="B307" s="62"/>
      <c r="C307" s="62"/>
      <c r="D307" s="92"/>
      <c r="E307" s="92"/>
      <c r="F307" s="92"/>
      <c r="G307" s="92"/>
      <c r="H307" s="92"/>
      <c r="I307" s="92"/>
      <c r="J307" s="92"/>
      <c r="K307" s="92"/>
      <c r="L307" s="92"/>
      <c r="M307" s="93" t="s">
        <v>3873</v>
      </c>
      <c r="N307" s="73" t="s">
        <v>3874</v>
      </c>
      <c r="O307" s="54">
        <v>0.23599999999999999</v>
      </c>
      <c r="P307" s="54">
        <v>1983</v>
      </c>
      <c r="Q307" s="94" t="s">
        <v>3701</v>
      </c>
      <c r="R307" s="66" t="s">
        <v>1790</v>
      </c>
      <c r="S307" s="578">
        <v>63</v>
      </c>
      <c r="T307" s="578">
        <v>1983</v>
      </c>
      <c r="U307" s="578" t="s">
        <v>1016</v>
      </c>
      <c r="V307" s="578" t="s">
        <v>28</v>
      </c>
      <c r="W307" s="92"/>
      <c r="X307" s="95"/>
      <c r="Y307" s="92"/>
      <c r="Z307" s="92"/>
      <c r="AA307" s="92"/>
      <c r="AB307" s="92"/>
      <c r="AC307" s="91"/>
      <c r="AD307" s="92"/>
      <c r="AE307" s="92"/>
      <c r="AF307" s="92"/>
      <c r="AG307" s="522"/>
      <c r="AH307" s="92"/>
      <c r="AI307" s="92"/>
      <c r="AJ307" s="92"/>
      <c r="AK307" s="92"/>
      <c r="AL307" s="92"/>
    </row>
    <row r="308" spans="1:38" ht="39" x14ac:dyDescent="0.25">
      <c r="A308" s="63"/>
      <c r="B308" s="62"/>
      <c r="C308" s="62"/>
      <c r="D308" s="92"/>
      <c r="E308" s="92"/>
      <c r="F308" s="92"/>
      <c r="G308" s="92"/>
      <c r="H308" s="92"/>
      <c r="I308" s="92"/>
      <c r="J308" s="92"/>
      <c r="K308" s="92"/>
      <c r="L308" s="92"/>
      <c r="M308" s="93"/>
      <c r="N308" s="67"/>
      <c r="O308" s="54"/>
      <c r="P308" s="54"/>
      <c r="Q308" s="94"/>
      <c r="R308" s="101" t="s">
        <v>3875</v>
      </c>
      <c r="S308" s="579"/>
      <c r="T308" s="579"/>
      <c r="U308" s="579"/>
      <c r="V308" s="579"/>
      <c r="W308" s="92"/>
      <c r="X308" s="95"/>
      <c r="Y308" s="92"/>
      <c r="Z308" s="92"/>
      <c r="AA308" s="92"/>
      <c r="AB308" s="92"/>
      <c r="AC308" s="91"/>
      <c r="AD308" s="92"/>
      <c r="AE308" s="92"/>
      <c r="AF308" s="92"/>
      <c r="AG308" s="522"/>
      <c r="AH308" s="92"/>
      <c r="AI308" s="92"/>
      <c r="AJ308" s="92"/>
      <c r="AK308" s="92"/>
      <c r="AL308" s="92"/>
    </row>
    <row r="309" spans="1:38" x14ac:dyDescent="0.25">
      <c r="A309" s="63"/>
      <c r="B309" s="62"/>
      <c r="C309" s="62"/>
      <c r="D309" s="92"/>
      <c r="E309" s="92"/>
      <c r="F309" s="92"/>
      <c r="G309" s="92"/>
      <c r="H309" s="92"/>
      <c r="I309" s="92"/>
      <c r="J309" s="92"/>
      <c r="K309" s="92"/>
      <c r="L309" s="92"/>
      <c r="M309" s="93"/>
      <c r="N309" s="73"/>
      <c r="O309" s="54"/>
      <c r="P309" s="54"/>
      <c r="Q309" s="94"/>
      <c r="R309" s="98"/>
      <c r="S309" s="99"/>
      <c r="T309" s="93"/>
      <c r="U309" s="93"/>
      <c r="V309" s="100"/>
      <c r="W309" s="92"/>
      <c r="X309" s="95"/>
      <c r="Y309" s="92"/>
      <c r="Z309" s="92"/>
      <c r="AA309" s="92"/>
      <c r="AB309" s="92"/>
      <c r="AC309" s="91"/>
      <c r="AD309" s="92"/>
      <c r="AE309" s="92"/>
      <c r="AF309" s="92"/>
      <c r="AG309" s="522"/>
      <c r="AH309" s="92"/>
      <c r="AI309" s="92"/>
      <c r="AJ309" s="92"/>
      <c r="AK309" s="92"/>
      <c r="AL309" s="92"/>
    </row>
    <row r="310" spans="1:38" x14ac:dyDescent="0.25">
      <c r="A310" s="63"/>
      <c r="B310" s="62"/>
      <c r="C310" s="62"/>
      <c r="D310" s="92"/>
      <c r="E310" s="92"/>
      <c r="F310" s="92"/>
      <c r="G310" s="92"/>
      <c r="H310" s="92"/>
      <c r="I310" s="92"/>
      <c r="J310" s="92"/>
      <c r="K310" s="92"/>
      <c r="L310" s="92"/>
      <c r="M310" s="93" t="s">
        <v>3876</v>
      </c>
      <c r="N310" s="67" t="s">
        <v>3877</v>
      </c>
      <c r="O310" s="54">
        <v>0.66900000000000004</v>
      </c>
      <c r="P310" s="54">
        <v>1983</v>
      </c>
      <c r="Q310" s="94" t="s">
        <v>3701</v>
      </c>
      <c r="R310" s="66" t="s">
        <v>3878</v>
      </c>
      <c r="S310" s="578">
        <v>71</v>
      </c>
      <c r="T310" s="578">
        <v>1972</v>
      </c>
      <c r="U310" s="578" t="s">
        <v>1016</v>
      </c>
      <c r="V310" s="578" t="s">
        <v>3879</v>
      </c>
      <c r="W310" s="92"/>
      <c r="X310" s="95"/>
      <c r="Y310" s="92"/>
      <c r="Z310" s="92"/>
      <c r="AA310" s="92"/>
      <c r="AB310" s="92"/>
      <c r="AC310" s="91"/>
      <c r="AD310" s="92"/>
      <c r="AE310" s="92"/>
      <c r="AF310" s="92"/>
      <c r="AG310" s="522"/>
      <c r="AH310" s="92"/>
      <c r="AI310" s="92"/>
      <c r="AJ310" s="92"/>
      <c r="AK310" s="92"/>
      <c r="AL310" s="92"/>
    </row>
    <row r="311" spans="1:38" ht="38.25" x14ac:dyDescent="0.25">
      <c r="A311" s="63"/>
      <c r="B311" s="62"/>
      <c r="C311" s="62"/>
      <c r="D311" s="92"/>
      <c r="E311" s="92"/>
      <c r="F311" s="92"/>
      <c r="G311" s="92"/>
      <c r="H311" s="92"/>
      <c r="I311" s="92"/>
      <c r="J311" s="92"/>
      <c r="K311" s="92"/>
      <c r="L311" s="92"/>
      <c r="M311" s="93"/>
      <c r="N311" s="73"/>
      <c r="O311" s="54"/>
      <c r="P311" s="54"/>
      <c r="Q311" s="94"/>
      <c r="R311" s="110" t="s">
        <v>3880</v>
      </c>
      <c r="S311" s="579"/>
      <c r="T311" s="579"/>
      <c r="U311" s="579"/>
      <c r="V311" s="579"/>
      <c r="W311" s="92"/>
      <c r="X311" s="95"/>
      <c r="Y311" s="92"/>
      <c r="Z311" s="92"/>
      <c r="AA311" s="92"/>
      <c r="AB311" s="92"/>
      <c r="AC311" s="91"/>
      <c r="AD311" s="92"/>
      <c r="AE311" s="92"/>
      <c r="AF311" s="92"/>
      <c r="AG311" s="522"/>
      <c r="AH311" s="92"/>
      <c r="AI311" s="92"/>
      <c r="AJ311" s="92"/>
      <c r="AK311" s="92"/>
      <c r="AL311" s="92"/>
    </row>
    <row r="312" spans="1:38" x14ac:dyDescent="0.25">
      <c r="A312" s="63"/>
      <c r="B312" s="62"/>
      <c r="C312" s="62"/>
      <c r="D312" s="92"/>
      <c r="E312" s="92"/>
      <c r="F312" s="92"/>
      <c r="G312" s="92"/>
      <c r="H312" s="92"/>
      <c r="I312" s="92"/>
      <c r="J312" s="92"/>
      <c r="K312" s="92"/>
      <c r="L312" s="92"/>
      <c r="M312" s="93" t="s">
        <v>3881</v>
      </c>
      <c r="N312" s="73" t="s">
        <v>3882</v>
      </c>
      <c r="O312" s="54">
        <v>0.63</v>
      </c>
      <c r="P312" s="54">
        <v>1983</v>
      </c>
      <c r="Q312" s="94" t="s">
        <v>1529</v>
      </c>
      <c r="R312" s="73" t="s">
        <v>3883</v>
      </c>
      <c r="S312" s="578">
        <v>67</v>
      </c>
      <c r="T312" s="578">
        <v>1980</v>
      </c>
      <c r="U312" s="578" t="s">
        <v>1016</v>
      </c>
      <c r="V312" s="578" t="s">
        <v>1661</v>
      </c>
      <c r="W312" s="92"/>
      <c r="X312" s="95"/>
      <c r="Y312" s="92"/>
      <c r="Z312" s="92"/>
      <c r="AA312" s="92"/>
      <c r="AB312" s="92"/>
      <c r="AC312" s="91"/>
      <c r="AD312" s="92"/>
      <c r="AE312" s="92"/>
      <c r="AF312" s="92"/>
      <c r="AG312" s="522"/>
      <c r="AH312" s="92"/>
      <c r="AI312" s="92"/>
      <c r="AJ312" s="92"/>
      <c r="AK312" s="92"/>
      <c r="AL312" s="92"/>
    </row>
    <row r="313" spans="1:38" ht="39" x14ac:dyDescent="0.25">
      <c r="A313" s="63"/>
      <c r="B313" s="62"/>
      <c r="C313" s="62"/>
      <c r="D313" s="92"/>
      <c r="E313" s="92"/>
      <c r="F313" s="92"/>
      <c r="G313" s="92"/>
      <c r="H313" s="92"/>
      <c r="I313" s="92"/>
      <c r="J313" s="92"/>
      <c r="K313" s="92"/>
      <c r="L313" s="92"/>
      <c r="M313" s="93"/>
      <c r="N313" s="67"/>
      <c r="O313" s="54"/>
      <c r="P313" s="54"/>
      <c r="Q313" s="94"/>
      <c r="R313" s="101" t="s">
        <v>3884</v>
      </c>
      <c r="S313" s="579"/>
      <c r="T313" s="579"/>
      <c r="U313" s="579"/>
      <c r="V313" s="579"/>
      <c r="W313" s="92"/>
      <c r="X313" s="95"/>
      <c r="Y313" s="92"/>
      <c r="Z313" s="92"/>
      <c r="AA313" s="92"/>
      <c r="AB313" s="92"/>
      <c r="AC313" s="91"/>
      <c r="AD313" s="92"/>
      <c r="AE313" s="92"/>
      <c r="AF313" s="92"/>
      <c r="AG313" s="522"/>
      <c r="AH313" s="92"/>
      <c r="AI313" s="92"/>
      <c r="AJ313" s="92"/>
      <c r="AK313" s="92"/>
      <c r="AL313" s="92"/>
    </row>
    <row r="314" spans="1:38" x14ac:dyDescent="0.25">
      <c r="A314" s="63"/>
      <c r="B314" s="62"/>
      <c r="C314" s="62"/>
      <c r="D314" s="92"/>
      <c r="E314" s="92"/>
      <c r="F314" s="92"/>
      <c r="G314" s="92"/>
      <c r="H314" s="92"/>
      <c r="I314" s="92"/>
      <c r="J314" s="92"/>
      <c r="K314" s="92"/>
      <c r="L314" s="92"/>
      <c r="M314" s="93"/>
      <c r="N314" s="67"/>
      <c r="O314" s="54"/>
      <c r="P314" s="54"/>
      <c r="Q314" s="94"/>
      <c r="R314" s="98"/>
      <c r="S314" s="99"/>
      <c r="T314" s="93"/>
      <c r="U314" s="93"/>
      <c r="V314" s="100"/>
      <c r="W314" s="92"/>
      <c r="X314" s="95"/>
      <c r="Y314" s="92"/>
      <c r="Z314" s="92"/>
      <c r="AA314" s="92"/>
      <c r="AB314" s="92"/>
      <c r="AC314" s="91"/>
      <c r="AD314" s="92"/>
      <c r="AE314" s="92"/>
      <c r="AF314" s="92"/>
      <c r="AG314" s="522"/>
      <c r="AH314" s="92"/>
      <c r="AI314" s="92"/>
      <c r="AJ314" s="92"/>
      <c r="AK314" s="92"/>
      <c r="AL314" s="92"/>
    </row>
    <row r="315" spans="1:38" x14ac:dyDescent="0.25">
      <c r="A315" s="63" t="s">
        <v>1157</v>
      </c>
      <c r="B315" s="53"/>
      <c r="C315" s="53" t="s">
        <v>3885</v>
      </c>
      <c r="D315" s="92"/>
      <c r="E315" s="92"/>
      <c r="F315" s="92"/>
      <c r="G315" s="92"/>
      <c r="H315" s="92"/>
      <c r="I315" s="92"/>
      <c r="J315" s="92"/>
      <c r="K315" s="92"/>
      <c r="L315" s="92"/>
      <c r="M315" s="93" t="s">
        <v>3886</v>
      </c>
      <c r="N315" s="67" t="s">
        <v>3887</v>
      </c>
      <c r="O315" s="54">
        <v>1.9419999999999999</v>
      </c>
      <c r="P315" s="54">
        <v>1970</v>
      </c>
      <c r="Q315" s="94" t="s">
        <v>3567</v>
      </c>
      <c r="R315" s="66" t="s">
        <v>3888</v>
      </c>
      <c r="S315" s="578">
        <v>37</v>
      </c>
      <c r="T315" s="578">
        <v>1970</v>
      </c>
      <c r="U315" s="578" t="s">
        <v>1016</v>
      </c>
      <c r="V315" s="578" t="s">
        <v>28</v>
      </c>
      <c r="W315" s="92"/>
      <c r="X315" s="95"/>
      <c r="Y315" s="92"/>
      <c r="Z315" s="92"/>
      <c r="AA315" s="92"/>
      <c r="AB315" s="92"/>
      <c r="AC315" s="91"/>
      <c r="AD315" s="92"/>
      <c r="AE315" s="92"/>
      <c r="AF315" s="92"/>
      <c r="AG315" s="582" t="s">
        <v>3889</v>
      </c>
      <c r="AH315" s="67" t="s">
        <v>3890</v>
      </c>
      <c r="AI315" s="54">
        <v>0.114</v>
      </c>
      <c r="AJ315" s="54">
        <v>1970</v>
      </c>
      <c r="AK315" s="57" t="s">
        <v>3891</v>
      </c>
      <c r="AL315" s="92"/>
    </row>
    <row r="316" spans="1:38" ht="38.25" x14ac:dyDescent="0.25">
      <c r="A316" s="63"/>
      <c r="B316" s="62"/>
      <c r="C316" s="62"/>
      <c r="D316" s="92"/>
      <c r="E316" s="92"/>
      <c r="F316" s="92"/>
      <c r="G316" s="92"/>
      <c r="H316" s="92"/>
      <c r="I316" s="92"/>
      <c r="J316" s="92"/>
      <c r="K316" s="92"/>
      <c r="L316" s="92"/>
      <c r="M316" s="93"/>
      <c r="N316" s="67"/>
      <c r="O316" s="54"/>
      <c r="P316" s="54"/>
      <c r="Q316" s="94"/>
      <c r="R316" s="110" t="s">
        <v>1735</v>
      </c>
      <c r="S316" s="579"/>
      <c r="T316" s="579"/>
      <c r="U316" s="579"/>
      <c r="V316" s="579"/>
      <c r="W316" s="92"/>
      <c r="X316" s="95"/>
      <c r="Y316" s="92"/>
      <c r="Z316" s="92"/>
      <c r="AA316" s="92"/>
      <c r="AB316" s="92"/>
      <c r="AC316" s="91"/>
      <c r="AD316" s="92"/>
      <c r="AE316" s="92"/>
      <c r="AF316" s="92"/>
      <c r="AG316" s="583"/>
      <c r="AH316" s="67" t="s">
        <v>3892</v>
      </c>
      <c r="AI316" s="54">
        <v>8.8999999999999996E-2</v>
      </c>
      <c r="AJ316" s="54">
        <v>1970</v>
      </c>
      <c r="AK316" s="57" t="s">
        <v>3559</v>
      </c>
      <c r="AL316" s="92"/>
    </row>
    <row r="317" spans="1:38" x14ac:dyDescent="0.25">
      <c r="A317" s="63"/>
      <c r="B317" s="62"/>
      <c r="C317" s="62"/>
      <c r="D317" s="92"/>
      <c r="E317" s="92"/>
      <c r="F317" s="92"/>
      <c r="G317" s="92"/>
      <c r="H317" s="92"/>
      <c r="I317" s="92"/>
      <c r="J317" s="92"/>
      <c r="K317" s="92"/>
      <c r="L317" s="92"/>
      <c r="M317" s="93"/>
      <c r="N317" s="67"/>
      <c r="O317" s="54"/>
      <c r="P317" s="54"/>
      <c r="Q317" s="94"/>
      <c r="R317" s="98"/>
      <c r="S317" s="99"/>
      <c r="T317" s="93"/>
      <c r="U317" s="93"/>
      <c r="V317" s="100"/>
      <c r="W317" s="92"/>
      <c r="X317" s="95"/>
      <c r="Y317" s="92"/>
      <c r="Z317" s="92"/>
      <c r="AA317" s="92"/>
      <c r="AB317" s="92"/>
      <c r="AC317" s="91"/>
      <c r="AD317" s="92"/>
      <c r="AE317" s="92"/>
      <c r="AF317" s="92"/>
      <c r="AG317" s="583"/>
      <c r="AH317" s="67" t="s">
        <v>3893</v>
      </c>
      <c r="AI317" s="54">
        <v>4.9000000000000002E-2</v>
      </c>
      <c r="AJ317" s="54">
        <v>2014</v>
      </c>
      <c r="AK317" s="57" t="s">
        <v>3894</v>
      </c>
      <c r="AL317" s="92"/>
    </row>
    <row r="318" spans="1:38" x14ac:dyDescent="0.25">
      <c r="A318" s="66"/>
      <c r="B318" s="62"/>
      <c r="C318" s="62"/>
      <c r="D318" s="92"/>
      <c r="E318" s="92"/>
      <c r="F318" s="92"/>
      <c r="G318" s="92"/>
      <c r="H318" s="92"/>
      <c r="I318" s="92"/>
      <c r="J318" s="92"/>
      <c r="K318" s="92"/>
      <c r="L318" s="92"/>
      <c r="M318" s="93"/>
      <c r="N318" s="67"/>
      <c r="O318" s="54"/>
      <c r="P318" s="54"/>
      <c r="Q318" s="94"/>
      <c r="R318" s="98"/>
      <c r="S318" s="99"/>
      <c r="T318" s="93"/>
      <c r="U318" s="93"/>
      <c r="V318" s="100"/>
      <c r="W318" s="92"/>
      <c r="X318" s="95"/>
      <c r="Y318" s="92"/>
      <c r="Z318" s="92"/>
      <c r="AA318" s="92"/>
      <c r="AB318" s="92"/>
      <c r="AC318" s="91"/>
      <c r="AD318" s="92"/>
      <c r="AE318" s="92"/>
      <c r="AF318" s="92"/>
      <c r="AG318" s="583"/>
      <c r="AH318" s="67" t="s">
        <v>3895</v>
      </c>
      <c r="AI318" s="54">
        <v>8.2000000000000003E-2</v>
      </c>
      <c r="AJ318" s="54">
        <v>1970</v>
      </c>
      <c r="AK318" s="57" t="s">
        <v>3891</v>
      </c>
      <c r="AL318" s="92"/>
    </row>
    <row r="319" spans="1:38" x14ac:dyDescent="0.25">
      <c r="A319" s="63"/>
      <c r="B319" s="62"/>
      <c r="C319" s="62"/>
      <c r="D319" s="92"/>
      <c r="E319" s="92"/>
      <c r="F319" s="92"/>
      <c r="G319" s="92"/>
      <c r="H319" s="92"/>
      <c r="I319" s="92"/>
      <c r="J319" s="92"/>
      <c r="K319" s="92"/>
      <c r="L319" s="92"/>
      <c r="M319" s="93"/>
      <c r="N319" s="67"/>
      <c r="O319" s="54"/>
      <c r="P319" s="54"/>
      <c r="Q319" s="94"/>
      <c r="R319" s="98"/>
      <c r="S319" s="99"/>
      <c r="T319" s="93"/>
      <c r="U319" s="93"/>
      <c r="V319" s="100"/>
      <c r="W319" s="92"/>
      <c r="X319" s="95"/>
      <c r="Y319" s="92"/>
      <c r="Z319" s="92"/>
      <c r="AA319" s="92"/>
      <c r="AB319" s="92"/>
      <c r="AC319" s="91"/>
      <c r="AD319" s="92"/>
      <c r="AE319" s="92"/>
      <c r="AF319" s="92"/>
      <c r="AG319" s="583"/>
      <c r="AH319" s="67" t="s">
        <v>3896</v>
      </c>
      <c r="AI319" s="54">
        <v>8.2000000000000003E-2</v>
      </c>
      <c r="AJ319" s="54">
        <v>1970</v>
      </c>
      <c r="AK319" s="57" t="s">
        <v>3891</v>
      </c>
      <c r="AL319" s="92"/>
    </row>
    <row r="320" spans="1:38" x14ac:dyDescent="0.25">
      <c r="A320" s="63"/>
      <c r="B320" s="62"/>
      <c r="C320" s="62"/>
      <c r="D320" s="92"/>
      <c r="E320" s="92"/>
      <c r="F320" s="92"/>
      <c r="G320" s="92"/>
      <c r="H320" s="92"/>
      <c r="I320" s="92"/>
      <c r="J320" s="92"/>
      <c r="K320" s="92"/>
      <c r="L320" s="92"/>
      <c r="M320" s="93"/>
      <c r="N320" s="67"/>
      <c r="O320" s="54"/>
      <c r="P320" s="54"/>
      <c r="Q320" s="94"/>
      <c r="R320" s="98"/>
      <c r="S320" s="99"/>
      <c r="T320" s="93"/>
      <c r="U320" s="93"/>
      <c r="V320" s="100"/>
      <c r="W320" s="92"/>
      <c r="X320" s="95"/>
      <c r="Y320" s="92"/>
      <c r="Z320" s="92"/>
      <c r="AA320" s="92"/>
      <c r="AB320" s="92"/>
      <c r="AC320" s="91"/>
      <c r="AD320" s="92"/>
      <c r="AE320" s="92"/>
      <c r="AF320" s="92"/>
      <c r="AG320" s="583"/>
      <c r="AH320" s="67" t="s">
        <v>3897</v>
      </c>
      <c r="AI320" s="54">
        <v>7.0000000000000001E-3</v>
      </c>
      <c r="AJ320" s="54">
        <v>2014</v>
      </c>
      <c r="AK320" s="57" t="s">
        <v>3830</v>
      </c>
      <c r="AL320" s="92"/>
    </row>
    <row r="321" spans="1:38" x14ac:dyDescent="0.25">
      <c r="A321" s="63"/>
      <c r="B321" s="62"/>
      <c r="C321" s="62"/>
      <c r="D321" s="92"/>
      <c r="E321" s="92"/>
      <c r="F321" s="92"/>
      <c r="G321" s="92"/>
      <c r="H321" s="92"/>
      <c r="I321" s="92"/>
      <c r="J321" s="92"/>
      <c r="K321" s="92"/>
      <c r="L321" s="92"/>
      <c r="M321" s="93"/>
      <c r="N321" s="67"/>
      <c r="O321" s="54"/>
      <c r="P321" s="54"/>
      <c r="Q321" s="94"/>
      <c r="R321" s="98"/>
      <c r="S321" s="99"/>
      <c r="T321" s="93"/>
      <c r="U321" s="93"/>
      <c r="V321" s="100"/>
      <c r="W321" s="92"/>
      <c r="X321" s="95"/>
      <c r="Y321" s="92"/>
      <c r="Z321" s="92"/>
      <c r="AA321" s="92"/>
      <c r="AB321" s="92"/>
      <c r="AC321" s="91"/>
      <c r="AD321" s="92"/>
      <c r="AE321" s="92"/>
      <c r="AF321" s="92"/>
      <c r="AG321" s="583"/>
      <c r="AH321" s="120" t="s">
        <v>3898</v>
      </c>
      <c r="AI321" s="54">
        <v>3.0000000000000001E-3</v>
      </c>
      <c r="AJ321" s="54">
        <v>1998</v>
      </c>
      <c r="AK321" s="111" t="s">
        <v>3899</v>
      </c>
      <c r="AL321" s="92"/>
    </row>
    <row r="322" spans="1:38" x14ac:dyDescent="0.25">
      <c r="A322" s="63"/>
      <c r="B322" s="62"/>
      <c r="C322" s="62"/>
      <c r="D322" s="92"/>
      <c r="E322" s="92"/>
      <c r="F322" s="92"/>
      <c r="G322" s="92"/>
      <c r="H322" s="92"/>
      <c r="I322" s="92"/>
      <c r="J322" s="92"/>
      <c r="K322" s="92"/>
      <c r="L322" s="92"/>
      <c r="M322" s="93"/>
      <c r="N322" s="67"/>
      <c r="O322" s="54"/>
      <c r="P322" s="54"/>
      <c r="Q322" s="94"/>
      <c r="R322" s="98"/>
      <c r="S322" s="99"/>
      <c r="T322" s="93"/>
      <c r="U322" s="93"/>
      <c r="V322" s="100"/>
      <c r="W322" s="92"/>
      <c r="X322" s="95"/>
      <c r="Y322" s="92"/>
      <c r="Z322" s="92"/>
      <c r="AA322" s="92"/>
      <c r="AB322" s="92"/>
      <c r="AC322" s="91"/>
      <c r="AD322" s="92"/>
      <c r="AE322" s="92"/>
      <c r="AF322" s="92"/>
      <c r="AG322" s="583"/>
      <c r="AH322" s="518" t="s">
        <v>3900</v>
      </c>
      <c r="AI322" s="54">
        <v>2.4E-2</v>
      </c>
      <c r="AJ322" s="54">
        <v>1970</v>
      </c>
      <c r="AK322" s="57" t="s">
        <v>3485</v>
      </c>
      <c r="AL322" s="92"/>
    </row>
    <row r="323" spans="1:38" x14ac:dyDescent="0.25">
      <c r="A323" s="63"/>
      <c r="B323" s="62"/>
      <c r="C323" s="62"/>
      <c r="D323" s="92"/>
      <c r="E323" s="92"/>
      <c r="F323" s="92"/>
      <c r="G323" s="92"/>
      <c r="H323" s="92"/>
      <c r="I323" s="92"/>
      <c r="J323" s="92"/>
      <c r="K323" s="92"/>
      <c r="L323" s="92"/>
      <c r="M323" s="93"/>
      <c r="N323" s="67"/>
      <c r="O323" s="54"/>
      <c r="P323" s="54"/>
      <c r="Q323" s="94"/>
      <c r="R323" s="98"/>
      <c r="S323" s="99"/>
      <c r="T323" s="93"/>
      <c r="U323" s="93"/>
      <c r="V323" s="100"/>
      <c r="W323" s="92"/>
      <c r="X323" s="95"/>
      <c r="Y323" s="92"/>
      <c r="Z323" s="92"/>
      <c r="AA323" s="92"/>
      <c r="AB323" s="92"/>
      <c r="AC323" s="91"/>
      <c r="AD323" s="92"/>
      <c r="AE323" s="92"/>
      <c r="AF323" s="92"/>
      <c r="AG323" s="584"/>
      <c r="AH323" s="67" t="s">
        <v>3901</v>
      </c>
      <c r="AI323" s="54">
        <v>0.108</v>
      </c>
      <c r="AJ323" s="54">
        <v>1970</v>
      </c>
      <c r="AK323" s="111" t="s">
        <v>3902</v>
      </c>
      <c r="AL323" s="92"/>
    </row>
    <row r="324" spans="1:38" x14ac:dyDescent="0.25">
      <c r="A324" s="63"/>
      <c r="B324" s="62"/>
      <c r="C324" s="62"/>
      <c r="D324" s="92"/>
      <c r="E324" s="92"/>
      <c r="F324" s="92"/>
      <c r="G324" s="92"/>
      <c r="H324" s="92"/>
      <c r="I324" s="92"/>
      <c r="J324" s="92"/>
      <c r="K324" s="92"/>
      <c r="L324" s="92"/>
      <c r="M324" s="93"/>
      <c r="N324" s="67"/>
      <c r="O324" s="54"/>
      <c r="P324" s="54"/>
      <c r="Q324" s="94"/>
      <c r="R324" s="98"/>
      <c r="S324" s="99"/>
      <c r="T324" s="93"/>
      <c r="U324" s="93"/>
      <c r="V324" s="100"/>
      <c r="W324" s="92"/>
      <c r="X324" s="95"/>
      <c r="Y324" s="92"/>
      <c r="Z324" s="92"/>
      <c r="AA324" s="92"/>
      <c r="AB324" s="92"/>
      <c r="AC324" s="91"/>
      <c r="AD324" s="92"/>
      <c r="AE324" s="92"/>
      <c r="AF324" s="92"/>
      <c r="AG324" s="522"/>
      <c r="AH324" s="92"/>
      <c r="AI324" s="92"/>
      <c r="AJ324" s="92"/>
      <c r="AK324" s="92"/>
      <c r="AL324" s="92"/>
    </row>
    <row r="325" spans="1:38" x14ac:dyDescent="0.25">
      <c r="A325" s="63"/>
      <c r="B325" s="62"/>
      <c r="C325" s="62"/>
      <c r="D325" s="92"/>
      <c r="E325" s="92"/>
      <c r="F325" s="92"/>
      <c r="G325" s="92"/>
      <c r="H325" s="92"/>
      <c r="I325" s="92"/>
      <c r="J325" s="92"/>
      <c r="K325" s="92"/>
      <c r="L325" s="92"/>
      <c r="M325" s="93"/>
      <c r="N325" s="67"/>
      <c r="O325" s="54"/>
      <c r="P325" s="54"/>
      <c r="Q325" s="94"/>
      <c r="R325" s="98"/>
      <c r="S325" s="99"/>
      <c r="T325" s="93"/>
      <c r="U325" s="93"/>
      <c r="V325" s="100"/>
      <c r="W325" s="92"/>
      <c r="X325" s="95"/>
      <c r="Y325" s="92"/>
      <c r="Z325" s="92"/>
      <c r="AA325" s="92"/>
      <c r="AB325" s="92"/>
      <c r="AC325" s="91"/>
      <c r="AD325" s="92"/>
      <c r="AE325" s="92"/>
      <c r="AF325" s="92"/>
      <c r="AG325" s="522"/>
      <c r="AH325" s="92"/>
      <c r="AI325" s="92"/>
      <c r="AJ325" s="92"/>
      <c r="AK325" s="92"/>
      <c r="AL325" s="92"/>
    </row>
    <row r="326" spans="1:38" x14ac:dyDescent="0.25">
      <c r="A326" s="63"/>
      <c r="B326" s="62"/>
      <c r="C326" s="62"/>
      <c r="D326" s="92"/>
      <c r="E326" s="92"/>
      <c r="F326" s="92"/>
      <c r="G326" s="92"/>
      <c r="H326" s="92"/>
      <c r="I326" s="92"/>
      <c r="J326" s="92"/>
      <c r="K326" s="92"/>
      <c r="L326" s="92"/>
      <c r="M326" s="93" t="s">
        <v>3903</v>
      </c>
      <c r="N326" s="67" t="s">
        <v>3904</v>
      </c>
      <c r="O326" s="54">
        <v>1.012</v>
      </c>
      <c r="P326" s="54">
        <v>2014</v>
      </c>
      <c r="Q326" s="94" t="s">
        <v>3567</v>
      </c>
      <c r="R326" s="66"/>
      <c r="S326" s="54"/>
      <c r="T326" s="66"/>
      <c r="U326" s="57"/>
      <c r="V326" s="54"/>
      <c r="W326" s="92"/>
      <c r="X326" s="95"/>
      <c r="Y326" s="92"/>
      <c r="Z326" s="92"/>
      <c r="AA326" s="92"/>
      <c r="AB326" s="92"/>
      <c r="AC326" s="91"/>
      <c r="AD326" s="92"/>
      <c r="AE326" s="92"/>
      <c r="AF326" s="92"/>
      <c r="AG326" s="522"/>
      <c r="AH326" s="92"/>
      <c r="AI326" s="92"/>
      <c r="AJ326" s="92"/>
      <c r="AK326" s="92"/>
      <c r="AL326" s="92"/>
    </row>
    <row r="327" spans="1:38" x14ac:dyDescent="0.25">
      <c r="A327" s="63"/>
      <c r="B327" s="62"/>
      <c r="C327" s="62"/>
      <c r="D327" s="92"/>
      <c r="E327" s="92"/>
      <c r="F327" s="92"/>
      <c r="G327" s="92"/>
      <c r="H327" s="92"/>
      <c r="I327" s="92"/>
      <c r="J327" s="92"/>
      <c r="K327" s="92"/>
      <c r="L327" s="92"/>
      <c r="M327" s="93"/>
      <c r="N327" s="67"/>
      <c r="O327" s="54"/>
      <c r="P327" s="54"/>
      <c r="Q327" s="94"/>
      <c r="R327" s="98"/>
      <c r="S327" s="99"/>
      <c r="T327" s="93"/>
      <c r="U327" s="93"/>
      <c r="V327" s="100"/>
      <c r="W327" s="92"/>
      <c r="X327" s="95"/>
      <c r="Y327" s="92"/>
      <c r="Z327" s="92"/>
      <c r="AA327" s="92"/>
      <c r="AB327" s="92"/>
      <c r="AC327" s="91"/>
      <c r="AD327" s="92"/>
      <c r="AE327" s="92"/>
      <c r="AF327" s="92"/>
      <c r="AG327" s="522"/>
      <c r="AH327" s="92"/>
      <c r="AI327" s="92"/>
      <c r="AJ327" s="92"/>
      <c r="AK327" s="92"/>
      <c r="AL327" s="92"/>
    </row>
    <row r="328" spans="1:38" x14ac:dyDescent="0.25">
      <c r="A328" s="63"/>
      <c r="B328" s="62"/>
      <c r="C328" s="62"/>
      <c r="D328" s="92"/>
      <c r="E328" s="92"/>
      <c r="F328" s="92"/>
      <c r="G328" s="92"/>
      <c r="H328" s="92"/>
      <c r="I328" s="92"/>
      <c r="J328" s="92"/>
      <c r="K328" s="92"/>
      <c r="L328" s="92"/>
      <c r="M328" s="93" t="s">
        <v>3903</v>
      </c>
      <c r="N328" s="67" t="s">
        <v>3905</v>
      </c>
      <c r="O328" s="54">
        <v>0.45600000000000002</v>
      </c>
      <c r="P328" s="54">
        <v>1972</v>
      </c>
      <c r="Q328" s="94" t="s">
        <v>3701</v>
      </c>
      <c r="R328" s="66" t="s">
        <v>3906</v>
      </c>
      <c r="S328" s="578">
        <v>68</v>
      </c>
      <c r="T328" s="578">
        <v>1972</v>
      </c>
      <c r="U328" s="578" t="s">
        <v>1016</v>
      </c>
      <c r="V328" s="578" t="s">
        <v>28</v>
      </c>
      <c r="W328" s="92"/>
      <c r="X328" s="95"/>
      <c r="Y328" s="92"/>
      <c r="Z328" s="92"/>
      <c r="AA328" s="92"/>
      <c r="AB328" s="92"/>
      <c r="AC328" s="91"/>
      <c r="AD328" s="92"/>
      <c r="AE328" s="92"/>
      <c r="AF328" s="92"/>
      <c r="AG328" s="522"/>
      <c r="AH328" s="92"/>
      <c r="AI328" s="92"/>
      <c r="AJ328" s="92"/>
      <c r="AK328" s="92"/>
      <c r="AL328" s="92"/>
    </row>
    <row r="329" spans="1:38" ht="39" x14ac:dyDescent="0.25">
      <c r="A329" s="63"/>
      <c r="B329" s="62"/>
      <c r="C329" s="62"/>
      <c r="D329" s="92"/>
      <c r="E329" s="92"/>
      <c r="F329" s="92"/>
      <c r="G329" s="92"/>
      <c r="H329" s="92"/>
      <c r="I329" s="92"/>
      <c r="J329" s="92"/>
      <c r="K329" s="92"/>
      <c r="L329" s="92"/>
      <c r="M329" s="93"/>
      <c r="N329" s="67"/>
      <c r="O329" s="54"/>
      <c r="P329" s="54"/>
      <c r="Q329" s="94"/>
      <c r="R329" s="101" t="s">
        <v>3907</v>
      </c>
      <c r="S329" s="579"/>
      <c r="T329" s="579"/>
      <c r="U329" s="579"/>
      <c r="V329" s="579"/>
      <c r="W329" s="92"/>
      <c r="X329" s="95"/>
      <c r="Y329" s="92"/>
      <c r="Z329" s="92"/>
      <c r="AA329" s="92"/>
      <c r="AB329" s="92"/>
      <c r="AC329" s="91"/>
      <c r="AD329" s="92"/>
      <c r="AE329" s="92"/>
      <c r="AF329" s="92"/>
      <c r="AG329" s="522"/>
      <c r="AH329" s="92"/>
      <c r="AI329" s="92"/>
      <c r="AJ329" s="92"/>
      <c r="AK329" s="92"/>
      <c r="AL329" s="92"/>
    </row>
    <row r="330" spans="1:38" x14ac:dyDescent="0.25">
      <c r="A330" s="63"/>
      <c r="B330" s="62"/>
      <c r="C330" s="62"/>
      <c r="D330" s="92"/>
      <c r="E330" s="92"/>
      <c r="F330" s="92"/>
      <c r="G330" s="92"/>
      <c r="H330" s="92"/>
      <c r="I330" s="92"/>
      <c r="J330" s="92"/>
      <c r="K330" s="92"/>
      <c r="L330" s="92"/>
      <c r="M330" s="92"/>
      <c r="N330" s="92"/>
      <c r="O330" s="92"/>
      <c r="P330" s="92"/>
      <c r="Q330" s="125"/>
      <c r="R330" s="91"/>
      <c r="S330" s="95"/>
      <c r="T330" s="92"/>
      <c r="U330" s="92"/>
      <c r="V330" s="115"/>
      <c r="W330" s="92"/>
      <c r="X330" s="95"/>
      <c r="Y330" s="92"/>
      <c r="Z330" s="92"/>
      <c r="AA330" s="92"/>
      <c r="AB330" s="92"/>
      <c r="AC330" s="91"/>
      <c r="AD330" s="92"/>
      <c r="AE330" s="92"/>
      <c r="AF330" s="92"/>
      <c r="AG330" s="582" t="s">
        <v>3908</v>
      </c>
      <c r="AH330" s="67" t="s">
        <v>3909</v>
      </c>
      <c r="AI330" s="54">
        <v>5.7000000000000002E-2</v>
      </c>
      <c r="AJ330" s="54">
        <v>1972</v>
      </c>
      <c r="AK330" s="57" t="s">
        <v>3910</v>
      </c>
      <c r="AL330" s="92"/>
    </row>
    <row r="331" spans="1:38" x14ac:dyDescent="0.25">
      <c r="A331" s="63"/>
      <c r="B331" s="62"/>
      <c r="C331" s="62"/>
      <c r="D331" s="92"/>
      <c r="E331" s="92"/>
      <c r="F331" s="92"/>
      <c r="G331" s="92"/>
      <c r="H331" s="92"/>
      <c r="I331" s="92"/>
      <c r="J331" s="92"/>
      <c r="K331" s="92"/>
      <c r="L331" s="92"/>
      <c r="M331" s="93"/>
      <c r="N331" s="67"/>
      <c r="O331" s="54"/>
      <c r="P331" s="54"/>
      <c r="Q331" s="94"/>
      <c r="R331" s="98"/>
      <c r="S331" s="99"/>
      <c r="T331" s="93"/>
      <c r="U331" s="93"/>
      <c r="V331" s="100"/>
      <c r="W331" s="92"/>
      <c r="X331" s="95"/>
      <c r="Y331" s="92"/>
      <c r="Z331" s="92"/>
      <c r="AA331" s="92"/>
      <c r="AB331" s="92"/>
      <c r="AC331" s="91"/>
      <c r="AD331" s="92"/>
      <c r="AE331" s="92"/>
      <c r="AF331" s="92"/>
      <c r="AG331" s="583"/>
      <c r="AH331" s="67" t="s">
        <v>3911</v>
      </c>
      <c r="AI331" s="54">
        <v>5.7000000000000002E-2</v>
      </c>
      <c r="AJ331" s="54">
        <v>1972</v>
      </c>
      <c r="AK331" s="57" t="s">
        <v>3910</v>
      </c>
      <c r="AL331" s="92"/>
    </row>
    <row r="332" spans="1:38" x14ac:dyDescent="0.25">
      <c r="A332" s="63"/>
      <c r="B332" s="62"/>
      <c r="C332" s="62"/>
      <c r="D332" s="92"/>
      <c r="E332" s="92"/>
      <c r="F332" s="92"/>
      <c r="G332" s="92"/>
      <c r="H332" s="92"/>
      <c r="I332" s="92"/>
      <c r="J332" s="92"/>
      <c r="K332" s="92"/>
      <c r="L332" s="92"/>
      <c r="M332" s="93"/>
      <c r="N332" s="67"/>
      <c r="O332" s="54"/>
      <c r="P332" s="54"/>
      <c r="Q332" s="94"/>
      <c r="R332" s="98"/>
      <c r="S332" s="99"/>
      <c r="T332" s="93"/>
      <c r="U332" s="93"/>
      <c r="V332" s="100"/>
      <c r="W332" s="92"/>
      <c r="X332" s="95"/>
      <c r="Y332" s="92"/>
      <c r="Z332" s="92"/>
      <c r="AA332" s="92"/>
      <c r="AB332" s="92"/>
      <c r="AC332" s="91"/>
      <c r="AD332" s="92"/>
      <c r="AE332" s="92"/>
      <c r="AF332" s="92"/>
      <c r="AG332" s="583"/>
      <c r="AH332" s="67" t="s">
        <v>3912</v>
      </c>
      <c r="AI332" s="54">
        <v>0.127</v>
      </c>
      <c r="AJ332" s="54">
        <v>1978</v>
      </c>
      <c r="AK332" s="57" t="s">
        <v>3487</v>
      </c>
      <c r="AL332" s="92"/>
    </row>
    <row r="333" spans="1:38" x14ac:dyDescent="0.25">
      <c r="A333" s="63"/>
      <c r="B333" s="62"/>
      <c r="C333" s="62"/>
      <c r="D333" s="92"/>
      <c r="E333" s="92"/>
      <c r="F333" s="92"/>
      <c r="G333" s="92"/>
      <c r="H333" s="92"/>
      <c r="I333" s="92"/>
      <c r="J333" s="92"/>
      <c r="K333" s="92"/>
      <c r="L333" s="92"/>
      <c r="M333" s="93"/>
      <c r="N333" s="67"/>
      <c r="O333" s="54"/>
      <c r="P333" s="54"/>
      <c r="Q333" s="94"/>
      <c r="R333" s="98"/>
      <c r="S333" s="99"/>
      <c r="T333" s="93"/>
      <c r="U333" s="93"/>
      <c r="V333" s="100"/>
      <c r="W333" s="92"/>
      <c r="X333" s="95"/>
      <c r="Y333" s="92"/>
      <c r="Z333" s="92"/>
      <c r="AA333" s="92"/>
      <c r="AB333" s="92"/>
      <c r="AC333" s="91"/>
      <c r="AD333" s="92"/>
      <c r="AE333" s="92"/>
      <c r="AF333" s="92"/>
      <c r="AG333" s="583"/>
      <c r="AH333" s="67" t="s">
        <v>3913</v>
      </c>
      <c r="AI333" s="54">
        <v>0.121</v>
      </c>
      <c r="AJ333" s="54">
        <v>1978</v>
      </c>
      <c r="AK333" s="57" t="s">
        <v>3487</v>
      </c>
      <c r="AL333" s="92"/>
    </row>
    <row r="334" spans="1:38" x14ac:dyDescent="0.25">
      <c r="A334" s="63"/>
      <c r="B334" s="62"/>
      <c r="C334" s="62"/>
      <c r="D334" s="92"/>
      <c r="E334" s="92"/>
      <c r="F334" s="92"/>
      <c r="G334" s="92"/>
      <c r="H334" s="92"/>
      <c r="I334" s="92"/>
      <c r="J334" s="92"/>
      <c r="K334" s="92"/>
      <c r="L334" s="92"/>
      <c r="M334" s="93"/>
      <c r="N334" s="67"/>
      <c r="O334" s="54"/>
      <c r="P334" s="54"/>
      <c r="Q334" s="94"/>
      <c r="R334" s="98"/>
      <c r="S334" s="99"/>
      <c r="T334" s="93"/>
      <c r="U334" s="93"/>
      <c r="V334" s="100"/>
      <c r="W334" s="92"/>
      <c r="X334" s="95"/>
      <c r="Y334" s="92"/>
      <c r="Z334" s="92"/>
      <c r="AA334" s="92"/>
      <c r="AB334" s="92"/>
      <c r="AC334" s="91"/>
      <c r="AD334" s="92"/>
      <c r="AE334" s="92"/>
      <c r="AF334" s="92"/>
      <c r="AG334" s="583"/>
      <c r="AH334" s="67" t="s">
        <v>3914</v>
      </c>
      <c r="AI334" s="54">
        <v>0.10100000000000001</v>
      </c>
      <c r="AJ334" s="54">
        <v>1978</v>
      </c>
      <c r="AK334" s="57" t="s">
        <v>3510</v>
      </c>
      <c r="AL334" s="92"/>
    </row>
    <row r="335" spans="1:38" x14ac:dyDescent="0.25">
      <c r="A335" s="63"/>
      <c r="B335" s="62"/>
      <c r="C335" s="62"/>
      <c r="D335" s="92"/>
      <c r="E335" s="92"/>
      <c r="F335" s="92"/>
      <c r="G335" s="92"/>
      <c r="H335" s="92"/>
      <c r="I335" s="92"/>
      <c r="J335" s="92"/>
      <c r="K335" s="92"/>
      <c r="L335" s="92"/>
      <c r="M335" s="93"/>
      <c r="N335" s="67"/>
      <c r="O335" s="54"/>
      <c r="P335" s="54"/>
      <c r="Q335" s="94"/>
      <c r="R335" s="98"/>
      <c r="S335" s="99"/>
      <c r="T335" s="93"/>
      <c r="U335" s="93"/>
      <c r="V335" s="100"/>
      <c r="W335" s="92"/>
      <c r="X335" s="95"/>
      <c r="Y335" s="92"/>
      <c r="Z335" s="92"/>
      <c r="AA335" s="92"/>
      <c r="AB335" s="92"/>
      <c r="AC335" s="91"/>
      <c r="AD335" s="92"/>
      <c r="AE335" s="92"/>
      <c r="AF335" s="92"/>
      <c r="AG335" s="583"/>
      <c r="AH335" s="67" t="s">
        <v>3915</v>
      </c>
      <c r="AI335" s="54">
        <v>7.9000000000000001E-2</v>
      </c>
      <c r="AJ335" s="54">
        <v>1978</v>
      </c>
      <c r="AK335" s="57" t="s">
        <v>3487</v>
      </c>
      <c r="AL335" s="92"/>
    </row>
    <row r="336" spans="1:38" x14ac:dyDescent="0.25">
      <c r="A336" s="63"/>
      <c r="B336" s="62"/>
      <c r="C336" s="62"/>
      <c r="D336" s="92"/>
      <c r="E336" s="92"/>
      <c r="F336" s="92"/>
      <c r="G336" s="92"/>
      <c r="H336" s="92"/>
      <c r="I336" s="92"/>
      <c r="J336" s="92"/>
      <c r="K336" s="92"/>
      <c r="L336" s="92"/>
      <c r="M336" s="93"/>
      <c r="N336" s="67"/>
      <c r="O336" s="54"/>
      <c r="P336" s="54"/>
      <c r="Q336" s="94"/>
      <c r="R336" s="98"/>
      <c r="S336" s="99"/>
      <c r="T336" s="93"/>
      <c r="U336" s="93"/>
      <c r="V336" s="100"/>
      <c r="W336" s="92"/>
      <c r="X336" s="95"/>
      <c r="Y336" s="92"/>
      <c r="Z336" s="92"/>
      <c r="AA336" s="92"/>
      <c r="AB336" s="92"/>
      <c r="AC336" s="91"/>
      <c r="AD336" s="92"/>
      <c r="AE336" s="92"/>
      <c r="AF336" s="92"/>
      <c r="AG336" s="583"/>
      <c r="AH336" s="67" t="s">
        <v>3916</v>
      </c>
      <c r="AI336" s="54">
        <v>0.128</v>
      </c>
      <c r="AJ336" s="54">
        <v>1972</v>
      </c>
      <c r="AK336" s="57" t="s">
        <v>3917</v>
      </c>
      <c r="AL336" s="92"/>
    </row>
    <row r="337" spans="1:38" x14ac:dyDescent="0.25">
      <c r="A337" s="63"/>
      <c r="B337" s="62"/>
      <c r="C337" s="62"/>
      <c r="D337" s="92"/>
      <c r="E337" s="92"/>
      <c r="F337" s="92"/>
      <c r="G337" s="92"/>
      <c r="H337" s="92"/>
      <c r="I337" s="92"/>
      <c r="J337" s="92"/>
      <c r="K337" s="92"/>
      <c r="L337" s="92"/>
      <c r="M337" s="93"/>
      <c r="N337" s="67"/>
      <c r="O337" s="54"/>
      <c r="P337" s="54"/>
      <c r="Q337" s="94"/>
      <c r="R337" s="98"/>
      <c r="S337" s="99"/>
      <c r="T337" s="93"/>
      <c r="U337" s="93"/>
      <c r="V337" s="100"/>
      <c r="W337" s="92"/>
      <c r="X337" s="95"/>
      <c r="Y337" s="92"/>
      <c r="Z337" s="92"/>
      <c r="AA337" s="92"/>
      <c r="AB337" s="92"/>
      <c r="AC337" s="91"/>
      <c r="AD337" s="92"/>
      <c r="AE337" s="92"/>
      <c r="AF337" s="92"/>
      <c r="AG337" s="583"/>
      <c r="AH337" s="67" t="s">
        <v>3918</v>
      </c>
      <c r="AI337" s="54">
        <v>0.128</v>
      </c>
      <c r="AJ337" s="54">
        <v>1972</v>
      </c>
      <c r="AK337" s="57" t="s">
        <v>3910</v>
      </c>
      <c r="AL337" s="92"/>
    </row>
    <row r="338" spans="1:38" x14ac:dyDescent="0.25">
      <c r="A338" s="63"/>
      <c r="B338" s="62"/>
      <c r="C338" s="62"/>
      <c r="D338" s="92"/>
      <c r="E338" s="92"/>
      <c r="F338" s="92"/>
      <c r="G338" s="92"/>
      <c r="H338" s="92"/>
      <c r="I338" s="92"/>
      <c r="J338" s="92"/>
      <c r="K338" s="92"/>
      <c r="L338" s="92"/>
      <c r="M338" s="93"/>
      <c r="N338" s="67"/>
      <c r="O338" s="54"/>
      <c r="P338" s="54"/>
      <c r="Q338" s="94"/>
      <c r="R338" s="98"/>
      <c r="S338" s="99"/>
      <c r="T338" s="93"/>
      <c r="U338" s="93"/>
      <c r="V338" s="100"/>
      <c r="W338" s="92"/>
      <c r="X338" s="95"/>
      <c r="Y338" s="92"/>
      <c r="Z338" s="92"/>
      <c r="AA338" s="92"/>
      <c r="AB338" s="92"/>
      <c r="AC338" s="91"/>
      <c r="AD338" s="92"/>
      <c r="AE338" s="92"/>
      <c r="AF338" s="92"/>
      <c r="AG338" s="583"/>
      <c r="AH338" s="67" t="s">
        <v>3919</v>
      </c>
      <c r="AI338" s="54">
        <v>0.10100000000000001</v>
      </c>
      <c r="AJ338" s="54">
        <v>1978</v>
      </c>
      <c r="AK338" s="57" t="s">
        <v>3910</v>
      </c>
      <c r="AL338" s="92"/>
    </row>
    <row r="339" spans="1:38" x14ac:dyDescent="0.25">
      <c r="A339" s="63"/>
      <c r="B339" s="62"/>
      <c r="C339" s="62"/>
      <c r="D339" s="92"/>
      <c r="E339" s="92"/>
      <c r="F339" s="92"/>
      <c r="G339" s="92"/>
      <c r="H339" s="92"/>
      <c r="I339" s="92"/>
      <c r="J339" s="92"/>
      <c r="K339" s="92"/>
      <c r="L339" s="92"/>
      <c r="M339" s="93"/>
      <c r="N339" s="67"/>
      <c r="O339" s="54"/>
      <c r="P339" s="54"/>
      <c r="Q339" s="94"/>
      <c r="R339" s="98"/>
      <c r="S339" s="99"/>
      <c r="T339" s="93"/>
      <c r="U339" s="93"/>
      <c r="V339" s="100"/>
      <c r="W339" s="92"/>
      <c r="X339" s="95"/>
      <c r="Y339" s="92"/>
      <c r="Z339" s="92"/>
      <c r="AA339" s="92"/>
      <c r="AB339" s="92"/>
      <c r="AC339" s="91"/>
      <c r="AD339" s="92"/>
      <c r="AE339" s="92"/>
      <c r="AF339" s="92"/>
      <c r="AG339" s="583"/>
      <c r="AH339" s="67" t="s">
        <v>3920</v>
      </c>
      <c r="AI339" s="54">
        <v>9.9000000000000005E-2</v>
      </c>
      <c r="AJ339" s="54">
        <v>1993</v>
      </c>
      <c r="AK339" s="57" t="s">
        <v>3543</v>
      </c>
      <c r="AL339" s="92"/>
    </row>
    <row r="340" spans="1:38" x14ac:dyDescent="0.25">
      <c r="A340" s="63"/>
      <c r="B340" s="62"/>
      <c r="C340" s="62"/>
      <c r="D340" s="92"/>
      <c r="E340" s="92"/>
      <c r="F340" s="92"/>
      <c r="G340" s="92"/>
      <c r="H340" s="92"/>
      <c r="I340" s="92"/>
      <c r="J340" s="92"/>
      <c r="K340" s="92"/>
      <c r="L340" s="92"/>
      <c r="M340" s="93"/>
      <c r="N340" s="67"/>
      <c r="O340" s="54"/>
      <c r="P340" s="54"/>
      <c r="Q340" s="94"/>
      <c r="R340" s="98"/>
      <c r="S340" s="99"/>
      <c r="T340" s="93"/>
      <c r="U340" s="93"/>
      <c r="V340" s="100"/>
      <c r="W340" s="92"/>
      <c r="X340" s="95"/>
      <c r="Y340" s="92"/>
      <c r="Z340" s="92"/>
      <c r="AA340" s="92"/>
      <c r="AB340" s="92"/>
      <c r="AC340" s="91"/>
      <c r="AD340" s="92"/>
      <c r="AE340" s="92"/>
      <c r="AF340" s="92"/>
      <c r="AG340" s="583"/>
      <c r="AH340" s="67" t="s">
        <v>3921</v>
      </c>
      <c r="AI340" s="54">
        <v>0.115</v>
      </c>
      <c r="AJ340" s="54">
        <v>1993</v>
      </c>
      <c r="AK340" s="57" t="s">
        <v>3922</v>
      </c>
      <c r="AL340" s="92"/>
    </row>
    <row r="341" spans="1:38" x14ac:dyDescent="0.25">
      <c r="A341" s="63"/>
      <c r="B341" s="62"/>
      <c r="C341" s="62"/>
      <c r="D341" s="92"/>
      <c r="E341" s="92"/>
      <c r="F341" s="92"/>
      <c r="G341" s="92"/>
      <c r="H341" s="92"/>
      <c r="I341" s="92"/>
      <c r="J341" s="92"/>
      <c r="K341" s="92"/>
      <c r="L341" s="92"/>
      <c r="M341" s="93"/>
      <c r="N341" s="67"/>
      <c r="O341" s="54"/>
      <c r="P341" s="54"/>
      <c r="Q341" s="94"/>
      <c r="R341" s="98"/>
      <c r="S341" s="99"/>
      <c r="T341" s="93"/>
      <c r="U341" s="93"/>
      <c r="V341" s="100"/>
      <c r="W341" s="92"/>
      <c r="X341" s="95"/>
      <c r="Y341" s="92"/>
      <c r="Z341" s="92"/>
      <c r="AA341" s="92"/>
      <c r="AB341" s="92"/>
      <c r="AC341" s="91"/>
      <c r="AD341" s="92"/>
      <c r="AE341" s="92"/>
      <c r="AF341" s="92"/>
      <c r="AG341" s="583"/>
      <c r="AH341" s="67" t="s">
        <v>3923</v>
      </c>
      <c r="AI341" s="54">
        <v>0.115</v>
      </c>
      <c r="AJ341" s="54">
        <v>1993</v>
      </c>
      <c r="AK341" s="57" t="s">
        <v>3922</v>
      </c>
      <c r="AL341" s="92"/>
    </row>
    <row r="342" spans="1:38" x14ac:dyDescent="0.25">
      <c r="A342" s="63"/>
      <c r="B342" s="62"/>
      <c r="C342" s="62"/>
      <c r="D342" s="92"/>
      <c r="E342" s="92"/>
      <c r="F342" s="92"/>
      <c r="G342" s="92"/>
      <c r="H342" s="92"/>
      <c r="I342" s="92"/>
      <c r="J342" s="92"/>
      <c r="K342" s="92"/>
      <c r="L342" s="92"/>
      <c r="M342" s="93"/>
      <c r="N342" s="67"/>
      <c r="O342" s="54"/>
      <c r="P342" s="54"/>
      <c r="Q342" s="94"/>
      <c r="R342" s="98"/>
      <c r="S342" s="99"/>
      <c r="T342" s="93"/>
      <c r="U342" s="93"/>
      <c r="V342" s="100"/>
      <c r="W342" s="92"/>
      <c r="X342" s="95"/>
      <c r="Y342" s="92"/>
      <c r="Z342" s="92"/>
      <c r="AA342" s="92"/>
      <c r="AB342" s="92"/>
      <c r="AC342" s="91"/>
      <c r="AD342" s="92"/>
      <c r="AE342" s="92"/>
      <c r="AF342" s="92"/>
      <c r="AG342" s="583"/>
      <c r="AH342" s="67" t="s">
        <v>3924</v>
      </c>
      <c r="AI342" s="54">
        <v>8.1000000000000003E-2</v>
      </c>
      <c r="AJ342" s="54">
        <v>2015</v>
      </c>
      <c r="AK342" s="57" t="s">
        <v>3746</v>
      </c>
      <c r="AL342" s="92"/>
    </row>
    <row r="343" spans="1:38" x14ac:dyDescent="0.25">
      <c r="A343" s="63"/>
      <c r="B343" s="62"/>
      <c r="C343" s="62"/>
      <c r="D343" s="92"/>
      <c r="E343" s="92"/>
      <c r="F343" s="92"/>
      <c r="G343" s="92"/>
      <c r="H343" s="92"/>
      <c r="I343" s="92"/>
      <c r="J343" s="92"/>
      <c r="K343" s="92"/>
      <c r="L343" s="92"/>
      <c r="M343" s="93"/>
      <c r="N343" s="73"/>
      <c r="O343" s="54"/>
      <c r="P343" s="54"/>
      <c r="Q343" s="55"/>
      <c r="R343" s="98"/>
      <c r="S343" s="99"/>
      <c r="T343" s="93"/>
      <c r="U343" s="93"/>
      <c r="V343" s="100"/>
      <c r="W343" s="92"/>
      <c r="X343" s="95"/>
      <c r="Y343" s="92"/>
      <c r="Z343" s="92"/>
      <c r="AA343" s="92"/>
      <c r="AB343" s="92"/>
      <c r="AC343" s="91"/>
      <c r="AD343" s="92"/>
      <c r="AE343" s="92"/>
      <c r="AF343" s="92"/>
      <c r="AG343" s="583"/>
      <c r="AH343" s="67" t="s">
        <v>3925</v>
      </c>
      <c r="AI343" s="54">
        <v>8.1000000000000003E-2</v>
      </c>
      <c r="AJ343" s="54">
        <v>2015</v>
      </c>
      <c r="AK343" s="57" t="s">
        <v>3746</v>
      </c>
      <c r="AL343" s="92"/>
    </row>
    <row r="344" spans="1:38" x14ac:dyDescent="0.25">
      <c r="A344" s="66"/>
      <c r="B344" s="67"/>
      <c r="C344" s="67"/>
      <c r="D344" s="92"/>
      <c r="E344" s="92"/>
      <c r="F344" s="92"/>
      <c r="G344" s="92"/>
      <c r="H344" s="92"/>
      <c r="I344" s="92"/>
      <c r="J344" s="92"/>
      <c r="K344" s="92"/>
      <c r="L344" s="92"/>
      <c r="M344" s="93"/>
      <c r="N344" s="73"/>
      <c r="O344" s="54"/>
      <c r="P344" s="54"/>
      <c r="Q344" s="55"/>
      <c r="R344" s="98"/>
      <c r="S344" s="99"/>
      <c r="T344" s="93"/>
      <c r="U344" s="93"/>
      <c r="V344" s="100"/>
      <c r="W344" s="92"/>
      <c r="X344" s="95"/>
      <c r="Y344" s="92"/>
      <c r="Z344" s="92"/>
      <c r="AA344" s="92"/>
      <c r="AB344" s="92"/>
      <c r="AC344" s="91"/>
      <c r="AD344" s="92"/>
      <c r="AE344" s="92"/>
      <c r="AF344" s="92"/>
      <c r="AG344" s="583"/>
      <c r="AH344" s="67" t="s">
        <v>3926</v>
      </c>
      <c r="AI344" s="54">
        <v>6.7000000000000004E-2</v>
      </c>
      <c r="AJ344" s="54">
        <v>1978</v>
      </c>
      <c r="AK344" s="57" t="s">
        <v>3510</v>
      </c>
      <c r="AL344" s="92"/>
    </row>
    <row r="345" spans="1:38" x14ac:dyDescent="0.25">
      <c r="A345" s="66"/>
      <c r="B345" s="67"/>
      <c r="C345" s="67"/>
      <c r="D345" s="92"/>
      <c r="E345" s="92"/>
      <c r="F345" s="92"/>
      <c r="G345" s="92"/>
      <c r="H345" s="92"/>
      <c r="I345" s="92"/>
      <c r="J345" s="92"/>
      <c r="K345" s="92"/>
      <c r="L345" s="92"/>
      <c r="M345" s="93"/>
      <c r="N345" s="67"/>
      <c r="O345" s="54"/>
      <c r="P345" s="54"/>
      <c r="Q345" s="94"/>
      <c r="R345" s="98"/>
      <c r="S345" s="99"/>
      <c r="T345" s="93"/>
      <c r="U345" s="93"/>
      <c r="V345" s="100"/>
      <c r="W345" s="92"/>
      <c r="X345" s="95"/>
      <c r="Y345" s="92"/>
      <c r="Z345" s="92"/>
      <c r="AA345" s="92"/>
      <c r="AB345" s="92"/>
      <c r="AC345" s="91"/>
      <c r="AD345" s="92"/>
      <c r="AE345" s="92"/>
      <c r="AF345" s="92"/>
      <c r="AG345" s="583"/>
      <c r="AH345" s="67" t="s">
        <v>3927</v>
      </c>
      <c r="AI345" s="54">
        <v>7.0000000000000007E-2</v>
      </c>
      <c r="AJ345" s="54">
        <v>2010</v>
      </c>
      <c r="AK345" s="57" t="s">
        <v>3928</v>
      </c>
      <c r="AL345" s="92"/>
    </row>
    <row r="346" spans="1:38" x14ac:dyDescent="0.25">
      <c r="A346" s="63"/>
      <c r="B346" s="62"/>
      <c r="C346" s="62"/>
      <c r="D346" s="92"/>
      <c r="E346" s="92"/>
      <c r="F346" s="92"/>
      <c r="G346" s="92"/>
      <c r="H346" s="92"/>
      <c r="I346" s="92"/>
      <c r="J346" s="92"/>
      <c r="K346" s="92"/>
      <c r="L346" s="92"/>
      <c r="M346" s="93"/>
      <c r="N346" s="67"/>
      <c r="O346" s="54"/>
      <c r="P346" s="54"/>
      <c r="Q346" s="94"/>
      <c r="R346" s="98"/>
      <c r="S346" s="99"/>
      <c r="T346" s="93"/>
      <c r="U346" s="93"/>
      <c r="V346" s="100"/>
      <c r="W346" s="92"/>
      <c r="X346" s="95"/>
      <c r="Y346" s="92"/>
      <c r="Z346" s="92"/>
      <c r="AA346" s="92"/>
      <c r="AB346" s="92"/>
      <c r="AC346" s="91"/>
      <c r="AD346" s="92"/>
      <c r="AE346" s="92"/>
      <c r="AF346" s="92"/>
      <c r="AG346" s="583"/>
      <c r="AH346" s="67" t="s">
        <v>3929</v>
      </c>
      <c r="AI346" s="54">
        <v>7.0000000000000007E-2</v>
      </c>
      <c r="AJ346" s="54">
        <v>2010</v>
      </c>
      <c r="AK346" s="57" t="s">
        <v>3928</v>
      </c>
      <c r="AL346" s="92"/>
    </row>
    <row r="347" spans="1:38" x14ac:dyDescent="0.25">
      <c r="A347" s="63"/>
      <c r="B347" s="62"/>
      <c r="C347" s="62"/>
      <c r="D347" s="92"/>
      <c r="E347" s="92"/>
      <c r="F347" s="92"/>
      <c r="G347" s="92"/>
      <c r="H347" s="92"/>
      <c r="I347" s="92"/>
      <c r="J347" s="92"/>
      <c r="K347" s="92"/>
      <c r="L347" s="92"/>
      <c r="M347" s="93"/>
      <c r="N347" s="67"/>
      <c r="O347" s="54"/>
      <c r="P347" s="54"/>
      <c r="Q347" s="94"/>
      <c r="R347" s="98"/>
      <c r="S347" s="99"/>
      <c r="T347" s="93"/>
      <c r="U347" s="93"/>
      <c r="V347" s="100"/>
      <c r="W347" s="92"/>
      <c r="X347" s="95"/>
      <c r="Y347" s="92"/>
      <c r="Z347" s="92"/>
      <c r="AA347" s="92"/>
      <c r="AB347" s="92"/>
      <c r="AC347" s="91"/>
      <c r="AD347" s="92"/>
      <c r="AE347" s="92"/>
      <c r="AF347" s="92"/>
      <c r="AG347" s="584"/>
      <c r="AH347" s="67" t="s">
        <v>3930</v>
      </c>
      <c r="AI347" s="54">
        <v>5.0999999999999997E-2</v>
      </c>
      <c r="AJ347" s="54">
        <v>1993</v>
      </c>
      <c r="AK347" s="57" t="s">
        <v>3922</v>
      </c>
      <c r="AL347" s="92"/>
    </row>
    <row r="348" spans="1:38" x14ac:dyDescent="0.25">
      <c r="A348" s="63"/>
      <c r="B348" s="62"/>
      <c r="C348" s="62"/>
      <c r="D348" s="92"/>
      <c r="E348" s="92"/>
      <c r="F348" s="92"/>
      <c r="G348" s="92"/>
      <c r="H348" s="92"/>
      <c r="I348" s="92"/>
      <c r="J348" s="92"/>
      <c r="K348" s="92"/>
      <c r="L348" s="92"/>
      <c r="M348" s="93"/>
      <c r="N348" s="67"/>
      <c r="O348" s="54"/>
      <c r="P348" s="54"/>
      <c r="Q348" s="94"/>
      <c r="R348" s="98"/>
      <c r="S348" s="99"/>
      <c r="T348" s="93"/>
      <c r="U348" s="93"/>
      <c r="V348" s="100"/>
      <c r="W348" s="92"/>
      <c r="X348" s="95"/>
      <c r="Y348" s="92"/>
      <c r="Z348" s="92"/>
      <c r="AA348" s="92"/>
      <c r="AB348" s="92"/>
      <c r="AC348" s="91"/>
      <c r="AD348" s="92"/>
      <c r="AE348" s="92"/>
      <c r="AF348" s="92"/>
      <c r="AG348" s="598" t="s">
        <v>3931</v>
      </c>
      <c r="AH348" s="67" t="s">
        <v>3932</v>
      </c>
      <c r="AI348" s="54">
        <v>0.1</v>
      </c>
      <c r="AJ348" s="54">
        <v>2014</v>
      </c>
      <c r="AK348" s="57" t="s">
        <v>3746</v>
      </c>
      <c r="AL348" s="92"/>
    </row>
    <row r="349" spans="1:38" x14ac:dyDescent="0.25">
      <c r="A349" s="63"/>
      <c r="B349" s="67"/>
      <c r="C349" s="67"/>
      <c r="D349" s="92"/>
      <c r="E349" s="92"/>
      <c r="F349" s="92"/>
      <c r="G349" s="92"/>
      <c r="H349" s="92"/>
      <c r="I349" s="92"/>
      <c r="J349" s="92"/>
      <c r="K349" s="92"/>
      <c r="L349" s="92"/>
      <c r="M349" s="93"/>
      <c r="N349" s="73"/>
      <c r="O349" s="54"/>
      <c r="P349" s="54"/>
      <c r="Q349" s="55"/>
      <c r="R349" s="98"/>
      <c r="S349" s="99"/>
      <c r="T349" s="93"/>
      <c r="U349" s="93"/>
      <c r="V349" s="100"/>
      <c r="W349" s="92"/>
      <c r="X349" s="95"/>
      <c r="Y349" s="92"/>
      <c r="Z349" s="92"/>
      <c r="AA349" s="92"/>
      <c r="AB349" s="92"/>
      <c r="AC349" s="91"/>
      <c r="AD349" s="92"/>
      <c r="AE349" s="92"/>
      <c r="AF349" s="92"/>
      <c r="AG349" s="592"/>
      <c r="AH349" s="67" t="s">
        <v>3933</v>
      </c>
      <c r="AI349" s="54">
        <v>0.1</v>
      </c>
      <c r="AJ349" s="54">
        <v>2014</v>
      </c>
      <c r="AK349" s="57" t="s">
        <v>3746</v>
      </c>
      <c r="AL349" s="92"/>
    </row>
    <row r="350" spans="1:38" x14ac:dyDescent="0.25">
      <c r="A350" s="63"/>
      <c r="B350" s="67"/>
      <c r="C350" s="67"/>
      <c r="D350" s="92"/>
      <c r="E350" s="92"/>
      <c r="F350" s="92"/>
      <c r="G350" s="92"/>
      <c r="H350" s="92"/>
      <c r="I350" s="92"/>
      <c r="J350" s="92"/>
      <c r="K350" s="92"/>
      <c r="L350" s="92"/>
      <c r="M350" s="93" t="s">
        <v>3934</v>
      </c>
      <c r="N350" s="67" t="s">
        <v>3935</v>
      </c>
      <c r="O350" s="54">
        <v>0.374</v>
      </c>
      <c r="P350" s="54">
        <v>2014</v>
      </c>
      <c r="Q350" s="94" t="s">
        <v>524</v>
      </c>
      <c r="R350" s="578" t="s">
        <v>3842</v>
      </c>
      <c r="S350" s="578">
        <v>62</v>
      </c>
      <c r="T350" s="578">
        <v>2007</v>
      </c>
      <c r="U350" s="578" t="s">
        <v>1022</v>
      </c>
      <c r="V350" s="578" t="s">
        <v>56</v>
      </c>
      <c r="W350" s="92"/>
      <c r="X350" s="95"/>
      <c r="Y350" s="92"/>
      <c r="Z350" s="92"/>
      <c r="AA350" s="92"/>
      <c r="AB350" s="92"/>
      <c r="AC350" s="91"/>
      <c r="AD350" s="92"/>
      <c r="AE350" s="92"/>
      <c r="AF350" s="92"/>
      <c r="AG350" s="522"/>
      <c r="AH350" s="92"/>
      <c r="AI350" s="92"/>
      <c r="AJ350" s="91"/>
      <c r="AK350" s="92"/>
      <c r="AL350" s="92"/>
    </row>
    <row r="351" spans="1:38" x14ac:dyDescent="0.25">
      <c r="A351" s="63"/>
      <c r="B351" s="67"/>
      <c r="C351" s="67"/>
      <c r="D351" s="92"/>
      <c r="E351" s="92"/>
      <c r="F351" s="92"/>
      <c r="G351" s="92"/>
      <c r="H351" s="92"/>
      <c r="I351" s="92"/>
      <c r="J351" s="92"/>
      <c r="K351" s="92"/>
      <c r="L351" s="92"/>
      <c r="M351" s="93"/>
      <c r="N351" s="67"/>
      <c r="O351" s="54"/>
      <c r="P351" s="54"/>
      <c r="Q351" s="94"/>
      <c r="R351" s="579"/>
      <c r="S351" s="579"/>
      <c r="T351" s="579"/>
      <c r="U351" s="579"/>
      <c r="V351" s="579"/>
      <c r="W351" s="92"/>
      <c r="X351" s="95"/>
      <c r="Y351" s="92"/>
      <c r="Z351" s="92"/>
      <c r="AA351" s="92"/>
      <c r="AB351" s="92"/>
      <c r="AC351" s="91"/>
      <c r="AD351" s="92"/>
      <c r="AE351" s="92"/>
      <c r="AF351" s="92"/>
      <c r="AG351" s="521"/>
      <c r="AH351" s="92"/>
      <c r="AI351" s="92"/>
      <c r="AJ351" s="91"/>
      <c r="AK351" s="92"/>
      <c r="AL351" s="92"/>
    </row>
    <row r="352" spans="1:38" x14ac:dyDescent="0.25">
      <c r="A352" s="63"/>
      <c r="B352" s="62"/>
      <c r="C352" s="62"/>
      <c r="D352" s="92"/>
      <c r="E352" s="92"/>
      <c r="F352" s="92"/>
      <c r="G352" s="92"/>
      <c r="H352" s="92"/>
      <c r="I352" s="92"/>
      <c r="J352" s="92"/>
      <c r="K352" s="92"/>
      <c r="L352" s="92"/>
      <c r="M352" s="93" t="s">
        <v>3936</v>
      </c>
      <c r="N352" s="67" t="s">
        <v>3937</v>
      </c>
      <c r="O352" s="54">
        <v>0.28799999999999998</v>
      </c>
      <c r="P352" s="54">
        <v>1978</v>
      </c>
      <c r="Q352" s="94" t="s">
        <v>3581</v>
      </c>
      <c r="R352" s="66" t="s">
        <v>3878</v>
      </c>
      <c r="S352" s="578">
        <v>71</v>
      </c>
      <c r="T352" s="578">
        <v>1972</v>
      </c>
      <c r="U352" s="578" t="s">
        <v>1016</v>
      </c>
      <c r="V352" s="578" t="s">
        <v>3879</v>
      </c>
      <c r="W352" s="92"/>
      <c r="X352" s="95"/>
      <c r="Y352" s="92"/>
      <c r="Z352" s="92"/>
      <c r="AA352" s="92"/>
      <c r="AB352" s="92"/>
      <c r="AC352" s="91"/>
      <c r="AD352" s="92"/>
      <c r="AE352" s="92"/>
      <c r="AF352" s="92"/>
      <c r="AG352" s="582" t="s">
        <v>3938</v>
      </c>
      <c r="AH352" s="67" t="s">
        <v>3939</v>
      </c>
      <c r="AI352" s="54">
        <v>0.05</v>
      </c>
      <c r="AJ352" s="54">
        <v>1997</v>
      </c>
      <c r="AK352" s="57" t="s">
        <v>3940</v>
      </c>
      <c r="AL352" s="92"/>
    </row>
    <row r="353" spans="1:38" ht="38.25" x14ac:dyDescent="0.25">
      <c r="A353" s="66"/>
      <c r="B353" s="67"/>
      <c r="C353" s="67"/>
      <c r="D353" s="92"/>
      <c r="E353" s="92"/>
      <c r="F353" s="92"/>
      <c r="G353" s="92"/>
      <c r="H353" s="92"/>
      <c r="I353" s="92"/>
      <c r="J353" s="92"/>
      <c r="K353" s="92"/>
      <c r="L353" s="92"/>
      <c r="M353" s="93"/>
      <c r="N353" s="73"/>
      <c r="O353" s="54"/>
      <c r="P353" s="54"/>
      <c r="Q353" s="55"/>
      <c r="R353" s="110" t="s">
        <v>3880</v>
      </c>
      <c r="S353" s="579"/>
      <c r="T353" s="579"/>
      <c r="U353" s="579"/>
      <c r="V353" s="579"/>
      <c r="W353" s="92"/>
      <c r="X353" s="95"/>
      <c r="Y353" s="92"/>
      <c r="Z353" s="92"/>
      <c r="AA353" s="92"/>
      <c r="AB353" s="92"/>
      <c r="AC353" s="91"/>
      <c r="AD353" s="92"/>
      <c r="AE353" s="92"/>
      <c r="AF353" s="92"/>
      <c r="AG353" s="583"/>
      <c r="AH353" s="67" t="s">
        <v>3941</v>
      </c>
      <c r="AI353" s="54">
        <v>9.1999999999999998E-2</v>
      </c>
      <c r="AJ353" s="54">
        <v>1975</v>
      </c>
      <c r="AK353" s="57" t="s">
        <v>3910</v>
      </c>
      <c r="AL353" s="92"/>
    </row>
    <row r="354" spans="1:38" x14ac:dyDescent="0.25">
      <c r="A354" s="66"/>
      <c r="B354" s="62"/>
      <c r="C354" s="62"/>
      <c r="D354" s="92"/>
      <c r="E354" s="92"/>
      <c r="F354" s="92"/>
      <c r="G354" s="92"/>
      <c r="H354" s="92"/>
      <c r="I354" s="92"/>
      <c r="J354" s="92"/>
      <c r="K354" s="92"/>
      <c r="L354" s="92"/>
      <c r="M354" s="93"/>
      <c r="N354" s="67"/>
      <c r="O354" s="54"/>
      <c r="P354" s="54"/>
      <c r="Q354" s="94"/>
      <c r="R354" s="98"/>
      <c r="S354" s="99"/>
      <c r="T354" s="93"/>
      <c r="U354" s="93"/>
      <c r="V354" s="100"/>
      <c r="W354" s="92"/>
      <c r="X354" s="95"/>
      <c r="Y354" s="92"/>
      <c r="Z354" s="92"/>
      <c r="AA354" s="92"/>
      <c r="AB354" s="92"/>
      <c r="AC354" s="91"/>
      <c r="AD354" s="92"/>
      <c r="AE354" s="92"/>
      <c r="AF354" s="92"/>
      <c r="AG354" s="583"/>
      <c r="AH354" s="67" t="s">
        <v>3942</v>
      </c>
      <c r="AI354" s="54">
        <v>7.4999999999999997E-2</v>
      </c>
      <c r="AJ354" s="54">
        <v>1972</v>
      </c>
      <c r="AK354" s="57" t="s">
        <v>3943</v>
      </c>
      <c r="AL354" s="92"/>
    </row>
    <row r="355" spans="1:38" x14ac:dyDescent="0.25">
      <c r="A355" s="66"/>
      <c r="B355" s="62"/>
      <c r="C355" s="62"/>
      <c r="D355" s="92"/>
      <c r="E355" s="92"/>
      <c r="F355" s="92"/>
      <c r="G355" s="92"/>
      <c r="H355" s="92"/>
      <c r="I355" s="92"/>
      <c r="J355" s="92"/>
      <c r="K355" s="92"/>
      <c r="L355" s="92"/>
      <c r="M355" s="93"/>
      <c r="N355" s="67"/>
      <c r="O355" s="54"/>
      <c r="P355" s="54"/>
      <c r="Q355" s="94"/>
      <c r="R355" s="98"/>
      <c r="S355" s="99"/>
      <c r="T355" s="93"/>
      <c r="U355" s="93"/>
      <c r="V355" s="100"/>
      <c r="W355" s="92"/>
      <c r="X355" s="95"/>
      <c r="Y355" s="92"/>
      <c r="Z355" s="92"/>
      <c r="AA355" s="92"/>
      <c r="AB355" s="92"/>
      <c r="AC355" s="91"/>
      <c r="AD355" s="92"/>
      <c r="AE355" s="92"/>
      <c r="AF355" s="92"/>
      <c r="AG355" s="583"/>
      <c r="AH355" s="67" t="s">
        <v>3944</v>
      </c>
      <c r="AI355" s="54">
        <v>0.156</v>
      </c>
      <c r="AJ355" s="54">
        <v>1979</v>
      </c>
      <c r="AK355" s="57" t="s">
        <v>3910</v>
      </c>
      <c r="AL355" s="92"/>
    </row>
    <row r="356" spans="1:38" x14ac:dyDescent="0.25">
      <c r="A356" s="66"/>
      <c r="B356" s="62"/>
      <c r="C356" s="62"/>
      <c r="D356" s="92"/>
      <c r="E356" s="92"/>
      <c r="F356" s="92"/>
      <c r="G356" s="92"/>
      <c r="H356" s="92"/>
      <c r="I356" s="92"/>
      <c r="J356" s="92"/>
      <c r="K356" s="92"/>
      <c r="L356" s="92"/>
      <c r="M356" s="93"/>
      <c r="N356" s="67"/>
      <c r="O356" s="54"/>
      <c r="P356" s="54"/>
      <c r="Q356" s="94"/>
      <c r="R356" s="98"/>
      <c r="S356" s="99"/>
      <c r="T356" s="93"/>
      <c r="U356" s="93"/>
      <c r="V356" s="100"/>
      <c r="W356" s="92"/>
      <c r="X356" s="95"/>
      <c r="Y356" s="92"/>
      <c r="Z356" s="92"/>
      <c r="AA356" s="92"/>
      <c r="AB356" s="92"/>
      <c r="AC356" s="91"/>
      <c r="AD356" s="92"/>
      <c r="AE356" s="92"/>
      <c r="AG356" s="583"/>
      <c r="AH356" s="67" t="s">
        <v>3945</v>
      </c>
      <c r="AI356" s="54">
        <v>8.1000000000000003E-2</v>
      </c>
      <c r="AJ356" s="54">
        <v>1972</v>
      </c>
      <c r="AK356" s="57" t="s">
        <v>3943</v>
      </c>
      <c r="AL356" s="92"/>
    </row>
    <row r="357" spans="1:38" x14ac:dyDescent="0.25">
      <c r="A357" s="66"/>
      <c r="B357" s="62"/>
      <c r="C357" s="62"/>
      <c r="D357" s="92"/>
      <c r="E357" s="92"/>
      <c r="F357" s="92"/>
      <c r="G357" s="92"/>
      <c r="H357" s="92"/>
      <c r="I357" s="92"/>
      <c r="J357" s="92"/>
      <c r="K357" s="92"/>
      <c r="L357" s="92"/>
      <c r="M357" s="93"/>
      <c r="N357" s="67"/>
      <c r="O357" s="54"/>
      <c r="P357" s="54"/>
      <c r="Q357" s="94"/>
      <c r="R357" s="98"/>
      <c r="S357" s="99"/>
      <c r="T357" s="93"/>
      <c r="U357" s="93"/>
      <c r="V357" s="100"/>
      <c r="W357" s="92"/>
      <c r="X357" s="95"/>
      <c r="Y357" s="92"/>
      <c r="Z357" s="92"/>
      <c r="AA357" s="92"/>
      <c r="AB357" s="92"/>
      <c r="AC357" s="91"/>
      <c r="AD357" s="92"/>
      <c r="AE357" s="92"/>
      <c r="AG357" s="583"/>
      <c r="AH357" s="67" t="s">
        <v>3946</v>
      </c>
      <c r="AI357" s="54">
        <v>7.4999999999999997E-2</v>
      </c>
      <c r="AJ357" s="54">
        <v>1974</v>
      </c>
      <c r="AK357" s="57" t="s">
        <v>3943</v>
      </c>
      <c r="AL357" s="92"/>
    </row>
    <row r="358" spans="1:38" x14ac:dyDescent="0.25">
      <c r="A358" s="66"/>
      <c r="B358" s="62"/>
      <c r="C358" s="62"/>
      <c r="D358" s="92"/>
      <c r="E358" s="92"/>
      <c r="F358" s="92"/>
      <c r="G358" s="92"/>
      <c r="H358" s="92"/>
      <c r="I358" s="92"/>
      <c r="J358" s="92"/>
      <c r="K358" s="92"/>
      <c r="L358" s="92"/>
      <c r="M358" s="93"/>
      <c r="N358" s="67"/>
      <c r="O358" s="54"/>
      <c r="P358" s="54"/>
      <c r="Q358" s="94"/>
      <c r="R358" s="98"/>
      <c r="S358" s="99"/>
      <c r="T358" s="93"/>
      <c r="U358" s="93"/>
      <c r="V358" s="100"/>
      <c r="W358" s="92"/>
      <c r="X358" s="95"/>
      <c r="Y358" s="92"/>
      <c r="Z358" s="92"/>
      <c r="AA358" s="92"/>
      <c r="AB358" s="92"/>
      <c r="AC358" s="91"/>
      <c r="AD358" s="92"/>
      <c r="AE358" s="92"/>
      <c r="AG358" s="583"/>
      <c r="AH358" s="67" t="s">
        <v>3947</v>
      </c>
      <c r="AI358" s="54">
        <v>7.8E-2</v>
      </c>
      <c r="AJ358" s="54">
        <v>1972</v>
      </c>
      <c r="AK358" s="57" t="s">
        <v>3943</v>
      </c>
      <c r="AL358" s="92"/>
    </row>
    <row r="359" spans="1:38" x14ac:dyDescent="0.25">
      <c r="A359" s="66"/>
      <c r="B359" s="62"/>
      <c r="C359" s="62"/>
      <c r="D359" s="92"/>
      <c r="E359" s="92"/>
      <c r="F359" s="92"/>
      <c r="G359" s="92"/>
      <c r="H359" s="92"/>
      <c r="I359" s="92"/>
      <c r="J359" s="92"/>
      <c r="K359" s="92"/>
      <c r="L359" s="92"/>
      <c r="M359" s="93"/>
      <c r="N359" s="67"/>
      <c r="O359" s="54"/>
      <c r="P359" s="54"/>
      <c r="Q359" s="94"/>
      <c r="R359" s="98"/>
      <c r="S359" s="99"/>
      <c r="T359" s="93"/>
      <c r="U359" s="93"/>
      <c r="V359" s="100"/>
      <c r="W359" s="92"/>
      <c r="X359" s="95"/>
      <c r="Y359" s="92"/>
      <c r="Z359" s="92"/>
      <c r="AA359" s="92"/>
      <c r="AB359" s="92"/>
      <c r="AC359" s="91"/>
      <c r="AD359" s="92"/>
      <c r="AE359" s="92"/>
      <c r="AG359" s="583"/>
      <c r="AH359" s="67" t="s">
        <v>3948</v>
      </c>
      <c r="AI359" s="54">
        <v>0.13600000000000001</v>
      </c>
      <c r="AJ359" s="54">
        <v>1979</v>
      </c>
      <c r="AK359" s="57" t="s">
        <v>3943</v>
      </c>
      <c r="AL359" s="92"/>
    </row>
    <row r="360" spans="1:38" x14ac:dyDescent="0.25">
      <c r="A360" s="66"/>
      <c r="B360" s="62"/>
      <c r="C360" s="62"/>
      <c r="D360" s="92"/>
      <c r="E360" s="92"/>
      <c r="F360" s="92"/>
      <c r="G360" s="92"/>
      <c r="H360" s="92"/>
      <c r="I360" s="92"/>
      <c r="J360" s="92"/>
      <c r="K360" s="92"/>
      <c r="L360" s="92"/>
      <c r="M360" s="93"/>
      <c r="N360" s="67"/>
      <c r="O360" s="54"/>
      <c r="P360" s="54"/>
      <c r="Q360" s="94"/>
      <c r="R360" s="98"/>
      <c r="S360" s="99"/>
      <c r="T360" s="93"/>
      <c r="U360" s="93"/>
      <c r="V360" s="100"/>
      <c r="W360" s="92"/>
      <c r="X360" s="95"/>
      <c r="Y360" s="92"/>
      <c r="Z360" s="92"/>
      <c r="AA360" s="92"/>
      <c r="AB360" s="92"/>
      <c r="AC360" s="91"/>
      <c r="AD360" s="92"/>
      <c r="AE360" s="92"/>
      <c r="AF360" s="92"/>
      <c r="AG360" s="583"/>
      <c r="AH360" s="67" t="s">
        <v>3949</v>
      </c>
      <c r="AI360" s="54">
        <v>0.129</v>
      </c>
      <c r="AJ360" s="54">
        <v>1972</v>
      </c>
      <c r="AK360" s="57" t="s">
        <v>3910</v>
      </c>
      <c r="AL360" s="92"/>
    </row>
    <row r="361" spans="1:38" x14ac:dyDescent="0.25">
      <c r="A361" s="66"/>
      <c r="B361" s="62"/>
      <c r="C361" s="62"/>
      <c r="D361" s="92"/>
      <c r="E361" s="92"/>
      <c r="F361" s="92"/>
      <c r="G361" s="92"/>
      <c r="H361" s="92"/>
      <c r="I361" s="92"/>
      <c r="J361" s="92"/>
      <c r="K361" s="92"/>
      <c r="L361" s="92"/>
      <c r="M361" s="93"/>
      <c r="N361" s="67"/>
      <c r="O361" s="54"/>
      <c r="P361" s="54"/>
      <c r="Q361" s="94"/>
      <c r="R361" s="98"/>
      <c r="S361" s="99"/>
      <c r="T361" s="93"/>
      <c r="U361" s="93"/>
      <c r="V361" s="100"/>
      <c r="W361" s="92"/>
      <c r="X361" s="95"/>
      <c r="Y361" s="92"/>
      <c r="Z361" s="92"/>
      <c r="AA361" s="92"/>
      <c r="AB361" s="92"/>
      <c r="AC361" s="91"/>
      <c r="AD361" s="92"/>
      <c r="AE361" s="92"/>
      <c r="AF361" s="92"/>
      <c r="AG361" s="584"/>
      <c r="AH361" s="67" t="s">
        <v>3950</v>
      </c>
      <c r="AI361" s="54">
        <v>0.13700000000000001</v>
      </c>
      <c r="AJ361" s="54">
        <v>1972</v>
      </c>
      <c r="AK361" s="57" t="s">
        <v>3910</v>
      </c>
      <c r="AL361" s="92"/>
    </row>
    <row r="362" spans="1:38" x14ac:dyDescent="0.25">
      <c r="A362" s="66"/>
      <c r="B362" s="62"/>
      <c r="C362" s="62"/>
      <c r="D362" s="92"/>
      <c r="E362" s="92"/>
      <c r="F362" s="92"/>
      <c r="G362" s="92"/>
      <c r="H362" s="92"/>
      <c r="I362" s="92"/>
      <c r="J362" s="92"/>
      <c r="K362" s="92"/>
      <c r="L362" s="92"/>
      <c r="M362" s="93"/>
      <c r="N362" s="67"/>
      <c r="O362" s="54"/>
      <c r="P362" s="54"/>
      <c r="Q362" s="94"/>
      <c r="R362" s="98"/>
      <c r="S362" s="99"/>
      <c r="T362" s="93"/>
      <c r="U362" s="93"/>
      <c r="V362" s="100"/>
      <c r="W362" s="92"/>
      <c r="X362" s="95"/>
      <c r="Y362" s="92"/>
      <c r="Z362" s="92"/>
      <c r="AA362" s="92"/>
      <c r="AB362" s="92"/>
      <c r="AC362" s="91"/>
      <c r="AD362" s="92"/>
      <c r="AE362" s="92"/>
      <c r="AF362" s="92"/>
      <c r="AG362" s="522"/>
      <c r="AH362" s="92"/>
      <c r="AI362" s="92"/>
      <c r="AJ362" s="92"/>
      <c r="AK362" s="92"/>
      <c r="AL362" s="92"/>
    </row>
    <row r="363" spans="1:38" x14ac:dyDescent="0.25">
      <c r="A363" s="66"/>
      <c r="B363" s="62"/>
      <c r="C363" s="62"/>
      <c r="D363" s="92"/>
      <c r="E363" s="92"/>
      <c r="F363" s="92"/>
      <c r="G363" s="92"/>
      <c r="H363" s="92"/>
      <c r="I363" s="92"/>
      <c r="J363" s="92"/>
      <c r="K363" s="92"/>
      <c r="L363" s="92"/>
      <c r="M363" s="93"/>
      <c r="N363" s="67"/>
      <c r="O363" s="54"/>
      <c r="P363" s="54"/>
      <c r="Q363" s="94"/>
      <c r="R363" s="98"/>
      <c r="S363" s="99"/>
      <c r="T363" s="93"/>
      <c r="U363" s="93"/>
      <c r="V363" s="100"/>
      <c r="W363" s="92"/>
      <c r="X363" s="95"/>
      <c r="Y363" s="92"/>
      <c r="Z363" s="92"/>
      <c r="AA363" s="92"/>
      <c r="AB363" s="92"/>
      <c r="AC363" s="91"/>
      <c r="AD363" s="92"/>
      <c r="AE363" s="92"/>
      <c r="AF363" s="92"/>
      <c r="AG363" s="522"/>
      <c r="AH363" s="92"/>
      <c r="AI363" s="92"/>
      <c r="AJ363" s="92"/>
      <c r="AK363" s="92"/>
      <c r="AL363" s="92"/>
    </row>
    <row r="364" spans="1:38" x14ac:dyDescent="0.25">
      <c r="A364" s="66"/>
      <c r="B364" s="62"/>
      <c r="C364" s="62"/>
      <c r="D364" s="92"/>
      <c r="E364" s="92"/>
      <c r="F364" s="92"/>
      <c r="G364" s="92"/>
      <c r="H364" s="92"/>
      <c r="I364" s="92"/>
      <c r="J364" s="92"/>
      <c r="K364" s="92"/>
      <c r="L364" s="92"/>
      <c r="M364" s="93" t="s">
        <v>3876</v>
      </c>
      <c r="N364" s="67" t="s">
        <v>3951</v>
      </c>
      <c r="O364" s="54">
        <v>0.36</v>
      </c>
      <c r="P364" s="54">
        <v>1978</v>
      </c>
      <c r="Q364" s="94" t="s">
        <v>3567</v>
      </c>
      <c r="R364" s="66" t="s">
        <v>3952</v>
      </c>
      <c r="S364" s="578">
        <v>69</v>
      </c>
      <c r="T364" s="578">
        <v>1978</v>
      </c>
      <c r="U364" s="578" t="s">
        <v>1016</v>
      </c>
      <c r="V364" s="578" t="s">
        <v>56</v>
      </c>
      <c r="W364" s="92"/>
      <c r="X364" s="95"/>
      <c r="Y364" s="92"/>
      <c r="Z364" s="92"/>
      <c r="AA364" s="92"/>
      <c r="AB364" s="92"/>
      <c r="AC364" s="91"/>
      <c r="AD364" s="92"/>
      <c r="AE364" s="92"/>
      <c r="AF364" s="92"/>
      <c r="AG364" s="582" t="s">
        <v>3953</v>
      </c>
      <c r="AH364" s="67" t="s">
        <v>3954</v>
      </c>
      <c r="AI364" s="54">
        <v>7.1999999999999995E-2</v>
      </c>
      <c r="AJ364" s="54">
        <v>1978</v>
      </c>
      <c r="AK364" s="57" t="s">
        <v>3955</v>
      </c>
      <c r="AL364" s="92"/>
    </row>
    <row r="365" spans="1:38" ht="39" x14ac:dyDescent="0.25">
      <c r="A365" s="66"/>
      <c r="B365" s="62"/>
      <c r="C365" s="62"/>
      <c r="D365" s="92"/>
      <c r="E365" s="92"/>
      <c r="F365" s="92"/>
      <c r="G365" s="92"/>
      <c r="H365" s="92"/>
      <c r="I365" s="92"/>
      <c r="J365" s="92"/>
      <c r="K365" s="92"/>
      <c r="L365" s="92"/>
      <c r="M365" s="93"/>
      <c r="N365" s="73"/>
      <c r="O365" s="54"/>
      <c r="P365" s="54"/>
      <c r="Q365" s="94"/>
      <c r="R365" s="101" t="s">
        <v>3956</v>
      </c>
      <c r="S365" s="579"/>
      <c r="T365" s="579"/>
      <c r="U365" s="579"/>
      <c r="V365" s="579"/>
      <c r="W365" s="92"/>
      <c r="X365" s="95"/>
      <c r="Y365" s="92"/>
      <c r="Z365" s="92"/>
      <c r="AA365" s="92"/>
      <c r="AB365" s="92"/>
      <c r="AC365" s="91"/>
      <c r="AD365" s="92"/>
      <c r="AE365" s="92"/>
      <c r="AF365" s="92"/>
      <c r="AG365" s="583"/>
      <c r="AH365" s="67" t="s">
        <v>3957</v>
      </c>
      <c r="AI365" s="54">
        <v>0.124</v>
      </c>
      <c r="AJ365" s="54">
        <v>1989</v>
      </c>
      <c r="AK365" s="57" t="s">
        <v>3958</v>
      </c>
      <c r="AL365" s="92"/>
    </row>
    <row r="366" spans="1:38" x14ac:dyDescent="0.25">
      <c r="A366" s="66"/>
      <c r="B366" s="62"/>
      <c r="C366" s="62"/>
      <c r="D366" s="92"/>
      <c r="E366" s="92"/>
      <c r="F366" s="92"/>
      <c r="G366" s="92"/>
      <c r="H366" s="92"/>
      <c r="I366" s="92"/>
      <c r="J366" s="92"/>
      <c r="K366" s="92"/>
      <c r="L366" s="92"/>
      <c r="M366" s="93"/>
      <c r="N366" s="67"/>
      <c r="O366" s="54"/>
      <c r="P366" s="54"/>
      <c r="Q366" s="94"/>
      <c r="R366" s="98"/>
      <c r="S366" s="99"/>
      <c r="T366" s="93"/>
      <c r="U366" s="93"/>
      <c r="V366" s="100"/>
      <c r="W366" s="92"/>
      <c r="X366" s="95"/>
      <c r="Y366" s="92"/>
      <c r="Z366" s="92"/>
      <c r="AA366" s="92"/>
      <c r="AB366" s="92"/>
      <c r="AC366" s="91"/>
      <c r="AD366" s="92"/>
      <c r="AE366" s="92"/>
      <c r="AF366" s="92"/>
      <c r="AG366" s="583"/>
      <c r="AH366" s="67" t="s">
        <v>3959</v>
      </c>
      <c r="AI366" s="54">
        <v>7.8E-2</v>
      </c>
      <c r="AJ366" s="54">
        <v>1977</v>
      </c>
      <c r="AK366" s="57" t="s">
        <v>3960</v>
      </c>
      <c r="AL366" s="92"/>
    </row>
    <row r="367" spans="1:38" x14ac:dyDescent="0.25">
      <c r="A367" s="63"/>
      <c r="B367" s="62"/>
      <c r="C367" s="62"/>
      <c r="D367" s="92"/>
      <c r="E367" s="92"/>
      <c r="F367" s="92"/>
      <c r="G367" s="92"/>
      <c r="H367" s="92"/>
      <c r="I367" s="92"/>
      <c r="J367" s="92"/>
      <c r="K367" s="92"/>
      <c r="L367" s="92"/>
      <c r="M367" s="93"/>
      <c r="N367" s="67"/>
      <c r="O367" s="54"/>
      <c r="P367" s="54"/>
      <c r="Q367" s="94"/>
      <c r="R367" s="98"/>
      <c r="S367" s="99"/>
      <c r="T367" s="93"/>
      <c r="U367" s="93"/>
      <c r="V367" s="100"/>
      <c r="W367" s="92"/>
      <c r="X367" s="95"/>
      <c r="Y367" s="92"/>
      <c r="Z367" s="92"/>
      <c r="AA367" s="92"/>
      <c r="AB367" s="92"/>
      <c r="AC367" s="91"/>
      <c r="AD367" s="92"/>
      <c r="AE367" s="92"/>
      <c r="AF367" s="92"/>
      <c r="AG367" s="583"/>
      <c r="AH367" s="67" t="s">
        <v>3961</v>
      </c>
      <c r="AI367" s="54">
        <v>7.8E-2</v>
      </c>
      <c r="AJ367" s="54">
        <v>1977</v>
      </c>
      <c r="AK367" s="57" t="s">
        <v>3510</v>
      </c>
      <c r="AL367" s="92"/>
    </row>
    <row r="368" spans="1:38" x14ac:dyDescent="0.25">
      <c r="A368" s="63"/>
      <c r="B368" s="62"/>
      <c r="C368" s="62"/>
      <c r="D368" s="92"/>
      <c r="E368" s="92"/>
      <c r="F368" s="92"/>
      <c r="G368" s="92"/>
      <c r="H368" s="92"/>
      <c r="I368" s="92"/>
      <c r="J368" s="92"/>
      <c r="K368" s="92"/>
      <c r="L368" s="92"/>
      <c r="M368" s="93"/>
      <c r="N368" s="67"/>
      <c r="O368" s="54"/>
      <c r="P368" s="54"/>
      <c r="Q368" s="94"/>
      <c r="R368" s="98"/>
      <c r="S368" s="99"/>
      <c r="T368" s="93"/>
      <c r="U368" s="93"/>
      <c r="V368" s="100"/>
      <c r="W368" s="92"/>
      <c r="X368" s="95"/>
      <c r="Y368" s="92"/>
      <c r="Z368" s="92"/>
      <c r="AA368" s="92"/>
      <c r="AB368" s="92"/>
      <c r="AC368" s="91"/>
      <c r="AD368" s="92"/>
      <c r="AE368" s="92"/>
      <c r="AF368" s="92"/>
      <c r="AG368" s="583"/>
      <c r="AH368" s="67" t="s">
        <v>3962</v>
      </c>
      <c r="AI368" s="54">
        <v>0.184</v>
      </c>
      <c r="AJ368" s="54">
        <v>1977</v>
      </c>
      <c r="AK368" s="57" t="s">
        <v>3604</v>
      </c>
      <c r="AL368" s="92"/>
    </row>
    <row r="369" spans="1:38" x14ac:dyDescent="0.25">
      <c r="A369" s="63"/>
      <c r="B369" s="62"/>
      <c r="C369" s="62"/>
      <c r="D369" s="92"/>
      <c r="E369" s="92"/>
      <c r="F369" s="92"/>
      <c r="G369" s="92"/>
      <c r="H369" s="92"/>
      <c r="I369" s="92"/>
      <c r="J369" s="92"/>
      <c r="K369" s="92"/>
      <c r="L369" s="92"/>
      <c r="M369" s="93"/>
      <c r="N369" s="67"/>
      <c r="O369" s="54"/>
      <c r="P369" s="54"/>
      <c r="Q369" s="94"/>
      <c r="R369" s="98"/>
      <c r="S369" s="99"/>
      <c r="T369" s="93"/>
      <c r="U369" s="93"/>
      <c r="V369" s="100"/>
      <c r="W369" s="92"/>
      <c r="X369" s="95"/>
      <c r="Y369" s="92"/>
      <c r="Z369" s="92"/>
      <c r="AA369" s="92"/>
      <c r="AB369" s="92"/>
      <c r="AC369" s="91"/>
      <c r="AD369" s="92"/>
      <c r="AE369" s="92"/>
      <c r="AF369" s="92"/>
      <c r="AG369" s="583"/>
      <c r="AH369" s="67" t="s">
        <v>3963</v>
      </c>
      <c r="AI369" s="54">
        <v>0.186</v>
      </c>
      <c r="AJ369" s="54">
        <v>1978</v>
      </c>
      <c r="AK369" s="57" t="s">
        <v>3604</v>
      </c>
      <c r="AL369" s="92"/>
    </row>
    <row r="370" spans="1:38" x14ac:dyDescent="0.25">
      <c r="A370" s="63"/>
      <c r="B370" s="62"/>
      <c r="C370" s="62"/>
      <c r="D370" s="92"/>
      <c r="E370" s="92"/>
      <c r="F370" s="92"/>
      <c r="G370" s="92"/>
      <c r="H370" s="92"/>
      <c r="I370" s="92"/>
      <c r="J370" s="92"/>
      <c r="K370" s="92"/>
      <c r="L370" s="92"/>
      <c r="M370" s="93"/>
      <c r="N370" s="67"/>
      <c r="O370" s="54"/>
      <c r="P370" s="54"/>
      <c r="Q370" s="94"/>
      <c r="R370" s="98"/>
      <c r="S370" s="99"/>
      <c r="T370" s="93"/>
      <c r="U370" s="93"/>
      <c r="V370" s="100"/>
      <c r="W370" s="92"/>
      <c r="X370" s="95"/>
      <c r="Y370" s="92"/>
      <c r="Z370" s="92"/>
      <c r="AA370" s="92"/>
      <c r="AB370" s="92"/>
      <c r="AC370" s="91"/>
      <c r="AD370" s="92"/>
      <c r="AE370" s="92"/>
      <c r="AF370" s="92"/>
      <c r="AG370" s="583"/>
      <c r="AH370" s="67" t="s">
        <v>3964</v>
      </c>
      <c r="AI370" s="54">
        <v>0.13400000000000001</v>
      </c>
      <c r="AJ370" s="54">
        <v>1978</v>
      </c>
      <c r="AK370" s="57" t="s">
        <v>3965</v>
      </c>
      <c r="AL370" s="92"/>
    </row>
    <row r="371" spans="1:38" x14ac:dyDescent="0.25">
      <c r="A371" s="63"/>
      <c r="B371" s="62"/>
      <c r="C371" s="62"/>
      <c r="D371" s="92"/>
      <c r="E371" s="92"/>
      <c r="F371" s="92"/>
      <c r="G371" s="92"/>
      <c r="H371" s="92"/>
      <c r="I371" s="92"/>
      <c r="J371" s="92"/>
      <c r="K371" s="92"/>
      <c r="L371" s="92"/>
      <c r="M371" s="93"/>
      <c r="N371" s="67"/>
      <c r="O371" s="54"/>
      <c r="P371" s="54"/>
      <c r="Q371" s="94"/>
      <c r="R371" s="98"/>
      <c r="S371" s="99"/>
      <c r="T371" s="93"/>
      <c r="U371" s="93"/>
      <c r="V371" s="100"/>
      <c r="W371" s="92"/>
      <c r="X371" s="95"/>
      <c r="Y371" s="92"/>
      <c r="Z371" s="92"/>
      <c r="AA371" s="92"/>
      <c r="AB371" s="92"/>
      <c r="AC371" s="91"/>
      <c r="AD371" s="92"/>
      <c r="AE371" s="92"/>
      <c r="AF371" s="92"/>
      <c r="AG371" s="583"/>
      <c r="AH371" s="67" t="s">
        <v>3966</v>
      </c>
      <c r="AI371" s="54">
        <v>0.13400000000000001</v>
      </c>
      <c r="AJ371" s="54">
        <v>1978</v>
      </c>
      <c r="AK371" s="57" t="s">
        <v>3965</v>
      </c>
      <c r="AL371" s="92"/>
    </row>
    <row r="372" spans="1:38" x14ac:dyDescent="0.25">
      <c r="A372" s="66"/>
      <c r="B372" s="62"/>
      <c r="C372" s="62"/>
      <c r="D372" s="92"/>
      <c r="E372" s="92"/>
      <c r="F372" s="92"/>
      <c r="G372" s="92"/>
      <c r="H372" s="92"/>
      <c r="I372" s="92"/>
      <c r="J372" s="92"/>
      <c r="K372" s="92"/>
      <c r="L372" s="92"/>
      <c r="M372" s="93"/>
      <c r="N372" s="67"/>
      <c r="O372" s="54"/>
      <c r="P372" s="54"/>
      <c r="Q372" s="94"/>
      <c r="R372" s="98"/>
      <c r="S372" s="99"/>
      <c r="T372" s="93"/>
      <c r="U372" s="93"/>
      <c r="V372" s="100"/>
      <c r="W372" s="92"/>
      <c r="X372" s="95"/>
      <c r="Y372" s="92"/>
      <c r="Z372" s="92"/>
      <c r="AA372" s="92"/>
      <c r="AB372" s="92"/>
      <c r="AC372" s="91"/>
      <c r="AD372" s="92"/>
      <c r="AE372" s="92"/>
      <c r="AF372" s="92"/>
      <c r="AG372" s="583"/>
      <c r="AH372" s="67" t="s">
        <v>3967</v>
      </c>
      <c r="AI372" s="54">
        <v>0.27600000000000002</v>
      </c>
      <c r="AJ372" s="54">
        <v>1978</v>
      </c>
      <c r="AK372" s="57" t="s">
        <v>3543</v>
      </c>
      <c r="AL372" s="92"/>
    </row>
    <row r="373" spans="1:38" x14ac:dyDescent="0.25">
      <c r="A373" s="63"/>
      <c r="B373" s="62"/>
      <c r="C373" s="62"/>
      <c r="D373" s="92"/>
      <c r="E373" s="92"/>
      <c r="F373" s="92"/>
      <c r="G373" s="92"/>
      <c r="H373" s="92"/>
      <c r="I373" s="92"/>
      <c r="J373" s="92"/>
      <c r="K373" s="92"/>
      <c r="L373" s="92"/>
      <c r="M373" s="93"/>
      <c r="N373" s="67"/>
      <c r="O373" s="54"/>
      <c r="P373" s="54"/>
      <c r="Q373" s="94"/>
      <c r="R373" s="98"/>
      <c r="S373" s="99"/>
      <c r="T373" s="93"/>
      <c r="U373" s="93"/>
      <c r="V373" s="100"/>
      <c r="W373" s="92"/>
      <c r="X373" s="95"/>
      <c r="Y373" s="92"/>
      <c r="Z373" s="92"/>
      <c r="AA373" s="92"/>
      <c r="AB373" s="92"/>
      <c r="AC373" s="91"/>
      <c r="AD373" s="92"/>
      <c r="AE373" s="92"/>
      <c r="AF373" s="92"/>
      <c r="AG373" s="583"/>
      <c r="AH373" s="67" t="s">
        <v>3968</v>
      </c>
      <c r="AI373" s="54">
        <v>0.06</v>
      </c>
      <c r="AJ373" s="54">
        <v>1977</v>
      </c>
      <c r="AK373" s="57" t="s">
        <v>3969</v>
      </c>
      <c r="AL373" s="92"/>
    </row>
    <row r="374" spans="1:38" x14ac:dyDescent="0.25">
      <c r="A374" s="63"/>
      <c r="B374" s="62"/>
      <c r="C374" s="62"/>
      <c r="D374" s="92"/>
      <c r="E374" s="92"/>
      <c r="F374" s="92"/>
      <c r="G374" s="92"/>
      <c r="H374" s="92"/>
      <c r="I374" s="92"/>
      <c r="J374" s="92"/>
      <c r="K374" s="92"/>
      <c r="L374" s="92"/>
      <c r="M374" s="93"/>
      <c r="N374" s="67"/>
      <c r="O374" s="54"/>
      <c r="P374" s="54"/>
      <c r="Q374" s="94"/>
      <c r="R374" s="98"/>
      <c r="S374" s="99"/>
      <c r="T374" s="93"/>
      <c r="U374" s="93"/>
      <c r="V374" s="100"/>
      <c r="W374" s="92"/>
      <c r="X374" s="95"/>
      <c r="Y374" s="92"/>
      <c r="Z374" s="92"/>
      <c r="AA374" s="92"/>
      <c r="AB374" s="92"/>
      <c r="AC374" s="91"/>
      <c r="AD374" s="92"/>
      <c r="AE374" s="92"/>
      <c r="AF374" s="92"/>
      <c r="AG374" s="583"/>
      <c r="AH374" s="67" t="s">
        <v>3970</v>
      </c>
      <c r="AI374" s="54">
        <v>6.0999999999999999E-2</v>
      </c>
      <c r="AJ374" s="54">
        <v>1972</v>
      </c>
      <c r="AK374" s="57" t="s">
        <v>3928</v>
      </c>
      <c r="AL374" s="92"/>
    </row>
    <row r="375" spans="1:38" x14ac:dyDescent="0.25">
      <c r="A375" s="63"/>
      <c r="B375" s="62"/>
      <c r="C375" s="62"/>
      <c r="D375" s="92"/>
      <c r="E375" s="92"/>
      <c r="F375" s="92"/>
      <c r="G375" s="92"/>
      <c r="H375" s="92"/>
      <c r="I375" s="92"/>
      <c r="J375" s="92"/>
      <c r="K375" s="92"/>
      <c r="L375" s="92"/>
      <c r="M375" s="93"/>
      <c r="N375" s="67"/>
      <c r="O375" s="54"/>
      <c r="P375" s="54"/>
      <c r="Q375" s="94"/>
      <c r="R375" s="98"/>
      <c r="S375" s="99"/>
      <c r="T375" s="93"/>
      <c r="U375" s="93"/>
      <c r="V375" s="100"/>
      <c r="W375" s="92"/>
      <c r="X375" s="95"/>
      <c r="Y375" s="92"/>
      <c r="Z375" s="92"/>
      <c r="AA375" s="92"/>
      <c r="AB375" s="92"/>
      <c r="AC375" s="91"/>
      <c r="AD375" s="92"/>
      <c r="AE375" s="92"/>
      <c r="AF375" s="92"/>
      <c r="AG375" s="584"/>
      <c r="AH375" s="67" t="s">
        <v>3971</v>
      </c>
      <c r="AI375" s="54">
        <v>8.7999999999999995E-2</v>
      </c>
      <c r="AJ375" s="54">
        <v>1974</v>
      </c>
      <c r="AK375" s="57" t="s">
        <v>3910</v>
      </c>
      <c r="AL375" s="92"/>
    </row>
    <row r="376" spans="1:38" x14ac:dyDescent="0.25">
      <c r="A376" s="63"/>
      <c r="B376" s="62"/>
      <c r="C376" s="62"/>
      <c r="D376" s="92"/>
      <c r="E376" s="92"/>
      <c r="F376" s="92"/>
      <c r="G376" s="92"/>
      <c r="H376" s="92"/>
      <c r="I376" s="92"/>
      <c r="J376" s="92"/>
      <c r="K376" s="92"/>
      <c r="L376" s="92"/>
      <c r="M376" s="93"/>
      <c r="N376" s="67"/>
      <c r="O376" s="54"/>
      <c r="P376" s="54"/>
      <c r="Q376" s="94"/>
      <c r="R376" s="98"/>
      <c r="S376" s="99"/>
      <c r="T376" s="93"/>
      <c r="U376" s="93"/>
      <c r="V376" s="100"/>
      <c r="W376" s="92"/>
      <c r="X376" s="95"/>
      <c r="Y376" s="92"/>
      <c r="Z376" s="92"/>
      <c r="AA376" s="92"/>
      <c r="AB376" s="92"/>
      <c r="AC376" s="91"/>
      <c r="AD376" s="92"/>
      <c r="AE376" s="92"/>
      <c r="AF376" s="92"/>
      <c r="AG376" s="522"/>
      <c r="AH376" s="92"/>
      <c r="AI376" s="92"/>
      <c r="AJ376" s="92"/>
      <c r="AK376" s="92"/>
      <c r="AL376" s="92"/>
    </row>
    <row r="377" spans="1:38" x14ac:dyDescent="0.25">
      <c r="A377" s="63"/>
      <c r="B377" s="62"/>
      <c r="C377" s="62"/>
      <c r="D377" s="92"/>
      <c r="E377" s="92"/>
      <c r="F377" s="92"/>
      <c r="G377" s="92"/>
      <c r="H377" s="92"/>
      <c r="I377" s="92"/>
      <c r="J377" s="92"/>
      <c r="K377" s="92"/>
      <c r="L377" s="92"/>
      <c r="M377" s="93"/>
      <c r="N377" s="67"/>
      <c r="O377" s="54"/>
      <c r="P377" s="54"/>
      <c r="Q377" s="94"/>
      <c r="R377" s="98"/>
      <c r="S377" s="99"/>
      <c r="T377" s="93"/>
      <c r="U377" s="93"/>
      <c r="V377" s="100"/>
      <c r="W377" s="92"/>
      <c r="X377" s="95"/>
      <c r="Y377" s="92"/>
      <c r="Z377" s="92"/>
      <c r="AA377" s="92"/>
      <c r="AB377" s="92"/>
      <c r="AC377" s="91"/>
      <c r="AD377" s="92"/>
      <c r="AE377" s="92"/>
      <c r="AF377" s="92"/>
      <c r="AG377" s="522"/>
      <c r="AH377" s="92"/>
      <c r="AI377" s="92"/>
      <c r="AJ377" s="92"/>
      <c r="AK377" s="92"/>
      <c r="AL377" s="92"/>
    </row>
    <row r="378" spans="1:38" x14ac:dyDescent="0.25">
      <c r="A378" s="63"/>
      <c r="B378" s="62"/>
      <c r="C378" s="62"/>
      <c r="D378" s="92"/>
      <c r="E378" s="92"/>
      <c r="F378" s="92"/>
      <c r="G378" s="92"/>
      <c r="H378" s="92"/>
      <c r="I378" s="92"/>
      <c r="J378" s="92"/>
      <c r="K378" s="92"/>
      <c r="L378" s="92"/>
      <c r="M378" s="93"/>
      <c r="N378" s="73"/>
      <c r="O378" s="54"/>
      <c r="P378" s="54"/>
      <c r="Q378" s="94"/>
      <c r="R378" s="98"/>
      <c r="S378" s="99"/>
      <c r="T378" s="93"/>
      <c r="U378" s="93"/>
      <c r="V378" s="100"/>
      <c r="W378" s="92"/>
      <c r="X378" s="95"/>
      <c r="Y378" s="92"/>
      <c r="Z378" s="92"/>
      <c r="AA378" s="92"/>
      <c r="AB378" s="92"/>
      <c r="AC378" s="91"/>
      <c r="AD378" s="92"/>
      <c r="AE378" s="92"/>
      <c r="AF378" s="92"/>
      <c r="AG378" s="522"/>
      <c r="AH378" s="92"/>
      <c r="AI378" s="92"/>
      <c r="AJ378" s="92"/>
      <c r="AK378" s="92"/>
      <c r="AL378" s="92"/>
    </row>
    <row r="379" spans="1:38" x14ac:dyDescent="0.25">
      <c r="A379" s="63"/>
      <c r="B379" s="62"/>
      <c r="C379" s="62"/>
      <c r="D379" s="92"/>
      <c r="E379" s="92"/>
      <c r="F379" s="92"/>
      <c r="G379" s="92"/>
      <c r="H379" s="92"/>
      <c r="I379" s="92"/>
      <c r="J379" s="92"/>
      <c r="K379" s="92"/>
      <c r="L379" s="92"/>
      <c r="M379" s="93"/>
      <c r="N379" s="67"/>
      <c r="O379" s="54"/>
      <c r="P379" s="54"/>
      <c r="Q379" s="94"/>
      <c r="R379" s="98"/>
      <c r="S379" s="99"/>
      <c r="T379" s="93"/>
      <c r="U379" s="93"/>
      <c r="V379" s="100"/>
      <c r="W379" s="92"/>
      <c r="X379" s="95"/>
      <c r="Y379" s="92"/>
      <c r="Z379" s="92"/>
      <c r="AA379" s="92"/>
      <c r="AB379" s="92"/>
      <c r="AC379" s="91"/>
      <c r="AD379" s="92"/>
      <c r="AE379" s="92"/>
      <c r="AF379" s="92"/>
      <c r="AG379" s="522"/>
      <c r="AH379" s="92"/>
      <c r="AI379" s="92"/>
      <c r="AJ379" s="92"/>
      <c r="AK379" s="92"/>
      <c r="AL379" s="92"/>
    </row>
    <row r="380" spans="1:38" x14ac:dyDescent="0.25">
      <c r="A380" s="63" t="s">
        <v>1126</v>
      </c>
      <c r="B380" s="53"/>
      <c r="C380" s="53" t="s">
        <v>3972</v>
      </c>
      <c r="D380" s="92"/>
      <c r="E380" s="92"/>
      <c r="F380" s="92"/>
      <c r="G380" s="92"/>
      <c r="H380" s="92"/>
      <c r="I380" s="92"/>
      <c r="J380" s="92"/>
      <c r="K380" s="92"/>
      <c r="L380" s="92"/>
      <c r="M380" s="93" t="s">
        <v>3973</v>
      </c>
      <c r="N380" s="67" t="s">
        <v>3974</v>
      </c>
      <c r="O380" s="54">
        <v>1.302</v>
      </c>
      <c r="P380" s="54">
        <v>1964</v>
      </c>
      <c r="Q380" s="94" t="s">
        <v>3701</v>
      </c>
      <c r="R380" s="66" t="s">
        <v>3975</v>
      </c>
      <c r="S380" s="578">
        <v>1</v>
      </c>
      <c r="T380" s="578">
        <v>2018</v>
      </c>
      <c r="U380" s="578" t="s">
        <v>3523</v>
      </c>
      <c r="V380" s="578" t="s">
        <v>253</v>
      </c>
      <c r="W380" s="92"/>
      <c r="X380" s="95"/>
      <c r="Y380" s="92"/>
      <c r="Z380" s="92"/>
      <c r="AA380" s="92"/>
      <c r="AB380" s="92"/>
      <c r="AC380" s="91"/>
      <c r="AD380" s="92"/>
      <c r="AE380" s="92"/>
      <c r="AF380" s="92"/>
      <c r="AG380" s="582" t="s">
        <v>3976</v>
      </c>
      <c r="AH380" s="67" t="s">
        <v>3977</v>
      </c>
      <c r="AI380" s="54">
        <v>2.8000000000000001E-2</v>
      </c>
      <c r="AJ380" s="54">
        <v>1964</v>
      </c>
      <c r="AK380" s="57" t="s">
        <v>3601</v>
      </c>
      <c r="AL380" s="92"/>
    </row>
    <row r="381" spans="1:38" ht="25.5" x14ac:dyDescent="0.25">
      <c r="A381" s="63"/>
      <c r="B381" s="53"/>
      <c r="C381" s="53"/>
      <c r="D381" s="92"/>
      <c r="E381" s="92"/>
      <c r="F381" s="92"/>
      <c r="G381" s="92"/>
      <c r="H381" s="92"/>
      <c r="I381" s="92"/>
      <c r="J381" s="92"/>
      <c r="K381" s="92"/>
      <c r="L381" s="92"/>
      <c r="M381" s="93"/>
      <c r="N381" s="67"/>
      <c r="O381" s="54"/>
      <c r="P381" s="54"/>
      <c r="Q381" s="94"/>
      <c r="R381" s="110" t="s">
        <v>3978</v>
      </c>
      <c r="S381" s="579"/>
      <c r="T381" s="579"/>
      <c r="U381" s="579"/>
      <c r="V381" s="579"/>
      <c r="W381" s="92"/>
      <c r="X381" s="95"/>
      <c r="Y381" s="92"/>
      <c r="Z381" s="92"/>
      <c r="AA381" s="92"/>
      <c r="AB381" s="92"/>
      <c r="AC381" s="91"/>
      <c r="AD381" s="92"/>
      <c r="AE381" s="92"/>
      <c r="AF381" s="92"/>
      <c r="AG381" s="583"/>
      <c r="AH381" s="67" t="s">
        <v>3979</v>
      </c>
      <c r="AI381" s="54">
        <v>4.2000000000000003E-2</v>
      </c>
      <c r="AJ381" s="54">
        <v>1964</v>
      </c>
      <c r="AK381" s="57" t="s">
        <v>3601</v>
      </c>
      <c r="AL381" s="92"/>
    </row>
    <row r="382" spans="1:38" x14ac:dyDescent="0.25">
      <c r="A382" s="63"/>
      <c r="B382" s="62"/>
      <c r="C382" s="62"/>
      <c r="D382" s="92"/>
      <c r="E382" s="92"/>
      <c r="F382" s="92"/>
      <c r="G382" s="92"/>
      <c r="H382" s="92"/>
      <c r="I382" s="92"/>
      <c r="J382" s="92"/>
      <c r="K382" s="92"/>
      <c r="L382" s="92"/>
      <c r="M382" s="93"/>
      <c r="N382" s="67"/>
      <c r="O382" s="54"/>
      <c r="P382" s="54"/>
      <c r="Q382" s="94"/>
      <c r="R382" s="98"/>
      <c r="S382" s="99"/>
      <c r="T382" s="93"/>
      <c r="U382" s="93"/>
      <c r="V382" s="100"/>
      <c r="W382" s="92"/>
      <c r="X382" s="95"/>
      <c r="Y382" s="92"/>
      <c r="Z382" s="92"/>
      <c r="AA382" s="92"/>
      <c r="AB382" s="92"/>
      <c r="AC382" s="91"/>
      <c r="AD382" s="92"/>
      <c r="AE382" s="92"/>
      <c r="AF382" s="92"/>
      <c r="AG382" s="583"/>
      <c r="AH382" s="67" t="s">
        <v>3980</v>
      </c>
      <c r="AI382" s="54">
        <v>8.4000000000000005E-2</v>
      </c>
      <c r="AJ382" s="54">
        <v>1971</v>
      </c>
      <c r="AK382" s="111" t="s">
        <v>3981</v>
      </c>
      <c r="AL382" s="92"/>
    </row>
    <row r="383" spans="1:38" x14ac:dyDescent="0.25">
      <c r="A383" s="63"/>
      <c r="B383" s="62"/>
      <c r="C383" s="62"/>
      <c r="D383" s="92"/>
      <c r="E383" s="92"/>
      <c r="F383" s="92"/>
      <c r="G383" s="92"/>
      <c r="H383" s="92"/>
      <c r="I383" s="92"/>
      <c r="J383" s="92"/>
      <c r="K383" s="92"/>
      <c r="L383" s="92"/>
      <c r="M383" s="93"/>
      <c r="N383" s="67"/>
      <c r="O383" s="54"/>
      <c r="P383" s="54"/>
      <c r="Q383" s="94"/>
      <c r="R383" s="98"/>
      <c r="S383" s="99"/>
      <c r="T383" s="93"/>
      <c r="U383" s="93"/>
      <c r="V383" s="100"/>
      <c r="W383" s="92"/>
      <c r="X383" s="95"/>
      <c r="Y383" s="92"/>
      <c r="Z383" s="92"/>
      <c r="AA383" s="92"/>
      <c r="AB383" s="92"/>
      <c r="AC383" s="91"/>
      <c r="AD383" s="92"/>
      <c r="AE383" s="92"/>
      <c r="AF383" s="92"/>
      <c r="AG383" s="583"/>
      <c r="AH383" s="67" t="s">
        <v>3982</v>
      </c>
      <c r="AI383" s="54">
        <v>0.13900000000000001</v>
      </c>
      <c r="AJ383" s="54">
        <v>1978</v>
      </c>
      <c r="AK383" s="57" t="s">
        <v>3601</v>
      </c>
      <c r="AL383" s="92"/>
    </row>
    <row r="384" spans="1:38" x14ac:dyDescent="0.25">
      <c r="A384" s="63"/>
      <c r="B384" s="62"/>
      <c r="C384" s="62"/>
      <c r="D384" s="92"/>
      <c r="E384" s="92"/>
      <c r="F384" s="92"/>
      <c r="G384" s="92"/>
      <c r="H384" s="92"/>
      <c r="I384" s="92"/>
      <c r="J384" s="92"/>
      <c r="K384" s="92"/>
      <c r="L384" s="92"/>
      <c r="M384" s="93"/>
      <c r="N384" s="67"/>
      <c r="O384" s="54"/>
      <c r="P384" s="54"/>
      <c r="Q384" s="94"/>
      <c r="R384" s="98"/>
      <c r="S384" s="99"/>
      <c r="T384" s="93"/>
      <c r="U384" s="93"/>
      <c r="V384" s="100"/>
      <c r="W384" s="92"/>
      <c r="X384" s="95"/>
      <c r="Y384" s="92"/>
      <c r="Z384" s="92"/>
      <c r="AA384" s="92"/>
      <c r="AB384" s="92"/>
      <c r="AC384" s="91"/>
      <c r="AD384" s="92"/>
      <c r="AE384" s="92"/>
      <c r="AF384" s="92"/>
      <c r="AG384" s="583"/>
      <c r="AH384" s="67" t="s">
        <v>3983</v>
      </c>
      <c r="AI384" s="54">
        <v>8.4000000000000005E-2</v>
      </c>
      <c r="AJ384" s="54">
        <v>1997</v>
      </c>
      <c r="AK384" s="57" t="s">
        <v>3559</v>
      </c>
      <c r="AL384" s="92"/>
    </row>
    <row r="385" spans="1:38" x14ac:dyDescent="0.25">
      <c r="A385" s="66"/>
      <c r="B385" s="62"/>
      <c r="C385" s="62"/>
      <c r="D385" s="92"/>
      <c r="E385" s="92"/>
      <c r="F385" s="92"/>
      <c r="G385" s="92"/>
      <c r="H385" s="92"/>
      <c r="I385" s="92"/>
      <c r="J385" s="92"/>
      <c r="K385" s="92"/>
      <c r="L385" s="92"/>
      <c r="M385" s="93"/>
      <c r="N385" s="67"/>
      <c r="O385" s="54"/>
      <c r="P385" s="54"/>
      <c r="Q385" s="94"/>
      <c r="R385" s="98"/>
      <c r="S385" s="99"/>
      <c r="T385" s="93"/>
      <c r="U385" s="93"/>
      <c r="V385" s="100"/>
      <c r="W385" s="92"/>
      <c r="X385" s="95"/>
      <c r="Y385" s="92"/>
      <c r="Z385" s="92"/>
      <c r="AA385" s="92"/>
      <c r="AB385" s="92"/>
      <c r="AC385" s="91"/>
      <c r="AD385" s="92"/>
      <c r="AE385" s="92"/>
      <c r="AF385" s="92"/>
      <c r="AG385" s="583"/>
      <c r="AH385" s="67" t="s">
        <v>3984</v>
      </c>
      <c r="AI385" s="54">
        <v>6.8000000000000005E-2</v>
      </c>
      <c r="AJ385" s="54">
        <v>1964</v>
      </c>
      <c r="AK385" s="57" t="s">
        <v>3601</v>
      </c>
      <c r="AL385" s="92"/>
    </row>
    <row r="386" spans="1:38" x14ac:dyDescent="0.25">
      <c r="A386" s="66"/>
      <c r="B386" s="62"/>
      <c r="C386" s="62"/>
      <c r="D386" s="92"/>
      <c r="E386" s="92"/>
      <c r="F386" s="92"/>
      <c r="G386" s="92"/>
      <c r="H386" s="92"/>
      <c r="I386" s="92"/>
      <c r="J386" s="92"/>
      <c r="K386" s="92"/>
      <c r="L386" s="92"/>
      <c r="M386" s="93"/>
      <c r="N386" s="67"/>
      <c r="O386" s="54"/>
      <c r="P386" s="54"/>
      <c r="Q386" s="94"/>
      <c r="R386" s="98"/>
      <c r="S386" s="99"/>
      <c r="T386" s="93"/>
      <c r="U386" s="93"/>
      <c r="V386" s="100"/>
      <c r="W386" s="92"/>
      <c r="X386" s="95"/>
      <c r="Y386" s="92"/>
      <c r="Z386" s="92"/>
      <c r="AA386" s="92"/>
      <c r="AB386" s="92"/>
      <c r="AC386" s="91"/>
      <c r="AD386" s="92"/>
      <c r="AE386" s="92"/>
      <c r="AF386" s="92"/>
      <c r="AG386" s="583"/>
      <c r="AH386" s="67" t="s">
        <v>3985</v>
      </c>
      <c r="AI386" s="54">
        <v>9.5000000000000001E-2</v>
      </c>
      <c r="AJ386" s="54">
        <v>1964</v>
      </c>
      <c r="AK386" s="57" t="s">
        <v>3530</v>
      </c>
      <c r="AL386" s="92"/>
    </row>
    <row r="387" spans="1:38" x14ac:dyDescent="0.25">
      <c r="A387" s="66"/>
      <c r="B387" s="62"/>
      <c r="C387" s="62"/>
      <c r="D387" s="92"/>
      <c r="E387" s="92"/>
      <c r="F387" s="92"/>
      <c r="G387" s="92"/>
      <c r="H387" s="92"/>
      <c r="I387" s="92"/>
      <c r="J387" s="92"/>
      <c r="K387" s="92"/>
      <c r="L387" s="92"/>
      <c r="M387" s="93"/>
      <c r="N387" s="67"/>
      <c r="O387" s="54"/>
      <c r="P387" s="54"/>
      <c r="Q387" s="94"/>
      <c r="R387" s="98"/>
      <c r="S387" s="99"/>
      <c r="T387" s="93"/>
      <c r="U387" s="93"/>
      <c r="V387" s="100"/>
      <c r="W387" s="92"/>
      <c r="X387" s="95"/>
      <c r="Y387" s="92"/>
      <c r="Z387" s="92"/>
      <c r="AA387" s="92"/>
      <c r="AB387" s="92"/>
      <c r="AC387" s="91"/>
      <c r="AD387" s="92"/>
      <c r="AE387" s="92"/>
      <c r="AF387" s="92"/>
      <c r="AG387" s="583"/>
      <c r="AH387" s="67" t="s">
        <v>3986</v>
      </c>
      <c r="AI387" s="54">
        <v>0.17699999999999999</v>
      </c>
      <c r="AJ387" s="54">
        <v>1964</v>
      </c>
      <c r="AK387" s="57" t="s">
        <v>3530</v>
      </c>
      <c r="AL387" s="92"/>
    </row>
    <row r="388" spans="1:38" x14ac:dyDescent="0.25">
      <c r="A388" s="66"/>
      <c r="B388" s="62"/>
      <c r="C388" s="62"/>
      <c r="D388" s="92"/>
      <c r="E388" s="92"/>
      <c r="F388" s="92"/>
      <c r="G388" s="92"/>
      <c r="H388" s="92"/>
      <c r="I388" s="92"/>
      <c r="J388" s="92"/>
      <c r="K388" s="92"/>
      <c r="L388" s="92"/>
      <c r="M388" s="93"/>
      <c r="N388" s="67"/>
      <c r="O388" s="54"/>
      <c r="P388" s="54"/>
      <c r="Q388" s="94"/>
      <c r="R388" s="98"/>
      <c r="S388" s="99"/>
      <c r="T388" s="93"/>
      <c r="U388" s="93"/>
      <c r="V388" s="100"/>
      <c r="W388" s="92"/>
      <c r="X388" s="95"/>
      <c r="Y388" s="92"/>
      <c r="Z388" s="92"/>
      <c r="AA388" s="92"/>
      <c r="AB388" s="92"/>
      <c r="AC388" s="91"/>
      <c r="AD388" s="92"/>
      <c r="AE388" s="92"/>
      <c r="AF388" s="92"/>
      <c r="AG388" s="583"/>
      <c r="AH388" s="67" t="s">
        <v>3987</v>
      </c>
      <c r="AI388" s="54">
        <v>4.9000000000000002E-2</v>
      </c>
      <c r="AJ388" s="54">
        <v>1964</v>
      </c>
      <c r="AK388" s="57" t="s">
        <v>3601</v>
      </c>
      <c r="AL388" s="92"/>
    </row>
    <row r="389" spans="1:38" x14ac:dyDescent="0.25">
      <c r="A389" s="66"/>
      <c r="B389" s="62"/>
      <c r="C389" s="62"/>
      <c r="D389" s="92"/>
      <c r="E389" s="92"/>
      <c r="F389" s="92"/>
      <c r="G389" s="92"/>
      <c r="H389" s="92"/>
      <c r="I389" s="92"/>
      <c r="J389" s="92"/>
      <c r="K389" s="92"/>
      <c r="L389" s="92"/>
      <c r="M389" s="93"/>
      <c r="N389" s="67"/>
      <c r="O389" s="54"/>
      <c r="P389" s="54"/>
      <c r="Q389" s="94"/>
      <c r="R389" s="98"/>
      <c r="S389" s="99"/>
      <c r="T389" s="93"/>
      <c r="U389" s="93"/>
      <c r="V389" s="100"/>
      <c r="W389" s="92"/>
      <c r="X389" s="95"/>
      <c r="Y389" s="92"/>
      <c r="Z389" s="92"/>
      <c r="AA389" s="92"/>
      <c r="AB389" s="92"/>
      <c r="AC389" s="91"/>
      <c r="AD389" s="92"/>
      <c r="AE389" s="92"/>
      <c r="AF389" s="92"/>
      <c r="AG389" s="583"/>
      <c r="AH389" s="67" t="s">
        <v>3988</v>
      </c>
      <c r="AI389" s="54">
        <v>0.05</v>
      </c>
      <c r="AJ389" s="54">
        <v>1964</v>
      </c>
      <c r="AK389" s="57" t="s">
        <v>3601</v>
      </c>
      <c r="AL389" s="92"/>
    </row>
    <row r="390" spans="1:38" x14ac:dyDescent="0.25">
      <c r="A390" s="66"/>
      <c r="B390" s="62"/>
      <c r="C390" s="62"/>
      <c r="D390" s="92"/>
      <c r="E390" s="92"/>
      <c r="F390" s="92"/>
      <c r="G390" s="92"/>
      <c r="H390" s="92"/>
      <c r="I390" s="92"/>
      <c r="J390" s="92"/>
      <c r="K390" s="92"/>
      <c r="L390" s="92"/>
      <c r="M390" s="93"/>
      <c r="N390" s="67"/>
      <c r="O390" s="54"/>
      <c r="P390" s="54"/>
      <c r="Q390" s="94"/>
      <c r="R390" s="98"/>
      <c r="S390" s="99"/>
      <c r="T390" s="93"/>
      <c r="U390" s="93"/>
      <c r="V390" s="100"/>
      <c r="W390" s="92"/>
      <c r="X390" s="95"/>
      <c r="Y390" s="92"/>
      <c r="Z390" s="92"/>
      <c r="AA390" s="92"/>
      <c r="AB390" s="92"/>
      <c r="AC390" s="91"/>
      <c r="AD390" s="92"/>
      <c r="AE390" s="92"/>
      <c r="AF390" s="92"/>
      <c r="AG390" s="584"/>
      <c r="AH390" s="67" t="s">
        <v>3989</v>
      </c>
      <c r="AI390" s="54">
        <v>0.124</v>
      </c>
      <c r="AJ390" s="54">
        <v>1964</v>
      </c>
      <c r="AK390" s="57" t="s">
        <v>3530</v>
      </c>
      <c r="AL390" s="92"/>
    </row>
    <row r="391" spans="1:38" x14ac:dyDescent="0.25">
      <c r="A391" s="66"/>
      <c r="B391" s="62"/>
      <c r="C391" s="62"/>
      <c r="D391" s="92"/>
      <c r="E391" s="92"/>
      <c r="F391" s="92"/>
      <c r="G391" s="92"/>
      <c r="H391" s="92"/>
      <c r="I391" s="92"/>
      <c r="J391" s="92"/>
      <c r="K391" s="92"/>
      <c r="L391" s="92"/>
      <c r="M391" s="93"/>
      <c r="N391" s="67"/>
      <c r="O391" s="54"/>
      <c r="P391" s="54"/>
      <c r="Q391" s="94"/>
      <c r="R391" s="98"/>
      <c r="S391" s="99"/>
      <c r="T391" s="93"/>
      <c r="U391" s="93"/>
      <c r="V391" s="100"/>
      <c r="W391" s="92"/>
      <c r="X391" s="95"/>
      <c r="Y391" s="92"/>
      <c r="Z391" s="92"/>
      <c r="AA391" s="92"/>
      <c r="AB391" s="92"/>
      <c r="AC391" s="91"/>
      <c r="AD391" s="92"/>
      <c r="AE391" s="92"/>
      <c r="AF391" s="92"/>
      <c r="AG391" s="522" t="s">
        <v>3990</v>
      </c>
      <c r="AH391" s="67" t="s">
        <v>3991</v>
      </c>
      <c r="AI391" s="54">
        <v>0.11600000000000001</v>
      </c>
      <c r="AJ391" s="54">
        <v>2022</v>
      </c>
      <c r="AK391" s="111" t="s">
        <v>3837</v>
      </c>
      <c r="AL391" s="92"/>
    </row>
    <row r="392" spans="1:38" x14ac:dyDescent="0.25">
      <c r="A392" s="66"/>
      <c r="B392" s="62"/>
      <c r="C392" s="62"/>
      <c r="D392" s="92"/>
      <c r="E392" s="92"/>
      <c r="F392" s="92"/>
      <c r="G392" s="92"/>
      <c r="H392" s="92"/>
      <c r="I392" s="92"/>
      <c r="J392" s="92"/>
      <c r="K392" s="92"/>
      <c r="L392" s="92"/>
      <c r="M392" s="93"/>
      <c r="N392" s="67"/>
      <c r="O392" s="54"/>
      <c r="P392" s="54"/>
      <c r="Q392" s="94"/>
      <c r="R392" s="98"/>
      <c r="S392" s="99"/>
      <c r="T392" s="93"/>
      <c r="U392" s="93"/>
      <c r="V392" s="100"/>
      <c r="W392" s="92"/>
      <c r="X392" s="95"/>
      <c r="Y392" s="92"/>
      <c r="Z392" s="92"/>
      <c r="AA392" s="92"/>
      <c r="AB392" s="92"/>
      <c r="AC392" s="91"/>
      <c r="AD392" s="92"/>
      <c r="AE392" s="92"/>
      <c r="AF392" s="92"/>
      <c r="AG392" s="522"/>
      <c r="AH392" s="92"/>
      <c r="AI392" s="92"/>
      <c r="AJ392" s="92"/>
      <c r="AK392" s="92"/>
      <c r="AL392" s="92"/>
    </row>
    <row r="393" spans="1:38" x14ac:dyDescent="0.25">
      <c r="A393" s="66"/>
      <c r="B393" s="62"/>
      <c r="C393" s="62"/>
      <c r="D393" s="92"/>
      <c r="E393" s="92"/>
      <c r="F393" s="92"/>
      <c r="G393" s="92"/>
      <c r="H393" s="92"/>
      <c r="I393" s="92"/>
      <c r="J393" s="92"/>
      <c r="K393" s="92"/>
      <c r="L393" s="92"/>
      <c r="M393" s="93"/>
      <c r="N393" s="73"/>
      <c r="O393" s="54"/>
      <c r="P393" s="54"/>
      <c r="Q393" s="94"/>
      <c r="R393" s="98"/>
      <c r="S393" s="99"/>
      <c r="T393" s="93"/>
      <c r="U393" s="93"/>
      <c r="V393" s="100"/>
      <c r="W393" s="92"/>
      <c r="X393" s="95"/>
      <c r="Y393" s="92"/>
      <c r="Z393" s="92"/>
      <c r="AA393" s="92"/>
      <c r="AB393" s="92"/>
      <c r="AC393" s="91"/>
      <c r="AD393" s="92"/>
      <c r="AE393" s="92"/>
      <c r="AF393" s="92"/>
      <c r="AG393" s="522"/>
      <c r="AH393" s="92"/>
      <c r="AI393" s="92"/>
      <c r="AJ393" s="92"/>
      <c r="AK393" s="92"/>
      <c r="AL393" s="92"/>
    </row>
    <row r="394" spans="1:38" x14ac:dyDescent="0.25">
      <c r="A394" s="66"/>
      <c r="B394" s="67"/>
      <c r="C394" s="67"/>
      <c r="D394" s="92"/>
      <c r="E394" s="92"/>
      <c r="F394" s="92"/>
      <c r="G394" s="92"/>
      <c r="H394" s="92"/>
      <c r="I394" s="92"/>
      <c r="J394" s="92"/>
      <c r="K394" s="92"/>
      <c r="L394" s="92"/>
      <c r="M394" s="93" t="s">
        <v>3992</v>
      </c>
      <c r="N394" s="67" t="s">
        <v>3993</v>
      </c>
      <c r="O394" s="54">
        <v>0.184</v>
      </c>
      <c r="P394" s="54">
        <v>1964</v>
      </c>
      <c r="Q394" s="94" t="s">
        <v>3701</v>
      </c>
      <c r="R394" s="66" t="s">
        <v>3994</v>
      </c>
      <c r="S394" s="578">
        <v>2</v>
      </c>
      <c r="T394" s="578">
        <v>1964</v>
      </c>
      <c r="U394" s="578" t="s">
        <v>1016</v>
      </c>
      <c r="V394" s="578" t="s">
        <v>56</v>
      </c>
      <c r="W394" s="92"/>
      <c r="X394" s="95"/>
      <c r="Y394" s="92"/>
      <c r="Z394" s="92"/>
      <c r="AA394" s="92"/>
      <c r="AB394" s="92"/>
      <c r="AC394" s="91"/>
      <c r="AD394" s="92"/>
      <c r="AE394" s="92"/>
      <c r="AF394" s="92"/>
      <c r="AG394" s="582" t="s">
        <v>3995</v>
      </c>
      <c r="AH394" s="67" t="s">
        <v>3996</v>
      </c>
      <c r="AI394" s="54">
        <v>3.3000000000000002E-2</v>
      </c>
      <c r="AJ394" s="54">
        <v>1964</v>
      </c>
      <c r="AK394" s="57" t="s">
        <v>3458</v>
      </c>
      <c r="AL394" s="92"/>
    </row>
    <row r="395" spans="1:38" ht="39.75" customHeight="1" x14ac:dyDescent="0.25">
      <c r="A395" s="66"/>
      <c r="B395" s="62"/>
      <c r="C395" s="62"/>
      <c r="D395" s="92"/>
      <c r="E395" s="92"/>
      <c r="F395" s="92"/>
      <c r="G395" s="92"/>
      <c r="H395" s="92"/>
      <c r="I395" s="92"/>
      <c r="J395" s="92"/>
      <c r="K395" s="92"/>
      <c r="L395" s="92"/>
      <c r="M395" s="93"/>
      <c r="N395" s="67"/>
      <c r="O395" s="54"/>
      <c r="P395" s="54"/>
      <c r="Q395" s="94"/>
      <c r="R395" s="110" t="s">
        <v>3997</v>
      </c>
      <c r="S395" s="579"/>
      <c r="T395" s="579"/>
      <c r="U395" s="579"/>
      <c r="V395" s="579"/>
      <c r="W395" s="92"/>
      <c r="X395" s="95"/>
      <c r="Y395" s="92"/>
      <c r="Z395" s="92"/>
      <c r="AA395" s="92"/>
      <c r="AB395" s="92"/>
      <c r="AC395" s="91"/>
      <c r="AD395" s="92"/>
      <c r="AE395" s="92"/>
      <c r="AF395" s="92"/>
      <c r="AG395" s="583"/>
      <c r="AH395" s="67" t="s">
        <v>3998</v>
      </c>
      <c r="AI395" s="54">
        <v>5.7000000000000002E-2</v>
      </c>
      <c r="AJ395" s="54">
        <v>1964</v>
      </c>
      <c r="AK395" s="57" t="s">
        <v>3458</v>
      </c>
      <c r="AL395" s="92"/>
    </row>
    <row r="396" spans="1:38" x14ac:dyDescent="0.25">
      <c r="A396" s="66"/>
      <c r="B396" s="62"/>
      <c r="C396" s="62"/>
      <c r="D396" s="92"/>
      <c r="E396" s="92"/>
      <c r="F396" s="92"/>
      <c r="G396" s="92"/>
      <c r="H396" s="92"/>
      <c r="I396" s="92"/>
      <c r="J396" s="92"/>
      <c r="K396" s="92"/>
      <c r="L396" s="92"/>
      <c r="M396" s="93"/>
      <c r="N396" s="67"/>
      <c r="O396" s="54"/>
      <c r="P396" s="54"/>
      <c r="Q396" s="94"/>
      <c r="R396" s="98"/>
      <c r="S396" s="99"/>
      <c r="T396" s="93"/>
      <c r="U396" s="93"/>
      <c r="V396" s="100"/>
      <c r="W396" s="92"/>
      <c r="X396" s="95"/>
      <c r="Y396" s="92"/>
      <c r="Z396" s="92"/>
      <c r="AA396" s="92"/>
      <c r="AB396" s="92"/>
      <c r="AC396" s="91"/>
      <c r="AD396" s="92"/>
      <c r="AE396" s="92"/>
      <c r="AF396" s="92"/>
      <c r="AG396" s="583"/>
      <c r="AH396" s="67" t="s">
        <v>3999</v>
      </c>
      <c r="AI396" s="54">
        <v>0.22900000000000001</v>
      </c>
      <c r="AJ396" s="54">
        <v>1964</v>
      </c>
      <c r="AK396" s="57" t="s">
        <v>3601</v>
      </c>
      <c r="AL396" s="92"/>
    </row>
    <row r="397" spans="1:38" x14ac:dyDescent="0.25">
      <c r="A397" s="63"/>
      <c r="B397" s="62"/>
      <c r="C397" s="62"/>
      <c r="D397" s="92"/>
      <c r="E397" s="92"/>
      <c r="F397" s="92"/>
      <c r="G397" s="92"/>
      <c r="H397" s="92"/>
      <c r="I397" s="92"/>
      <c r="J397" s="92"/>
      <c r="K397" s="92"/>
      <c r="L397" s="92"/>
      <c r="M397" s="93"/>
      <c r="N397" s="67"/>
      <c r="O397" s="54"/>
      <c r="P397" s="54"/>
      <c r="Q397" s="94"/>
      <c r="R397" s="98"/>
      <c r="S397" s="99"/>
      <c r="T397" s="93"/>
      <c r="U397" s="93"/>
      <c r="V397" s="100"/>
      <c r="W397" s="92"/>
      <c r="X397" s="95"/>
      <c r="Y397" s="92"/>
      <c r="Z397" s="92"/>
      <c r="AA397" s="92"/>
      <c r="AB397" s="92"/>
      <c r="AC397" s="91"/>
      <c r="AD397" s="92"/>
      <c r="AE397" s="92"/>
      <c r="AF397" s="92"/>
      <c r="AG397" s="583"/>
      <c r="AH397" s="67" t="s">
        <v>4000</v>
      </c>
      <c r="AI397" s="54">
        <v>2.5999999999999999E-2</v>
      </c>
      <c r="AJ397" s="54">
        <v>1964</v>
      </c>
      <c r="AK397" s="57" t="s">
        <v>3965</v>
      </c>
      <c r="AL397" s="92"/>
    </row>
    <row r="398" spans="1:38" x14ac:dyDescent="0.25">
      <c r="A398" s="63"/>
      <c r="B398" s="62"/>
      <c r="C398" s="62"/>
      <c r="D398" s="92"/>
      <c r="E398" s="92"/>
      <c r="F398" s="92"/>
      <c r="G398" s="92"/>
      <c r="H398" s="92"/>
      <c r="I398" s="92"/>
      <c r="J398" s="92"/>
      <c r="K398" s="92"/>
      <c r="L398" s="92"/>
      <c r="M398" s="93"/>
      <c r="N398" s="67"/>
      <c r="O398" s="54"/>
      <c r="P398" s="54"/>
      <c r="Q398" s="94"/>
      <c r="R398" s="98"/>
      <c r="S398" s="99"/>
      <c r="T398" s="93"/>
      <c r="U398" s="93"/>
      <c r="V398" s="100"/>
      <c r="W398" s="92"/>
      <c r="X398" s="95"/>
      <c r="Y398" s="92"/>
      <c r="Z398" s="92"/>
      <c r="AA398" s="92"/>
      <c r="AB398" s="92"/>
      <c r="AC398" s="91"/>
      <c r="AD398" s="92"/>
      <c r="AE398" s="92"/>
      <c r="AF398" s="92"/>
      <c r="AG398" s="583"/>
      <c r="AH398" s="67" t="s">
        <v>4001</v>
      </c>
      <c r="AI398" s="54">
        <v>5.0999999999999997E-2</v>
      </c>
      <c r="AJ398" s="54">
        <v>2003</v>
      </c>
      <c r="AK398" s="57" t="s">
        <v>3598</v>
      </c>
      <c r="AL398" s="92"/>
    </row>
    <row r="399" spans="1:38" x14ac:dyDescent="0.25">
      <c r="A399" s="63"/>
      <c r="B399" s="67"/>
      <c r="C399" s="67"/>
      <c r="D399" s="92"/>
      <c r="E399" s="92"/>
      <c r="F399" s="92"/>
      <c r="G399" s="92"/>
      <c r="H399" s="92"/>
      <c r="I399" s="92"/>
      <c r="J399" s="92"/>
      <c r="K399" s="92"/>
      <c r="L399" s="92"/>
      <c r="M399" s="93"/>
      <c r="N399" s="67"/>
      <c r="O399" s="54"/>
      <c r="P399" s="54"/>
      <c r="Q399" s="94"/>
      <c r="R399" s="98"/>
      <c r="S399" s="99"/>
      <c r="T399" s="93"/>
      <c r="U399" s="93"/>
      <c r="V399" s="100"/>
      <c r="W399" s="92"/>
      <c r="X399" s="95"/>
      <c r="Y399" s="92"/>
      <c r="Z399" s="92"/>
      <c r="AA399" s="92"/>
      <c r="AB399" s="92"/>
      <c r="AC399" s="91"/>
      <c r="AD399" s="92"/>
      <c r="AE399" s="92"/>
      <c r="AF399" s="92"/>
      <c r="AG399" s="583"/>
      <c r="AH399" s="67" t="s">
        <v>4002</v>
      </c>
      <c r="AI399" s="54">
        <v>0.108</v>
      </c>
      <c r="AJ399" s="54">
        <v>2003</v>
      </c>
      <c r="AK399" s="57" t="s">
        <v>3598</v>
      </c>
      <c r="AL399" s="92"/>
    </row>
    <row r="400" spans="1:38" x14ac:dyDescent="0.25">
      <c r="A400" s="63"/>
      <c r="B400" s="62"/>
      <c r="C400" s="62"/>
      <c r="D400" s="92"/>
      <c r="E400" s="92"/>
      <c r="F400" s="92"/>
      <c r="G400" s="92"/>
      <c r="H400" s="92"/>
      <c r="I400" s="92"/>
      <c r="J400" s="92"/>
      <c r="K400" s="92"/>
      <c r="L400" s="92"/>
      <c r="M400" s="93"/>
      <c r="N400" s="67"/>
      <c r="O400" s="54"/>
      <c r="P400" s="54"/>
      <c r="Q400" s="94"/>
      <c r="R400" s="98"/>
      <c r="S400" s="99"/>
      <c r="T400" s="93"/>
      <c r="U400" s="93"/>
      <c r="V400" s="100"/>
      <c r="W400" s="92"/>
      <c r="X400" s="95"/>
      <c r="Y400" s="92"/>
      <c r="Z400" s="92"/>
      <c r="AA400" s="92"/>
      <c r="AB400" s="92"/>
      <c r="AC400" s="91"/>
      <c r="AD400" s="92"/>
      <c r="AE400" s="92"/>
      <c r="AF400" s="92"/>
      <c r="AG400" s="583"/>
      <c r="AH400" s="67" t="s">
        <v>4003</v>
      </c>
      <c r="AI400" s="54">
        <v>0.14799999999999999</v>
      </c>
      <c r="AJ400" s="54">
        <v>1966</v>
      </c>
      <c r="AK400" s="57" t="s">
        <v>4004</v>
      </c>
      <c r="AL400" s="92"/>
    </row>
    <row r="401" spans="1:38" x14ac:dyDescent="0.25">
      <c r="A401" s="63"/>
      <c r="B401" s="67"/>
      <c r="C401" s="67"/>
      <c r="D401" s="92"/>
      <c r="E401" s="92"/>
      <c r="F401" s="92"/>
      <c r="G401" s="92"/>
      <c r="H401" s="92"/>
      <c r="I401" s="92"/>
      <c r="J401" s="92"/>
      <c r="K401" s="92"/>
      <c r="L401" s="92"/>
      <c r="M401" s="93"/>
      <c r="N401" s="67"/>
      <c r="O401" s="54"/>
      <c r="P401" s="54"/>
      <c r="Q401" s="94"/>
      <c r="R401" s="98"/>
      <c r="S401" s="99"/>
      <c r="T401" s="93"/>
      <c r="U401" s="93"/>
      <c r="V401" s="100"/>
      <c r="W401" s="92"/>
      <c r="X401" s="95"/>
      <c r="Y401" s="92"/>
      <c r="Z401" s="92"/>
      <c r="AA401" s="92"/>
      <c r="AB401" s="92"/>
      <c r="AC401" s="91"/>
      <c r="AD401" s="92"/>
      <c r="AE401" s="92"/>
      <c r="AF401" s="92"/>
      <c r="AG401" s="583"/>
      <c r="AH401" s="67" t="s">
        <v>4005</v>
      </c>
      <c r="AI401" s="54">
        <v>0.04</v>
      </c>
      <c r="AJ401" s="54">
        <v>1999</v>
      </c>
      <c r="AK401" s="57" t="s">
        <v>4006</v>
      </c>
      <c r="AL401" s="92"/>
    </row>
    <row r="402" spans="1:38" x14ac:dyDescent="0.25">
      <c r="A402" s="63"/>
      <c r="B402" s="62"/>
      <c r="C402" s="62"/>
      <c r="D402" s="92"/>
      <c r="E402" s="92"/>
      <c r="F402" s="92"/>
      <c r="G402" s="92"/>
      <c r="H402" s="92"/>
      <c r="I402" s="92"/>
      <c r="J402" s="92"/>
      <c r="K402" s="92"/>
      <c r="L402" s="92"/>
      <c r="M402" s="93"/>
      <c r="N402" s="67"/>
      <c r="O402" s="54"/>
      <c r="P402" s="54"/>
      <c r="Q402" s="94"/>
      <c r="R402" s="98"/>
      <c r="S402" s="99"/>
      <c r="T402" s="93"/>
      <c r="U402" s="93"/>
      <c r="V402" s="100"/>
      <c r="W402" s="92"/>
      <c r="X402" s="95"/>
      <c r="Y402" s="92"/>
      <c r="Z402" s="92"/>
      <c r="AA402" s="92"/>
      <c r="AB402" s="92"/>
      <c r="AC402" s="91"/>
      <c r="AD402" s="92"/>
      <c r="AE402" s="92"/>
      <c r="AF402" s="92"/>
      <c r="AG402" s="583"/>
      <c r="AH402" s="67" t="s">
        <v>4007</v>
      </c>
      <c r="AI402" s="54">
        <v>0.104</v>
      </c>
      <c r="AJ402" s="54">
        <v>1999</v>
      </c>
      <c r="AK402" s="57" t="s">
        <v>4006</v>
      </c>
      <c r="AL402" s="92"/>
    </row>
    <row r="403" spans="1:38" x14ac:dyDescent="0.25">
      <c r="A403" s="63"/>
      <c r="B403" s="62"/>
      <c r="C403" s="62"/>
      <c r="D403" s="92"/>
      <c r="E403" s="92"/>
      <c r="F403" s="92"/>
      <c r="G403" s="92"/>
      <c r="H403" s="92"/>
      <c r="I403" s="92"/>
      <c r="J403" s="92"/>
      <c r="K403" s="92"/>
      <c r="L403" s="92"/>
      <c r="M403" s="93"/>
      <c r="N403" s="67"/>
      <c r="O403" s="54"/>
      <c r="P403" s="54"/>
      <c r="Q403" s="94"/>
      <c r="R403" s="98"/>
      <c r="S403" s="99"/>
      <c r="T403" s="93"/>
      <c r="U403" s="93"/>
      <c r="V403" s="100"/>
      <c r="W403" s="92"/>
      <c r="X403" s="95"/>
      <c r="Y403" s="92"/>
      <c r="Z403" s="92"/>
      <c r="AA403" s="92"/>
      <c r="AB403" s="92"/>
      <c r="AC403" s="91"/>
      <c r="AD403" s="92"/>
      <c r="AE403" s="92"/>
      <c r="AF403" s="92"/>
      <c r="AG403" s="583"/>
      <c r="AH403" s="67" t="s">
        <v>4008</v>
      </c>
      <c r="AI403" s="54">
        <v>4.8000000000000001E-2</v>
      </c>
      <c r="AJ403" s="54">
        <v>1964</v>
      </c>
      <c r="AK403" s="111" t="s">
        <v>3516</v>
      </c>
      <c r="AL403" s="92"/>
    </row>
    <row r="404" spans="1:38" x14ac:dyDescent="0.25">
      <c r="A404" s="63"/>
      <c r="B404" s="62"/>
      <c r="C404" s="62"/>
      <c r="D404" s="92"/>
      <c r="E404" s="92"/>
      <c r="F404" s="92"/>
      <c r="G404" s="92"/>
      <c r="H404" s="92"/>
      <c r="I404" s="92"/>
      <c r="J404" s="92"/>
      <c r="K404" s="92"/>
      <c r="L404" s="92"/>
      <c r="M404" s="93"/>
      <c r="N404" s="67"/>
      <c r="O404" s="54"/>
      <c r="P404" s="54"/>
      <c r="Q404" s="94"/>
      <c r="R404" s="98"/>
      <c r="S404" s="99"/>
      <c r="T404" s="93"/>
      <c r="U404" s="93"/>
      <c r="V404" s="100"/>
      <c r="W404" s="92"/>
      <c r="X404" s="95"/>
      <c r="Y404" s="92"/>
      <c r="Z404" s="92"/>
      <c r="AA404" s="92"/>
      <c r="AB404" s="92"/>
      <c r="AC404" s="91"/>
      <c r="AD404" s="92"/>
      <c r="AE404" s="92"/>
      <c r="AF404" s="92"/>
      <c r="AG404" s="584"/>
      <c r="AH404" s="67" t="s">
        <v>4009</v>
      </c>
      <c r="AI404" s="54">
        <v>3.3000000000000002E-2</v>
      </c>
      <c r="AJ404" s="54">
        <v>1984</v>
      </c>
      <c r="AK404" s="57" t="s">
        <v>3601</v>
      </c>
      <c r="AL404" s="92"/>
    </row>
    <row r="405" spans="1:38" x14ac:dyDescent="0.25">
      <c r="A405" s="63"/>
      <c r="B405" s="67"/>
      <c r="C405" s="67"/>
      <c r="D405" s="92"/>
      <c r="E405" s="92"/>
      <c r="F405" s="92"/>
      <c r="G405" s="92"/>
      <c r="H405" s="92"/>
      <c r="I405" s="92"/>
      <c r="J405" s="92"/>
      <c r="K405" s="92"/>
      <c r="L405" s="92"/>
      <c r="M405" s="93"/>
      <c r="N405" s="67"/>
      <c r="O405" s="54"/>
      <c r="P405" s="54"/>
      <c r="Q405" s="94"/>
      <c r="R405" s="98"/>
      <c r="S405" s="99"/>
      <c r="T405" s="93"/>
      <c r="U405" s="93"/>
      <c r="V405" s="100"/>
      <c r="W405" s="92"/>
      <c r="X405" s="95"/>
      <c r="Y405" s="92"/>
      <c r="Z405" s="92"/>
      <c r="AA405" s="92"/>
      <c r="AB405" s="92"/>
      <c r="AC405" s="91"/>
      <c r="AD405" s="92"/>
      <c r="AE405" s="92"/>
      <c r="AF405" s="92"/>
      <c r="AG405" s="522"/>
      <c r="AH405" s="92"/>
      <c r="AI405" s="92"/>
      <c r="AJ405" s="92"/>
      <c r="AK405" s="92"/>
      <c r="AL405" s="92"/>
    </row>
    <row r="406" spans="1:38" x14ac:dyDescent="0.25">
      <c r="A406" s="63"/>
      <c r="B406" s="67"/>
      <c r="C406" s="67"/>
      <c r="D406" s="92"/>
      <c r="E406" s="92"/>
      <c r="F406" s="92"/>
      <c r="G406" s="92"/>
      <c r="H406" s="92"/>
      <c r="I406" s="92"/>
      <c r="J406" s="92"/>
      <c r="K406" s="92"/>
      <c r="L406" s="92"/>
      <c r="M406" s="93"/>
      <c r="N406" s="67"/>
      <c r="O406" s="54"/>
      <c r="P406" s="54"/>
      <c r="Q406" s="94"/>
      <c r="R406" s="98"/>
      <c r="S406" s="99"/>
      <c r="T406" s="93"/>
      <c r="U406" s="93"/>
      <c r="V406" s="100"/>
      <c r="W406" s="92"/>
      <c r="X406" s="95"/>
      <c r="Y406" s="92"/>
      <c r="Z406" s="92"/>
      <c r="AA406" s="92"/>
      <c r="AB406" s="92"/>
      <c r="AC406" s="91"/>
      <c r="AD406" s="92"/>
      <c r="AE406" s="92"/>
      <c r="AF406" s="92"/>
      <c r="AG406" s="522"/>
      <c r="AH406" s="92"/>
      <c r="AI406" s="92"/>
      <c r="AJ406" s="92"/>
      <c r="AK406" s="92"/>
      <c r="AL406" s="92"/>
    </row>
    <row r="407" spans="1:38" x14ac:dyDescent="0.25">
      <c r="A407" s="63"/>
      <c r="B407" s="67"/>
      <c r="C407" s="67"/>
      <c r="D407" s="92"/>
      <c r="E407" s="92"/>
      <c r="F407" s="92"/>
      <c r="G407" s="92"/>
      <c r="H407" s="92"/>
      <c r="I407" s="92"/>
      <c r="J407" s="92"/>
      <c r="K407" s="92"/>
      <c r="L407" s="92"/>
      <c r="M407" s="93" t="s">
        <v>4010</v>
      </c>
      <c r="N407" s="73" t="s">
        <v>4011</v>
      </c>
      <c r="O407" s="54">
        <v>0.438</v>
      </c>
      <c r="P407" s="54">
        <v>1972</v>
      </c>
      <c r="Q407" s="94" t="s">
        <v>3701</v>
      </c>
      <c r="R407" s="66" t="s">
        <v>4012</v>
      </c>
      <c r="S407" s="578">
        <v>3</v>
      </c>
      <c r="T407" s="578">
        <v>1972</v>
      </c>
      <c r="U407" s="578" t="s">
        <v>1016</v>
      </c>
      <c r="V407" s="578" t="s">
        <v>28</v>
      </c>
      <c r="W407" s="92"/>
      <c r="X407" s="95"/>
      <c r="Y407" s="92"/>
      <c r="Z407" s="92"/>
      <c r="AA407" s="92"/>
      <c r="AB407" s="92"/>
      <c r="AC407" s="91"/>
      <c r="AD407" s="92"/>
      <c r="AE407" s="92"/>
      <c r="AF407" s="92"/>
      <c r="AG407" s="582" t="s">
        <v>4013</v>
      </c>
      <c r="AH407" s="67" t="s">
        <v>4014</v>
      </c>
      <c r="AI407" s="54">
        <v>7.5999999999999998E-2</v>
      </c>
      <c r="AJ407" s="54">
        <v>1974</v>
      </c>
      <c r="AK407" s="57" t="s">
        <v>3965</v>
      </c>
      <c r="AL407" s="92"/>
    </row>
    <row r="408" spans="1:38" ht="42.75" customHeight="1" x14ac:dyDescent="0.25">
      <c r="A408" s="66"/>
      <c r="B408" s="62"/>
      <c r="C408" s="62"/>
      <c r="D408" s="92"/>
      <c r="E408" s="92"/>
      <c r="F408" s="92"/>
      <c r="G408" s="92"/>
      <c r="H408" s="92"/>
      <c r="I408" s="92"/>
      <c r="J408" s="92"/>
      <c r="K408" s="92"/>
      <c r="L408" s="92"/>
      <c r="M408" s="93"/>
      <c r="N408" s="73"/>
      <c r="O408" s="54"/>
      <c r="P408" s="54"/>
      <c r="Q408" s="94"/>
      <c r="R408" s="110" t="s">
        <v>4015</v>
      </c>
      <c r="S408" s="579"/>
      <c r="T408" s="579"/>
      <c r="U408" s="579"/>
      <c r="V408" s="579"/>
      <c r="W408" s="92"/>
      <c r="X408" s="95"/>
      <c r="Y408" s="92"/>
      <c r="Z408" s="92"/>
      <c r="AA408" s="92"/>
      <c r="AB408" s="92"/>
      <c r="AC408" s="91"/>
      <c r="AD408" s="92"/>
      <c r="AE408" s="92"/>
      <c r="AF408" s="92"/>
      <c r="AG408" s="583"/>
      <c r="AH408" s="67" t="s">
        <v>4016</v>
      </c>
      <c r="AI408" s="54">
        <v>2.5999999999999999E-2</v>
      </c>
      <c r="AJ408" s="54">
        <v>1972</v>
      </c>
      <c r="AK408" s="57" t="s">
        <v>3928</v>
      </c>
      <c r="AL408" s="92"/>
    </row>
    <row r="409" spans="1:38" x14ac:dyDescent="0.25">
      <c r="A409" s="66"/>
      <c r="B409" s="62"/>
      <c r="C409" s="62"/>
      <c r="D409" s="92"/>
      <c r="E409" s="92"/>
      <c r="F409" s="92"/>
      <c r="G409" s="92"/>
      <c r="H409" s="92"/>
      <c r="I409" s="92"/>
      <c r="J409" s="92"/>
      <c r="K409" s="92"/>
      <c r="L409" s="92"/>
      <c r="M409" s="93"/>
      <c r="N409" s="67"/>
      <c r="O409" s="54"/>
      <c r="P409" s="54"/>
      <c r="Q409" s="94"/>
      <c r="R409" s="98"/>
      <c r="S409" s="99"/>
      <c r="T409" s="93"/>
      <c r="U409" s="93"/>
      <c r="V409" s="100"/>
      <c r="W409" s="92"/>
      <c r="X409" s="95"/>
      <c r="Y409" s="92"/>
      <c r="Z409" s="92"/>
      <c r="AA409" s="92"/>
      <c r="AB409" s="92"/>
      <c r="AC409" s="91"/>
      <c r="AD409" s="92"/>
      <c r="AE409" s="92"/>
      <c r="AF409" s="92"/>
      <c r="AG409" s="583"/>
      <c r="AH409" s="67" t="s">
        <v>4017</v>
      </c>
      <c r="AI409" s="54">
        <v>6.9000000000000006E-2</v>
      </c>
      <c r="AJ409" s="54">
        <v>1974</v>
      </c>
      <c r="AK409" s="57" t="s">
        <v>3601</v>
      </c>
      <c r="AL409" s="92"/>
    </row>
    <row r="410" spans="1:38" x14ac:dyDescent="0.25">
      <c r="A410" s="63"/>
      <c r="B410" s="62"/>
      <c r="C410" s="62"/>
      <c r="D410" s="92"/>
      <c r="E410" s="92"/>
      <c r="F410" s="92"/>
      <c r="G410" s="92"/>
      <c r="H410" s="92"/>
      <c r="I410" s="92"/>
      <c r="J410" s="92"/>
      <c r="K410" s="92"/>
      <c r="L410" s="92"/>
      <c r="M410" s="93"/>
      <c r="N410" s="67"/>
      <c r="O410" s="54"/>
      <c r="P410" s="54"/>
      <c r="Q410" s="94"/>
      <c r="R410" s="98"/>
      <c r="S410" s="99"/>
      <c r="T410" s="93"/>
      <c r="U410" s="93"/>
      <c r="V410" s="100"/>
      <c r="W410" s="92"/>
      <c r="X410" s="95"/>
      <c r="Y410" s="92"/>
      <c r="Z410" s="92"/>
      <c r="AA410" s="92"/>
      <c r="AB410" s="92"/>
      <c r="AC410" s="91"/>
      <c r="AD410" s="92"/>
      <c r="AE410" s="92"/>
      <c r="AF410" s="92"/>
      <c r="AG410" s="583"/>
      <c r="AH410" s="67" t="s">
        <v>4018</v>
      </c>
      <c r="AI410" s="54">
        <v>7.3999999999999996E-2</v>
      </c>
      <c r="AJ410" s="54">
        <v>1974</v>
      </c>
      <c r="AK410" s="57" t="s">
        <v>4019</v>
      </c>
      <c r="AL410" s="92"/>
    </row>
    <row r="411" spans="1:38" x14ac:dyDescent="0.25">
      <c r="A411" s="63"/>
      <c r="B411" s="62"/>
      <c r="C411" s="62"/>
      <c r="D411" s="92"/>
      <c r="E411" s="92"/>
      <c r="F411" s="92"/>
      <c r="G411" s="92"/>
      <c r="H411" s="92"/>
      <c r="I411" s="92"/>
      <c r="J411" s="92"/>
      <c r="K411" s="92"/>
      <c r="L411" s="92"/>
      <c r="M411" s="93"/>
      <c r="N411" s="67"/>
      <c r="O411" s="54"/>
      <c r="P411" s="54"/>
      <c r="Q411" s="94"/>
      <c r="R411" s="98"/>
      <c r="S411" s="99"/>
      <c r="T411" s="93"/>
      <c r="U411" s="93"/>
      <c r="V411" s="100"/>
      <c r="W411" s="92"/>
      <c r="X411" s="95"/>
      <c r="Y411" s="92"/>
      <c r="Z411" s="92"/>
      <c r="AA411" s="92"/>
      <c r="AB411" s="92"/>
      <c r="AC411" s="91"/>
      <c r="AD411" s="92"/>
      <c r="AE411" s="92"/>
      <c r="AF411" s="92"/>
      <c r="AG411" s="583"/>
      <c r="AH411" s="67" t="s">
        <v>4020</v>
      </c>
      <c r="AI411" s="54">
        <v>0.20200000000000001</v>
      </c>
      <c r="AJ411" s="54">
        <v>1997</v>
      </c>
      <c r="AK411" s="57" t="s">
        <v>4021</v>
      </c>
      <c r="AL411" s="92"/>
    </row>
    <row r="412" spans="1:38" x14ac:dyDescent="0.25">
      <c r="A412" s="63"/>
      <c r="B412" s="67"/>
      <c r="C412" s="67"/>
      <c r="D412" s="92"/>
      <c r="E412" s="92"/>
      <c r="F412" s="92"/>
      <c r="G412" s="92"/>
      <c r="H412" s="92"/>
      <c r="I412" s="92"/>
      <c r="J412" s="92"/>
      <c r="K412" s="92"/>
      <c r="L412" s="92"/>
      <c r="M412" s="93"/>
      <c r="N412" s="67"/>
      <c r="O412" s="54"/>
      <c r="P412" s="54"/>
      <c r="Q412" s="94"/>
      <c r="R412" s="98"/>
      <c r="S412" s="99"/>
      <c r="T412" s="93"/>
      <c r="U412" s="93"/>
      <c r="V412" s="100"/>
      <c r="W412" s="92"/>
      <c r="X412" s="95"/>
      <c r="Y412" s="92"/>
      <c r="Z412" s="92"/>
      <c r="AA412" s="92"/>
      <c r="AB412" s="92"/>
      <c r="AC412" s="91"/>
      <c r="AD412" s="92"/>
      <c r="AE412" s="92"/>
      <c r="AF412" s="92"/>
      <c r="AG412" s="583"/>
      <c r="AH412" s="67" t="s">
        <v>4022</v>
      </c>
      <c r="AI412" s="54">
        <v>0.11</v>
      </c>
      <c r="AJ412" s="54">
        <v>1972</v>
      </c>
      <c r="AK412" s="57" t="s">
        <v>3601</v>
      </c>
      <c r="AL412" s="92"/>
    </row>
    <row r="413" spans="1:38" x14ac:dyDescent="0.25">
      <c r="A413" s="63"/>
      <c r="B413" s="67"/>
      <c r="C413" s="67"/>
      <c r="D413" s="92"/>
      <c r="E413" s="92"/>
      <c r="F413" s="92"/>
      <c r="G413" s="92"/>
      <c r="H413" s="92"/>
      <c r="I413" s="92"/>
      <c r="J413" s="92"/>
      <c r="K413" s="92"/>
      <c r="L413" s="92"/>
      <c r="M413" s="93"/>
      <c r="N413" s="67"/>
      <c r="O413" s="54"/>
      <c r="P413" s="54"/>
      <c r="Q413" s="94"/>
      <c r="R413" s="98"/>
      <c r="S413" s="99"/>
      <c r="T413" s="93"/>
      <c r="U413" s="93"/>
      <c r="V413" s="100"/>
      <c r="W413" s="92"/>
      <c r="X413" s="95"/>
      <c r="Y413" s="92"/>
      <c r="Z413" s="92"/>
      <c r="AA413" s="92"/>
      <c r="AB413" s="92"/>
      <c r="AC413" s="91"/>
      <c r="AD413" s="92"/>
      <c r="AE413" s="92"/>
      <c r="AF413" s="92"/>
      <c r="AG413" s="583"/>
      <c r="AH413" s="67" t="s">
        <v>4023</v>
      </c>
      <c r="AI413" s="54">
        <v>0.03</v>
      </c>
      <c r="AJ413" s="54">
        <v>1964</v>
      </c>
      <c r="AK413" s="57" t="s">
        <v>3601</v>
      </c>
      <c r="AL413" s="92"/>
    </row>
    <row r="414" spans="1:38" x14ac:dyDescent="0.25">
      <c r="A414" s="63"/>
      <c r="B414" s="67"/>
      <c r="C414" s="67"/>
      <c r="D414" s="92"/>
      <c r="E414" s="92"/>
      <c r="F414" s="92"/>
      <c r="G414" s="92"/>
      <c r="H414" s="92"/>
      <c r="I414" s="92"/>
      <c r="J414" s="92"/>
      <c r="K414" s="92"/>
      <c r="L414" s="92"/>
      <c r="M414" s="93"/>
      <c r="N414" s="67"/>
      <c r="O414" s="54"/>
      <c r="P414" s="54"/>
      <c r="Q414" s="94"/>
      <c r="R414" s="98"/>
      <c r="S414" s="99"/>
      <c r="T414" s="93"/>
      <c r="U414" s="93"/>
      <c r="V414" s="100"/>
      <c r="W414" s="92"/>
      <c r="X414" s="95"/>
      <c r="Y414" s="92"/>
      <c r="Z414" s="92"/>
      <c r="AA414" s="92"/>
      <c r="AB414" s="92"/>
      <c r="AC414" s="91"/>
      <c r="AD414" s="92"/>
      <c r="AE414" s="92"/>
      <c r="AF414" s="92"/>
      <c r="AG414" s="583"/>
      <c r="AH414" s="67" t="s">
        <v>4024</v>
      </c>
      <c r="AI414" s="54">
        <v>7.8E-2</v>
      </c>
      <c r="AJ414" s="54">
        <v>1967</v>
      </c>
      <c r="AK414" s="57" t="s">
        <v>3530</v>
      </c>
      <c r="AL414" s="92"/>
    </row>
    <row r="415" spans="1:38" x14ac:dyDescent="0.25">
      <c r="A415" s="63"/>
      <c r="B415" s="62"/>
      <c r="C415" s="62"/>
      <c r="D415" s="92"/>
      <c r="E415" s="92"/>
      <c r="F415" s="92"/>
      <c r="G415" s="92"/>
      <c r="H415" s="92"/>
      <c r="I415" s="92"/>
      <c r="J415" s="92"/>
      <c r="K415" s="92"/>
      <c r="L415" s="92"/>
      <c r="M415" s="93"/>
      <c r="N415" s="67"/>
      <c r="O415" s="54"/>
      <c r="P415" s="54"/>
      <c r="Q415" s="94"/>
      <c r="R415" s="98"/>
      <c r="S415" s="99"/>
      <c r="T415" s="93"/>
      <c r="U415" s="93"/>
      <c r="V415" s="100"/>
      <c r="W415" s="92"/>
      <c r="X415" s="95"/>
      <c r="Y415" s="92"/>
      <c r="Z415" s="92"/>
      <c r="AA415" s="92"/>
      <c r="AB415" s="92"/>
      <c r="AC415" s="91"/>
      <c r="AD415" s="92"/>
      <c r="AE415" s="92"/>
      <c r="AF415" s="92"/>
      <c r="AG415" s="583"/>
      <c r="AH415" s="67" t="s">
        <v>4025</v>
      </c>
      <c r="AI415" s="54">
        <v>3.3000000000000002E-2</v>
      </c>
      <c r="AJ415" s="54">
        <v>1974</v>
      </c>
      <c r="AK415" s="57" t="s">
        <v>3530</v>
      </c>
      <c r="AL415" s="92"/>
    </row>
    <row r="416" spans="1:38" x14ac:dyDescent="0.25">
      <c r="A416" s="63"/>
      <c r="B416" s="62"/>
      <c r="C416" s="62"/>
      <c r="D416" s="92"/>
      <c r="E416" s="92"/>
      <c r="F416" s="92"/>
      <c r="G416" s="92"/>
      <c r="H416" s="92"/>
      <c r="I416" s="92"/>
      <c r="J416" s="92"/>
      <c r="K416" s="92"/>
      <c r="L416" s="92"/>
      <c r="M416" s="93"/>
      <c r="N416" s="67"/>
      <c r="O416" s="54"/>
      <c r="P416" s="54"/>
      <c r="Q416" s="94"/>
      <c r="R416" s="98"/>
      <c r="S416" s="99"/>
      <c r="T416" s="93"/>
      <c r="U416" s="93"/>
      <c r="V416" s="100"/>
      <c r="W416" s="92"/>
      <c r="X416" s="95"/>
      <c r="Y416" s="92"/>
      <c r="Z416" s="92"/>
      <c r="AA416" s="92"/>
      <c r="AB416" s="92"/>
      <c r="AC416" s="91"/>
      <c r="AD416" s="92"/>
      <c r="AE416" s="92"/>
      <c r="AF416" s="92"/>
      <c r="AG416" s="584"/>
      <c r="AH416" s="67" t="s">
        <v>4026</v>
      </c>
      <c r="AI416" s="54">
        <v>8.5000000000000006E-2</v>
      </c>
      <c r="AJ416" s="54">
        <v>1963</v>
      </c>
      <c r="AK416" s="57" t="s">
        <v>3530</v>
      </c>
      <c r="AL416" s="92"/>
    </row>
    <row r="417" spans="1:38" x14ac:dyDescent="0.25">
      <c r="A417" s="63"/>
      <c r="B417" s="62"/>
      <c r="C417" s="62"/>
      <c r="D417" s="92"/>
      <c r="E417" s="92"/>
      <c r="F417" s="92"/>
      <c r="G417" s="92"/>
      <c r="H417" s="92"/>
      <c r="I417" s="92"/>
      <c r="J417" s="92"/>
      <c r="K417" s="92"/>
      <c r="L417" s="92"/>
      <c r="M417" s="93"/>
      <c r="N417" s="67"/>
      <c r="O417" s="54"/>
      <c r="P417" s="54"/>
      <c r="Q417" s="94"/>
      <c r="R417" s="98"/>
      <c r="S417" s="99"/>
      <c r="T417" s="93"/>
      <c r="U417" s="93"/>
      <c r="V417" s="100"/>
      <c r="W417" s="92"/>
      <c r="X417" s="95"/>
      <c r="Y417" s="92"/>
      <c r="Z417" s="92"/>
      <c r="AA417" s="92"/>
      <c r="AB417" s="92"/>
      <c r="AC417" s="91"/>
      <c r="AD417" s="92"/>
      <c r="AE417" s="92"/>
      <c r="AF417" s="92"/>
      <c r="AG417" s="522"/>
      <c r="AH417" s="92"/>
      <c r="AI417" s="92"/>
      <c r="AJ417" s="92"/>
      <c r="AK417" s="92"/>
      <c r="AL417" s="92"/>
    </row>
    <row r="418" spans="1:38" x14ac:dyDescent="0.25">
      <c r="A418" s="63"/>
      <c r="B418" s="62"/>
      <c r="C418" s="62"/>
      <c r="D418" s="92"/>
      <c r="E418" s="92"/>
      <c r="F418" s="92"/>
      <c r="G418" s="92"/>
      <c r="H418" s="92"/>
      <c r="I418" s="92"/>
      <c r="J418" s="92"/>
      <c r="K418" s="92"/>
      <c r="L418" s="92"/>
      <c r="M418" s="93"/>
      <c r="N418" s="67"/>
      <c r="O418" s="54"/>
      <c r="P418" s="54"/>
      <c r="Q418" s="94"/>
      <c r="R418" s="98"/>
      <c r="S418" s="99"/>
      <c r="T418" s="93"/>
      <c r="U418" s="93"/>
      <c r="V418" s="100"/>
      <c r="W418" s="92"/>
      <c r="X418" s="95"/>
      <c r="Y418" s="92"/>
      <c r="Z418" s="92"/>
      <c r="AA418" s="92"/>
      <c r="AB418" s="92"/>
      <c r="AC418" s="91"/>
      <c r="AD418" s="92"/>
      <c r="AE418" s="92"/>
      <c r="AF418" s="92"/>
      <c r="AG418" s="522"/>
      <c r="AH418" s="92"/>
      <c r="AI418" s="92"/>
      <c r="AJ418" s="92"/>
      <c r="AK418" s="92"/>
      <c r="AL418" s="92"/>
    </row>
    <row r="419" spans="1:38" x14ac:dyDescent="0.25">
      <c r="A419" s="63"/>
      <c r="B419" s="62"/>
      <c r="C419" s="62"/>
      <c r="D419" s="92"/>
      <c r="E419" s="92"/>
      <c r="F419" s="92"/>
      <c r="G419" s="92"/>
      <c r="H419" s="92"/>
      <c r="I419" s="92"/>
      <c r="J419" s="92"/>
      <c r="K419" s="92"/>
      <c r="L419" s="92"/>
      <c r="M419" s="93" t="s">
        <v>3838</v>
      </c>
      <c r="N419" s="73" t="s">
        <v>4027</v>
      </c>
      <c r="O419" s="54">
        <v>0.26100000000000001</v>
      </c>
      <c r="P419" s="54">
        <v>1964</v>
      </c>
      <c r="Q419" s="94" t="s">
        <v>3701</v>
      </c>
      <c r="R419" s="66" t="s">
        <v>4028</v>
      </c>
      <c r="S419" s="578">
        <v>4</v>
      </c>
      <c r="T419" s="578">
        <v>1964</v>
      </c>
      <c r="U419" s="578" t="s">
        <v>1016</v>
      </c>
      <c r="V419" s="578" t="s">
        <v>56</v>
      </c>
      <c r="W419" s="92"/>
      <c r="X419" s="95"/>
      <c r="Y419" s="92"/>
      <c r="Z419" s="92"/>
      <c r="AA419" s="92"/>
      <c r="AB419" s="92"/>
      <c r="AC419" s="91"/>
      <c r="AD419" s="92"/>
      <c r="AE419" s="92"/>
      <c r="AF419" s="92"/>
      <c r="AG419" s="582" t="s">
        <v>4029</v>
      </c>
      <c r="AH419" s="67" t="s">
        <v>4030</v>
      </c>
      <c r="AI419" s="54">
        <v>9.7000000000000003E-2</v>
      </c>
      <c r="AJ419" s="54">
        <v>1989</v>
      </c>
      <c r="AK419" s="57" t="s">
        <v>4031</v>
      </c>
      <c r="AL419" s="92"/>
    </row>
    <row r="420" spans="1:38" ht="39.75" customHeight="1" x14ac:dyDescent="0.25">
      <c r="A420" s="63"/>
      <c r="B420" s="62"/>
      <c r="C420" s="62"/>
      <c r="D420" s="92"/>
      <c r="E420" s="92"/>
      <c r="F420" s="92"/>
      <c r="G420" s="92"/>
      <c r="H420" s="92"/>
      <c r="I420" s="92"/>
      <c r="J420" s="92"/>
      <c r="K420" s="92"/>
      <c r="L420" s="92"/>
      <c r="M420" s="93"/>
      <c r="N420" s="67"/>
      <c r="O420" s="54"/>
      <c r="P420" s="54"/>
      <c r="Q420" s="94"/>
      <c r="R420" s="110" t="s">
        <v>4032</v>
      </c>
      <c r="S420" s="579"/>
      <c r="T420" s="579"/>
      <c r="U420" s="579"/>
      <c r="V420" s="579"/>
      <c r="W420" s="92"/>
      <c r="X420" s="95"/>
      <c r="Y420" s="92"/>
      <c r="Z420" s="92"/>
      <c r="AA420" s="92"/>
      <c r="AB420" s="92"/>
      <c r="AC420" s="91"/>
      <c r="AD420" s="92"/>
      <c r="AE420" s="92"/>
      <c r="AF420" s="92"/>
      <c r="AG420" s="583"/>
      <c r="AH420" s="67" t="s">
        <v>4033</v>
      </c>
      <c r="AI420" s="54">
        <v>8.8999999999999996E-2</v>
      </c>
      <c r="AJ420" s="54">
        <v>1964</v>
      </c>
      <c r="AK420" s="57" t="s">
        <v>3601</v>
      </c>
      <c r="AL420" s="92"/>
    </row>
    <row r="421" spans="1:38" x14ac:dyDescent="0.25">
      <c r="A421" s="63"/>
      <c r="B421" s="62"/>
      <c r="C421" s="62"/>
      <c r="D421" s="92"/>
      <c r="E421" s="92"/>
      <c r="F421" s="92"/>
      <c r="G421" s="92"/>
      <c r="H421" s="92"/>
      <c r="I421" s="92"/>
      <c r="J421" s="92"/>
      <c r="K421" s="92"/>
      <c r="L421" s="92"/>
      <c r="M421" s="93"/>
      <c r="N421" s="67"/>
      <c r="O421" s="54"/>
      <c r="P421" s="54"/>
      <c r="Q421" s="94"/>
      <c r="R421" s="98"/>
      <c r="S421" s="99"/>
      <c r="T421" s="93"/>
      <c r="U421" s="93"/>
      <c r="V421" s="100"/>
      <c r="W421" s="92"/>
      <c r="X421" s="95"/>
      <c r="Y421" s="92"/>
      <c r="Z421" s="92"/>
      <c r="AA421" s="92"/>
      <c r="AB421" s="92"/>
      <c r="AC421" s="91"/>
      <c r="AD421" s="92"/>
      <c r="AE421" s="92"/>
      <c r="AF421" s="92"/>
      <c r="AG421" s="583"/>
      <c r="AH421" s="67" t="s">
        <v>4034</v>
      </c>
      <c r="AI421" s="54">
        <v>2.1000000000000001E-2</v>
      </c>
      <c r="AJ421" s="54">
        <v>1964</v>
      </c>
      <c r="AK421" s="57" t="s">
        <v>3965</v>
      </c>
      <c r="AL421" s="92"/>
    </row>
    <row r="422" spans="1:38" x14ac:dyDescent="0.25">
      <c r="A422" s="63"/>
      <c r="B422" s="62"/>
      <c r="C422" s="62"/>
      <c r="D422" s="92"/>
      <c r="E422" s="92"/>
      <c r="F422" s="92"/>
      <c r="G422" s="92"/>
      <c r="H422" s="92"/>
      <c r="I422" s="92"/>
      <c r="J422" s="92"/>
      <c r="K422" s="92"/>
      <c r="L422" s="92"/>
      <c r="M422" s="93"/>
      <c r="N422" s="67"/>
      <c r="O422" s="54"/>
      <c r="P422" s="54"/>
      <c r="Q422" s="94"/>
      <c r="R422" s="98"/>
      <c r="S422" s="99"/>
      <c r="T422" s="93"/>
      <c r="U422" s="93"/>
      <c r="V422" s="100"/>
      <c r="W422" s="92"/>
      <c r="X422" s="95"/>
      <c r="Y422" s="92"/>
      <c r="Z422" s="92"/>
      <c r="AA422" s="92"/>
      <c r="AB422" s="92"/>
      <c r="AC422" s="91"/>
      <c r="AD422" s="92"/>
      <c r="AE422" s="92"/>
      <c r="AF422" s="92"/>
      <c r="AG422" s="583"/>
      <c r="AH422" s="67" t="s">
        <v>4035</v>
      </c>
      <c r="AI422" s="54">
        <v>0.04</v>
      </c>
      <c r="AJ422" s="54">
        <v>1967</v>
      </c>
      <c r="AK422" s="57" t="s">
        <v>3458</v>
      </c>
      <c r="AL422" s="92"/>
    </row>
    <row r="423" spans="1:38" x14ac:dyDescent="0.25">
      <c r="A423" s="63"/>
      <c r="B423" s="62"/>
      <c r="C423" s="62"/>
      <c r="D423" s="92"/>
      <c r="E423" s="92"/>
      <c r="F423" s="92"/>
      <c r="G423" s="92"/>
      <c r="H423" s="92"/>
      <c r="I423" s="92"/>
      <c r="J423" s="92"/>
      <c r="K423" s="92"/>
      <c r="L423" s="92"/>
      <c r="M423" s="93"/>
      <c r="N423" s="67"/>
      <c r="O423" s="54"/>
      <c r="P423" s="54"/>
      <c r="Q423" s="94"/>
      <c r="R423" s="98"/>
      <c r="S423" s="99"/>
      <c r="T423" s="93"/>
      <c r="U423" s="93"/>
      <c r="V423" s="100"/>
      <c r="W423" s="92"/>
      <c r="X423" s="95"/>
      <c r="Y423" s="92"/>
      <c r="Z423" s="92"/>
      <c r="AA423" s="92"/>
      <c r="AB423" s="92"/>
      <c r="AC423" s="91"/>
      <c r="AD423" s="92"/>
      <c r="AE423" s="92"/>
      <c r="AF423" s="92"/>
      <c r="AG423" s="583"/>
      <c r="AH423" s="67" t="s">
        <v>4036</v>
      </c>
      <c r="AI423" s="54">
        <v>3.5000000000000003E-2</v>
      </c>
      <c r="AJ423" s="54">
        <v>1985</v>
      </c>
      <c r="AK423" s="57" t="s">
        <v>3899</v>
      </c>
      <c r="AL423" s="92"/>
    </row>
    <row r="424" spans="1:38" x14ac:dyDescent="0.25">
      <c r="A424" s="63"/>
      <c r="B424" s="62"/>
      <c r="C424" s="62"/>
      <c r="D424" s="92"/>
      <c r="E424" s="92"/>
      <c r="F424" s="92"/>
      <c r="G424" s="92"/>
      <c r="H424" s="92"/>
      <c r="I424" s="92"/>
      <c r="J424" s="92"/>
      <c r="K424" s="92"/>
      <c r="L424" s="92"/>
      <c r="M424" s="93"/>
      <c r="N424" s="67"/>
      <c r="O424" s="54"/>
      <c r="P424" s="54"/>
      <c r="Q424" s="94"/>
      <c r="R424" s="98"/>
      <c r="S424" s="99"/>
      <c r="T424" s="93"/>
      <c r="U424" s="93"/>
      <c r="V424" s="100"/>
      <c r="W424" s="92"/>
      <c r="X424" s="95"/>
      <c r="Y424" s="92"/>
      <c r="Z424" s="92"/>
      <c r="AA424" s="92"/>
      <c r="AB424" s="92"/>
      <c r="AC424" s="91"/>
      <c r="AD424" s="92"/>
      <c r="AE424" s="92"/>
      <c r="AF424" s="92"/>
      <c r="AG424" s="583"/>
      <c r="AH424" s="67" t="s">
        <v>4037</v>
      </c>
      <c r="AI424" s="54">
        <v>7.5999999999999998E-2</v>
      </c>
      <c r="AJ424" s="54">
        <v>1985</v>
      </c>
      <c r="AK424" s="57" t="s">
        <v>4038</v>
      </c>
      <c r="AL424" s="92"/>
    </row>
    <row r="425" spans="1:38" x14ac:dyDescent="0.25">
      <c r="A425" s="63"/>
      <c r="B425" s="62"/>
      <c r="C425" s="62"/>
      <c r="D425" s="92"/>
      <c r="E425" s="92"/>
      <c r="F425" s="92"/>
      <c r="G425" s="92"/>
      <c r="H425" s="92"/>
      <c r="I425" s="92"/>
      <c r="J425" s="92"/>
      <c r="K425" s="92"/>
      <c r="L425" s="92"/>
      <c r="M425" s="93"/>
      <c r="N425" s="67"/>
      <c r="O425" s="54"/>
      <c r="P425" s="54"/>
      <c r="Q425" s="94"/>
      <c r="R425" s="98"/>
      <c r="S425" s="99"/>
      <c r="T425" s="93"/>
      <c r="U425" s="93"/>
      <c r="V425" s="100"/>
      <c r="W425" s="92"/>
      <c r="X425" s="95"/>
      <c r="Y425" s="92"/>
      <c r="Z425" s="92"/>
      <c r="AA425" s="92"/>
      <c r="AB425" s="92"/>
      <c r="AC425" s="91"/>
      <c r="AD425" s="92"/>
      <c r="AE425" s="92"/>
      <c r="AF425" s="92"/>
      <c r="AG425" s="583"/>
      <c r="AH425" s="67" t="s">
        <v>4039</v>
      </c>
      <c r="AI425" s="54">
        <v>0.124</v>
      </c>
      <c r="AJ425" s="54">
        <v>1964</v>
      </c>
      <c r="AK425" s="57" t="s">
        <v>3472</v>
      </c>
      <c r="AL425" s="92"/>
    </row>
    <row r="426" spans="1:38" x14ac:dyDescent="0.25">
      <c r="A426" s="63"/>
      <c r="B426" s="62"/>
      <c r="C426" s="62"/>
      <c r="D426" s="92"/>
      <c r="E426" s="92"/>
      <c r="F426" s="92"/>
      <c r="G426" s="92"/>
      <c r="H426" s="92"/>
      <c r="I426" s="92"/>
      <c r="J426" s="92"/>
      <c r="K426" s="92"/>
      <c r="L426" s="92"/>
      <c r="M426" s="93"/>
      <c r="N426" s="67"/>
      <c r="O426" s="54"/>
      <c r="P426" s="54"/>
      <c r="Q426" s="94"/>
      <c r="R426" s="98"/>
      <c r="S426" s="99"/>
      <c r="T426" s="93"/>
      <c r="U426" s="93"/>
      <c r="V426" s="100"/>
      <c r="W426" s="92"/>
      <c r="X426" s="95"/>
      <c r="Y426" s="92"/>
      <c r="Z426" s="92"/>
      <c r="AA426" s="92"/>
      <c r="AB426" s="92"/>
      <c r="AC426" s="91"/>
      <c r="AD426" s="92"/>
      <c r="AE426" s="92"/>
      <c r="AF426" s="92"/>
      <c r="AG426" s="583"/>
      <c r="AH426" s="67" t="s">
        <v>4040</v>
      </c>
      <c r="AI426" s="54">
        <v>0.105</v>
      </c>
      <c r="AJ426" s="54">
        <v>1965</v>
      </c>
      <c r="AK426" s="57" t="s">
        <v>3472</v>
      </c>
      <c r="AL426" s="92"/>
    </row>
    <row r="427" spans="1:38" x14ac:dyDescent="0.25">
      <c r="A427" s="63"/>
      <c r="B427" s="62"/>
      <c r="C427" s="62"/>
      <c r="D427" s="92"/>
      <c r="E427" s="92"/>
      <c r="F427" s="92"/>
      <c r="G427" s="92"/>
      <c r="H427" s="92"/>
      <c r="I427" s="92"/>
      <c r="J427" s="92"/>
      <c r="K427" s="92"/>
      <c r="L427" s="92"/>
      <c r="M427" s="93"/>
      <c r="N427" s="67"/>
      <c r="O427" s="54"/>
      <c r="P427" s="54"/>
      <c r="Q427" s="94"/>
      <c r="R427" s="98"/>
      <c r="S427" s="99"/>
      <c r="T427" s="93"/>
      <c r="U427" s="93"/>
      <c r="V427" s="100"/>
      <c r="W427" s="92"/>
      <c r="X427" s="95"/>
      <c r="Y427" s="92"/>
      <c r="Z427" s="92"/>
      <c r="AA427" s="92"/>
      <c r="AB427" s="92"/>
      <c r="AC427" s="91"/>
      <c r="AD427" s="92"/>
      <c r="AE427" s="92"/>
      <c r="AF427" s="92"/>
      <c r="AG427" s="583"/>
      <c r="AH427" s="67" t="s">
        <v>4041</v>
      </c>
      <c r="AI427" s="54">
        <v>8.8999999999999996E-2</v>
      </c>
      <c r="AJ427" s="54">
        <v>1972</v>
      </c>
      <c r="AK427" s="57" t="s">
        <v>3530</v>
      </c>
      <c r="AL427" s="92"/>
    </row>
    <row r="428" spans="1:38" x14ac:dyDescent="0.25">
      <c r="A428" s="63"/>
      <c r="B428" s="62"/>
      <c r="C428" s="62"/>
      <c r="D428" s="92"/>
      <c r="E428" s="92"/>
      <c r="F428" s="92"/>
      <c r="G428" s="92"/>
      <c r="H428" s="92"/>
      <c r="I428" s="92"/>
      <c r="J428" s="92"/>
      <c r="K428" s="92"/>
      <c r="L428" s="92"/>
      <c r="M428" s="93"/>
      <c r="N428" s="67"/>
      <c r="O428" s="54"/>
      <c r="P428" s="54"/>
      <c r="Q428" s="94"/>
      <c r="R428" s="98"/>
      <c r="S428" s="99"/>
      <c r="T428" s="93"/>
      <c r="U428" s="93"/>
      <c r="V428" s="100"/>
      <c r="W428" s="92"/>
      <c r="X428" s="95"/>
      <c r="Y428" s="92"/>
      <c r="Z428" s="92"/>
      <c r="AA428" s="92"/>
      <c r="AB428" s="92"/>
      <c r="AC428" s="91"/>
      <c r="AD428" s="92"/>
      <c r="AE428" s="92"/>
      <c r="AF428" s="92"/>
      <c r="AG428" s="583"/>
      <c r="AH428" s="67" t="s">
        <v>4042</v>
      </c>
      <c r="AI428" s="54">
        <v>8.5999999999999993E-2</v>
      </c>
      <c r="AJ428" s="54">
        <v>1989</v>
      </c>
      <c r="AK428" s="111" t="s">
        <v>4043</v>
      </c>
      <c r="AL428" s="92"/>
    </row>
    <row r="429" spans="1:38" x14ac:dyDescent="0.25">
      <c r="A429" s="63"/>
      <c r="B429" s="62"/>
      <c r="C429" s="62"/>
      <c r="D429" s="92"/>
      <c r="E429" s="92"/>
      <c r="F429" s="92"/>
      <c r="G429" s="92"/>
      <c r="H429" s="92"/>
      <c r="I429" s="92"/>
      <c r="J429" s="92"/>
      <c r="K429" s="92"/>
      <c r="L429" s="92"/>
      <c r="M429" s="93"/>
      <c r="N429" s="73"/>
      <c r="O429" s="54"/>
      <c r="P429" s="54"/>
      <c r="Q429" s="94"/>
      <c r="R429" s="98"/>
      <c r="S429" s="99"/>
      <c r="T429" s="93"/>
      <c r="U429" s="93"/>
      <c r="V429" s="100"/>
      <c r="W429" s="92"/>
      <c r="X429" s="95"/>
      <c r="Y429" s="92"/>
      <c r="Z429" s="92"/>
      <c r="AA429" s="92"/>
      <c r="AB429" s="92"/>
      <c r="AC429" s="91"/>
      <c r="AD429" s="92"/>
      <c r="AE429" s="92"/>
      <c r="AF429" s="92"/>
      <c r="AG429" s="583"/>
      <c r="AH429" s="67" t="s">
        <v>4044</v>
      </c>
      <c r="AI429" s="54">
        <v>0.05</v>
      </c>
      <c r="AJ429" s="54">
        <v>1989</v>
      </c>
      <c r="AK429" s="111" t="s">
        <v>4043</v>
      </c>
      <c r="AL429" s="92"/>
    </row>
    <row r="430" spans="1:38" x14ac:dyDescent="0.25">
      <c r="A430" s="63"/>
      <c r="B430" s="67"/>
      <c r="C430" s="67"/>
      <c r="D430" s="92"/>
      <c r="E430" s="92"/>
      <c r="F430" s="92"/>
      <c r="G430" s="92"/>
      <c r="H430" s="92"/>
      <c r="I430" s="92"/>
      <c r="J430" s="92"/>
      <c r="K430" s="92"/>
      <c r="L430" s="92"/>
      <c r="M430" s="93"/>
      <c r="N430" s="73"/>
      <c r="O430" s="54"/>
      <c r="P430" s="54"/>
      <c r="Q430" s="94"/>
      <c r="R430" s="98"/>
      <c r="S430" s="99"/>
      <c r="T430" s="93"/>
      <c r="U430" s="93"/>
      <c r="V430" s="100"/>
      <c r="W430" s="92"/>
      <c r="X430" s="95"/>
      <c r="Y430" s="92"/>
      <c r="Z430" s="92"/>
      <c r="AA430" s="92"/>
      <c r="AB430" s="92"/>
      <c r="AC430" s="91"/>
      <c r="AD430" s="92"/>
      <c r="AE430" s="92"/>
      <c r="AF430" s="92"/>
      <c r="AG430" s="584"/>
      <c r="AH430" s="73" t="s">
        <v>4045</v>
      </c>
      <c r="AI430" s="54">
        <v>5.1999999999999998E-2</v>
      </c>
      <c r="AJ430" s="54">
        <v>1977</v>
      </c>
      <c r="AK430" s="111" t="s">
        <v>4021</v>
      </c>
      <c r="AL430" s="92"/>
    </row>
    <row r="431" spans="1:38" x14ac:dyDescent="0.25">
      <c r="A431" s="66"/>
      <c r="B431" s="67"/>
      <c r="C431" s="67"/>
      <c r="D431" s="92"/>
      <c r="E431" s="92"/>
      <c r="F431" s="92"/>
      <c r="G431" s="92"/>
      <c r="H431" s="92"/>
      <c r="I431" s="92"/>
      <c r="J431" s="92"/>
      <c r="K431" s="92"/>
      <c r="L431" s="92"/>
      <c r="M431" s="93"/>
      <c r="N431" s="73"/>
      <c r="O431" s="54"/>
      <c r="P431" s="54"/>
      <c r="Q431" s="94"/>
      <c r="R431" s="98"/>
      <c r="S431" s="99"/>
      <c r="T431" s="93"/>
      <c r="U431" s="93"/>
      <c r="V431" s="100"/>
      <c r="W431" s="92"/>
      <c r="X431" s="95"/>
      <c r="Y431" s="92"/>
      <c r="Z431" s="92"/>
      <c r="AA431" s="92"/>
      <c r="AB431" s="92"/>
      <c r="AC431" s="91"/>
      <c r="AD431" s="92"/>
      <c r="AE431" s="92"/>
      <c r="AF431" s="92"/>
      <c r="AG431" s="522"/>
      <c r="AH431" s="92"/>
      <c r="AI431" s="92"/>
      <c r="AJ431" s="92"/>
      <c r="AK431" s="92"/>
      <c r="AL431" s="92"/>
    </row>
    <row r="432" spans="1:38" x14ac:dyDescent="0.25">
      <c r="A432" s="66"/>
      <c r="B432" s="67"/>
      <c r="C432" s="67"/>
      <c r="D432" s="92"/>
      <c r="E432" s="92"/>
      <c r="F432" s="92"/>
      <c r="G432" s="92"/>
      <c r="H432" s="92"/>
      <c r="I432" s="92"/>
      <c r="J432" s="92"/>
      <c r="K432" s="92"/>
      <c r="L432" s="92"/>
      <c r="M432" s="93"/>
      <c r="N432" s="73"/>
      <c r="O432" s="54"/>
      <c r="P432" s="54"/>
      <c r="Q432" s="94"/>
      <c r="R432" s="98"/>
      <c r="S432" s="99"/>
      <c r="T432" s="93"/>
      <c r="U432" s="93"/>
      <c r="V432" s="100"/>
      <c r="W432" s="92"/>
      <c r="X432" s="95"/>
      <c r="Y432" s="92"/>
      <c r="Z432" s="92"/>
      <c r="AA432" s="92"/>
      <c r="AB432" s="92"/>
      <c r="AC432" s="91"/>
      <c r="AD432" s="92"/>
      <c r="AE432" s="92"/>
      <c r="AF432" s="92"/>
      <c r="AG432" s="522"/>
      <c r="AH432" s="92"/>
      <c r="AI432" s="92"/>
      <c r="AJ432" s="92"/>
      <c r="AK432" s="92"/>
      <c r="AL432" s="92"/>
    </row>
    <row r="433" spans="1:38" x14ac:dyDescent="0.25">
      <c r="A433" s="66"/>
      <c r="B433" s="67"/>
      <c r="C433" s="67"/>
      <c r="D433" s="92"/>
      <c r="E433" s="92"/>
      <c r="F433" s="92"/>
      <c r="G433" s="92"/>
      <c r="H433" s="92"/>
      <c r="I433" s="92"/>
      <c r="J433" s="92"/>
      <c r="K433" s="92"/>
      <c r="L433" s="92"/>
      <c r="M433" s="93"/>
      <c r="N433" s="73"/>
      <c r="O433" s="54"/>
      <c r="P433" s="54"/>
      <c r="Q433" s="94"/>
      <c r="R433" s="98"/>
      <c r="S433" s="99"/>
      <c r="T433" s="93"/>
      <c r="U433" s="93"/>
      <c r="V433" s="100"/>
      <c r="W433" s="92"/>
      <c r="X433" s="95"/>
      <c r="Y433" s="92"/>
      <c r="Z433" s="92"/>
      <c r="AA433" s="92"/>
      <c r="AB433" s="92"/>
      <c r="AC433" s="91"/>
      <c r="AD433" s="92"/>
      <c r="AE433" s="92"/>
      <c r="AF433" s="92"/>
      <c r="AG433" s="522"/>
      <c r="AH433" s="92"/>
      <c r="AI433" s="92"/>
      <c r="AJ433" s="92"/>
      <c r="AK433" s="92"/>
      <c r="AL433" s="92"/>
    </row>
    <row r="434" spans="1:38" x14ac:dyDescent="0.25">
      <c r="A434" s="66"/>
      <c r="B434" s="67"/>
      <c r="C434" s="67"/>
      <c r="D434" s="92"/>
      <c r="E434" s="92"/>
      <c r="F434" s="92"/>
      <c r="G434" s="92"/>
      <c r="H434" s="92"/>
      <c r="I434" s="92"/>
      <c r="J434" s="92"/>
      <c r="K434" s="92"/>
      <c r="L434" s="92"/>
      <c r="M434" s="93" t="s">
        <v>4046</v>
      </c>
      <c r="N434" s="67" t="s">
        <v>4047</v>
      </c>
      <c r="O434" s="54">
        <v>0.36599999999999999</v>
      </c>
      <c r="P434" s="54">
        <v>1964</v>
      </c>
      <c r="Q434" s="94" t="s">
        <v>3701</v>
      </c>
      <c r="R434" s="66" t="s">
        <v>4048</v>
      </c>
      <c r="S434" s="578">
        <v>5</v>
      </c>
      <c r="T434" s="578">
        <v>2019</v>
      </c>
      <c r="U434" s="578" t="s">
        <v>3523</v>
      </c>
      <c r="V434" s="578" t="s">
        <v>357</v>
      </c>
      <c r="W434" s="92"/>
      <c r="X434" s="95"/>
      <c r="Y434" s="92"/>
      <c r="Z434" s="92"/>
      <c r="AA434" s="92"/>
      <c r="AB434" s="92"/>
      <c r="AC434" s="91"/>
      <c r="AD434" s="92"/>
      <c r="AE434" s="92"/>
      <c r="AF434" s="92"/>
      <c r="AG434" s="522"/>
      <c r="AH434" s="92"/>
      <c r="AI434" s="92"/>
      <c r="AJ434" s="92"/>
      <c r="AK434" s="92"/>
      <c r="AL434" s="92"/>
    </row>
    <row r="435" spans="1:38" ht="25.5" x14ac:dyDescent="0.25">
      <c r="A435" s="66"/>
      <c r="B435" s="62"/>
      <c r="C435" s="62"/>
      <c r="D435" s="92"/>
      <c r="E435" s="92"/>
      <c r="F435" s="92"/>
      <c r="G435" s="92"/>
      <c r="H435" s="92"/>
      <c r="I435" s="92"/>
      <c r="J435" s="92"/>
      <c r="K435" s="92"/>
      <c r="L435" s="92"/>
      <c r="M435" s="93"/>
      <c r="N435" s="67"/>
      <c r="O435" s="54"/>
      <c r="P435" s="54"/>
      <c r="Q435" s="94"/>
      <c r="R435" s="110" t="s">
        <v>3631</v>
      </c>
      <c r="S435" s="579"/>
      <c r="T435" s="579"/>
      <c r="U435" s="579"/>
      <c r="V435" s="579"/>
      <c r="W435" s="92"/>
      <c r="X435" s="95"/>
      <c r="Y435" s="92"/>
      <c r="Z435" s="92"/>
      <c r="AA435" s="92"/>
      <c r="AB435" s="92"/>
      <c r="AC435" s="91"/>
      <c r="AD435" s="92"/>
      <c r="AE435" s="92"/>
      <c r="AF435" s="92"/>
      <c r="AG435" s="522"/>
      <c r="AH435" s="92"/>
      <c r="AI435" s="92"/>
      <c r="AJ435" s="92"/>
      <c r="AK435" s="92"/>
      <c r="AL435" s="92"/>
    </row>
    <row r="436" spans="1:38" x14ac:dyDescent="0.25">
      <c r="A436" s="66"/>
      <c r="B436" s="62"/>
      <c r="C436" s="62"/>
      <c r="D436" s="92"/>
      <c r="E436" s="92"/>
      <c r="F436" s="92"/>
      <c r="G436" s="92"/>
      <c r="H436" s="92"/>
      <c r="I436" s="92"/>
      <c r="J436" s="92"/>
      <c r="K436" s="92"/>
      <c r="L436" s="92"/>
      <c r="M436" s="93" t="s">
        <v>4046</v>
      </c>
      <c r="N436" s="67" t="s">
        <v>4049</v>
      </c>
      <c r="O436" s="54">
        <v>0.4</v>
      </c>
      <c r="P436" s="54">
        <v>1964</v>
      </c>
      <c r="Q436" s="94" t="s">
        <v>3662</v>
      </c>
      <c r="R436" s="126" t="s">
        <v>4050</v>
      </c>
      <c r="S436" s="580">
        <v>114</v>
      </c>
      <c r="T436" s="578">
        <v>2009</v>
      </c>
      <c r="U436" s="580" t="s">
        <v>3523</v>
      </c>
      <c r="V436" s="578" t="s">
        <v>4051</v>
      </c>
      <c r="W436" s="92"/>
      <c r="X436" s="95"/>
      <c r="Y436" s="92"/>
      <c r="Z436" s="92"/>
      <c r="AA436" s="92"/>
      <c r="AB436" s="92"/>
      <c r="AC436" s="91"/>
      <c r="AD436" s="92"/>
      <c r="AE436" s="92"/>
      <c r="AF436" s="92"/>
      <c r="AG436" s="522" t="s">
        <v>3664</v>
      </c>
      <c r="AH436" s="73" t="s">
        <v>3665</v>
      </c>
      <c r="AI436" s="54">
        <v>0.191</v>
      </c>
      <c r="AJ436" s="54">
        <v>2014</v>
      </c>
      <c r="AK436" s="57" t="s">
        <v>3666</v>
      </c>
      <c r="AL436" s="92"/>
    </row>
    <row r="437" spans="1:38" x14ac:dyDescent="0.25">
      <c r="A437" s="63"/>
      <c r="B437" s="62"/>
      <c r="C437" s="62"/>
      <c r="D437" s="92"/>
      <c r="E437" s="92"/>
      <c r="F437" s="92"/>
      <c r="G437" s="92"/>
      <c r="H437" s="92"/>
      <c r="I437" s="92"/>
      <c r="J437" s="92"/>
      <c r="K437" s="92"/>
      <c r="L437" s="92"/>
      <c r="M437" s="93"/>
      <c r="N437" s="67"/>
      <c r="O437" s="54"/>
      <c r="P437" s="54"/>
      <c r="Q437" s="94"/>
      <c r="R437" s="98" t="s">
        <v>3663</v>
      </c>
      <c r="S437" s="600"/>
      <c r="T437" s="579"/>
      <c r="U437" s="600"/>
      <c r="V437" s="579"/>
      <c r="W437" s="92"/>
      <c r="X437" s="95"/>
      <c r="Y437" s="92"/>
      <c r="Z437" s="92"/>
      <c r="AA437" s="92"/>
      <c r="AB437" s="92"/>
      <c r="AC437" s="91"/>
      <c r="AD437" s="92"/>
      <c r="AE437" s="92"/>
      <c r="AF437" s="92"/>
      <c r="AG437" s="522"/>
      <c r="AH437" s="92"/>
      <c r="AI437" s="92"/>
      <c r="AJ437" s="92"/>
      <c r="AK437" s="92"/>
      <c r="AL437" s="92"/>
    </row>
    <row r="438" spans="1:38" x14ac:dyDescent="0.25">
      <c r="A438" s="63"/>
      <c r="B438" s="62"/>
      <c r="C438" s="62"/>
      <c r="D438" s="92"/>
      <c r="E438" s="92"/>
      <c r="F438" s="92"/>
      <c r="G438" s="92"/>
      <c r="H438" s="92"/>
      <c r="I438" s="92"/>
      <c r="J438" s="92"/>
      <c r="K438" s="92"/>
      <c r="L438" s="92"/>
      <c r="M438" s="93"/>
      <c r="N438" s="67"/>
      <c r="O438" s="54"/>
      <c r="P438" s="54"/>
      <c r="Q438" s="94"/>
      <c r="R438" s="127" t="s">
        <v>4052</v>
      </c>
      <c r="S438" s="581"/>
      <c r="T438" s="99">
        <v>2022</v>
      </c>
      <c r="U438" s="581"/>
      <c r="V438" s="99" t="s">
        <v>4053</v>
      </c>
      <c r="W438" s="92"/>
      <c r="X438" s="95"/>
      <c r="Y438" s="92"/>
      <c r="Z438" s="92"/>
      <c r="AA438" s="92"/>
      <c r="AB438" s="92"/>
      <c r="AC438" s="91"/>
      <c r="AD438" s="92"/>
      <c r="AE438" s="92"/>
      <c r="AF438" s="92"/>
      <c r="AG438" s="522"/>
      <c r="AH438" s="92"/>
      <c r="AI438" s="92"/>
      <c r="AJ438" s="92"/>
      <c r="AK438" s="92"/>
      <c r="AL438" s="92"/>
    </row>
    <row r="439" spans="1:38" x14ac:dyDescent="0.25">
      <c r="A439" s="63"/>
      <c r="B439" s="62"/>
      <c r="C439" s="62"/>
      <c r="D439" s="92"/>
      <c r="E439" s="92"/>
      <c r="F439" s="92"/>
      <c r="G439" s="92"/>
      <c r="H439" s="92"/>
      <c r="I439" s="92"/>
      <c r="J439" s="92"/>
      <c r="K439" s="92"/>
      <c r="L439" s="92"/>
      <c r="M439" s="93" t="s">
        <v>4046</v>
      </c>
      <c r="N439" s="73" t="s">
        <v>4054</v>
      </c>
      <c r="O439" s="54">
        <v>5.0999999999999997E-2</v>
      </c>
      <c r="P439" s="54">
        <v>1967</v>
      </c>
      <c r="Q439" s="94" t="s">
        <v>3662</v>
      </c>
      <c r="R439" s="66"/>
      <c r="S439" s="54"/>
      <c r="T439" s="66"/>
      <c r="U439" s="56"/>
      <c r="V439" s="54"/>
      <c r="W439" s="92"/>
      <c r="X439" s="95"/>
      <c r="Y439" s="92"/>
      <c r="Z439" s="92"/>
      <c r="AA439" s="92"/>
      <c r="AB439" s="92"/>
      <c r="AC439" s="91"/>
      <c r="AD439" s="92"/>
      <c r="AE439" s="92"/>
      <c r="AF439" s="92"/>
      <c r="AG439" s="522"/>
      <c r="AH439" s="92"/>
      <c r="AI439" s="92"/>
      <c r="AJ439" s="92"/>
      <c r="AK439" s="92"/>
      <c r="AL439" s="92"/>
    </row>
    <row r="440" spans="1:38" x14ac:dyDescent="0.25">
      <c r="A440" s="63"/>
      <c r="B440" s="62"/>
      <c r="C440" s="62"/>
      <c r="D440" s="92"/>
      <c r="E440" s="92"/>
      <c r="F440" s="92"/>
      <c r="G440" s="92"/>
      <c r="H440" s="92"/>
      <c r="I440" s="92"/>
      <c r="J440" s="92"/>
      <c r="K440" s="92"/>
      <c r="L440" s="92"/>
      <c r="M440" s="93"/>
      <c r="N440" s="73"/>
      <c r="O440" s="54"/>
      <c r="P440" s="54"/>
      <c r="Q440" s="94"/>
      <c r="R440" s="98"/>
      <c r="S440" s="99"/>
      <c r="T440" s="93"/>
      <c r="U440" s="93"/>
      <c r="V440" s="100"/>
      <c r="W440" s="92"/>
      <c r="X440" s="95"/>
      <c r="Y440" s="92"/>
      <c r="Z440" s="92"/>
      <c r="AA440" s="92"/>
      <c r="AB440" s="92"/>
      <c r="AC440" s="91"/>
      <c r="AD440" s="92"/>
      <c r="AE440" s="92"/>
      <c r="AF440" s="92"/>
      <c r="AG440" s="522"/>
      <c r="AH440" s="92"/>
      <c r="AI440" s="92"/>
      <c r="AJ440" s="92"/>
      <c r="AK440" s="92"/>
      <c r="AL440" s="92"/>
    </row>
    <row r="441" spans="1:38" x14ac:dyDescent="0.25">
      <c r="A441" s="63"/>
      <c r="B441" s="62"/>
      <c r="C441" s="62"/>
      <c r="D441" s="92"/>
      <c r="E441" s="92"/>
      <c r="F441" s="92"/>
      <c r="G441" s="92"/>
      <c r="H441" s="92"/>
      <c r="I441" s="92"/>
      <c r="J441" s="92"/>
      <c r="K441" s="92"/>
      <c r="L441" s="92"/>
      <c r="M441" s="93" t="s">
        <v>3669</v>
      </c>
      <c r="N441" s="73" t="s">
        <v>4055</v>
      </c>
      <c r="O441" s="54">
        <v>0.36699999999999999</v>
      </c>
      <c r="P441" s="54">
        <v>1979</v>
      </c>
      <c r="Q441" s="94" t="s">
        <v>3567</v>
      </c>
      <c r="R441" s="66"/>
      <c r="S441" s="54"/>
      <c r="T441" s="66"/>
      <c r="U441" s="56"/>
      <c r="V441" s="54"/>
      <c r="W441" s="92"/>
      <c r="X441" s="95"/>
      <c r="Y441" s="92"/>
      <c r="Z441" s="92"/>
      <c r="AA441" s="92"/>
      <c r="AB441" s="92"/>
      <c r="AC441" s="91"/>
      <c r="AD441" s="92"/>
      <c r="AE441" s="92"/>
      <c r="AF441" s="92"/>
      <c r="AG441" s="522"/>
      <c r="AH441" s="92"/>
      <c r="AI441" s="92"/>
      <c r="AJ441" s="92"/>
      <c r="AK441" s="92"/>
      <c r="AL441" s="92"/>
    </row>
    <row r="442" spans="1:38" x14ac:dyDescent="0.25">
      <c r="A442" s="63"/>
      <c r="B442" s="62"/>
      <c r="C442" s="62"/>
      <c r="D442" s="92"/>
      <c r="E442" s="92"/>
      <c r="F442" s="92"/>
      <c r="G442" s="92"/>
      <c r="H442" s="92"/>
      <c r="I442" s="92"/>
      <c r="J442" s="92"/>
      <c r="K442" s="92"/>
      <c r="L442" s="92"/>
      <c r="M442" s="93"/>
      <c r="N442" s="67"/>
      <c r="O442" s="54"/>
      <c r="P442" s="54"/>
      <c r="Q442" s="94"/>
      <c r="R442" s="98"/>
      <c r="S442" s="99"/>
      <c r="T442" s="93"/>
      <c r="U442" s="93"/>
      <c r="V442" s="100"/>
      <c r="W442" s="92"/>
      <c r="X442" s="95"/>
      <c r="Y442" s="92"/>
      <c r="Z442" s="92"/>
      <c r="AA442" s="92"/>
      <c r="AB442" s="92"/>
      <c r="AC442" s="91"/>
      <c r="AD442" s="92"/>
      <c r="AE442" s="92"/>
      <c r="AF442" s="92"/>
      <c r="AG442" s="522"/>
      <c r="AH442" s="92"/>
      <c r="AI442" s="92"/>
      <c r="AJ442" s="92"/>
      <c r="AK442" s="92"/>
      <c r="AL442" s="92"/>
    </row>
    <row r="443" spans="1:38" x14ac:dyDescent="0.25">
      <c r="A443" s="63"/>
      <c r="B443" s="62"/>
      <c r="C443" s="62"/>
      <c r="D443" s="92"/>
      <c r="E443" s="92"/>
      <c r="F443" s="92"/>
      <c r="G443" s="92"/>
      <c r="H443" s="92"/>
      <c r="I443" s="92"/>
      <c r="J443" s="92"/>
      <c r="K443" s="92"/>
      <c r="L443" s="92"/>
      <c r="M443" s="93"/>
      <c r="N443" s="67"/>
      <c r="O443" s="54"/>
      <c r="P443" s="54"/>
      <c r="Q443" s="94"/>
      <c r="R443" s="98"/>
      <c r="S443" s="99"/>
      <c r="T443" s="93"/>
      <c r="U443" s="93"/>
      <c r="V443" s="100"/>
      <c r="W443" s="92"/>
      <c r="X443" s="95"/>
      <c r="Y443" s="92"/>
      <c r="Z443" s="92"/>
      <c r="AA443" s="92"/>
      <c r="AB443" s="92"/>
      <c r="AC443" s="91"/>
      <c r="AD443" s="92"/>
      <c r="AE443" s="92"/>
      <c r="AF443" s="92"/>
      <c r="AG443" s="522"/>
      <c r="AH443" s="92"/>
      <c r="AI443" s="92"/>
      <c r="AJ443" s="92"/>
      <c r="AK443" s="92"/>
      <c r="AL443" s="92"/>
    </row>
    <row r="444" spans="1:38" x14ac:dyDescent="0.25">
      <c r="A444" s="63" t="s">
        <v>1139</v>
      </c>
      <c r="B444" s="53"/>
      <c r="C444" s="53" t="s">
        <v>4056</v>
      </c>
      <c r="D444" s="92"/>
      <c r="E444" s="92"/>
      <c r="F444" s="92"/>
      <c r="G444" s="92"/>
      <c r="H444" s="92"/>
      <c r="I444" s="92"/>
      <c r="J444" s="92"/>
      <c r="K444" s="92"/>
      <c r="L444" s="92"/>
      <c r="M444" s="93" t="s">
        <v>4057</v>
      </c>
      <c r="N444" s="73" t="s">
        <v>4058</v>
      </c>
      <c r="O444" s="54">
        <v>0.65</v>
      </c>
      <c r="P444" s="54">
        <v>1972</v>
      </c>
      <c r="Q444" s="94" t="s">
        <v>3567</v>
      </c>
      <c r="R444" s="66" t="s">
        <v>4059</v>
      </c>
      <c r="S444" s="578">
        <v>58</v>
      </c>
      <c r="T444" s="578">
        <v>2011</v>
      </c>
      <c r="U444" s="578" t="s">
        <v>1022</v>
      </c>
      <c r="V444" s="578" t="s">
        <v>56</v>
      </c>
      <c r="W444" s="92"/>
      <c r="X444" s="95"/>
      <c r="Y444" s="92"/>
      <c r="Z444" s="92"/>
      <c r="AA444" s="92"/>
      <c r="AB444" s="92"/>
      <c r="AC444" s="91"/>
      <c r="AD444" s="92"/>
      <c r="AE444" s="92"/>
      <c r="AF444" s="92"/>
      <c r="AG444" s="522"/>
      <c r="AH444" s="92"/>
      <c r="AI444" s="92"/>
      <c r="AJ444" s="92"/>
      <c r="AK444" s="92"/>
      <c r="AL444" s="92"/>
    </row>
    <row r="445" spans="1:38" ht="26.25" x14ac:dyDescent="0.25">
      <c r="A445" s="63"/>
      <c r="B445" s="62"/>
      <c r="C445" s="62"/>
      <c r="D445" s="92"/>
      <c r="E445" s="92"/>
      <c r="F445" s="92"/>
      <c r="G445" s="92"/>
      <c r="H445" s="92"/>
      <c r="I445" s="92"/>
      <c r="J445" s="92"/>
      <c r="K445" s="92"/>
      <c r="L445" s="92"/>
      <c r="M445" s="93"/>
      <c r="N445" s="73"/>
      <c r="O445" s="54"/>
      <c r="P445" s="54"/>
      <c r="Q445" s="94"/>
      <c r="R445" s="101" t="s">
        <v>4060</v>
      </c>
      <c r="S445" s="579"/>
      <c r="T445" s="579"/>
      <c r="U445" s="579"/>
      <c r="V445" s="579"/>
      <c r="W445" s="92"/>
      <c r="X445" s="95"/>
      <c r="Y445" s="92"/>
      <c r="Z445" s="92"/>
      <c r="AA445" s="92"/>
      <c r="AB445" s="92"/>
      <c r="AC445" s="91"/>
      <c r="AD445" s="92"/>
      <c r="AE445" s="92"/>
      <c r="AF445" s="92"/>
      <c r="AG445" s="522"/>
      <c r="AH445" s="92"/>
      <c r="AI445" s="92"/>
      <c r="AJ445" s="92"/>
      <c r="AK445" s="92"/>
      <c r="AL445" s="92"/>
    </row>
    <row r="446" spans="1:38" ht="25.5" x14ac:dyDescent="0.25">
      <c r="A446" s="63"/>
      <c r="B446" s="53"/>
      <c r="C446" s="53"/>
      <c r="D446" s="92"/>
      <c r="E446" s="92"/>
      <c r="F446" s="92"/>
      <c r="G446" s="92"/>
      <c r="H446" s="92"/>
      <c r="I446" s="92"/>
      <c r="J446" s="92"/>
      <c r="K446" s="92"/>
      <c r="L446" s="92"/>
      <c r="M446" s="93" t="s">
        <v>4061</v>
      </c>
      <c r="N446" s="67" t="s">
        <v>4062</v>
      </c>
      <c r="O446" s="54">
        <v>0.505</v>
      </c>
      <c r="P446" s="54">
        <v>2021</v>
      </c>
      <c r="Q446" s="94" t="s">
        <v>4063</v>
      </c>
      <c r="R446" s="66" t="s">
        <v>4064</v>
      </c>
      <c r="S446" s="578">
        <v>4</v>
      </c>
      <c r="T446" s="66">
        <v>1965</v>
      </c>
      <c r="U446" s="578" t="s">
        <v>1017</v>
      </c>
      <c r="V446" s="578" t="s">
        <v>1011</v>
      </c>
      <c r="W446" s="92"/>
      <c r="X446" s="95"/>
      <c r="Y446" s="92"/>
      <c r="Z446" s="92"/>
      <c r="AA446" s="92"/>
      <c r="AB446" s="92"/>
      <c r="AC446" s="91"/>
      <c r="AD446" s="92"/>
      <c r="AE446" s="92"/>
      <c r="AF446" s="92"/>
      <c r="AG446" s="522"/>
      <c r="AH446" s="92"/>
      <c r="AI446" s="92"/>
      <c r="AJ446" s="92"/>
      <c r="AK446" s="92"/>
      <c r="AL446" s="92"/>
    </row>
    <row r="447" spans="1:38" ht="39.75" customHeight="1" x14ac:dyDescent="0.25">
      <c r="A447" s="63"/>
      <c r="B447" s="62"/>
      <c r="C447" s="62"/>
      <c r="D447" s="92"/>
      <c r="E447" s="92"/>
      <c r="F447" s="92"/>
      <c r="G447" s="92"/>
      <c r="H447" s="92"/>
      <c r="I447" s="92"/>
      <c r="J447" s="92"/>
      <c r="K447" s="92"/>
      <c r="L447" s="92"/>
      <c r="M447" s="93"/>
      <c r="N447" s="73"/>
      <c r="O447" s="54"/>
      <c r="P447" s="54"/>
      <c r="Q447" s="94"/>
      <c r="R447" s="101" t="s">
        <v>4065</v>
      </c>
      <c r="S447" s="579"/>
      <c r="T447" s="99">
        <v>2012</v>
      </c>
      <c r="U447" s="579"/>
      <c r="V447" s="579"/>
      <c r="W447" s="92"/>
      <c r="X447" s="95"/>
      <c r="Y447" s="92"/>
      <c r="Z447" s="92"/>
      <c r="AA447" s="92"/>
      <c r="AB447" s="92"/>
      <c r="AC447" s="91"/>
      <c r="AD447" s="92"/>
      <c r="AE447" s="92"/>
      <c r="AF447" s="92"/>
      <c r="AG447" s="522"/>
      <c r="AH447" s="92"/>
      <c r="AI447" s="92"/>
      <c r="AJ447" s="92"/>
      <c r="AK447" s="92"/>
      <c r="AL447" s="92"/>
    </row>
    <row r="448" spans="1:38" x14ac:dyDescent="0.25">
      <c r="A448" s="63"/>
      <c r="B448" s="62"/>
      <c r="C448" s="62"/>
      <c r="D448" s="92"/>
      <c r="E448" s="92"/>
      <c r="F448" s="92"/>
      <c r="G448" s="92"/>
      <c r="H448" s="92"/>
      <c r="I448" s="92"/>
      <c r="J448" s="92"/>
      <c r="K448" s="92"/>
      <c r="L448" s="92"/>
      <c r="M448" s="93" t="s">
        <v>4066</v>
      </c>
      <c r="N448" s="67" t="s">
        <v>4067</v>
      </c>
      <c r="O448" s="54">
        <v>0.38100000000000001</v>
      </c>
      <c r="P448" s="54">
        <v>1980</v>
      </c>
      <c r="Q448" s="94" t="s">
        <v>3581</v>
      </c>
      <c r="S448" s="54"/>
      <c r="T448" s="54"/>
      <c r="U448" s="129"/>
      <c r="V448" s="130"/>
      <c r="W448" s="92"/>
      <c r="X448" s="95"/>
      <c r="Y448" s="92"/>
      <c r="Z448" s="92"/>
      <c r="AA448" s="92"/>
      <c r="AB448" s="92"/>
      <c r="AC448" s="91"/>
      <c r="AD448" s="92"/>
      <c r="AE448" s="92"/>
      <c r="AF448" s="92"/>
      <c r="AG448" s="522"/>
      <c r="AH448" s="92"/>
      <c r="AI448" s="92"/>
      <c r="AJ448" s="92"/>
      <c r="AK448" s="92"/>
      <c r="AL448" s="92"/>
    </row>
    <row r="449" spans="1:38" x14ac:dyDescent="0.25">
      <c r="A449" s="63"/>
      <c r="B449" s="62"/>
      <c r="C449" s="62"/>
      <c r="D449" s="92"/>
      <c r="E449" s="92"/>
      <c r="F449" s="92"/>
      <c r="G449" s="92"/>
      <c r="H449" s="92"/>
      <c r="I449" s="92"/>
      <c r="J449" s="92"/>
      <c r="K449" s="92"/>
      <c r="L449" s="92"/>
      <c r="M449" s="93" t="s">
        <v>4065</v>
      </c>
      <c r="N449" s="67" t="s">
        <v>4068</v>
      </c>
      <c r="O449" s="54">
        <v>0.02</v>
      </c>
      <c r="P449" s="54">
        <v>1965</v>
      </c>
      <c r="Q449" s="94" t="s">
        <v>3445</v>
      </c>
      <c r="R449" s="66" t="s">
        <v>4069</v>
      </c>
      <c r="S449" s="578">
        <v>59</v>
      </c>
      <c r="T449" s="578">
        <v>1965</v>
      </c>
      <c r="U449" s="578" t="s">
        <v>1016</v>
      </c>
      <c r="V449" s="578" t="s">
        <v>1734</v>
      </c>
      <c r="W449" s="92"/>
      <c r="X449" s="95"/>
      <c r="Y449" s="92"/>
      <c r="Z449" s="92"/>
      <c r="AA449" s="92"/>
      <c r="AB449" s="92"/>
      <c r="AC449" s="91"/>
      <c r="AD449" s="92"/>
      <c r="AE449" s="92"/>
      <c r="AF449" s="92"/>
      <c r="AG449" s="522"/>
      <c r="AH449" s="92"/>
      <c r="AI449" s="92"/>
      <c r="AJ449" s="92"/>
      <c r="AK449" s="92"/>
      <c r="AL449" s="92"/>
    </row>
    <row r="450" spans="1:38" ht="38.25" x14ac:dyDescent="0.25">
      <c r="A450" s="63"/>
      <c r="B450" s="62"/>
      <c r="C450" s="62"/>
      <c r="D450" s="92"/>
      <c r="E450" s="92"/>
      <c r="F450" s="92"/>
      <c r="G450" s="92"/>
      <c r="H450" s="92"/>
      <c r="I450" s="92"/>
      <c r="J450" s="92"/>
      <c r="K450" s="92"/>
      <c r="L450" s="92"/>
      <c r="M450" s="93"/>
      <c r="N450" s="67"/>
      <c r="O450" s="54"/>
      <c r="P450" s="54"/>
      <c r="Q450" s="94"/>
      <c r="R450" s="110" t="s">
        <v>4070</v>
      </c>
      <c r="S450" s="579"/>
      <c r="T450" s="579"/>
      <c r="U450" s="579"/>
      <c r="V450" s="579"/>
      <c r="W450" s="92"/>
      <c r="X450" s="95"/>
      <c r="Y450" s="92"/>
      <c r="Z450" s="92"/>
      <c r="AA450" s="92"/>
      <c r="AB450" s="92"/>
      <c r="AC450" s="91"/>
      <c r="AD450" s="92"/>
      <c r="AE450" s="92"/>
      <c r="AF450" s="92"/>
      <c r="AG450" s="522"/>
      <c r="AH450" s="92"/>
      <c r="AI450" s="92"/>
      <c r="AJ450" s="92"/>
      <c r="AK450" s="92"/>
      <c r="AL450" s="92"/>
    </row>
    <row r="451" spans="1:38" x14ac:dyDescent="0.25">
      <c r="A451" s="63"/>
      <c r="B451" s="62"/>
      <c r="C451" s="62"/>
      <c r="D451" s="92"/>
      <c r="E451" s="92"/>
      <c r="F451" s="92"/>
      <c r="G451" s="92"/>
      <c r="H451" s="92"/>
      <c r="I451" s="92"/>
      <c r="J451" s="92"/>
      <c r="K451" s="92"/>
      <c r="L451" s="92"/>
      <c r="M451" s="93" t="s">
        <v>4071</v>
      </c>
      <c r="N451" s="67" t="s">
        <v>4072</v>
      </c>
      <c r="O451" s="54">
        <v>0.23100000000000001</v>
      </c>
      <c r="P451" s="54">
        <v>1972</v>
      </c>
      <c r="Q451" s="94" t="s">
        <v>3577</v>
      </c>
      <c r="R451" s="578" t="s">
        <v>4073</v>
      </c>
      <c r="S451" s="578">
        <v>18</v>
      </c>
      <c r="T451" s="578">
        <v>2014</v>
      </c>
      <c r="U451" s="578" t="s">
        <v>3523</v>
      </c>
      <c r="V451" s="578" t="s">
        <v>28</v>
      </c>
      <c r="W451" s="92"/>
      <c r="X451" s="95"/>
      <c r="Y451" s="92"/>
      <c r="Z451" s="92"/>
      <c r="AA451" s="92"/>
      <c r="AB451" s="92"/>
      <c r="AC451" s="91"/>
      <c r="AD451" s="92"/>
      <c r="AE451" s="92"/>
      <c r="AF451" s="92"/>
      <c r="AG451" s="582" t="s">
        <v>4074</v>
      </c>
      <c r="AH451" s="67" t="s">
        <v>4075</v>
      </c>
      <c r="AI451" s="54">
        <v>7.2999999999999995E-2</v>
      </c>
      <c r="AJ451" s="54">
        <v>1984</v>
      </c>
      <c r="AK451" s="57" t="s">
        <v>3601</v>
      </c>
      <c r="AL451" s="92"/>
    </row>
    <row r="452" spans="1:38" x14ac:dyDescent="0.25">
      <c r="A452" s="63"/>
      <c r="B452" s="62"/>
      <c r="C452" s="62"/>
      <c r="D452" s="92"/>
      <c r="E452" s="92"/>
      <c r="F452" s="92"/>
      <c r="G452" s="92"/>
      <c r="H452" s="92"/>
      <c r="I452" s="92"/>
      <c r="J452" s="92"/>
      <c r="K452" s="92"/>
      <c r="L452" s="92"/>
      <c r="M452" s="93"/>
      <c r="N452" s="67"/>
      <c r="O452" s="54"/>
      <c r="P452" s="54"/>
      <c r="Q452" s="94"/>
      <c r="R452" s="579"/>
      <c r="S452" s="579"/>
      <c r="T452" s="579"/>
      <c r="U452" s="579"/>
      <c r="V452" s="579"/>
      <c r="W452" s="92"/>
      <c r="X452" s="95"/>
      <c r="Y452" s="92"/>
      <c r="Z452" s="92"/>
      <c r="AA452" s="92"/>
      <c r="AB452" s="92"/>
      <c r="AC452" s="91"/>
      <c r="AD452" s="92"/>
      <c r="AE452" s="92"/>
      <c r="AF452" s="92"/>
      <c r="AG452" s="583"/>
      <c r="AH452" s="67" t="s">
        <v>4076</v>
      </c>
      <c r="AI452" s="54">
        <v>7.2999999999999995E-2</v>
      </c>
      <c r="AJ452" s="54">
        <v>1984</v>
      </c>
      <c r="AK452" s="57" t="s">
        <v>3601</v>
      </c>
      <c r="AL452" s="92"/>
    </row>
    <row r="453" spans="1:38" x14ac:dyDescent="0.25">
      <c r="A453" s="63"/>
      <c r="B453" s="62"/>
      <c r="C453" s="62"/>
      <c r="D453" s="92"/>
      <c r="E453" s="92"/>
      <c r="F453" s="92"/>
      <c r="G453" s="92"/>
      <c r="H453" s="92"/>
      <c r="I453" s="92"/>
      <c r="J453" s="92"/>
      <c r="K453" s="92"/>
      <c r="L453" s="92"/>
      <c r="M453" s="93"/>
      <c r="N453" s="67"/>
      <c r="O453" s="54"/>
      <c r="P453" s="54"/>
      <c r="Q453" s="94"/>
      <c r="R453" s="98"/>
      <c r="S453" s="99"/>
      <c r="T453" s="93"/>
      <c r="U453" s="93"/>
      <c r="V453" s="100"/>
      <c r="W453" s="92"/>
      <c r="X453" s="95"/>
      <c r="Y453" s="92"/>
      <c r="Z453" s="92"/>
      <c r="AA453" s="92"/>
      <c r="AB453" s="92"/>
      <c r="AC453" s="91"/>
      <c r="AD453" s="92"/>
      <c r="AE453" s="92"/>
      <c r="AF453" s="92"/>
      <c r="AG453" s="583"/>
      <c r="AH453" s="67" t="s">
        <v>4077</v>
      </c>
      <c r="AI453" s="54">
        <v>0.156</v>
      </c>
      <c r="AJ453" s="54">
        <v>1979</v>
      </c>
      <c r="AK453" s="57" t="s">
        <v>4078</v>
      </c>
      <c r="AL453" s="92"/>
    </row>
    <row r="454" spans="1:38" x14ac:dyDescent="0.25">
      <c r="A454" s="63"/>
      <c r="B454" s="62"/>
      <c r="C454" s="62"/>
      <c r="D454" s="92"/>
      <c r="E454" s="92"/>
      <c r="F454" s="92"/>
      <c r="G454" s="92"/>
      <c r="H454" s="92"/>
      <c r="I454" s="92"/>
      <c r="J454" s="92"/>
      <c r="K454" s="92"/>
      <c r="L454" s="92"/>
      <c r="M454" s="93"/>
      <c r="N454" s="67"/>
      <c r="O454" s="54"/>
      <c r="P454" s="54"/>
      <c r="Q454" s="94"/>
      <c r="R454" s="98"/>
      <c r="S454" s="99"/>
      <c r="T454" s="93"/>
      <c r="U454" s="93"/>
      <c r="V454" s="100"/>
      <c r="W454" s="92"/>
      <c r="X454" s="95"/>
      <c r="Y454" s="92"/>
      <c r="Z454" s="92"/>
      <c r="AA454" s="92"/>
      <c r="AB454" s="92"/>
      <c r="AC454" s="91"/>
      <c r="AD454" s="92"/>
      <c r="AE454" s="92"/>
      <c r="AF454" s="92"/>
      <c r="AG454" s="583"/>
      <c r="AH454" s="67" t="s">
        <v>4079</v>
      </c>
      <c r="AI454" s="54">
        <v>0.156</v>
      </c>
      <c r="AJ454" s="54">
        <v>1979</v>
      </c>
      <c r="AK454" s="57" t="s">
        <v>4078</v>
      </c>
      <c r="AL454" s="92"/>
    </row>
    <row r="455" spans="1:38" x14ac:dyDescent="0.25">
      <c r="A455" s="63"/>
      <c r="B455" s="62"/>
      <c r="C455" s="62"/>
      <c r="D455" s="92"/>
      <c r="E455" s="92"/>
      <c r="F455" s="92"/>
      <c r="G455" s="92"/>
      <c r="H455" s="92"/>
      <c r="I455" s="92"/>
      <c r="J455" s="92"/>
      <c r="K455" s="92"/>
      <c r="L455" s="92"/>
      <c r="M455" s="93"/>
      <c r="N455" s="67"/>
      <c r="O455" s="54"/>
      <c r="P455" s="54"/>
      <c r="Q455" s="94"/>
      <c r="R455" s="98"/>
      <c r="S455" s="99"/>
      <c r="T455" s="93"/>
      <c r="U455" s="93"/>
      <c r="V455" s="100"/>
      <c r="W455" s="92"/>
      <c r="X455" s="95"/>
      <c r="Y455" s="92"/>
      <c r="Z455" s="92"/>
      <c r="AA455" s="92"/>
      <c r="AB455" s="92"/>
      <c r="AC455" s="91"/>
      <c r="AD455" s="92"/>
      <c r="AE455" s="92"/>
      <c r="AF455" s="92"/>
      <c r="AG455" s="583"/>
      <c r="AH455" s="67" t="s">
        <v>4080</v>
      </c>
      <c r="AI455" s="54">
        <v>6.7000000000000004E-2</v>
      </c>
      <c r="AJ455" s="54">
        <v>1998</v>
      </c>
      <c r="AK455" s="57" t="s">
        <v>4081</v>
      </c>
      <c r="AL455" s="92"/>
    </row>
    <row r="456" spans="1:38" x14ac:dyDescent="0.25">
      <c r="A456" s="63"/>
      <c r="B456" s="62"/>
      <c r="C456" s="62"/>
      <c r="D456" s="92"/>
      <c r="E456" s="92"/>
      <c r="F456" s="92"/>
      <c r="G456" s="92"/>
      <c r="H456" s="92"/>
      <c r="I456" s="92"/>
      <c r="J456" s="92"/>
      <c r="K456" s="92"/>
      <c r="L456" s="92"/>
      <c r="M456" s="93"/>
      <c r="N456" s="67"/>
      <c r="O456" s="54"/>
      <c r="P456" s="54"/>
      <c r="Q456" s="94"/>
      <c r="R456" s="98"/>
      <c r="S456" s="99"/>
      <c r="T456" s="93"/>
      <c r="U456" s="93"/>
      <c r="V456" s="100"/>
      <c r="W456" s="92"/>
      <c r="X456" s="95"/>
      <c r="Y456" s="92"/>
      <c r="Z456" s="92"/>
      <c r="AA456" s="92"/>
      <c r="AB456" s="92"/>
      <c r="AC456" s="91"/>
      <c r="AD456" s="92"/>
      <c r="AE456" s="92"/>
      <c r="AF456" s="92"/>
      <c r="AG456" s="584"/>
      <c r="AH456" s="67" t="s">
        <v>4082</v>
      </c>
      <c r="AI456" s="54">
        <v>6.7000000000000004E-2</v>
      </c>
      <c r="AJ456" s="54">
        <v>1998</v>
      </c>
      <c r="AK456" s="57" t="s">
        <v>4081</v>
      </c>
      <c r="AL456" s="92"/>
    </row>
    <row r="457" spans="1:38" x14ac:dyDescent="0.25">
      <c r="A457" s="63"/>
      <c r="B457" s="62"/>
      <c r="C457" s="62"/>
      <c r="D457" s="92"/>
      <c r="E457" s="92"/>
      <c r="F457" s="92"/>
      <c r="G457" s="92"/>
      <c r="H457" s="92"/>
      <c r="I457" s="92"/>
      <c r="J457" s="92"/>
      <c r="K457" s="92"/>
      <c r="L457" s="92"/>
      <c r="M457" s="93"/>
      <c r="N457" s="67"/>
      <c r="O457" s="54"/>
      <c r="P457" s="54"/>
      <c r="Q457" s="94"/>
      <c r="R457" s="98"/>
      <c r="S457" s="99"/>
      <c r="T457" s="93"/>
      <c r="U457" s="93"/>
      <c r="V457" s="100"/>
      <c r="W457" s="92"/>
      <c r="X457" s="95"/>
      <c r="Y457" s="92"/>
      <c r="Z457" s="92"/>
      <c r="AA457" s="92"/>
      <c r="AB457" s="92"/>
      <c r="AC457" s="91"/>
      <c r="AD457" s="92"/>
      <c r="AE457" s="92"/>
      <c r="AF457" s="92"/>
      <c r="AG457" s="522" t="s">
        <v>4083</v>
      </c>
      <c r="AH457" s="67" t="s">
        <v>4084</v>
      </c>
      <c r="AI457" s="54">
        <v>0.105</v>
      </c>
      <c r="AJ457" s="54">
        <v>2018</v>
      </c>
      <c r="AK457" s="57" t="s">
        <v>4085</v>
      </c>
      <c r="AL457" s="92"/>
    </row>
    <row r="458" spans="1:38" x14ac:dyDescent="0.25">
      <c r="A458" s="63"/>
      <c r="B458" s="62"/>
      <c r="C458" s="62"/>
      <c r="D458" s="92"/>
      <c r="E458" s="92"/>
      <c r="F458" s="92"/>
      <c r="G458" s="92"/>
      <c r="H458" s="92"/>
      <c r="I458" s="92"/>
      <c r="J458" s="92"/>
      <c r="K458" s="92"/>
      <c r="L458" s="92"/>
      <c r="M458" s="93"/>
      <c r="N458" s="67"/>
      <c r="O458" s="54"/>
      <c r="P458" s="54"/>
      <c r="Q458" s="94"/>
      <c r="R458" s="98"/>
      <c r="S458" s="99"/>
      <c r="T458" s="93"/>
      <c r="U458" s="93"/>
      <c r="V458" s="100"/>
      <c r="W458" s="92"/>
      <c r="X458" s="95"/>
      <c r="Y458" s="92"/>
      <c r="Z458" s="92"/>
      <c r="AA458" s="92"/>
      <c r="AB458" s="92"/>
      <c r="AC458" s="91"/>
      <c r="AD458" s="92"/>
      <c r="AE458" s="92"/>
      <c r="AF458" s="92"/>
      <c r="AG458" s="522"/>
      <c r="AH458" s="92"/>
      <c r="AI458" s="92"/>
      <c r="AJ458" s="92"/>
      <c r="AK458" s="92"/>
      <c r="AL458" s="92"/>
    </row>
    <row r="459" spans="1:38" x14ac:dyDescent="0.25">
      <c r="A459" s="63"/>
      <c r="B459" s="62"/>
      <c r="C459" s="62"/>
      <c r="D459" s="92"/>
      <c r="E459" s="92"/>
      <c r="F459" s="92"/>
      <c r="G459" s="92"/>
      <c r="H459" s="92"/>
      <c r="I459" s="92"/>
      <c r="J459" s="92"/>
      <c r="K459" s="92"/>
      <c r="L459" s="92"/>
      <c r="M459" s="93"/>
      <c r="N459" s="67"/>
      <c r="O459" s="54"/>
      <c r="P459" s="54"/>
      <c r="Q459" s="94"/>
      <c r="R459" s="98"/>
      <c r="S459" s="99"/>
      <c r="T459" s="93"/>
      <c r="U459" s="93"/>
      <c r="V459" s="100"/>
      <c r="W459" s="92"/>
      <c r="X459" s="95"/>
      <c r="Y459" s="92"/>
      <c r="Z459" s="92"/>
      <c r="AA459" s="92"/>
      <c r="AB459" s="92"/>
      <c r="AC459" s="91"/>
      <c r="AD459" s="92"/>
      <c r="AE459" s="92"/>
      <c r="AF459" s="92"/>
      <c r="AG459" s="522"/>
      <c r="AH459" s="92"/>
      <c r="AI459" s="92"/>
      <c r="AJ459" s="92"/>
      <c r="AK459" s="92"/>
      <c r="AL459" s="92"/>
    </row>
    <row r="460" spans="1:38" x14ac:dyDescent="0.25">
      <c r="A460" s="63"/>
      <c r="B460" s="62"/>
      <c r="C460" s="62"/>
      <c r="D460" s="92"/>
      <c r="E460" s="92"/>
      <c r="F460" s="92"/>
      <c r="G460" s="92"/>
      <c r="H460" s="92"/>
      <c r="I460" s="92"/>
      <c r="J460" s="92"/>
      <c r="K460" s="92"/>
      <c r="L460" s="92"/>
      <c r="M460" s="93" t="s">
        <v>4086</v>
      </c>
      <c r="N460" s="67" t="s">
        <v>4087</v>
      </c>
      <c r="O460" s="54">
        <v>0.154</v>
      </c>
      <c r="P460" s="54">
        <v>1968</v>
      </c>
      <c r="Q460" s="94" t="s">
        <v>3662</v>
      </c>
      <c r="R460" s="66" t="s">
        <v>4088</v>
      </c>
      <c r="S460" s="578">
        <v>16</v>
      </c>
      <c r="T460" s="578">
        <v>2009</v>
      </c>
      <c r="U460" s="578" t="s">
        <v>3523</v>
      </c>
      <c r="V460" s="578" t="s">
        <v>28</v>
      </c>
      <c r="W460" s="92"/>
      <c r="X460" s="95"/>
      <c r="Y460" s="92"/>
      <c r="Z460" s="92"/>
      <c r="AA460" s="92"/>
      <c r="AB460" s="92"/>
      <c r="AC460" s="91"/>
      <c r="AD460" s="92"/>
      <c r="AE460" s="92"/>
      <c r="AF460" s="92"/>
      <c r="AG460" s="582" t="s">
        <v>4089</v>
      </c>
      <c r="AH460" s="67" t="s">
        <v>4090</v>
      </c>
      <c r="AI460" s="54">
        <v>3.7999999999999999E-2</v>
      </c>
      <c r="AJ460" s="54">
        <v>1969</v>
      </c>
      <c r="AK460" s="57" t="s">
        <v>4091</v>
      </c>
      <c r="AL460" s="92"/>
    </row>
    <row r="461" spans="1:38" x14ac:dyDescent="0.25">
      <c r="A461" s="63"/>
      <c r="B461" s="62"/>
      <c r="C461" s="62"/>
      <c r="D461" s="92"/>
      <c r="E461" s="92"/>
      <c r="F461" s="92"/>
      <c r="G461" s="92"/>
      <c r="H461" s="92"/>
      <c r="I461" s="92"/>
      <c r="J461" s="92"/>
      <c r="K461" s="92"/>
      <c r="L461" s="92"/>
      <c r="M461" s="93"/>
      <c r="N461" s="67"/>
      <c r="O461" s="54"/>
      <c r="P461" s="54"/>
      <c r="Q461" s="94"/>
      <c r="R461" s="98" t="s">
        <v>4092</v>
      </c>
      <c r="S461" s="579"/>
      <c r="T461" s="579"/>
      <c r="U461" s="579"/>
      <c r="V461" s="579"/>
      <c r="W461" s="92"/>
      <c r="X461" s="95"/>
      <c r="Y461" s="92"/>
      <c r="Z461" s="92"/>
      <c r="AA461" s="92"/>
      <c r="AB461" s="92"/>
      <c r="AC461" s="91"/>
      <c r="AD461" s="92"/>
      <c r="AE461" s="92"/>
      <c r="AF461" s="92"/>
      <c r="AG461" s="583"/>
      <c r="AH461" s="67" t="s">
        <v>4093</v>
      </c>
      <c r="AI461" s="54">
        <v>0.04</v>
      </c>
      <c r="AJ461" s="54">
        <v>1969</v>
      </c>
      <c r="AK461" s="57" t="s">
        <v>4091</v>
      </c>
      <c r="AL461" s="92"/>
    </row>
    <row r="462" spans="1:38" x14ac:dyDescent="0.25">
      <c r="A462" s="63"/>
      <c r="B462" s="62"/>
      <c r="C462" s="62"/>
      <c r="D462" s="92"/>
      <c r="E462" s="92"/>
      <c r="F462" s="92"/>
      <c r="G462" s="92"/>
      <c r="H462" s="92"/>
      <c r="I462" s="92"/>
      <c r="J462" s="92"/>
      <c r="K462" s="92"/>
      <c r="L462" s="92"/>
      <c r="M462" s="93"/>
      <c r="N462" s="67"/>
      <c r="O462" s="54"/>
      <c r="P462" s="54"/>
      <c r="Q462" s="94"/>
      <c r="R462" s="98"/>
      <c r="S462" s="99"/>
      <c r="T462" s="93"/>
      <c r="U462" s="93"/>
      <c r="V462" s="100"/>
      <c r="W462" s="92"/>
      <c r="X462" s="95"/>
      <c r="Y462" s="92"/>
      <c r="Z462" s="92"/>
      <c r="AA462" s="92"/>
      <c r="AB462" s="92"/>
      <c r="AC462" s="91"/>
      <c r="AD462" s="92"/>
      <c r="AE462" s="92"/>
      <c r="AF462" s="92"/>
      <c r="AG462" s="583"/>
      <c r="AH462" s="67" t="s">
        <v>4094</v>
      </c>
      <c r="AI462" s="54">
        <v>0.13</v>
      </c>
      <c r="AJ462" s="54">
        <v>2001</v>
      </c>
      <c r="AK462" s="57" t="s">
        <v>3958</v>
      </c>
      <c r="AL462" s="92"/>
    </row>
    <row r="463" spans="1:38" x14ac:dyDescent="0.25">
      <c r="A463" s="63"/>
      <c r="B463" s="62"/>
      <c r="C463" s="62"/>
      <c r="D463" s="92"/>
      <c r="E463" s="92"/>
      <c r="F463" s="92"/>
      <c r="G463" s="92"/>
      <c r="H463" s="92"/>
      <c r="I463" s="92"/>
      <c r="J463" s="92"/>
      <c r="K463" s="92"/>
      <c r="L463" s="92"/>
      <c r="M463" s="93"/>
      <c r="N463" s="67"/>
      <c r="O463" s="54"/>
      <c r="P463" s="54"/>
      <c r="Q463" s="94"/>
      <c r="R463" s="98"/>
      <c r="S463" s="99"/>
      <c r="T463" s="93"/>
      <c r="U463" s="93"/>
      <c r="V463" s="100"/>
      <c r="W463" s="92"/>
      <c r="X463" s="95"/>
      <c r="Y463" s="92"/>
      <c r="Z463" s="92"/>
      <c r="AA463" s="92"/>
      <c r="AB463" s="92"/>
      <c r="AC463" s="91"/>
      <c r="AD463" s="92"/>
      <c r="AE463" s="92"/>
      <c r="AF463" s="92"/>
      <c r="AG463" s="583"/>
      <c r="AH463" s="67" t="s">
        <v>4095</v>
      </c>
      <c r="AI463" s="54">
        <v>0.11700000000000001</v>
      </c>
      <c r="AJ463" s="54">
        <v>2001</v>
      </c>
      <c r="AK463" s="57" t="s">
        <v>3958</v>
      </c>
      <c r="AL463" s="92"/>
    </row>
    <row r="464" spans="1:38" x14ac:dyDescent="0.25">
      <c r="A464" s="63"/>
      <c r="B464" s="62"/>
      <c r="C464" s="62"/>
      <c r="D464" s="92"/>
      <c r="E464" s="92"/>
      <c r="F464" s="92"/>
      <c r="G464" s="92"/>
      <c r="H464" s="92"/>
      <c r="I464" s="92"/>
      <c r="J464" s="92"/>
      <c r="K464" s="92"/>
      <c r="L464" s="92"/>
      <c r="M464" s="93"/>
      <c r="N464" s="67"/>
      <c r="O464" s="54"/>
      <c r="P464" s="54"/>
      <c r="Q464" s="94"/>
      <c r="R464" s="98"/>
      <c r="S464" s="99"/>
      <c r="T464" s="93"/>
      <c r="U464" s="93"/>
      <c r="V464" s="100"/>
      <c r="W464" s="92"/>
      <c r="X464" s="95"/>
      <c r="Y464" s="92"/>
      <c r="Z464" s="92"/>
      <c r="AA464" s="92"/>
      <c r="AB464" s="92"/>
      <c r="AC464" s="91"/>
      <c r="AD464" s="92"/>
      <c r="AE464" s="92"/>
      <c r="AF464" s="92"/>
      <c r="AG464" s="583"/>
      <c r="AH464" s="67" t="s">
        <v>4096</v>
      </c>
      <c r="AI464" s="54">
        <v>0.129</v>
      </c>
      <c r="AJ464" s="54">
        <v>2001</v>
      </c>
      <c r="AK464" s="57" t="s">
        <v>3958</v>
      </c>
      <c r="AL464" s="92"/>
    </row>
    <row r="465" spans="1:38" x14ac:dyDescent="0.25">
      <c r="A465" s="63"/>
      <c r="B465" s="62"/>
      <c r="C465" s="62"/>
      <c r="D465" s="92"/>
      <c r="E465" s="92"/>
      <c r="F465" s="92"/>
      <c r="G465" s="92"/>
      <c r="H465" s="92"/>
      <c r="I465" s="92"/>
      <c r="J465" s="92"/>
      <c r="K465" s="92"/>
      <c r="L465" s="92"/>
      <c r="M465" s="93"/>
      <c r="N465" s="67"/>
      <c r="O465" s="54"/>
      <c r="P465" s="54"/>
      <c r="Q465" s="94"/>
      <c r="R465" s="98"/>
      <c r="S465" s="99"/>
      <c r="T465" s="93"/>
      <c r="U465" s="93"/>
      <c r="V465" s="100"/>
      <c r="W465" s="92"/>
      <c r="X465" s="95"/>
      <c r="Y465" s="92"/>
      <c r="Z465" s="92"/>
      <c r="AA465" s="92"/>
      <c r="AB465" s="92"/>
      <c r="AC465" s="91"/>
      <c r="AD465" s="92"/>
      <c r="AE465" s="92"/>
      <c r="AF465" s="92"/>
      <c r="AG465" s="583"/>
      <c r="AH465" s="67" t="s">
        <v>4097</v>
      </c>
      <c r="AI465" s="54">
        <v>0.21099999999999999</v>
      </c>
      <c r="AJ465" s="54">
        <v>1998</v>
      </c>
      <c r="AK465" s="57" t="s">
        <v>4098</v>
      </c>
      <c r="AL465" s="92"/>
    </row>
    <row r="466" spans="1:38" x14ac:dyDescent="0.25">
      <c r="A466" s="63"/>
      <c r="B466" s="62"/>
      <c r="C466" s="62"/>
      <c r="D466" s="92"/>
      <c r="E466" s="92"/>
      <c r="F466" s="92"/>
      <c r="G466" s="92"/>
      <c r="H466" s="92"/>
      <c r="I466" s="92"/>
      <c r="J466" s="92"/>
      <c r="K466" s="92"/>
      <c r="L466" s="92"/>
      <c r="M466" s="93"/>
      <c r="N466" s="67"/>
      <c r="O466" s="54"/>
      <c r="P466" s="54"/>
      <c r="Q466" s="94"/>
      <c r="R466" s="98"/>
      <c r="S466" s="99"/>
      <c r="T466" s="93"/>
      <c r="U466" s="93"/>
      <c r="V466" s="100"/>
      <c r="W466" s="92"/>
      <c r="X466" s="95"/>
      <c r="Y466" s="92"/>
      <c r="Z466" s="92"/>
      <c r="AA466" s="92"/>
      <c r="AB466" s="92"/>
      <c r="AC466" s="91"/>
      <c r="AD466" s="92"/>
      <c r="AE466" s="92"/>
      <c r="AF466" s="92"/>
      <c r="AG466" s="584"/>
      <c r="AH466" s="67" t="s">
        <v>4099</v>
      </c>
      <c r="AI466" s="54">
        <v>0.21199999999999999</v>
      </c>
      <c r="AJ466" s="54">
        <v>1998</v>
      </c>
      <c r="AK466" s="57" t="s">
        <v>4098</v>
      </c>
      <c r="AL466" s="92"/>
    </row>
    <row r="467" spans="1:38" x14ac:dyDescent="0.25">
      <c r="A467" s="63"/>
      <c r="B467" s="62"/>
      <c r="C467" s="62"/>
      <c r="D467" s="92"/>
      <c r="E467" s="92"/>
      <c r="F467" s="92"/>
      <c r="G467" s="92"/>
      <c r="H467" s="92"/>
      <c r="I467" s="92"/>
      <c r="J467" s="92"/>
      <c r="K467" s="92"/>
      <c r="L467" s="92"/>
      <c r="M467" s="93"/>
      <c r="N467" s="67"/>
      <c r="O467" s="54"/>
      <c r="P467" s="54"/>
      <c r="Q467" s="94"/>
      <c r="R467" s="98"/>
      <c r="S467" s="99"/>
      <c r="T467" s="93"/>
      <c r="U467" s="93"/>
      <c r="V467" s="100"/>
      <c r="W467" s="92"/>
      <c r="X467" s="95"/>
      <c r="Y467" s="92"/>
      <c r="Z467" s="92"/>
      <c r="AA467" s="92"/>
      <c r="AB467" s="92"/>
      <c r="AC467" s="91"/>
      <c r="AD467" s="92"/>
      <c r="AE467" s="92"/>
      <c r="AF467" s="92"/>
      <c r="AG467" s="522"/>
      <c r="AH467" s="92"/>
      <c r="AI467" s="92"/>
      <c r="AJ467" s="92"/>
      <c r="AK467" s="92"/>
      <c r="AL467" s="92"/>
    </row>
    <row r="468" spans="1:38" x14ac:dyDescent="0.25">
      <c r="A468" s="63"/>
      <c r="B468" s="62"/>
      <c r="C468" s="62"/>
      <c r="D468" s="92"/>
      <c r="E468" s="92"/>
      <c r="F468" s="92"/>
      <c r="G468" s="92"/>
      <c r="H468" s="92"/>
      <c r="I468" s="92"/>
      <c r="J468" s="92"/>
      <c r="K468" s="92"/>
      <c r="L468" s="92"/>
      <c r="M468" s="93"/>
      <c r="N468" s="67"/>
      <c r="O468" s="54"/>
      <c r="P468" s="54"/>
      <c r="Q468" s="94"/>
      <c r="R468" s="98"/>
      <c r="S468" s="99"/>
      <c r="T468" s="93"/>
      <c r="U468" s="93"/>
      <c r="V468" s="100"/>
      <c r="W468" s="92"/>
      <c r="X468" s="95"/>
      <c r="Y468" s="92"/>
      <c r="Z468" s="92"/>
      <c r="AA468" s="92"/>
      <c r="AB468" s="92"/>
      <c r="AC468" s="91"/>
      <c r="AD468" s="92"/>
      <c r="AE468" s="92"/>
      <c r="AF468" s="92"/>
      <c r="AG468" s="522"/>
      <c r="AH468" s="92"/>
      <c r="AI468" s="92"/>
      <c r="AJ468" s="92"/>
      <c r="AK468" s="92"/>
      <c r="AL468" s="92"/>
    </row>
    <row r="469" spans="1:38" x14ac:dyDescent="0.25">
      <c r="A469" s="63"/>
      <c r="B469" s="62"/>
      <c r="C469" s="62"/>
      <c r="D469" s="92"/>
      <c r="E469" s="92"/>
      <c r="F469" s="92"/>
      <c r="G469" s="92"/>
      <c r="H469" s="92"/>
      <c r="I469" s="92"/>
      <c r="J469" s="92"/>
      <c r="K469" s="92"/>
      <c r="L469" s="92"/>
      <c r="M469" s="93" t="s">
        <v>4086</v>
      </c>
      <c r="N469" s="67" t="s">
        <v>4100</v>
      </c>
      <c r="O469" s="54">
        <v>0.26300000000000001</v>
      </c>
      <c r="P469" s="54">
        <v>1973</v>
      </c>
      <c r="Q469" s="94" t="s">
        <v>3567</v>
      </c>
      <c r="R469" s="98"/>
      <c r="S469" s="99"/>
      <c r="T469" s="93"/>
      <c r="U469" s="93"/>
      <c r="V469" s="100"/>
      <c r="W469" s="92"/>
      <c r="X469" s="95"/>
      <c r="Y469" s="92"/>
      <c r="Z469" s="92"/>
      <c r="AA469" s="92"/>
      <c r="AB469" s="92"/>
      <c r="AC469" s="91"/>
      <c r="AD469" s="92"/>
      <c r="AE469" s="92"/>
      <c r="AF469" s="92"/>
      <c r="AG469" s="522"/>
      <c r="AH469" s="92"/>
      <c r="AI469" s="92"/>
      <c r="AJ469" s="92"/>
      <c r="AK469" s="92"/>
      <c r="AL469" s="92"/>
    </row>
    <row r="470" spans="1:38" x14ac:dyDescent="0.25">
      <c r="A470" s="63"/>
      <c r="B470" s="62"/>
      <c r="C470" s="62"/>
      <c r="D470" s="92"/>
      <c r="E470" s="92"/>
      <c r="F470" s="92"/>
      <c r="G470" s="92"/>
      <c r="H470" s="92"/>
      <c r="I470" s="92"/>
      <c r="J470" s="92"/>
      <c r="K470" s="92"/>
      <c r="L470" s="92"/>
      <c r="M470" s="93" t="s">
        <v>4071</v>
      </c>
      <c r="N470" s="67" t="s">
        <v>4101</v>
      </c>
      <c r="O470" s="54">
        <v>0.373</v>
      </c>
      <c r="P470" s="54">
        <v>1980</v>
      </c>
      <c r="Q470" s="94" t="s">
        <v>3567</v>
      </c>
      <c r="R470" s="66" t="s">
        <v>4102</v>
      </c>
      <c r="S470" s="578">
        <v>23</v>
      </c>
      <c r="T470" s="578">
        <v>1980</v>
      </c>
      <c r="U470" s="578" t="s">
        <v>1016</v>
      </c>
      <c r="V470" s="578" t="s">
        <v>28</v>
      </c>
      <c r="W470" s="92"/>
      <c r="X470" s="95"/>
      <c r="Y470" s="92"/>
      <c r="Z470" s="92"/>
      <c r="AA470" s="92"/>
      <c r="AB470" s="92"/>
      <c r="AC470" s="91"/>
      <c r="AD470" s="92"/>
      <c r="AE470" s="92"/>
      <c r="AF470" s="92"/>
      <c r="AG470" s="582" t="s">
        <v>4103</v>
      </c>
      <c r="AH470" s="67" t="s">
        <v>4104</v>
      </c>
      <c r="AI470" s="54">
        <v>0.108</v>
      </c>
      <c r="AJ470" s="54">
        <v>1997</v>
      </c>
      <c r="AK470" s="57" t="s">
        <v>3754</v>
      </c>
      <c r="AL470" s="92"/>
    </row>
    <row r="471" spans="1:38" ht="39" x14ac:dyDescent="0.25">
      <c r="A471" s="63"/>
      <c r="B471" s="62"/>
      <c r="C471" s="62"/>
      <c r="D471" s="92"/>
      <c r="E471" s="92"/>
      <c r="F471" s="92"/>
      <c r="G471" s="92"/>
      <c r="H471" s="92"/>
      <c r="I471" s="92"/>
      <c r="J471" s="92"/>
      <c r="K471" s="92"/>
      <c r="L471" s="92"/>
      <c r="M471" s="93"/>
      <c r="N471" s="67"/>
      <c r="O471" s="54"/>
      <c r="P471" s="54"/>
      <c r="Q471" s="94"/>
      <c r="R471" s="101" t="s">
        <v>4105</v>
      </c>
      <c r="S471" s="579"/>
      <c r="T471" s="579"/>
      <c r="U471" s="579"/>
      <c r="V471" s="579"/>
      <c r="W471" s="92"/>
      <c r="X471" s="95"/>
      <c r="Y471" s="92"/>
      <c r="Z471" s="92"/>
      <c r="AA471" s="92"/>
      <c r="AB471" s="92"/>
      <c r="AC471" s="91"/>
      <c r="AD471" s="92"/>
      <c r="AE471" s="92"/>
      <c r="AF471" s="92"/>
      <c r="AG471" s="583"/>
      <c r="AH471" s="67" t="s">
        <v>4106</v>
      </c>
      <c r="AI471" s="54">
        <v>0.15</v>
      </c>
      <c r="AJ471" s="54">
        <v>1974</v>
      </c>
      <c r="AK471" s="57" t="s">
        <v>3487</v>
      </c>
      <c r="AL471" s="92"/>
    </row>
    <row r="472" spans="1:38" x14ac:dyDescent="0.25">
      <c r="A472" s="63"/>
      <c r="B472" s="62"/>
      <c r="C472" s="62"/>
      <c r="D472" s="92"/>
      <c r="E472" s="92"/>
      <c r="F472" s="92"/>
      <c r="G472" s="92"/>
      <c r="H472" s="92"/>
      <c r="I472" s="92"/>
      <c r="J472" s="92"/>
      <c r="K472" s="92"/>
      <c r="L472" s="92"/>
      <c r="M472" s="93"/>
      <c r="N472" s="67"/>
      <c r="O472" s="54"/>
      <c r="P472" s="54"/>
      <c r="Q472" s="94"/>
      <c r="R472" s="98"/>
      <c r="S472" s="99"/>
      <c r="T472" s="93"/>
      <c r="U472" s="93"/>
      <c r="V472" s="100"/>
      <c r="W472" s="92"/>
      <c r="X472" s="95"/>
      <c r="Y472" s="92"/>
      <c r="Z472" s="92"/>
      <c r="AA472" s="92"/>
      <c r="AB472" s="92"/>
      <c r="AC472" s="91"/>
      <c r="AD472" s="92"/>
      <c r="AE472" s="92"/>
      <c r="AF472" s="92"/>
      <c r="AG472" s="583"/>
      <c r="AH472" s="67" t="s">
        <v>4107</v>
      </c>
      <c r="AI472" s="54">
        <v>9.9000000000000005E-2</v>
      </c>
      <c r="AJ472" s="54">
        <v>1998</v>
      </c>
      <c r="AK472" s="57" t="s">
        <v>4108</v>
      </c>
      <c r="AL472" s="92"/>
    </row>
    <row r="473" spans="1:38" x14ac:dyDescent="0.25">
      <c r="A473" s="63"/>
      <c r="B473" s="62"/>
      <c r="C473" s="62"/>
      <c r="D473" s="92"/>
      <c r="E473" s="92"/>
      <c r="F473" s="92"/>
      <c r="G473" s="92"/>
      <c r="H473" s="92"/>
      <c r="I473" s="92"/>
      <c r="J473" s="92"/>
      <c r="K473" s="92"/>
      <c r="L473" s="92"/>
      <c r="M473" s="93"/>
      <c r="N473" s="67"/>
      <c r="O473" s="54"/>
      <c r="P473" s="54"/>
      <c r="Q473" s="94"/>
      <c r="R473" s="98"/>
      <c r="S473" s="99"/>
      <c r="T473" s="93"/>
      <c r="U473" s="93"/>
      <c r="V473" s="100"/>
      <c r="W473" s="92"/>
      <c r="X473" s="95"/>
      <c r="Y473" s="92"/>
      <c r="Z473" s="92"/>
      <c r="AA473" s="92"/>
      <c r="AB473" s="92"/>
      <c r="AC473" s="91"/>
      <c r="AD473" s="92"/>
      <c r="AE473" s="92"/>
      <c r="AF473" s="92"/>
      <c r="AG473" s="583"/>
      <c r="AH473" s="67" t="s">
        <v>4109</v>
      </c>
      <c r="AI473" s="54">
        <v>9.8000000000000004E-2</v>
      </c>
      <c r="AJ473" s="54">
        <v>1998</v>
      </c>
      <c r="AK473" s="57" t="s">
        <v>4108</v>
      </c>
      <c r="AL473" s="92"/>
    </row>
    <row r="474" spans="1:38" x14ac:dyDescent="0.25">
      <c r="A474" s="63"/>
      <c r="B474" s="62"/>
      <c r="C474" s="62"/>
      <c r="D474" s="92"/>
      <c r="E474" s="92"/>
      <c r="F474" s="92"/>
      <c r="G474" s="92"/>
      <c r="H474" s="92"/>
      <c r="I474" s="92"/>
      <c r="J474" s="92"/>
      <c r="K474" s="92"/>
      <c r="L474" s="92"/>
      <c r="M474" s="93"/>
      <c r="N474" s="67"/>
      <c r="O474" s="54"/>
      <c r="P474" s="54"/>
      <c r="Q474" s="94"/>
      <c r="R474" s="98"/>
      <c r="S474" s="99"/>
      <c r="T474" s="93"/>
      <c r="U474" s="93"/>
      <c r="V474" s="100"/>
      <c r="W474" s="92"/>
      <c r="X474" s="95"/>
      <c r="Y474" s="92"/>
      <c r="Z474" s="92"/>
      <c r="AA474" s="92"/>
      <c r="AB474" s="92"/>
      <c r="AC474" s="91"/>
      <c r="AD474" s="92"/>
      <c r="AE474" s="92"/>
      <c r="AF474" s="92"/>
      <c r="AG474" s="583"/>
      <c r="AH474" s="67" t="s">
        <v>4110</v>
      </c>
      <c r="AI474" s="54">
        <v>8.2000000000000003E-2</v>
      </c>
      <c r="AJ474" s="54">
        <v>1984</v>
      </c>
      <c r="AK474" s="57" t="s">
        <v>4111</v>
      </c>
      <c r="AL474" s="92"/>
    </row>
    <row r="475" spans="1:38" x14ac:dyDescent="0.25">
      <c r="A475" s="63"/>
      <c r="B475" s="62"/>
      <c r="C475" s="62"/>
      <c r="D475" s="92"/>
      <c r="E475" s="92"/>
      <c r="F475" s="92"/>
      <c r="G475" s="92"/>
      <c r="H475" s="92"/>
      <c r="I475" s="92"/>
      <c r="J475" s="92"/>
      <c r="K475" s="92"/>
      <c r="L475" s="92"/>
      <c r="M475" s="93"/>
      <c r="N475" s="67"/>
      <c r="O475" s="54"/>
      <c r="P475" s="54"/>
      <c r="Q475" s="94"/>
      <c r="R475" s="98"/>
      <c r="S475" s="99"/>
      <c r="T475" s="93"/>
      <c r="U475" s="93"/>
      <c r="V475" s="100"/>
      <c r="W475" s="92"/>
      <c r="X475" s="95"/>
      <c r="Y475" s="92"/>
      <c r="Z475" s="92"/>
      <c r="AA475" s="92"/>
      <c r="AB475" s="92"/>
      <c r="AC475" s="91"/>
      <c r="AD475" s="92"/>
      <c r="AE475" s="92"/>
      <c r="AF475" s="92"/>
      <c r="AG475" s="583"/>
      <c r="AH475" s="67" t="s">
        <v>4112</v>
      </c>
      <c r="AI475" s="54">
        <v>0.115</v>
      </c>
      <c r="AJ475" s="54">
        <v>1977</v>
      </c>
      <c r="AK475" s="57" t="s">
        <v>4113</v>
      </c>
      <c r="AL475" s="92"/>
    </row>
    <row r="476" spans="1:38" x14ac:dyDescent="0.25">
      <c r="A476" s="63"/>
      <c r="B476" s="62"/>
      <c r="C476" s="62"/>
      <c r="D476" s="92"/>
      <c r="E476" s="92"/>
      <c r="F476" s="92"/>
      <c r="G476" s="92"/>
      <c r="H476" s="92"/>
      <c r="I476" s="92"/>
      <c r="J476" s="92"/>
      <c r="K476" s="92"/>
      <c r="L476" s="92"/>
      <c r="M476" s="93"/>
      <c r="N476" s="67"/>
      <c r="O476" s="54"/>
      <c r="P476" s="54"/>
      <c r="Q476" s="94"/>
      <c r="R476" s="98"/>
      <c r="S476" s="99"/>
      <c r="T476" s="93"/>
      <c r="U476" s="93"/>
      <c r="V476" s="100"/>
      <c r="W476" s="92"/>
      <c r="X476" s="95"/>
      <c r="Y476" s="92"/>
      <c r="Z476" s="92"/>
      <c r="AA476" s="92"/>
      <c r="AB476" s="92"/>
      <c r="AC476" s="91"/>
      <c r="AD476" s="92"/>
      <c r="AE476" s="92"/>
      <c r="AF476" s="92"/>
      <c r="AG476" s="583"/>
      <c r="AH476" s="67" t="s">
        <v>4114</v>
      </c>
      <c r="AI476" s="54">
        <v>8.4000000000000005E-2</v>
      </c>
      <c r="AJ476" s="54">
        <v>1977</v>
      </c>
      <c r="AK476" s="57" t="s">
        <v>4113</v>
      </c>
      <c r="AL476" s="92"/>
    </row>
    <row r="477" spans="1:38" x14ac:dyDescent="0.25">
      <c r="A477" s="63"/>
      <c r="B477" s="62"/>
      <c r="C477" s="62"/>
      <c r="D477" s="92"/>
      <c r="E477" s="92"/>
      <c r="F477" s="92"/>
      <c r="G477" s="92"/>
      <c r="H477" s="92"/>
      <c r="I477" s="92"/>
      <c r="J477" s="92"/>
      <c r="K477" s="92"/>
      <c r="L477" s="92"/>
      <c r="M477" s="93"/>
      <c r="N477" s="67"/>
      <c r="O477" s="54"/>
      <c r="P477" s="54"/>
      <c r="Q477" s="94"/>
      <c r="R477" s="98"/>
      <c r="S477" s="99"/>
      <c r="T477" s="93"/>
      <c r="U477" s="93"/>
      <c r="V477" s="100"/>
      <c r="W477" s="92"/>
      <c r="X477" s="95"/>
      <c r="Y477" s="92"/>
      <c r="Z477" s="92"/>
      <c r="AA477" s="92"/>
      <c r="AB477" s="92"/>
      <c r="AC477" s="91"/>
      <c r="AD477" s="92"/>
      <c r="AE477" s="92"/>
      <c r="AF477" s="92"/>
      <c r="AG477" s="583"/>
      <c r="AH477" s="67" t="s">
        <v>4115</v>
      </c>
      <c r="AI477" s="54">
        <v>9.9000000000000005E-2</v>
      </c>
      <c r="AJ477" s="54">
        <v>1984</v>
      </c>
      <c r="AK477" s="57" t="s">
        <v>4116</v>
      </c>
      <c r="AL477" s="92"/>
    </row>
    <row r="478" spans="1:38" x14ac:dyDescent="0.25">
      <c r="A478" s="63"/>
      <c r="B478" s="62"/>
      <c r="C478" s="62"/>
      <c r="D478" s="92"/>
      <c r="E478" s="92"/>
      <c r="F478" s="92"/>
      <c r="G478" s="92"/>
      <c r="H478" s="92"/>
      <c r="I478" s="92"/>
      <c r="J478" s="92"/>
      <c r="K478" s="92"/>
      <c r="L478" s="92"/>
      <c r="M478" s="93"/>
      <c r="N478" s="67"/>
      <c r="O478" s="54"/>
      <c r="P478" s="54"/>
      <c r="Q478" s="94"/>
      <c r="R478" s="98"/>
      <c r="S478" s="99"/>
      <c r="T478" s="93"/>
      <c r="U478" s="93"/>
      <c r="V478" s="100"/>
      <c r="W478" s="92"/>
      <c r="X478" s="95"/>
      <c r="Y478" s="92"/>
      <c r="Z478" s="92"/>
      <c r="AA478" s="92"/>
      <c r="AB478" s="92"/>
      <c r="AC478" s="91"/>
      <c r="AD478" s="92"/>
      <c r="AE478" s="92"/>
      <c r="AF478" s="92"/>
      <c r="AG478" s="583"/>
      <c r="AH478" s="67" t="s">
        <v>4117</v>
      </c>
      <c r="AI478" s="54">
        <v>2.4E-2</v>
      </c>
      <c r="AJ478" s="54">
        <v>1979</v>
      </c>
      <c r="AK478" s="57" t="s">
        <v>4118</v>
      </c>
      <c r="AL478" s="92"/>
    </row>
    <row r="479" spans="1:38" x14ac:dyDescent="0.25">
      <c r="A479" s="63"/>
      <c r="B479" s="62"/>
      <c r="C479" s="62"/>
      <c r="D479" s="92"/>
      <c r="E479" s="92"/>
      <c r="F479" s="92"/>
      <c r="G479" s="92"/>
      <c r="H479" s="92"/>
      <c r="I479" s="92"/>
      <c r="J479" s="92"/>
      <c r="K479" s="92"/>
      <c r="L479" s="92"/>
      <c r="M479" s="93"/>
      <c r="N479" s="67"/>
      <c r="O479" s="54"/>
      <c r="P479" s="54"/>
      <c r="Q479" s="94"/>
      <c r="R479" s="98"/>
      <c r="S479" s="99"/>
      <c r="T479" s="93"/>
      <c r="U479" s="93"/>
      <c r="V479" s="100"/>
      <c r="W479" s="92"/>
      <c r="X479" s="95"/>
      <c r="Y479" s="92"/>
      <c r="Z479" s="92"/>
      <c r="AA479" s="92"/>
      <c r="AB479" s="92"/>
      <c r="AC479" s="91"/>
      <c r="AD479" s="92"/>
      <c r="AE479" s="92"/>
      <c r="AF479" s="92"/>
      <c r="AG479" s="583"/>
      <c r="AH479" s="67" t="s">
        <v>4119</v>
      </c>
      <c r="AI479" s="54">
        <v>2.8000000000000001E-2</v>
      </c>
      <c r="AJ479" s="54">
        <v>1979</v>
      </c>
      <c r="AK479" s="111" t="s">
        <v>4120</v>
      </c>
      <c r="AL479" s="92"/>
    </row>
    <row r="480" spans="1:38" x14ac:dyDescent="0.25">
      <c r="A480" s="63"/>
      <c r="B480" s="62"/>
      <c r="C480" s="62"/>
      <c r="D480" s="92"/>
      <c r="E480" s="92"/>
      <c r="F480" s="92"/>
      <c r="G480" s="92"/>
      <c r="H480" s="92"/>
      <c r="I480" s="92"/>
      <c r="J480" s="92"/>
      <c r="K480" s="92"/>
      <c r="L480" s="92"/>
      <c r="M480" s="93"/>
      <c r="N480" s="67"/>
      <c r="O480" s="54"/>
      <c r="P480" s="54"/>
      <c r="Q480" s="94"/>
      <c r="R480" s="98"/>
      <c r="S480" s="99"/>
      <c r="T480" s="93"/>
      <c r="U480" s="93"/>
      <c r="V480" s="100"/>
      <c r="W480" s="92"/>
      <c r="X480" s="95"/>
      <c r="Y480" s="92"/>
      <c r="Z480" s="92"/>
      <c r="AA480" s="92"/>
      <c r="AB480" s="92"/>
      <c r="AC480" s="91"/>
      <c r="AD480" s="92"/>
      <c r="AE480" s="92"/>
      <c r="AF480" s="92"/>
      <c r="AG480" s="583"/>
      <c r="AH480" s="67" t="s">
        <v>4121</v>
      </c>
      <c r="AI480" s="54">
        <v>4.4999999999999998E-2</v>
      </c>
      <c r="AJ480" s="54">
        <v>1974</v>
      </c>
      <c r="AK480" s="57" t="s">
        <v>3752</v>
      </c>
      <c r="AL480" s="92"/>
    </row>
    <row r="481" spans="1:38" x14ac:dyDescent="0.25">
      <c r="A481" s="63"/>
      <c r="B481" s="62"/>
      <c r="C481" s="62"/>
      <c r="D481" s="92"/>
      <c r="E481" s="92"/>
      <c r="F481" s="92"/>
      <c r="G481" s="92"/>
      <c r="H481" s="92"/>
      <c r="I481" s="92"/>
      <c r="J481" s="92"/>
      <c r="K481" s="92"/>
      <c r="L481" s="92"/>
      <c r="M481" s="93"/>
      <c r="N481" s="67"/>
      <c r="O481" s="54"/>
      <c r="P481" s="54"/>
      <c r="Q481" s="94"/>
      <c r="R481" s="98"/>
      <c r="S481" s="99"/>
      <c r="T481" s="93"/>
      <c r="U481" s="93"/>
      <c r="V481" s="100"/>
      <c r="W481" s="92"/>
      <c r="X481" s="95"/>
      <c r="Y481" s="92"/>
      <c r="Z481" s="92"/>
      <c r="AA481" s="92"/>
      <c r="AB481" s="92"/>
      <c r="AC481" s="91"/>
      <c r="AD481" s="92"/>
      <c r="AE481" s="92"/>
      <c r="AF481" s="92"/>
      <c r="AG481" s="583"/>
      <c r="AH481" s="67" t="s">
        <v>4122</v>
      </c>
      <c r="AI481" s="54">
        <v>4.2000000000000003E-2</v>
      </c>
      <c r="AJ481" s="54">
        <v>1980</v>
      </c>
      <c r="AK481" s="57" t="s">
        <v>4113</v>
      </c>
      <c r="AL481" s="92"/>
    </row>
    <row r="482" spans="1:38" x14ac:dyDescent="0.25">
      <c r="A482" s="63"/>
      <c r="B482" s="62"/>
      <c r="C482" s="62"/>
      <c r="D482" s="92"/>
      <c r="E482" s="92"/>
      <c r="F482" s="92"/>
      <c r="G482" s="92"/>
      <c r="H482" s="92"/>
      <c r="I482" s="92"/>
      <c r="J482" s="92"/>
      <c r="K482" s="92"/>
      <c r="L482" s="92"/>
      <c r="M482" s="93"/>
      <c r="N482" s="67"/>
      <c r="O482" s="54"/>
      <c r="P482" s="54"/>
      <c r="Q482" s="94"/>
      <c r="R482" s="98"/>
      <c r="S482" s="99"/>
      <c r="T482" s="93"/>
      <c r="U482" s="93"/>
      <c r="V482" s="100"/>
      <c r="W482" s="92"/>
      <c r="X482" s="95"/>
      <c r="Y482" s="92"/>
      <c r="Z482" s="92"/>
      <c r="AA482" s="92"/>
      <c r="AB482" s="92"/>
      <c r="AC482" s="91"/>
      <c r="AD482" s="92"/>
      <c r="AE482" s="92"/>
      <c r="AF482" s="92"/>
      <c r="AG482" s="583"/>
      <c r="AH482" s="67" t="s">
        <v>4123</v>
      </c>
      <c r="AI482" s="54">
        <v>0.03</v>
      </c>
      <c r="AJ482" s="54">
        <v>1975</v>
      </c>
      <c r="AK482" s="57" t="s">
        <v>4108</v>
      </c>
      <c r="AL482" s="92"/>
    </row>
    <row r="483" spans="1:38" x14ac:dyDescent="0.25">
      <c r="A483" s="63"/>
      <c r="B483" s="62"/>
      <c r="C483" s="62"/>
      <c r="D483" s="92"/>
      <c r="E483" s="92"/>
      <c r="F483" s="92"/>
      <c r="G483" s="92"/>
      <c r="H483" s="92"/>
      <c r="I483" s="92"/>
      <c r="J483" s="92"/>
      <c r="K483" s="92"/>
      <c r="L483" s="92"/>
      <c r="M483" s="93"/>
      <c r="N483" s="67"/>
      <c r="O483" s="54"/>
      <c r="P483" s="54"/>
      <c r="Q483" s="94"/>
      <c r="R483" s="98"/>
      <c r="S483" s="99"/>
      <c r="T483" s="93"/>
      <c r="U483" s="93"/>
      <c r="V483" s="100"/>
      <c r="W483" s="92"/>
      <c r="X483" s="95"/>
      <c r="Y483" s="92"/>
      <c r="Z483" s="92"/>
      <c r="AA483" s="92"/>
      <c r="AB483" s="92"/>
      <c r="AC483" s="91"/>
      <c r="AD483" s="92"/>
      <c r="AE483" s="92"/>
      <c r="AF483" s="92"/>
      <c r="AG483" s="583"/>
      <c r="AH483" s="67" t="s">
        <v>4124</v>
      </c>
      <c r="AI483" s="54">
        <v>0.03</v>
      </c>
      <c r="AJ483" s="54">
        <v>1975</v>
      </c>
      <c r="AK483" s="57" t="s">
        <v>4108</v>
      </c>
      <c r="AL483" s="92"/>
    </row>
    <row r="484" spans="1:38" x14ac:dyDescent="0.25">
      <c r="A484" s="63"/>
      <c r="B484" s="62"/>
      <c r="C484" s="62"/>
      <c r="D484" s="92"/>
      <c r="E484" s="92"/>
      <c r="F484" s="92"/>
      <c r="G484" s="92"/>
      <c r="H484" s="92"/>
      <c r="I484" s="92"/>
      <c r="J484" s="92"/>
      <c r="K484" s="92"/>
      <c r="L484" s="92"/>
      <c r="M484" s="93"/>
      <c r="N484" s="67"/>
      <c r="O484" s="54"/>
      <c r="P484" s="54"/>
      <c r="Q484" s="94"/>
      <c r="R484" s="98"/>
      <c r="S484" s="99"/>
      <c r="T484" s="93"/>
      <c r="U484" s="93"/>
      <c r="V484" s="100"/>
      <c r="W484" s="92"/>
      <c r="X484" s="95"/>
      <c r="Y484" s="92"/>
      <c r="Z484" s="92"/>
      <c r="AA484" s="92"/>
      <c r="AB484" s="92"/>
      <c r="AC484" s="91"/>
      <c r="AD484" s="92"/>
      <c r="AE484" s="92"/>
      <c r="AF484" s="92"/>
      <c r="AG484" s="584"/>
      <c r="AH484" s="67" t="s">
        <v>4125</v>
      </c>
      <c r="AI484" s="54">
        <v>0.10299999999999999</v>
      </c>
      <c r="AJ484" s="54">
        <v>1975</v>
      </c>
      <c r="AK484" s="57" t="s">
        <v>3754</v>
      </c>
      <c r="AL484" s="92"/>
    </row>
    <row r="485" spans="1:38" x14ac:dyDescent="0.25">
      <c r="A485" s="63"/>
      <c r="B485" s="62"/>
      <c r="C485" s="62"/>
      <c r="D485" s="92"/>
      <c r="E485" s="92"/>
      <c r="F485" s="92"/>
      <c r="G485" s="92"/>
      <c r="H485" s="92"/>
      <c r="I485" s="92"/>
      <c r="J485" s="92"/>
      <c r="K485" s="92"/>
      <c r="L485" s="92"/>
      <c r="M485" s="93"/>
      <c r="N485" s="67"/>
      <c r="O485" s="54"/>
      <c r="P485" s="54"/>
      <c r="Q485" s="94"/>
      <c r="R485" s="98"/>
      <c r="S485" s="99"/>
      <c r="T485" s="93"/>
      <c r="U485" s="93"/>
      <c r="V485" s="100"/>
      <c r="W485" s="92"/>
      <c r="X485" s="95"/>
      <c r="Y485" s="92"/>
      <c r="Z485" s="92"/>
      <c r="AA485" s="92"/>
      <c r="AB485" s="92"/>
      <c r="AC485" s="91"/>
      <c r="AD485" s="92"/>
      <c r="AE485" s="92"/>
      <c r="AF485" s="92"/>
      <c r="AG485" s="522"/>
      <c r="AH485" s="92"/>
      <c r="AI485" s="92"/>
      <c r="AJ485" s="92"/>
      <c r="AK485" s="92"/>
      <c r="AL485" s="92"/>
    </row>
    <row r="486" spans="1:38" x14ac:dyDescent="0.25">
      <c r="A486" s="63"/>
      <c r="B486" s="62"/>
      <c r="C486" s="62"/>
      <c r="D486" s="92"/>
      <c r="E486" s="92"/>
      <c r="F486" s="92"/>
      <c r="G486" s="92"/>
      <c r="H486" s="92"/>
      <c r="I486" s="92"/>
      <c r="J486" s="92"/>
      <c r="K486" s="92"/>
      <c r="L486" s="92"/>
      <c r="M486" s="93"/>
      <c r="N486" s="67"/>
      <c r="O486" s="54"/>
      <c r="P486" s="54"/>
      <c r="Q486" s="94"/>
      <c r="R486" s="98"/>
      <c r="S486" s="99"/>
      <c r="T486" s="93"/>
      <c r="U486" s="93"/>
      <c r="V486" s="100"/>
      <c r="W486" s="92"/>
      <c r="X486" s="95"/>
      <c r="Y486" s="92"/>
      <c r="Z486" s="92"/>
      <c r="AA486" s="92"/>
      <c r="AB486" s="92"/>
      <c r="AC486" s="91"/>
      <c r="AD486" s="92"/>
      <c r="AE486" s="92"/>
      <c r="AF486" s="92"/>
      <c r="AG486" s="522"/>
      <c r="AH486" s="92"/>
      <c r="AI486" s="92"/>
      <c r="AJ486" s="92"/>
      <c r="AK486" s="92"/>
      <c r="AL486" s="92"/>
    </row>
    <row r="487" spans="1:38" x14ac:dyDescent="0.25">
      <c r="A487" s="63"/>
      <c r="B487" s="62"/>
      <c r="C487" s="62"/>
      <c r="D487" s="92"/>
      <c r="E487" s="92"/>
      <c r="F487" s="92"/>
      <c r="G487" s="92"/>
      <c r="H487" s="92"/>
      <c r="I487" s="92"/>
      <c r="J487" s="92"/>
      <c r="K487" s="92"/>
      <c r="L487" s="92"/>
      <c r="M487" s="93" t="s">
        <v>4071</v>
      </c>
      <c r="N487" s="73" t="s">
        <v>4126</v>
      </c>
      <c r="O487" s="54">
        <v>1.268</v>
      </c>
      <c r="P487" s="54">
        <v>1984</v>
      </c>
      <c r="Q487" s="94" t="s">
        <v>3567</v>
      </c>
      <c r="R487" s="98"/>
      <c r="S487" s="99"/>
      <c r="T487" s="93"/>
      <c r="U487" s="93"/>
      <c r="V487" s="100"/>
      <c r="W487" s="92"/>
      <c r="X487" s="95"/>
      <c r="Y487" s="92"/>
      <c r="Z487" s="92"/>
      <c r="AA487" s="92"/>
      <c r="AB487" s="92"/>
      <c r="AC487" s="91"/>
      <c r="AD487" s="92"/>
      <c r="AE487" s="92"/>
      <c r="AF487" s="92"/>
      <c r="AG487" s="522"/>
      <c r="AH487" s="92"/>
      <c r="AI487" s="92"/>
      <c r="AJ487" s="92"/>
      <c r="AK487" s="92"/>
      <c r="AL487" s="92"/>
    </row>
    <row r="488" spans="1:38" x14ac:dyDescent="0.25">
      <c r="A488" s="63"/>
      <c r="B488" s="62"/>
      <c r="C488" s="62"/>
      <c r="D488" s="92"/>
      <c r="E488" s="92"/>
      <c r="F488" s="92"/>
      <c r="G488" s="92"/>
      <c r="H488" s="92"/>
      <c r="I488" s="92"/>
      <c r="J488" s="92"/>
      <c r="K488" s="92"/>
      <c r="L488" s="92"/>
      <c r="M488" s="93" t="s">
        <v>4127</v>
      </c>
      <c r="N488" s="67" t="s">
        <v>4128</v>
      </c>
      <c r="O488" s="54">
        <v>0.24099999999999999</v>
      </c>
      <c r="P488" s="54">
        <v>1980</v>
      </c>
      <c r="Q488" s="94" t="s">
        <v>3701</v>
      </c>
      <c r="R488" s="66" t="s">
        <v>4129</v>
      </c>
      <c r="S488" s="578">
        <v>20</v>
      </c>
      <c r="T488" s="578">
        <v>1969</v>
      </c>
      <c r="U488" s="578" t="s">
        <v>1016</v>
      </c>
      <c r="V488" s="578" t="s">
        <v>28</v>
      </c>
      <c r="W488" s="92"/>
      <c r="X488" s="95"/>
      <c r="Y488" s="92"/>
      <c r="Z488" s="92"/>
      <c r="AA488" s="92"/>
      <c r="AB488" s="92"/>
      <c r="AC488" s="91"/>
      <c r="AD488" s="92"/>
      <c r="AE488" s="92"/>
      <c r="AF488" s="92"/>
      <c r="AG488" s="582" t="s">
        <v>4130</v>
      </c>
      <c r="AH488" s="67" t="s">
        <v>4131</v>
      </c>
      <c r="AI488" s="54">
        <v>0.09</v>
      </c>
      <c r="AJ488" s="54">
        <v>1982</v>
      </c>
      <c r="AK488" s="57" t="s">
        <v>4132</v>
      </c>
      <c r="AL488" s="92"/>
    </row>
    <row r="489" spans="1:38" ht="38.25" x14ac:dyDescent="0.25">
      <c r="A489" s="63"/>
      <c r="B489" s="62"/>
      <c r="C489" s="62"/>
      <c r="D489" s="92"/>
      <c r="E489" s="92"/>
      <c r="F489" s="92"/>
      <c r="G489" s="92"/>
      <c r="H489" s="92"/>
      <c r="I489" s="92"/>
      <c r="J489" s="92"/>
      <c r="K489" s="92"/>
      <c r="L489" s="92"/>
      <c r="M489" s="93"/>
      <c r="N489" s="67"/>
      <c r="O489" s="54"/>
      <c r="P489" s="54"/>
      <c r="Q489" s="94"/>
      <c r="R489" s="110" t="s">
        <v>1695</v>
      </c>
      <c r="S489" s="579"/>
      <c r="T489" s="579"/>
      <c r="U489" s="579"/>
      <c r="V489" s="579"/>
      <c r="W489" s="92"/>
      <c r="X489" s="95"/>
      <c r="Y489" s="92"/>
      <c r="Z489" s="92"/>
      <c r="AA489" s="92"/>
      <c r="AB489" s="92"/>
      <c r="AC489" s="91"/>
      <c r="AD489" s="92"/>
      <c r="AE489" s="92"/>
      <c r="AF489" s="92"/>
      <c r="AG489" s="583"/>
      <c r="AH489" s="67" t="s">
        <v>4133</v>
      </c>
      <c r="AI489" s="54">
        <v>0.122</v>
      </c>
      <c r="AJ489" s="54">
        <v>1972</v>
      </c>
      <c r="AK489" s="57" t="s">
        <v>4134</v>
      </c>
      <c r="AL489" s="92"/>
    </row>
    <row r="490" spans="1:38" x14ac:dyDescent="0.25">
      <c r="A490" s="63"/>
      <c r="B490" s="62"/>
      <c r="C490" s="62"/>
      <c r="D490" s="92"/>
      <c r="E490" s="92"/>
      <c r="F490" s="92"/>
      <c r="G490" s="92"/>
      <c r="H490" s="92"/>
      <c r="I490" s="92"/>
      <c r="J490" s="92"/>
      <c r="K490" s="92"/>
      <c r="L490" s="92"/>
      <c r="M490" s="93"/>
      <c r="N490" s="67"/>
      <c r="O490" s="54"/>
      <c r="P490" s="54"/>
      <c r="Q490" s="94"/>
      <c r="R490" s="98"/>
      <c r="S490" s="99"/>
      <c r="T490" s="93"/>
      <c r="U490" s="93"/>
      <c r="V490" s="100"/>
      <c r="W490" s="92"/>
      <c r="X490" s="95"/>
      <c r="Y490" s="92"/>
      <c r="Z490" s="92"/>
      <c r="AA490" s="92"/>
      <c r="AB490" s="92"/>
      <c r="AC490" s="91"/>
      <c r="AD490" s="92"/>
      <c r="AE490" s="92"/>
      <c r="AF490" s="92"/>
      <c r="AG490" s="583"/>
      <c r="AH490" s="67" t="s">
        <v>4135</v>
      </c>
      <c r="AI490" s="54">
        <v>0.122</v>
      </c>
      <c r="AJ490" s="54">
        <v>1972</v>
      </c>
      <c r="AK490" s="57" t="s">
        <v>3510</v>
      </c>
      <c r="AL490" s="92"/>
    </row>
    <row r="491" spans="1:38" x14ac:dyDescent="0.25">
      <c r="A491" s="63"/>
      <c r="B491" s="62"/>
      <c r="C491" s="62"/>
      <c r="D491" s="92"/>
      <c r="E491" s="92"/>
      <c r="F491" s="92"/>
      <c r="G491" s="92"/>
      <c r="H491" s="92"/>
      <c r="I491" s="92"/>
      <c r="J491" s="92"/>
      <c r="K491" s="92"/>
      <c r="L491" s="92"/>
      <c r="M491" s="93"/>
      <c r="N491" s="67"/>
      <c r="O491" s="54"/>
      <c r="P491" s="54"/>
      <c r="Q491" s="94"/>
      <c r="R491" s="98"/>
      <c r="S491" s="99"/>
      <c r="T491" s="93"/>
      <c r="U491" s="93"/>
      <c r="V491" s="100"/>
      <c r="W491" s="92"/>
      <c r="X491" s="95"/>
      <c r="Y491" s="92"/>
      <c r="Z491" s="92"/>
      <c r="AA491" s="92"/>
      <c r="AB491" s="92"/>
      <c r="AC491" s="91"/>
      <c r="AD491" s="92"/>
      <c r="AE491" s="92"/>
      <c r="AF491" s="92"/>
      <c r="AG491" s="583"/>
      <c r="AH491" s="67" t="s">
        <v>4136</v>
      </c>
      <c r="AI491" s="54">
        <v>0.122</v>
      </c>
      <c r="AJ491" s="54">
        <v>1979</v>
      </c>
      <c r="AK491" s="57" t="s">
        <v>3910</v>
      </c>
      <c r="AL491" s="92"/>
    </row>
    <row r="492" spans="1:38" x14ac:dyDescent="0.25">
      <c r="A492" s="63"/>
      <c r="B492" s="62"/>
      <c r="C492" s="62"/>
      <c r="D492" s="92"/>
      <c r="E492" s="92"/>
      <c r="F492" s="92"/>
      <c r="G492" s="92"/>
      <c r="H492" s="92"/>
      <c r="I492" s="92"/>
      <c r="J492" s="92"/>
      <c r="K492" s="92"/>
      <c r="L492" s="92"/>
      <c r="M492" s="93"/>
      <c r="N492" s="67"/>
      <c r="O492" s="54"/>
      <c r="P492" s="54"/>
      <c r="Q492" s="94"/>
      <c r="R492" s="98"/>
      <c r="S492" s="99"/>
      <c r="T492" s="93"/>
      <c r="U492" s="93"/>
      <c r="V492" s="100"/>
      <c r="W492" s="92"/>
      <c r="X492" s="95"/>
      <c r="Y492" s="92"/>
      <c r="Z492" s="92"/>
      <c r="AA492" s="92"/>
      <c r="AB492" s="92"/>
      <c r="AC492" s="91"/>
      <c r="AD492" s="92"/>
      <c r="AE492" s="92"/>
      <c r="AF492" s="92"/>
      <c r="AG492" s="583"/>
      <c r="AH492" s="67" t="s">
        <v>4137</v>
      </c>
      <c r="AI492" s="54">
        <v>0.122</v>
      </c>
      <c r="AJ492" s="54">
        <v>1979</v>
      </c>
      <c r="AK492" s="57" t="s">
        <v>3910</v>
      </c>
      <c r="AL492" s="92"/>
    </row>
    <row r="493" spans="1:38" x14ac:dyDescent="0.25">
      <c r="A493" s="63"/>
      <c r="B493" s="62"/>
      <c r="C493" s="62"/>
      <c r="D493" s="92"/>
      <c r="E493" s="92"/>
      <c r="F493" s="92"/>
      <c r="G493" s="92"/>
      <c r="H493" s="92"/>
      <c r="I493" s="92"/>
      <c r="J493" s="92"/>
      <c r="K493" s="92"/>
      <c r="L493" s="92"/>
      <c r="M493" s="93"/>
      <c r="N493" s="67"/>
      <c r="O493" s="54"/>
      <c r="P493" s="54"/>
      <c r="Q493" s="94"/>
      <c r="R493" s="98"/>
      <c r="S493" s="99"/>
      <c r="T493" s="93"/>
      <c r="U493" s="93"/>
      <c r="V493" s="100"/>
      <c r="W493" s="92"/>
      <c r="X493" s="95"/>
      <c r="Y493" s="92"/>
      <c r="Z493" s="92"/>
      <c r="AA493" s="92"/>
      <c r="AB493" s="92"/>
      <c r="AC493" s="91"/>
      <c r="AD493" s="92"/>
      <c r="AE493" s="92"/>
      <c r="AF493" s="92"/>
      <c r="AG493" s="583"/>
      <c r="AH493" s="67" t="s">
        <v>4138</v>
      </c>
      <c r="AI493" s="54">
        <v>0.109</v>
      </c>
      <c r="AJ493" s="54">
        <v>1972</v>
      </c>
      <c r="AK493" s="57" t="s">
        <v>4139</v>
      </c>
      <c r="AL493" s="92"/>
    </row>
    <row r="494" spans="1:38" x14ac:dyDescent="0.25">
      <c r="A494" s="63"/>
      <c r="B494" s="62"/>
      <c r="C494" s="62"/>
      <c r="D494" s="92"/>
      <c r="E494" s="92"/>
      <c r="F494" s="92"/>
      <c r="G494" s="92"/>
      <c r="H494" s="92"/>
      <c r="I494" s="92"/>
      <c r="J494" s="92"/>
      <c r="K494" s="92"/>
      <c r="L494" s="92"/>
      <c r="M494" s="93"/>
      <c r="N494" s="67"/>
      <c r="O494" s="54"/>
      <c r="P494" s="54"/>
      <c r="Q494" s="94"/>
      <c r="R494" s="98"/>
      <c r="S494" s="99"/>
      <c r="T494" s="93"/>
      <c r="U494" s="93"/>
      <c r="V494" s="100"/>
      <c r="W494" s="92"/>
      <c r="X494" s="95"/>
      <c r="Y494" s="92"/>
      <c r="Z494" s="92"/>
      <c r="AA494" s="92"/>
      <c r="AB494" s="92"/>
      <c r="AC494" s="91"/>
      <c r="AD494" s="92"/>
      <c r="AE494" s="92"/>
      <c r="AF494" s="92"/>
      <c r="AG494" s="583"/>
      <c r="AH494" s="67" t="s">
        <v>4140</v>
      </c>
      <c r="AI494" s="54">
        <v>8.4000000000000005E-2</v>
      </c>
      <c r="AJ494" s="54">
        <v>1972</v>
      </c>
      <c r="AK494" s="57" t="s">
        <v>4139</v>
      </c>
      <c r="AL494" s="92"/>
    </row>
    <row r="495" spans="1:38" x14ac:dyDescent="0.25">
      <c r="A495" s="63"/>
      <c r="B495" s="62"/>
      <c r="C495" s="62"/>
      <c r="D495" s="92"/>
      <c r="E495" s="92"/>
      <c r="F495" s="92"/>
      <c r="G495" s="92"/>
      <c r="H495" s="92"/>
      <c r="I495" s="92"/>
      <c r="J495" s="92"/>
      <c r="K495" s="92"/>
      <c r="L495" s="92"/>
      <c r="M495" s="93"/>
      <c r="N495" s="67"/>
      <c r="O495" s="54"/>
      <c r="P495" s="54"/>
      <c r="Q495" s="94"/>
      <c r="R495" s="98"/>
      <c r="S495" s="99"/>
      <c r="T495" s="93"/>
      <c r="U495" s="93"/>
      <c r="V495" s="100"/>
      <c r="W495" s="92"/>
      <c r="X495" s="95"/>
      <c r="Y495" s="92"/>
      <c r="Z495" s="92"/>
      <c r="AA495" s="92"/>
      <c r="AB495" s="92"/>
      <c r="AC495" s="91"/>
      <c r="AD495" s="92"/>
      <c r="AE495" s="92"/>
      <c r="AF495" s="92"/>
      <c r="AG495" s="583"/>
      <c r="AH495" s="67" t="s">
        <v>4141</v>
      </c>
      <c r="AI495" s="54">
        <v>0.04</v>
      </c>
      <c r="AJ495" s="54">
        <v>1989</v>
      </c>
      <c r="AK495" s="57" t="s">
        <v>3487</v>
      </c>
      <c r="AL495" s="92"/>
    </row>
    <row r="496" spans="1:38" x14ac:dyDescent="0.25">
      <c r="A496" s="63"/>
      <c r="B496" s="62"/>
      <c r="C496" s="62"/>
      <c r="D496" s="92"/>
      <c r="E496" s="92"/>
      <c r="F496" s="92"/>
      <c r="G496" s="92"/>
      <c r="H496" s="92"/>
      <c r="I496" s="92"/>
      <c r="J496" s="92"/>
      <c r="K496" s="92"/>
      <c r="L496" s="92"/>
      <c r="M496" s="93"/>
      <c r="N496" s="67"/>
      <c r="O496" s="54"/>
      <c r="P496" s="54"/>
      <c r="Q496" s="94"/>
      <c r="R496" s="98"/>
      <c r="S496" s="99"/>
      <c r="T496" s="93"/>
      <c r="U496" s="93"/>
      <c r="V496" s="100"/>
      <c r="W496" s="92"/>
      <c r="X496" s="95"/>
      <c r="Y496" s="92"/>
      <c r="Z496" s="92"/>
      <c r="AA496" s="92"/>
      <c r="AB496" s="92"/>
      <c r="AC496" s="91"/>
      <c r="AD496" s="92"/>
      <c r="AE496" s="92"/>
      <c r="AF496" s="92"/>
      <c r="AG496" s="583"/>
      <c r="AH496" s="67" t="s">
        <v>4142</v>
      </c>
      <c r="AI496" s="54">
        <v>7.3999999999999996E-2</v>
      </c>
      <c r="AJ496" s="54">
        <v>1972</v>
      </c>
      <c r="AK496" s="57" t="s">
        <v>4139</v>
      </c>
      <c r="AL496" s="92"/>
    </row>
    <row r="497" spans="1:38" x14ac:dyDescent="0.25">
      <c r="A497" s="63"/>
      <c r="B497" s="62"/>
      <c r="C497" s="62"/>
      <c r="D497" s="92"/>
      <c r="E497" s="92"/>
      <c r="F497" s="92"/>
      <c r="G497" s="92"/>
      <c r="H497" s="92"/>
      <c r="I497" s="92"/>
      <c r="J497" s="92"/>
      <c r="K497" s="92"/>
      <c r="L497" s="92"/>
      <c r="M497" s="93"/>
      <c r="N497" s="67"/>
      <c r="O497" s="54"/>
      <c r="P497" s="54"/>
      <c r="Q497" s="94"/>
      <c r="R497" s="98"/>
      <c r="S497" s="99"/>
      <c r="T497" s="93"/>
      <c r="U497" s="93"/>
      <c r="V497" s="100"/>
      <c r="W497" s="92"/>
      <c r="X497" s="95"/>
      <c r="Y497" s="92"/>
      <c r="Z497" s="92"/>
      <c r="AA497" s="92"/>
      <c r="AB497" s="92"/>
      <c r="AC497" s="91"/>
      <c r="AD497" s="92"/>
      <c r="AE497" s="92"/>
      <c r="AF497" s="92"/>
      <c r="AG497" s="583"/>
      <c r="AH497" s="67" t="s">
        <v>4143</v>
      </c>
      <c r="AI497" s="54">
        <v>8.2000000000000003E-2</v>
      </c>
      <c r="AJ497" s="54">
        <v>1987</v>
      </c>
      <c r="AK497" s="57" t="s">
        <v>4139</v>
      </c>
      <c r="AL497" s="92"/>
    </row>
    <row r="498" spans="1:38" x14ac:dyDescent="0.25">
      <c r="A498" s="63"/>
      <c r="B498" s="62"/>
      <c r="C498" s="62"/>
      <c r="D498" s="92"/>
      <c r="E498" s="92"/>
      <c r="F498" s="92"/>
      <c r="G498" s="92"/>
      <c r="H498" s="92"/>
      <c r="I498" s="92"/>
      <c r="J498" s="92"/>
      <c r="K498" s="92"/>
      <c r="L498" s="92"/>
      <c r="M498" s="93"/>
      <c r="N498" s="67"/>
      <c r="O498" s="54"/>
      <c r="P498" s="54"/>
      <c r="Q498" s="94"/>
      <c r="R498" s="98"/>
      <c r="S498" s="99"/>
      <c r="T498" s="93"/>
      <c r="U498" s="93"/>
      <c r="V498" s="100"/>
      <c r="W498" s="92"/>
      <c r="X498" s="95"/>
      <c r="Y498" s="92"/>
      <c r="Z498" s="92"/>
      <c r="AA498" s="92"/>
      <c r="AB498" s="92"/>
      <c r="AC498" s="91"/>
      <c r="AD498" s="92"/>
      <c r="AE498" s="92"/>
      <c r="AF498" s="92"/>
      <c r="AG498" s="583"/>
      <c r="AH498" s="67" t="s">
        <v>4144</v>
      </c>
      <c r="AI498" s="54">
        <v>7.9000000000000001E-2</v>
      </c>
      <c r="AJ498" s="54">
        <v>1983</v>
      </c>
      <c r="AK498" s="57" t="s">
        <v>4145</v>
      </c>
      <c r="AL498" s="92"/>
    </row>
    <row r="499" spans="1:38" x14ac:dyDescent="0.25">
      <c r="A499" s="63"/>
      <c r="B499" s="62"/>
      <c r="C499" s="62"/>
      <c r="D499" s="92"/>
      <c r="E499" s="92"/>
      <c r="F499" s="92"/>
      <c r="G499" s="92"/>
      <c r="H499" s="92"/>
      <c r="I499" s="92"/>
      <c r="J499" s="92"/>
      <c r="K499" s="92"/>
      <c r="L499" s="92"/>
      <c r="M499" s="93"/>
      <c r="N499" s="67"/>
      <c r="O499" s="54"/>
      <c r="P499" s="54"/>
      <c r="Q499" s="94"/>
      <c r="R499" s="98"/>
      <c r="S499" s="99"/>
      <c r="T499" s="93"/>
      <c r="U499" s="93"/>
      <c r="V499" s="100"/>
      <c r="W499" s="92"/>
      <c r="X499" s="95"/>
      <c r="Y499" s="92"/>
      <c r="Z499" s="92"/>
      <c r="AA499" s="92"/>
      <c r="AB499" s="92"/>
      <c r="AC499" s="91"/>
      <c r="AD499" s="92"/>
      <c r="AE499" s="92"/>
      <c r="AF499" s="92"/>
      <c r="AG499" s="583"/>
      <c r="AH499" s="67" t="s">
        <v>4146</v>
      </c>
      <c r="AI499" s="54">
        <v>7.9000000000000001E-2</v>
      </c>
      <c r="AJ499" s="54">
        <v>1983</v>
      </c>
      <c r="AK499" s="57" t="s">
        <v>4145</v>
      </c>
      <c r="AL499" s="92"/>
    </row>
    <row r="500" spans="1:38" x14ac:dyDescent="0.25">
      <c r="A500" s="63"/>
      <c r="B500" s="62"/>
      <c r="C500" s="62"/>
      <c r="D500" s="92"/>
      <c r="E500" s="92"/>
      <c r="F500" s="92"/>
      <c r="G500" s="92"/>
      <c r="H500" s="92"/>
      <c r="I500" s="92"/>
      <c r="J500" s="92"/>
      <c r="K500" s="92"/>
      <c r="L500" s="92"/>
      <c r="M500" s="93"/>
      <c r="N500" s="67"/>
      <c r="O500" s="54"/>
      <c r="P500" s="54"/>
      <c r="Q500" s="94"/>
      <c r="R500" s="98"/>
      <c r="S500" s="99"/>
      <c r="T500" s="93"/>
      <c r="U500" s="93"/>
      <c r="V500" s="100"/>
      <c r="W500" s="92"/>
      <c r="X500" s="95"/>
      <c r="Y500" s="92"/>
      <c r="Z500" s="92"/>
      <c r="AA500" s="92"/>
      <c r="AB500" s="92"/>
      <c r="AC500" s="91"/>
      <c r="AD500" s="92"/>
      <c r="AE500" s="92"/>
      <c r="AF500" s="92"/>
      <c r="AG500" s="584"/>
      <c r="AH500" s="67" t="s">
        <v>4147</v>
      </c>
      <c r="AI500" s="54">
        <v>8.1000000000000003E-2</v>
      </c>
      <c r="AJ500" s="54">
        <v>1987</v>
      </c>
      <c r="AK500" s="57" t="s">
        <v>4132</v>
      </c>
      <c r="AL500" s="92"/>
    </row>
    <row r="501" spans="1:38" x14ac:dyDescent="0.25">
      <c r="A501" s="63"/>
      <c r="B501" s="62"/>
      <c r="C501" s="62"/>
      <c r="D501" s="92"/>
      <c r="E501" s="92"/>
      <c r="F501" s="92"/>
      <c r="G501" s="92"/>
      <c r="H501" s="92"/>
      <c r="I501" s="92"/>
      <c r="J501" s="92"/>
      <c r="K501" s="92"/>
      <c r="L501" s="92"/>
      <c r="M501" s="93"/>
      <c r="N501" s="67"/>
      <c r="O501" s="54"/>
      <c r="P501" s="54"/>
      <c r="Q501" s="94"/>
      <c r="R501" s="98"/>
      <c r="S501" s="99"/>
      <c r="T501" s="93"/>
      <c r="U501" s="93"/>
      <c r="V501" s="100"/>
      <c r="W501" s="92"/>
      <c r="X501" s="95"/>
      <c r="Y501" s="92"/>
      <c r="Z501" s="92"/>
      <c r="AA501" s="92"/>
      <c r="AB501" s="92"/>
      <c r="AC501" s="91"/>
      <c r="AD501" s="92"/>
      <c r="AE501" s="92"/>
      <c r="AF501" s="92"/>
      <c r="AG501" s="522"/>
      <c r="AH501" s="92"/>
      <c r="AI501" s="92"/>
      <c r="AJ501" s="92"/>
      <c r="AK501" s="92"/>
      <c r="AL501" s="92"/>
    </row>
    <row r="502" spans="1:38" x14ac:dyDescent="0.25">
      <c r="A502" s="63"/>
      <c r="B502" s="62"/>
      <c r="C502" s="62"/>
      <c r="D502" s="92"/>
      <c r="E502" s="92"/>
      <c r="F502" s="92"/>
      <c r="G502" s="92"/>
      <c r="H502" s="92"/>
      <c r="I502" s="92"/>
      <c r="J502" s="92"/>
      <c r="K502" s="92"/>
      <c r="L502" s="92"/>
      <c r="M502" s="93"/>
      <c r="N502" s="67"/>
      <c r="O502" s="54"/>
      <c r="P502" s="54"/>
      <c r="Q502" s="94"/>
      <c r="R502" s="98"/>
      <c r="S502" s="99"/>
      <c r="T502" s="93"/>
      <c r="U502" s="93"/>
      <c r="V502" s="100"/>
      <c r="W502" s="92"/>
      <c r="X502" s="95"/>
      <c r="Y502" s="92"/>
      <c r="Z502" s="92"/>
      <c r="AA502" s="92"/>
      <c r="AB502" s="92"/>
      <c r="AC502" s="91"/>
      <c r="AD502" s="92"/>
      <c r="AE502" s="92"/>
      <c r="AF502" s="92"/>
      <c r="AG502" s="522"/>
      <c r="AH502" s="92"/>
      <c r="AI502" s="92"/>
      <c r="AJ502" s="92"/>
      <c r="AK502" s="92"/>
      <c r="AL502" s="92"/>
    </row>
    <row r="503" spans="1:38" x14ac:dyDescent="0.25">
      <c r="A503" s="63"/>
      <c r="B503" s="62"/>
      <c r="C503" s="62"/>
      <c r="D503" s="92"/>
      <c r="E503" s="92"/>
      <c r="F503" s="92"/>
      <c r="G503" s="92"/>
      <c r="H503" s="92"/>
      <c r="I503" s="92"/>
      <c r="J503" s="92"/>
      <c r="K503" s="92"/>
      <c r="L503" s="92"/>
      <c r="M503" s="93"/>
      <c r="N503" s="67"/>
      <c r="O503" s="54"/>
      <c r="P503" s="54"/>
      <c r="Q503" s="94"/>
      <c r="R503" s="98"/>
      <c r="S503" s="99"/>
      <c r="T503" s="93"/>
      <c r="U503" s="93"/>
      <c r="V503" s="100"/>
      <c r="W503" s="92"/>
      <c r="X503" s="95"/>
      <c r="Y503" s="92"/>
      <c r="Z503" s="92"/>
      <c r="AA503" s="92"/>
      <c r="AB503" s="92"/>
      <c r="AC503" s="91"/>
      <c r="AD503" s="92"/>
      <c r="AE503" s="92"/>
      <c r="AF503" s="92"/>
      <c r="AG503" s="522"/>
      <c r="AH503" s="92"/>
      <c r="AI503" s="92"/>
      <c r="AJ503" s="92"/>
      <c r="AK503" s="92"/>
      <c r="AL503" s="92"/>
    </row>
    <row r="504" spans="1:38" x14ac:dyDescent="0.25">
      <c r="A504" s="63"/>
      <c r="B504" s="62"/>
      <c r="C504" s="62"/>
      <c r="D504" s="92"/>
      <c r="E504" s="92"/>
      <c r="F504" s="92"/>
      <c r="G504" s="92"/>
      <c r="H504" s="92"/>
      <c r="I504" s="92"/>
      <c r="J504" s="92"/>
      <c r="K504" s="92"/>
      <c r="L504" s="92"/>
      <c r="M504" s="93"/>
      <c r="N504" s="67"/>
      <c r="O504" s="54"/>
      <c r="P504" s="54"/>
      <c r="Q504" s="94"/>
      <c r="R504" s="98"/>
      <c r="S504" s="99"/>
      <c r="T504" s="93"/>
      <c r="U504" s="93"/>
      <c r="V504" s="100"/>
      <c r="W504" s="92"/>
      <c r="X504" s="95"/>
      <c r="Y504" s="92"/>
      <c r="Z504" s="92"/>
      <c r="AA504" s="92"/>
      <c r="AB504" s="92"/>
      <c r="AC504" s="91"/>
      <c r="AD504" s="92"/>
      <c r="AE504" s="92"/>
      <c r="AF504" s="92"/>
      <c r="AG504" s="522"/>
      <c r="AH504" s="92"/>
      <c r="AI504" s="92"/>
      <c r="AJ504" s="92"/>
      <c r="AK504" s="92"/>
      <c r="AL504" s="92"/>
    </row>
    <row r="505" spans="1:38" x14ac:dyDescent="0.25">
      <c r="A505" s="63"/>
      <c r="B505" s="62"/>
      <c r="C505" s="62"/>
      <c r="D505" s="92"/>
      <c r="E505" s="92"/>
      <c r="F505" s="92"/>
      <c r="G505" s="92"/>
      <c r="H505" s="92"/>
      <c r="I505" s="92"/>
      <c r="J505" s="92"/>
      <c r="K505" s="92"/>
      <c r="L505" s="92"/>
      <c r="M505" s="93"/>
      <c r="N505" s="73"/>
      <c r="O505" s="54"/>
      <c r="P505" s="54"/>
      <c r="Q505" s="94"/>
      <c r="R505" s="98"/>
      <c r="S505" s="99"/>
      <c r="T505" s="93"/>
      <c r="U505" s="93"/>
      <c r="V505" s="100"/>
      <c r="W505" s="92"/>
      <c r="X505" s="95"/>
      <c r="Y505" s="92"/>
      <c r="Z505" s="92"/>
      <c r="AA505" s="92"/>
      <c r="AB505" s="92"/>
      <c r="AC505" s="91"/>
      <c r="AD505" s="92"/>
      <c r="AE505" s="92"/>
      <c r="AF505" s="92"/>
      <c r="AG505" s="522"/>
      <c r="AH505" s="92"/>
      <c r="AI505" s="92"/>
      <c r="AJ505" s="92"/>
      <c r="AK505" s="92"/>
      <c r="AL505" s="92"/>
    </row>
    <row r="506" spans="1:38" x14ac:dyDescent="0.25">
      <c r="A506" s="66">
        <v>14</v>
      </c>
      <c r="B506" s="53"/>
      <c r="C506" s="53" t="s">
        <v>4148</v>
      </c>
      <c r="D506" s="92"/>
      <c r="E506" s="92"/>
      <c r="F506" s="92"/>
      <c r="G506" s="92"/>
      <c r="H506" s="92"/>
      <c r="I506" s="92"/>
      <c r="J506" s="92"/>
      <c r="K506" s="92"/>
      <c r="L506" s="92"/>
      <c r="M506" s="93" t="s">
        <v>4149</v>
      </c>
      <c r="N506" s="73" t="s">
        <v>4150</v>
      </c>
      <c r="O506" s="54">
        <v>3.1859999999999999</v>
      </c>
      <c r="P506" s="54">
        <v>2007</v>
      </c>
      <c r="Q506" s="94" t="s">
        <v>4151</v>
      </c>
      <c r="R506" s="66" t="s">
        <v>4152</v>
      </c>
      <c r="S506" s="578">
        <v>1</v>
      </c>
      <c r="T506" s="66">
        <v>1977</v>
      </c>
      <c r="U506" s="578" t="s">
        <v>1017</v>
      </c>
      <c r="V506" s="578" t="s">
        <v>1011</v>
      </c>
      <c r="W506" s="92"/>
      <c r="X506" s="95"/>
      <c r="Y506" s="92"/>
      <c r="Z506" s="92"/>
      <c r="AA506" s="92"/>
      <c r="AB506" s="92"/>
      <c r="AC506" s="91"/>
      <c r="AD506" s="92"/>
      <c r="AE506" s="92"/>
      <c r="AF506" s="92"/>
      <c r="AG506" s="522"/>
      <c r="AH506" s="92"/>
      <c r="AI506" s="92"/>
      <c r="AJ506" s="92"/>
      <c r="AK506" s="92"/>
      <c r="AL506" s="92"/>
    </row>
    <row r="507" spans="1:38" ht="38.25" x14ac:dyDescent="0.25">
      <c r="A507" s="66"/>
      <c r="B507" s="62"/>
      <c r="C507" s="62"/>
      <c r="D507" s="92"/>
      <c r="E507" s="92"/>
      <c r="F507" s="92"/>
      <c r="G507" s="92"/>
      <c r="H507" s="92"/>
      <c r="I507" s="92"/>
      <c r="J507" s="92"/>
      <c r="K507" s="92"/>
      <c r="L507" s="92"/>
      <c r="M507" s="93"/>
      <c r="N507" s="73"/>
      <c r="O507" s="54"/>
      <c r="P507" s="54"/>
      <c r="Q507" s="94"/>
      <c r="R507" s="110" t="s">
        <v>4153</v>
      </c>
      <c r="S507" s="579"/>
      <c r="T507" s="99">
        <v>2006</v>
      </c>
      <c r="U507" s="579"/>
      <c r="V507" s="579"/>
      <c r="W507" s="92"/>
      <c r="X507" s="95"/>
      <c r="Y507" s="92"/>
      <c r="Z507" s="92"/>
      <c r="AA507" s="92"/>
      <c r="AB507" s="92"/>
      <c r="AC507" s="91"/>
      <c r="AD507" s="92"/>
      <c r="AE507" s="92"/>
      <c r="AF507" s="92"/>
      <c r="AG507" s="522"/>
      <c r="AH507" s="92"/>
      <c r="AI507" s="92"/>
      <c r="AJ507" s="92"/>
      <c r="AK507" s="92"/>
      <c r="AL507" s="92"/>
    </row>
    <row r="508" spans="1:38" x14ac:dyDescent="0.25">
      <c r="A508" s="66"/>
      <c r="B508" s="62"/>
      <c r="C508" s="62"/>
      <c r="D508" s="92"/>
      <c r="E508" s="92"/>
      <c r="F508" s="92"/>
      <c r="G508" s="92"/>
      <c r="H508" s="92"/>
      <c r="I508" s="92"/>
      <c r="J508" s="92"/>
      <c r="K508" s="92"/>
      <c r="L508" s="92"/>
      <c r="M508" s="93" t="s">
        <v>4154</v>
      </c>
      <c r="N508" s="73" t="s">
        <v>4155</v>
      </c>
      <c r="O508" s="54">
        <v>0.2</v>
      </c>
      <c r="P508" s="54">
        <v>1980</v>
      </c>
      <c r="Q508" s="94" t="s">
        <v>4156</v>
      </c>
      <c r="R508" s="66" t="s">
        <v>4157</v>
      </c>
      <c r="S508" s="578">
        <v>43</v>
      </c>
      <c r="T508" s="578">
        <v>1980</v>
      </c>
      <c r="U508" s="578" t="s">
        <v>1016</v>
      </c>
      <c r="V508" s="578" t="s">
        <v>1734</v>
      </c>
      <c r="W508" s="92"/>
      <c r="X508" s="95"/>
      <c r="Y508" s="92"/>
      <c r="Z508" s="92"/>
      <c r="AA508" s="92"/>
      <c r="AB508" s="92"/>
      <c r="AC508" s="91"/>
      <c r="AD508" s="92"/>
      <c r="AE508" s="92"/>
      <c r="AF508" s="92"/>
      <c r="AG508" s="522"/>
      <c r="AH508" s="92"/>
      <c r="AI508" s="92"/>
      <c r="AJ508" s="92"/>
      <c r="AK508" s="92"/>
      <c r="AL508" s="92"/>
    </row>
    <row r="509" spans="1:38" ht="39" x14ac:dyDescent="0.25">
      <c r="A509" s="63"/>
      <c r="B509" s="62"/>
      <c r="C509" s="62"/>
      <c r="D509" s="92"/>
      <c r="E509" s="92"/>
      <c r="F509" s="92"/>
      <c r="G509" s="92"/>
      <c r="H509" s="92"/>
      <c r="I509" s="92"/>
      <c r="J509" s="92"/>
      <c r="K509" s="92"/>
      <c r="L509" s="92"/>
      <c r="M509" s="93"/>
      <c r="N509" s="67"/>
      <c r="O509" s="54"/>
      <c r="P509" s="54"/>
      <c r="Q509" s="94"/>
      <c r="R509" s="101" t="s">
        <v>4158</v>
      </c>
      <c r="S509" s="579"/>
      <c r="T509" s="579"/>
      <c r="U509" s="579"/>
      <c r="V509" s="579"/>
      <c r="W509" s="92"/>
      <c r="X509" s="95"/>
      <c r="Y509" s="92"/>
      <c r="Z509" s="92"/>
      <c r="AA509" s="92"/>
      <c r="AB509" s="92"/>
      <c r="AC509" s="91"/>
      <c r="AD509" s="92"/>
      <c r="AE509" s="92"/>
      <c r="AF509" s="92"/>
      <c r="AG509" s="522"/>
      <c r="AH509" s="92"/>
      <c r="AI509" s="92"/>
      <c r="AJ509" s="92"/>
      <c r="AK509" s="92"/>
      <c r="AL509" s="92"/>
    </row>
    <row r="510" spans="1:38" x14ac:dyDescent="0.25">
      <c r="A510" s="63"/>
      <c r="B510" s="62"/>
      <c r="C510" s="62"/>
      <c r="D510" s="92"/>
      <c r="E510" s="92"/>
      <c r="F510" s="92"/>
      <c r="G510" s="92"/>
      <c r="H510" s="92"/>
      <c r="I510" s="92"/>
      <c r="J510" s="92"/>
      <c r="K510" s="92"/>
      <c r="L510" s="92"/>
      <c r="M510" s="93" t="s">
        <v>4154</v>
      </c>
      <c r="N510" s="67" t="s">
        <v>4159</v>
      </c>
      <c r="O510" s="54">
        <v>0.41199999999999998</v>
      </c>
      <c r="P510" s="54">
        <v>1980</v>
      </c>
      <c r="Q510" s="94" t="s">
        <v>3581</v>
      </c>
      <c r="R510" s="66" t="s">
        <v>4160</v>
      </c>
      <c r="S510" s="578">
        <v>41</v>
      </c>
      <c r="T510" s="578">
        <v>2012</v>
      </c>
      <c r="U510" s="578" t="s">
        <v>3523</v>
      </c>
      <c r="V510" s="578" t="s">
        <v>1734</v>
      </c>
      <c r="W510" s="92"/>
      <c r="X510" s="95"/>
      <c r="Y510" s="92"/>
      <c r="Z510" s="92"/>
      <c r="AA510" s="92"/>
      <c r="AB510" s="92"/>
      <c r="AC510" s="91"/>
      <c r="AD510" s="92"/>
      <c r="AE510" s="92"/>
      <c r="AF510" s="92"/>
      <c r="AG510" s="582" t="s">
        <v>4161</v>
      </c>
      <c r="AH510" s="67" t="s">
        <v>4162</v>
      </c>
      <c r="AI510" s="54">
        <v>8.2000000000000003E-2</v>
      </c>
      <c r="AJ510" s="54">
        <v>1977</v>
      </c>
      <c r="AK510" s="57" t="s">
        <v>4163</v>
      </c>
      <c r="AL510" s="92"/>
    </row>
    <row r="511" spans="1:38" ht="26.25" x14ac:dyDescent="0.25">
      <c r="A511" s="63"/>
      <c r="B511" s="62"/>
      <c r="C511" s="62"/>
      <c r="D511" s="92"/>
      <c r="E511" s="92"/>
      <c r="F511" s="92"/>
      <c r="G511" s="92"/>
      <c r="H511" s="92"/>
      <c r="I511" s="92"/>
      <c r="J511" s="92"/>
      <c r="K511" s="92"/>
      <c r="L511" s="92"/>
      <c r="M511" s="93"/>
      <c r="N511" s="67"/>
      <c r="O511" s="54"/>
      <c r="P511" s="54"/>
      <c r="Q511" s="94"/>
      <c r="R511" s="101" t="s">
        <v>4164</v>
      </c>
      <c r="S511" s="579"/>
      <c r="T511" s="579"/>
      <c r="U511" s="579"/>
      <c r="V511" s="579"/>
      <c r="W511" s="92"/>
      <c r="X511" s="95"/>
      <c r="Y511" s="92"/>
      <c r="Z511" s="92"/>
      <c r="AA511" s="92"/>
      <c r="AB511" s="92"/>
      <c r="AC511" s="91"/>
      <c r="AD511" s="92"/>
      <c r="AE511" s="92"/>
      <c r="AF511" s="92"/>
      <c r="AG511" s="583"/>
      <c r="AH511" s="67" t="s">
        <v>4165</v>
      </c>
      <c r="AI511" s="54">
        <v>8.2000000000000003E-2</v>
      </c>
      <c r="AJ511" s="54">
        <v>1977</v>
      </c>
      <c r="AK511" s="57" t="s">
        <v>4163</v>
      </c>
      <c r="AL511" s="92"/>
    </row>
    <row r="512" spans="1:38" x14ac:dyDescent="0.25">
      <c r="A512" s="63"/>
      <c r="B512" s="62"/>
      <c r="C512" s="62"/>
      <c r="D512" s="92"/>
      <c r="E512" s="92"/>
      <c r="F512" s="92"/>
      <c r="G512" s="92"/>
      <c r="H512" s="92"/>
      <c r="I512" s="92"/>
      <c r="J512" s="92"/>
      <c r="K512" s="92"/>
      <c r="L512" s="92"/>
      <c r="M512" s="93"/>
      <c r="N512" s="67"/>
      <c r="O512" s="54"/>
      <c r="P512" s="54"/>
      <c r="Q512" s="94"/>
      <c r="R512" s="98"/>
      <c r="S512" s="99"/>
      <c r="T512" s="93"/>
      <c r="U512" s="93"/>
      <c r="V512" s="100"/>
      <c r="W512" s="92"/>
      <c r="X512" s="95"/>
      <c r="Y512" s="92"/>
      <c r="Z512" s="92"/>
      <c r="AA512" s="92"/>
      <c r="AB512" s="92"/>
      <c r="AC512" s="91"/>
      <c r="AD512" s="92"/>
      <c r="AE512" s="92"/>
      <c r="AF512" s="92"/>
      <c r="AG512" s="583"/>
      <c r="AH512" s="67" t="s">
        <v>4166</v>
      </c>
      <c r="AI512" s="54">
        <v>0.20200000000000001</v>
      </c>
      <c r="AJ512" s="54">
        <v>1977</v>
      </c>
      <c r="AK512" s="57" t="s">
        <v>4167</v>
      </c>
      <c r="AL512" s="92"/>
    </row>
    <row r="513" spans="1:38" x14ac:dyDescent="0.25">
      <c r="A513" s="63"/>
      <c r="B513" s="62"/>
      <c r="C513" s="62"/>
      <c r="D513" s="92"/>
      <c r="E513" s="92"/>
      <c r="F513" s="92"/>
      <c r="G513" s="92"/>
      <c r="H513" s="92"/>
      <c r="I513" s="92"/>
      <c r="J513" s="92"/>
      <c r="K513" s="92"/>
      <c r="L513" s="92"/>
      <c r="M513" s="93"/>
      <c r="N513" s="67"/>
      <c r="O513" s="54"/>
      <c r="P513" s="54"/>
      <c r="Q513" s="94"/>
      <c r="R513" s="98"/>
      <c r="S513" s="99"/>
      <c r="T513" s="93"/>
      <c r="U513" s="93"/>
      <c r="V513" s="100"/>
      <c r="W513" s="92"/>
      <c r="X513" s="95"/>
      <c r="Y513" s="92"/>
      <c r="Z513" s="92"/>
      <c r="AA513" s="92"/>
      <c r="AB513" s="92"/>
      <c r="AC513" s="91"/>
      <c r="AD513" s="92"/>
      <c r="AE513" s="92"/>
      <c r="AF513" s="92"/>
      <c r="AG513" s="583"/>
      <c r="AH513" s="67" t="s">
        <v>4168</v>
      </c>
      <c r="AI513" s="54">
        <v>0.20200000000000001</v>
      </c>
      <c r="AJ513" s="54">
        <v>1977</v>
      </c>
      <c r="AK513" s="57" t="s">
        <v>4167</v>
      </c>
      <c r="AL513" s="92"/>
    </row>
    <row r="514" spans="1:38" x14ac:dyDescent="0.25">
      <c r="A514" s="63"/>
      <c r="B514" s="62"/>
      <c r="C514" s="62"/>
      <c r="D514" s="92"/>
      <c r="E514" s="92"/>
      <c r="F514" s="92"/>
      <c r="G514" s="92"/>
      <c r="H514" s="92"/>
      <c r="I514" s="92"/>
      <c r="J514" s="92"/>
      <c r="K514" s="92"/>
      <c r="L514" s="92"/>
      <c r="M514" s="93"/>
      <c r="N514" s="67"/>
      <c r="O514" s="54"/>
      <c r="P514" s="54"/>
      <c r="Q514" s="94"/>
      <c r="R514" s="98"/>
      <c r="S514" s="99"/>
      <c r="T514" s="93"/>
      <c r="U514" s="93"/>
      <c r="V514" s="100"/>
      <c r="W514" s="92"/>
      <c r="X514" s="95"/>
      <c r="Y514" s="92"/>
      <c r="Z514" s="92"/>
      <c r="AA514" s="92"/>
      <c r="AB514" s="92"/>
      <c r="AC514" s="91"/>
      <c r="AD514" s="92"/>
      <c r="AE514" s="92"/>
      <c r="AF514" s="92"/>
      <c r="AG514" s="583"/>
      <c r="AH514" s="67" t="s">
        <v>4169</v>
      </c>
      <c r="AI514" s="54">
        <v>0.20300000000000001</v>
      </c>
      <c r="AJ514" s="54">
        <v>1977</v>
      </c>
      <c r="AK514" s="57" t="s">
        <v>4170</v>
      </c>
      <c r="AL514" s="92"/>
    </row>
    <row r="515" spans="1:38" x14ac:dyDescent="0.25">
      <c r="A515" s="63"/>
      <c r="B515" s="62"/>
      <c r="C515" s="62"/>
      <c r="D515" s="92"/>
      <c r="E515" s="92"/>
      <c r="F515" s="92"/>
      <c r="G515" s="92"/>
      <c r="H515" s="92"/>
      <c r="I515" s="92"/>
      <c r="J515" s="92"/>
      <c r="K515" s="92"/>
      <c r="L515" s="92"/>
      <c r="M515" s="93"/>
      <c r="N515" s="67"/>
      <c r="O515" s="54"/>
      <c r="P515" s="54"/>
      <c r="Q515" s="94"/>
      <c r="R515" s="98"/>
      <c r="S515" s="99"/>
      <c r="T515" s="93"/>
      <c r="U515" s="93"/>
      <c r="V515" s="100"/>
      <c r="W515" s="92"/>
      <c r="X515" s="95"/>
      <c r="Y515" s="92"/>
      <c r="Z515" s="92"/>
      <c r="AA515" s="92"/>
      <c r="AB515" s="92"/>
      <c r="AC515" s="91"/>
      <c r="AD515" s="92"/>
      <c r="AE515" s="92"/>
      <c r="AF515" s="92"/>
      <c r="AG515" s="583"/>
      <c r="AH515" s="67" t="s">
        <v>4171</v>
      </c>
      <c r="AI515" s="54">
        <v>0.20200000000000001</v>
      </c>
      <c r="AJ515" s="54">
        <v>1977</v>
      </c>
      <c r="AK515" s="57" t="s">
        <v>4167</v>
      </c>
      <c r="AL515" s="92"/>
    </row>
    <row r="516" spans="1:38" x14ac:dyDescent="0.25">
      <c r="A516" s="63"/>
      <c r="B516" s="62"/>
      <c r="C516" s="62"/>
      <c r="D516" s="92"/>
      <c r="E516" s="92"/>
      <c r="F516" s="92"/>
      <c r="G516" s="92"/>
      <c r="H516" s="92"/>
      <c r="I516" s="92"/>
      <c r="J516" s="92"/>
      <c r="K516" s="92"/>
      <c r="L516" s="92"/>
      <c r="M516" s="93"/>
      <c r="N516" s="67"/>
      <c r="O516" s="54"/>
      <c r="P516" s="54"/>
      <c r="Q516" s="94"/>
      <c r="R516" s="98"/>
      <c r="S516" s="99"/>
      <c r="T516" s="93"/>
      <c r="U516" s="93"/>
      <c r="V516" s="100"/>
      <c r="W516" s="92"/>
      <c r="X516" s="95"/>
      <c r="Y516" s="92"/>
      <c r="Z516" s="92"/>
      <c r="AA516" s="92"/>
      <c r="AB516" s="92"/>
      <c r="AC516" s="91"/>
      <c r="AD516" s="92"/>
      <c r="AE516" s="92"/>
      <c r="AF516" s="92"/>
      <c r="AG516" s="583"/>
      <c r="AH516" s="67" t="s">
        <v>4172</v>
      </c>
      <c r="AI516" s="54">
        <v>0.13300000000000001</v>
      </c>
      <c r="AJ516" s="54">
        <v>1979</v>
      </c>
      <c r="AK516" s="57" t="s">
        <v>4173</v>
      </c>
      <c r="AL516" s="92"/>
    </row>
    <row r="517" spans="1:38" x14ac:dyDescent="0.25">
      <c r="A517" s="63"/>
      <c r="B517" s="62"/>
      <c r="C517" s="62"/>
      <c r="D517" s="92"/>
      <c r="E517" s="92"/>
      <c r="F517" s="92"/>
      <c r="G517" s="92"/>
      <c r="H517" s="92"/>
      <c r="I517" s="92"/>
      <c r="J517" s="92"/>
      <c r="K517" s="92"/>
      <c r="L517" s="92"/>
      <c r="M517" s="93"/>
      <c r="N517" s="67"/>
      <c r="O517" s="54"/>
      <c r="P517" s="54"/>
      <c r="Q517" s="94"/>
      <c r="R517" s="98"/>
      <c r="S517" s="99"/>
      <c r="T517" s="93"/>
      <c r="U517" s="93"/>
      <c r="V517" s="100"/>
      <c r="W517" s="92"/>
      <c r="X517" s="95"/>
      <c r="Y517" s="92"/>
      <c r="Z517" s="92"/>
      <c r="AA517" s="92"/>
      <c r="AB517" s="92"/>
      <c r="AC517" s="91"/>
      <c r="AD517" s="92"/>
      <c r="AE517" s="92"/>
      <c r="AF517" s="92"/>
      <c r="AG517" s="583"/>
      <c r="AH517" s="67" t="s">
        <v>4174</v>
      </c>
      <c r="AI517" s="54">
        <v>0.13300000000000001</v>
      </c>
      <c r="AJ517" s="54">
        <v>1979</v>
      </c>
      <c r="AK517" s="57" t="s">
        <v>4173</v>
      </c>
      <c r="AL517" s="92"/>
    </row>
    <row r="518" spans="1:38" x14ac:dyDescent="0.25">
      <c r="A518" s="63"/>
      <c r="B518" s="62"/>
      <c r="C518" s="62"/>
      <c r="D518" s="92"/>
      <c r="E518" s="92"/>
      <c r="F518" s="92"/>
      <c r="G518" s="92"/>
      <c r="H518" s="92"/>
      <c r="I518" s="92"/>
      <c r="J518" s="92"/>
      <c r="K518" s="92"/>
      <c r="L518" s="92"/>
      <c r="M518" s="93"/>
      <c r="N518" s="67"/>
      <c r="O518" s="54"/>
      <c r="P518" s="54"/>
      <c r="Q518" s="94"/>
      <c r="R518" s="98"/>
      <c r="S518" s="99"/>
      <c r="T518" s="93"/>
      <c r="U518" s="93"/>
      <c r="V518" s="100"/>
      <c r="W518" s="92"/>
      <c r="X518" s="95"/>
      <c r="Y518" s="92"/>
      <c r="Z518" s="92"/>
      <c r="AA518" s="92"/>
      <c r="AB518" s="92"/>
      <c r="AC518" s="91"/>
      <c r="AD518" s="92"/>
      <c r="AE518" s="92"/>
      <c r="AF518" s="92"/>
      <c r="AG518" s="583"/>
      <c r="AH518" s="67" t="s">
        <v>4175</v>
      </c>
      <c r="AI518" s="54">
        <v>0.14099999999999999</v>
      </c>
      <c r="AJ518" s="54">
        <v>1967</v>
      </c>
      <c r="AK518" s="57" t="s">
        <v>4113</v>
      </c>
      <c r="AL518" s="92"/>
    </row>
    <row r="519" spans="1:38" x14ac:dyDescent="0.25">
      <c r="A519" s="63"/>
      <c r="B519" s="62"/>
      <c r="C519" s="62"/>
      <c r="D519" s="92"/>
      <c r="E519" s="92"/>
      <c r="F519" s="92"/>
      <c r="G519" s="92"/>
      <c r="H519" s="92"/>
      <c r="I519" s="92"/>
      <c r="J519" s="92"/>
      <c r="K519" s="92"/>
      <c r="L519" s="92"/>
      <c r="M519" s="93"/>
      <c r="N519" s="67"/>
      <c r="O519" s="54"/>
      <c r="P519" s="54"/>
      <c r="Q519" s="94"/>
      <c r="R519" s="98"/>
      <c r="S519" s="99"/>
      <c r="T519" s="93"/>
      <c r="U519" s="93"/>
      <c r="V519" s="100"/>
      <c r="W519" s="92"/>
      <c r="X519" s="95"/>
      <c r="Y519" s="92"/>
      <c r="Z519" s="92"/>
      <c r="AA519" s="92"/>
      <c r="AB519" s="92"/>
      <c r="AC519" s="91"/>
      <c r="AD519" s="92"/>
      <c r="AE519" s="92"/>
      <c r="AF519" s="92"/>
      <c r="AG519" s="583"/>
      <c r="AH519" s="67" t="s">
        <v>4176</v>
      </c>
      <c r="AI519" s="54">
        <v>0.14199999999999999</v>
      </c>
      <c r="AJ519" s="54">
        <v>1967</v>
      </c>
      <c r="AK519" s="57" t="s">
        <v>4113</v>
      </c>
      <c r="AL519" s="92"/>
    </row>
    <row r="520" spans="1:38" x14ac:dyDescent="0.25">
      <c r="A520" s="63"/>
      <c r="B520" s="62"/>
      <c r="C520" s="62"/>
      <c r="D520" s="92"/>
      <c r="E520" s="92"/>
      <c r="F520" s="92"/>
      <c r="G520" s="92"/>
      <c r="H520" s="92"/>
      <c r="I520" s="92"/>
      <c r="J520" s="92"/>
      <c r="K520" s="92"/>
      <c r="L520" s="92"/>
      <c r="M520" s="93"/>
      <c r="N520" s="67"/>
      <c r="O520" s="54"/>
      <c r="P520" s="54"/>
      <c r="Q520" s="94"/>
      <c r="R520" s="98"/>
      <c r="S520" s="99"/>
      <c r="T520" s="93"/>
      <c r="U520" s="93"/>
      <c r="V520" s="100"/>
      <c r="W520" s="92"/>
      <c r="X520" s="95"/>
      <c r="Y520" s="92"/>
      <c r="Z520" s="92"/>
      <c r="AA520" s="92"/>
      <c r="AB520" s="92"/>
      <c r="AC520" s="91"/>
      <c r="AD520" s="92"/>
      <c r="AE520" s="92"/>
      <c r="AF520" s="92"/>
      <c r="AG520" s="583"/>
      <c r="AH520" s="67" t="s">
        <v>4177</v>
      </c>
      <c r="AI520" s="54">
        <v>2.4E-2</v>
      </c>
      <c r="AJ520" s="54">
        <v>1967</v>
      </c>
      <c r="AK520" s="57" t="s">
        <v>4178</v>
      </c>
      <c r="AL520" s="92"/>
    </row>
    <row r="521" spans="1:38" x14ac:dyDescent="0.25">
      <c r="A521" s="63"/>
      <c r="B521" s="62"/>
      <c r="C521" s="62"/>
      <c r="D521" s="92"/>
      <c r="E521" s="92"/>
      <c r="F521" s="92"/>
      <c r="G521" s="92"/>
      <c r="H521" s="92"/>
      <c r="I521" s="92"/>
      <c r="J521" s="92"/>
      <c r="K521" s="92"/>
      <c r="L521" s="92"/>
      <c r="M521" s="93"/>
      <c r="N521" s="67"/>
      <c r="O521" s="54"/>
      <c r="P521" s="54"/>
      <c r="Q521" s="94"/>
      <c r="R521" s="98"/>
      <c r="S521" s="99"/>
      <c r="T521" s="93"/>
      <c r="U521" s="93"/>
      <c r="V521" s="100"/>
      <c r="W521" s="92"/>
      <c r="X521" s="95"/>
      <c r="Y521" s="92"/>
      <c r="Z521" s="92"/>
      <c r="AA521" s="92"/>
      <c r="AB521" s="92"/>
      <c r="AC521" s="91"/>
      <c r="AD521" s="92"/>
      <c r="AE521" s="92"/>
      <c r="AF521" s="92"/>
      <c r="AG521" s="583"/>
      <c r="AH521" s="67" t="s">
        <v>4179</v>
      </c>
      <c r="AI521" s="54">
        <v>2.3E-2</v>
      </c>
      <c r="AJ521" s="54">
        <v>1967</v>
      </c>
      <c r="AK521" s="57" t="s">
        <v>4178</v>
      </c>
      <c r="AL521" s="92"/>
    </row>
    <row r="522" spans="1:38" x14ac:dyDescent="0.25">
      <c r="A522" s="63"/>
      <c r="B522" s="62"/>
      <c r="C522" s="62"/>
      <c r="D522" s="92"/>
      <c r="E522" s="92"/>
      <c r="F522" s="92"/>
      <c r="G522" s="92"/>
      <c r="H522" s="92"/>
      <c r="I522" s="92"/>
      <c r="J522" s="92"/>
      <c r="K522" s="92"/>
      <c r="L522" s="92"/>
      <c r="M522" s="93"/>
      <c r="N522" s="67"/>
      <c r="O522" s="54"/>
      <c r="P522" s="54"/>
      <c r="Q522" s="94"/>
      <c r="R522" s="98"/>
      <c r="S522" s="99"/>
      <c r="T522" s="93"/>
      <c r="U522" s="93"/>
      <c r="V522" s="100"/>
      <c r="W522" s="92"/>
      <c r="X522" s="95"/>
      <c r="Y522" s="92"/>
      <c r="Z522" s="92"/>
      <c r="AA522" s="92"/>
      <c r="AB522" s="92"/>
      <c r="AC522" s="91"/>
      <c r="AD522" s="92"/>
      <c r="AE522" s="92"/>
      <c r="AF522" s="92"/>
      <c r="AG522" s="583"/>
      <c r="AH522" s="67" t="s">
        <v>4180</v>
      </c>
      <c r="AI522" s="54">
        <v>0.04</v>
      </c>
      <c r="AJ522" s="54">
        <v>1977</v>
      </c>
      <c r="AK522" s="57" t="s">
        <v>3752</v>
      </c>
      <c r="AL522" s="92"/>
    </row>
    <row r="523" spans="1:38" x14ac:dyDescent="0.25">
      <c r="A523" s="63"/>
      <c r="B523" s="62"/>
      <c r="C523" s="62"/>
      <c r="D523" s="92"/>
      <c r="E523" s="92"/>
      <c r="F523" s="92"/>
      <c r="G523" s="92"/>
      <c r="H523" s="92"/>
      <c r="I523" s="92"/>
      <c r="J523" s="92"/>
      <c r="K523" s="92"/>
      <c r="L523" s="92"/>
      <c r="M523" s="93"/>
      <c r="N523" s="67"/>
      <c r="O523" s="54"/>
      <c r="P523" s="54"/>
      <c r="Q523" s="94"/>
      <c r="R523" s="98"/>
      <c r="S523" s="99"/>
      <c r="T523" s="98"/>
      <c r="U523" s="93"/>
      <c r="V523" s="100"/>
      <c r="W523" s="92"/>
      <c r="X523" s="95"/>
      <c r="Y523" s="92"/>
      <c r="Z523" s="92"/>
      <c r="AA523" s="92"/>
      <c r="AB523" s="92"/>
      <c r="AC523" s="91"/>
      <c r="AD523" s="92"/>
      <c r="AE523" s="92"/>
      <c r="AF523" s="92"/>
      <c r="AG523" s="584"/>
      <c r="AH523" s="67" t="s">
        <v>4181</v>
      </c>
      <c r="AI523" s="54">
        <v>4.1000000000000002E-2</v>
      </c>
      <c r="AJ523" s="54">
        <v>1978</v>
      </c>
      <c r="AK523" s="57" t="s">
        <v>3752</v>
      </c>
      <c r="AL523" s="92"/>
    </row>
    <row r="524" spans="1:38" x14ac:dyDescent="0.25">
      <c r="A524" s="63"/>
      <c r="B524" s="62"/>
      <c r="C524" s="62"/>
      <c r="D524" s="92"/>
      <c r="E524" s="92"/>
      <c r="F524" s="92"/>
      <c r="G524" s="92"/>
      <c r="H524" s="92"/>
      <c r="I524" s="92"/>
      <c r="J524" s="92"/>
      <c r="K524" s="92"/>
      <c r="L524" s="92"/>
      <c r="M524" s="93"/>
      <c r="N524" s="67"/>
      <c r="O524" s="54"/>
      <c r="P524" s="54"/>
      <c r="Q524" s="94"/>
      <c r="R524" s="98"/>
      <c r="S524" s="99"/>
      <c r="T524" s="98"/>
      <c r="U524" s="93"/>
      <c r="V524" s="100"/>
      <c r="W524" s="92"/>
      <c r="X524" s="95"/>
      <c r="Y524" s="92"/>
      <c r="Z524" s="92"/>
      <c r="AA524" s="92"/>
      <c r="AB524" s="92"/>
      <c r="AC524" s="91"/>
      <c r="AD524" s="92"/>
      <c r="AE524" s="92"/>
      <c r="AF524" s="92"/>
      <c r="AG524" s="522"/>
      <c r="AH524" s="92"/>
      <c r="AI524" s="92"/>
      <c r="AJ524" s="92"/>
      <c r="AK524" s="92"/>
      <c r="AL524" s="92"/>
    </row>
    <row r="525" spans="1:38" x14ac:dyDescent="0.25">
      <c r="A525" s="63"/>
      <c r="B525" s="62"/>
      <c r="C525" s="62"/>
      <c r="D525" s="92"/>
      <c r="E525" s="92"/>
      <c r="F525" s="92"/>
      <c r="G525" s="92"/>
      <c r="H525" s="92"/>
      <c r="I525" s="92"/>
      <c r="J525" s="92"/>
      <c r="K525" s="92"/>
      <c r="L525" s="92"/>
      <c r="M525" s="93"/>
      <c r="N525" s="67"/>
      <c r="O525" s="54"/>
      <c r="P525" s="54"/>
      <c r="Q525" s="94"/>
      <c r="R525" s="98"/>
      <c r="S525" s="99"/>
      <c r="T525" s="98"/>
      <c r="U525" s="93"/>
      <c r="V525" s="100"/>
      <c r="W525" s="92"/>
      <c r="X525" s="95"/>
      <c r="Y525" s="92"/>
      <c r="Z525" s="92"/>
      <c r="AA525" s="92"/>
      <c r="AB525" s="92"/>
      <c r="AC525" s="91"/>
      <c r="AD525" s="92"/>
      <c r="AE525" s="92"/>
      <c r="AF525" s="92"/>
      <c r="AG525" s="522"/>
      <c r="AH525" s="92"/>
      <c r="AI525" s="92"/>
      <c r="AJ525" s="92"/>
      <c r="AK525" s="92"/>
      <c r="AL525" s="92"/>
    </row>
    <row r="526" spans="1:38" x14ac:dyDescent="0.25">
      <c r="A526" s="63"/>
      <c r="B526" s="62"/>
      <c r="C526" s="62"/>
      <c r="D526" s="92"/>
      <c r="E526" s="92"/>
      <c r="F526" s="92"/>
      <c r="G526" s="92"/>
      <c r="H526" s="92"/>
      <c r="I526" s="92"/>
      <c r="J526" s="92"/>
      <c r="K526" s="92"/>
      <c r="L526" s="92"/>
      <c r="M526" s="93" t="s">
        <v>4154</v>
      </c>
      <c r="N526" s="73" t="s">
        <v>4182</v>
      </c>
      <c r="O526" s="54">
        <v>0.25900000000000001</v>
      </c>
      <c r="P526" s="54">
        <v>1977</v>
      </c>
      <c r="Q526" s="94" t="s">
        <v>3567</v>
      </c>
      <c r="R526" s="66" t="s">
        <v>4183</v>
      </c>
      <c r="S526" s="54">
        <v>108</v>
      </c>
      <c r="T526" s="66">
        <v>2006</v>
      </c>
      <c r="U526" s="56" t="s">
        <v>1018</v>
      </c>
      <c r="V526" s="54" t="s">
        <v>28</v>
      </c>
      <c r="W526" s="92"/>
      <c r="X526" s="95"/>
      <c r="Y526" s="92"/>
      <c r="Z526" s="92"/>
      <c r="AA526" s="92"/>
      <c r="AB526" s="92"/>
      <c r="AC526" s="91"/>
      <c r="AD526" s="92"/>
      <c r="AE526" s="92"/>
      <c r="AF526" s="92"/>
      <c r="AG526" s="522"/>
      <c r="AH526" s="92"/>
      <c r="AI526" s="92"/>
      <c r="AJ526" s="92"/>
      <c r="AK526" s="92"/>
      <c r="AL526" s="92"/>
    </row>
    <row r="527" spans="1:38" x14ac:dyDescent="0.25">
      <c r="A527" s="63"/>
      <c r="B527" s="62"/>
      <c r="C527" s="62"/>
      <c r="D527" s="92"/>
      <c r="E527" s="92"/>
      <c r="F527" s="92"/>
      <c r="G527" s="92"/>
      <c r="H527" s="92"/>
      <c r="I527" s="92"/>
      <c r="J527" s="92"/>
      <c r="K527" s="92"/>
      <c r="L527" s="92"/>
      <c r="M527" s="93"/>
      <c r="N527" s="73"/>
      <c r="O527" s="54"/>
      <c r="P527" s="54"/>
      <c r="Q527" s="94"/>
      <c r="R527" s="98"/>
      <c r="S527" s="99"/>
      <c r="T527" s="98"/>
      <c r="U527" s="93"/>
      <c r="V527" s="100"/>
      <c r="W527" s="92"/>
      <c r="X527" s="95"/>
      <c r="Y527" s="92"/>
      <c r="Z527" s="92"/>
      <c r="AA527" s="92"/>
      <c r="AB527" s="92"/>
      <c r="AC527" s="91"/>
      <c r="AD527" s="92"/>
      <c r="AE527" s="92"/>
      <c r="AF527" s="92"/>
      <c r="AG527" s="522"/>
      <c r="AH527" s="92"/>
      <c r="AI527" s="92"/>
      <c r="AJ527" s="92"/>
      <c r="AK527" s="92"/>
      <c r="AL527" s="92"/>
    </row>
    <row r="528" spans="1:38" x14ac:dyDescent="0.25">
      <c r="A528" s="63"/>
      <c r="B528" s="62"/>
      <c r="C528" s="62"/>
      <c r="D528" s="92"/>
      <c r="E528" s="92"/>
      <c r="F528" s="92"/>
      <c r="G528" s="92"/>
      <c r="H528" s="92"/>
      <c r="I528" s="92"/>
      <c r="J528" s="92"/>
      <c r="K528" s="92"/>
      <c r="L528" s="92"/>
      <c r="M528" s="93" t="s">
        <v>4184</v>
      </c>
      <c r="N528" s="73" t="s">
        <v>4185</v>
      </c>
      <c r="O528" s="54">
        <v>9.8000000000000004E-2</v>
      </c>
      <c r="P528" s="54">
        <v>1977</v>
      </c>
      <c r="Q528" s="94" t="s">
        <v>3567</v>
      </c>
      <c r="R528" s="98"/>
      <c r="S528" s="99"/>
      <c r="T528" s="98"/>
      <c r="U528" s="93"/>
      <c r="V528" s="100"/>
      <c r="W528" s="92"/>
      <c r="X528" s="95"/>
      <c r="Y528" s="92"/>
      <c r="Z528" s="92"/>
      <c r="AA528" s="92"/>
      <c r="AB528" s="92"/>
      <c r="AC528" s="91"/>
      <c r="AD528" s="92"/>
      <c r="AE528" s="92"/>
      <c r="AF528" s="92"/>
      <c r="AG528" s="522"/>
      <c r="AH528" s="92"/>
      <c r="AI528" s="92"/>
      <c r="AJ528" s="92"/>
      <c r="AK528" s="92"/>
      <c r="AL528" s="92"/>
    </row>
    <row r="529" spans="1:38" x14ac:dyDescent="0.25">
      <c r="A529" s="63"/>
      <c r="B529" s="62"/>
      <c r="C529" s="62"/>
      <c r="D529" s="92"/>
      <c r="E529" s="92"/>
      <c r="F529" s="92"/>
      <c r="G529" s="92"/>
      <c r="H529" s="92"/>
      <c r="I529" s="92"/>
      <c r="J529" s="92"/>
      <c r="K529" s="92"/>
      <c r="L529" s="92"/>
      <c r="M529" s="93" t="s">
        <v>4184</v>
      </c>
      <c r="N529" s="73" t="s">
        <v>4186</v>
      </c>
      <c r="O529" s="54">
        <v>9.9000000000000005E-2</v>
      </c>
      <c r="P529" s="54">
        <v>1977</v>
      </c>
      <c r="Q529" s="94" t="s">
        <v>3567</v>
      </c>
      <c r="R529" s="66" t="s">
        <v>4187</v>
      </c>
      <c r="S529" s="578">
        <v>31</v>
      </c>
      <c r="T529" s="66">
        <v>1977</v>
      </c>
      <c r="U529" s="578" t="s">
        <v>1016</v>
      </c>
      <c r="V529" s="578" t="s">
        <v>28</v>
      </c>
      <c r="W529" s="92"/>
      <c r="X529" s="95"/>
      <c r="Y529" s="92"/>
      <c r="Z529" s="92"/>
      <c r="AA529" s="92"/>
      <c r="AB529" s="92"/>
      <c r="AC529" s="91"/>
      <c r="AD529" s="92"/>
      <c r="AE529" s="92"/>
      <c r="AF529" s="92"/>
      <c r="AG529" s="582" t="s">
        <v>4188</v>
      </c>
      <c r="AH529" s="67" t="s">
        <v>4189</v>
      </c>
      <c r="AI529" s="54">
        <v>0.10199999999999999</v>
      </c>
      <c r="AJ529" s="54">
        <v>1977</v>
      </c>
      <c r="AK529" s="57" t="s">
        <v>3458</v>
      </c>
      <c r="AL529" s="92"/>
    </row>
    <row r="530" spans="1:38" ht="38.25" x14ac:dyDescent="0.25">
      <c r="A530" s="63"/>
      <c r="B530" s="62"/>
      <c r="C530" s="62"/>
      <c r="D530" s="92"/>
      <c r="E530" s="92"/>
      <c r="F530" s="92"/>
      <c r="G530" s="92"/>
      <c r="H530" s="92"/>
      <c r="I530" s="92"/>
      <c r="J530" s="92"/>
      <c r="K530" s="92"/>
      <c r="L530" s="92"/>
      <c r="M530" s="93"/>
      <c r="N530" s="67"/>
      <c r="O530" s="54"/>
      <c r="P530" s="54"/>
      <c r="Q530" s="94"/>
      <c r="R530" s="110" t="s">
        <v>4190</v>
      </c>
      <c r="S530" s="579"/>
      <c r="T530" s="99">
        <v>2014</v>
      </c>
      <c r="U530" s="579"/>
      <c r="V530" s="579"/>
      <c r="W530" s="92"/>
      <c r="X530" s="95"/>
      <c r="Y530" s="92"/>
      <c r="Z530" s="92"/>
      <c r="AA530" s="92"/>
      <c r="AB530" s="92"/>
      <c r="AC530" s="91"/>
      <c r="AD530" s="92"/>
      <c r="AE530" s="92"/>
      <c r="AF530" s="92"/>
      <c r="AG530" s="583"/>
      <c r="AH530" s="67" t="s">
        <v>4191</v>
      </c>
      <c r="AI530" s="54">
        <v>8.3000000000000004E-2</v>
      </c>
      <c r="AJ530" s="54">
        <v>1978</v>
      </c>
      <c r="AK530" s="57" t="s">
        <v>4192</v>
      </c>
      <c r="AL530" s="92"/>
    </row>
    <row r="531" spans="1:38" x14ac:dyDescent="0.25">
      <c r="A531" s="63"/>
      <c r="B531" s="62"/>
      <c r="C531" s="62"/>
      <c r="D531" s="92"/>
      <c r="E531" s="92"/>
      <c r="F531" s="92"/>
      <c r="G531" s="92"/>
      <c r="H531" s="92"/>
      <c r="I531" s="92"/>
      <c r="J531" s="92"/>
      <c r="K531" s="92"/>
      <c r="L531" s="92"/>
      <c r="M531" s="93"/>
      <c r="N531" s="67"/>
      <c r="O531" s="54"/>
      <c r="P531" s="54"/>
      <c r="Q531" s="94"/>
      <c r="R531" s="98"/>
      <c r="S531" s="99"/>
      <c r="T531" s="98"/>
      <c r="U531" s="93"/>
      <c r="V531" s="100"/>
      <c r="W531" s="92"/>
      <c r="X531" s="95"/>
      <c r="Y531" s="92"/>
      <c r="Z531" s="92"/>
      <c r="AA531" s="92"/>
      <c r="AB531" s="92"/>
      <c r="AC531" s="91"/>
      <c r="AD531" s="92"/>
      <c r="AE531" s="92"/>
      <c r="AF531" s="92"/>
      <c r="AG531" s="583"/>
      <c r="AH531" s="67" t="s">
        <v>4193</v>
      </c>
      <c r="AI531" s="54">
        <v>0.115</v>
      </c>
      <c r="AJ531" s="54">
        <v>1976</v>
      </c>
      <c r="AK531" s="57" t="s">
        <v>4194</v>
      </c>
      <c r="AL531" s="92"/>
    </row>
    <row r="532" spans="1:38" x14ac:dyDescent="0.25">
      <c r="A532" s="63"/>
      <c r="B532" s="62"/>
      <c r="C532" s="62"/>
      <c r="D532" s="92"/>
      <c r="E532" s="92"/>
      <c r="F532" s="92"/>
      <c r="G532" s="92"/>
      <c r="H532" s="92"/>
      <c r="I532" s="92"/>
      <c r="J532" s="92"/>
      <c r="K532" s="92"/>
      <c r="L532" s="92"/>
      <c r="M532" s="93"/>
      <c r="N532" s="67"/>
      <c r="O532" s="54"/>
      <c r="P532" s="54"/>
      <c r="Q532" s="94"/>
      <c r="R532" s="98"/>
      <c r="S532" s="99"/>
      <c r="T532" s="93"/>
      <c r="U532" s="93"/>
      <c r="V532" s="100"/>
      <c r="W532" s="92"/>
      <c r="X532" s="95"/>
      <c r="Y532" s="92"/>
      <c r="Z532" s="92"/>
      <c r="AA532" s="92"/>
      <c r="AB532" s="92"/>
      <c r="AC532" s="91"/>
      <c r="AD532" s="92"/>
      <c r="AE532" s="92"/>
      <c r="AF532" s="92"/>
      <c r="AG532" s="583"/>
      <c r="AH532" s="67" t="s">
        <v>4195</v>
      </c>
      <c r="AI532" s="54">
        <v>0.11700000000000001</v>
      </c>
      <c r="AJ532" s="54">
        <v>1976</v>
      </c>
      <c r="AK532" s="57" t="s">
        <v>4196</v>
      </c>
      <c r="AL532" s="92"/>
    </row>
    <row r="533" spans="1:38" x14ac:dyDescent="0.25">
      <c r="A533" s="63"/>
      <c r="B533" s="62"/>
      <c r="C533" s="62"/>
      <c r="D533" s="92"/>
      <c r="E533" s="92"/>
      <c r="F533" s="92"/>
      <c r="G533" s="92"/>
      <c r="H533" s="92"/>
      <c r="I533" s="92"/>
      <c r="J533" s="92"/>
      <c r="K533" s="92"/>
      <c r="L533" s="92"/>
      <c r="M533" s="93"/>
      <c r="N533" s="67"/>
      <c r="O533" s="54"/>
      <c r="P533" s="54"/>
      <c r="Q533" s="94"/>
      <c r="R533" s="98"/>
      <c r="S533" s="99"/>
      <c r="T533" s="93"/>
      <c r="U533" s="93"/>
      <c r="V533" s="100"/>
      <c r="W533" s="92"/>
      <c r="X533" s="95"/>
      <c r="Y533" s="92"/>
      <c r="Z533" s="92"/>
      <c r="AA533" s="92"/>
      <c r="AB533" s="92"/>
      <c r="AC533" s="91"/>
      <c r="AD533" s="92"/>
      <c r="AE533" s="92"/>
      <c r="AF533" s="92"/>
      <c r="AG533" s="583"/>
      <c r="AH533" s="67" t="s">
        <v>4197</v>
      </c>
      <c r="AI533" s="54">
        <v>4.7E-2</v>
      </c>
      <c r="AJ533" s="54">
        <v>1993</v>
      </c>
      <c r="AK533" s="57" t="s">
        <v>3619</v>
      </c>
      <c r="AL533" s="92"/>
    </row>
    <row r="534" spans="1:38" x14ac:dyDescent="0.25">
      <c r="A534" s="63"/>
      <c r="B534" s="62"/>
      <c r="C534" s="62"/>
      <c r="D534" s="92"/>
      <c r="E534" s="92"/>
      <c r="F534" s="92"/>
      <c r="G534" s="92"/>
      <c r="H534" s="92"/>
      <c r="I534" s="92"/>
      <c r="J534" s="92"/>
      <c r="K534" s="92"/>
      <c r="L534" s="92"/>
      <c r="M534" s="93"/>
      <c r="N534" s="67"/>
      <c r="O534" s="54"/>
      <c r="P534" s="54"/>
      <c r="Q534" s="94"/>
      <c r="R534" s="98"/>
      <c r="S534" s="99"/>
      <c r="T534" s="93"/>
      <c r="U534" s="93"/>
      <c r="V534" s="100"/>
      <c r="W534" s="92"/>
      <c r="X534" s="95"/>
      <c r="Y534" s="92"/>
      <c r="Z534" s="92"/>
      <c r="AA534" s="92"/>
      <c r="AB534" s="92"/>
      <c r="AC534" s="91"/>
      <c r="AD534" s="92"/>
      <c r="AE534" s="92"/>
      <c r="AF534" s="92"/>
      <c r="AG534" s="583"/>
      <c r="AH534" s="67" t="s">
        <v>4198</v>
      </c>
      <c r="AI534" s="54">
        <v>4.7E-2</v>
      </c>
      <c r="AJ534" s="54">
        <v>1993</v>
      </c>
      <c r="AK534" s="57" t="s">
        <v>3619</v>
      </c>
      <c r="AL534" s="92"/>
    </row>
    <row r="535" spans="1:38" x14ac:dyDescent="0.25">
      <c r="A535" s="63"/>
      <c r="B535" s="62"/>
      <c r="C535" s="62"/>
      <c r="D535" s="92"/>
      <c r="E535" s="92"/>
      <c r="F535" s="92"/>
      <c r="G535" s="92"/>
      <c r="H535" s="92"/>
      <c r="I535" s="92"/>
      <c r="J535" s="92"/>
      <c r="K535" s="92"/>
      <c r="L535" s="92"/>
      <c r="M535" s="93"/>
      <c r="N535" s="67"/>
      <c r="O535" s="54"/>
      <c r="P535" s="54"/>
      <c r="Q535" s="94"/>
      <c r="R535" s="98"/>
      <c r="S535" s="99"/>
      <c r="T535" s="93"/>
      <c r="U535" s="93"/>
      <c r="V535" s="100"/>
      <c r="W535" s="92"/>
      <c r="X535" s="95"/>
      <c r="Y535" s="92"/>
      <c r="Z535" s="92"/>
      <c r="AA535" s="92"/>
      <c r="AB535" s="92"/>
      <c r="AC535" s="91"/>
      <c r="AD535" s="92"/>
      <c r="AE535" s="92"/>
      <c r="AF535" s="92"/>
      <c r="AG535" s="583"/>
      <c r="AH535" s="67" t="s">
        <v>4199</v>
      </c>
      <c r="AI535" s="54">
        <v>3.6999999999999998E-2</v>
      </c>
      <c r="AJ535" s="54">
        <v>1993</v>
      </c>
      <c r="AK535" s="57" t="s">
        <v>4163</v>
      </c>
      <c r="AL535" s="92"/>
    </row>
    <row r="536" spans="1:38" x14ac:dyDescent="0.25">
      <c r="A536" s="63"/>
      <c r="B536" s="62"/>
      <c r="C536" s="62"/>
      <c r="D536" s="92"/>
      <c r="E536" s="92"/>
      <c r="F536" s="92"/>
      <c r="G536" s="92"/>
      <c r="H536" s="92"/>
      <c r="I536" s="92"/>
      <c r="J536" s="92"/>
      <c r="K536" s="92"/>
      <c r="L536" s="92"/>
      <c r="M536" s="93"/>
      <c r="N536" s="67"/>
      <c r="O536" s="54"/>
      <c r="P536" s="54"/>
      <c r="Q536" s="94"/>
      <c r="R536" s="98"/>
      <c r="S536" s="99"/>
      <c r="T536" s="93"/>
      <c r="U536" s="93"/>
      <c r="V536" s="100"/>
      <c r="W536" s="92"/>
      <c r="X536" s="95"/>
      <c r="Y536" s="92"/>
      <c r="Z536" s="92"/>
      <c r="AA536" s="92"/>
      <c r="AB536" s="92"/>
      <c r="AC536" s="91"/>
      <c r="AD536" s="92"/>
      <c r="AE536" s="92"/>
      <c r="AF536" s="92"/>
      <c r="AG536" s="583"/>
      <c r="AH536" s="67" t="s">
        <v>4200</v>
      </c>
      <c r="AI536" s="54">
        <v>4.5999999999999999E-2</v>
      </c>
      <c r="AJ536" s="54">
        <v>1993</v>
      </c>
      <c r="AK536" s="57" t="s">
        <v>4163</v>
      </c>
      <c r="AL536" s="92"/>
    </row>
    <row r="537" spans="1:38" x14ac:dyDescent="0.25">
      <c r="A537" s="63"/>
      <c r="B537" s="67"/>
      <c r="C537" s="67"/>
      <c r="D537" s="92"/>
      <c r="E537" s="92"/>
      <c r="F537" s="92"/>
      <c r="G537" s="92"/>
      <c r="H537" s="92"/>
      <c r="I537" s="92"/>
      <c r="J537" s="92"/>
      <c r="K537" s="92"/>
      <c r="L537" s="92"/>
      <c r="M537" s="93"/>
      <c r="N537" s="67"/>
      <c r="O537" s="54"/>
      <c r="P537" s="54"/>
      <c r="Q537" s="94"/>
      <c r="R537" s="98"/>
      <c r="S537" s="99"/>
      <c r="T537" s="93"/>
      <c r="U537" s="93"/>
      <c r="V537" s="100"/>
      <c r="W537" s="92"/>
      <c r="X537" s="95"/>
      <c r="Y537" s="92"/>
      <c r="Z537" s="92"/>
      <c r="AA537" s="92"/>
      <c r="AB537" s="92"/>
      <c r="AC537" s="91"/>
      <c r="AD537" s="92"/>
      <c r="AE537" s="92"/>
      <c r="AF537" s="92"/>
      <c r="AG537" s="584"/>
      <c r="AH537" s="67" t="s">
        <v>4201</v>
      </c>
      <c r="AI537" s="54">
        <v>5.1999999999999998E-2</v>
      </c>
      <c r="AJ537" s="54">
        <v>1977</v>
      </c>
      <c r="AK537" s="57" t="s">
        <v>3458</v>
      </c>
      <c r="AL537" s="92"/>
    </row>
    <row r="538" spans="1:38" x14ac:dyDescent="0.25">
      <c r="A538" s="63"/>
      <c r="B538" s="67"/>
      <c r="C538" s="67"/>
      <c r="D538" s="92"/>
      <c r="E538" s="92"/>
      <c r="F538" s="92"/>
      <c r="G538" s="92"/>
      <c r="H538" s="92"/>
      <c r="I538" s="92"/>
      <c r="J538" s="92"/>
      <c r="K538" s="92"/>
      <c r="L538" s="92"/>
      <c r="M538" s="93"/>
      <c r="N538" s="67"/>
      <c r="O538" s="54"/>
      <c r="P538" s="54"/>
      <c r="Q538" s="94"/>
      <c r="R538" s="98"/>
      <c r="S538" s="99"/>
      <c r="T538" s="93"/>
      <c r="U538" s="93"/>
      <c r="V538" s="100"/>
      <c r="W538" s="92"/>
      <c r="X538" s="95"/>
      <c r="Y538" s="92"/>
      <c r="Z538" s="92"/>
      <c r="AA538" s="92"/>
      <c r="AB538" s="92"/>
      <c r="AC538" s="91"/>
      <c r="AD538" s="92"/>
      <c r="AE538" s="92"/>
      <c r="AF538" s="92"/>
      <c r="AG538" s="522"/>
      <c r="AH538" s="92"/>
      <c r="AI538" s="92"/>
      <c r="AJ538" s="92"/>
      <c r="AK538" s="92"/>
      <c r="AL538" s="92"/>
    </row>
    <row r="539" spans="1:38" x14ac:dyDescent="0.25">
      <c r="A539" s="63"/>
      <c r="B539" s="67"/>
      <c r="C539" s="67"/>
      <c r="D539" s="92"/>
      <c r="E539" s="92"/>
      <c r="F539" s="92"/>
      <c r="G539" s="92"/>
      <c r="H539" s="92"/>
      <c r="I539" s="92"/>
      <c r="J539" s="92"/>
      <c r="K539" s="92"/>
      <c r="L539" s="92"/>
      <c r="M539" s="93"/>
      <c r="N539" s="67"/>
      <c r="O539" s="54"/>
      <c r="P539" s="54"/>
      <c r="Q539" s="94"/>
      <c r="R539" s="98"/>
      <c r="S539" s="99"/>
      <c r="T539" s="93"/>
      <c r="U539" s="93"/>
      <c r="V539" s="100"/>
      <c r="W539" s="92"/>
      <c r="X539" s="95"/>
      <c r="Y539" s="92"/>
      <c r="Z539" s="92"/>
      <c r="AA539" s="92"/>
      <c r="AB539" s="92"/>
      <c r="AC539" s="91"/>
      <c r="AD539" s="92"/>
      <c r="AE539" s="92"/>
      <c r="AF539" s="92"/>
      <c r="AG539" s="522"/>
      <c r="AH539" s="92"/>
      <c r="AI539" s="92"/>
      <c r="AJ539" s="92"/>
      <c r="AK539" s="92"/>
      <c r="AL539" s="92"/>
    </row>
    <row r="540" spans="1:38" x14ac:dyDescent="0.25">
      <c r="A540" s="63"/>
      <c r="B540" s="67"/>
      <c r="C540" s="67"/>
      <c r="D540" s="92"/>
      <c r="E540" s="92"/>
      <c r="F540" s="92"/>
      <c r="G540" s="92"/>
      <c r="H540" s="92"/>
      <c r="I540" s="92"/>
      <c r="J540" s="92"/>
      <c r="K540" s="92"/>
      <c r="L540" s="92"/>
      <c r="M540" s="93" t="s">
        <v>4184</v>
      </c>
      <c r="N540" s="67" t="s">
        <v>4202</v>
      </c>
      <c r="O540" s="54">
        <v>0.18099999999999999</v>
      </c>
      <c r="P540" s="54">
        <v>1977</v>
      </c>
      <c r="Q540" s="94" t="s">
        <v>4203</v>
      </c>
      <c r="R540" s="66" t="s">
        <v>4204</v>
      </c>
      <c r="S540" s="578">
        <v>32</v>
      </c>
      <c r="T540" s="578">
        <v>2014</v>
      </c>
      <c r="U540" s="578" t="s">
        <v>3523</v>
      </c>
      <c r="V540" s="578" t="s">
        <v>1738</v>
      </c>
      <c r="W540" s="92"/>
      <c r="X540" s="95"/>
      <c r="Y540" s="92"/>
      <c r="Z540" s="92"/>
      <c r="AA540" s="92"/>
      <c r="AB540" s="92"/>
      <c r="AC540" s="91"/>
      <c r="AD540" s="92"/>
      <c r="AE540" s="92"/>
      <c r="AF540" s="92"/>
      <c r="AG540" s="582" t="s">
        <v>4205</v>
      </c>
      <c r="AH540" s="591" t="s">
        <v>4206</v>
      </c>
      <c r="AI540" s="54">
        <v>0.13400000000000001</v>
      </c>
      <c r="AJ540" s="54">
        <v>1987</v>
      </c>
      <c r="AK540" s="57" t="s">
        <v>4207</v>
      </c>
      <c r="AL540" s="92"/>
    </row>
    <row r="541" spans="1:38" ht="25.5" x14ac:dyDescent="0.25">
      <c r="A541" s="66"/>
      <c r="B541" s="62"/>
      <c r="C541" s="62"/>
      <c r="D541" s="92"/>
      <c r="E541" s="92"/>
      <c r="F541" s="92"/>
      <c r="G541" s="92"/>
      <c r="H541" s="92"/>
      <c r="I541" s="92"/>
      <c r="J541" s="92"/>
      <c r="K541" s="92"/>
      <c r="L541" s="92"/>
      <c r="M541" s="93"/>
      <c r="N541" s="73"/>
      <c r="O541" s="54"/>
      <c r="P541" s="54"/>
      <c r="Q541" s="94"/>
      <c r="R541" s="110" t="s">
        <v>4208</v>
      </c>
      <c r="S541" s="579"/>
      <c r="T541" s="579"/>
      <c r="U541" s="579"/>
      <c r="V541" s="579"/>
      <c r="W541" s="92"/>
      <c r="X541" s="95"/>
      <c r="Y541" s="92"/>
      <c r="Z541" s="92"/>
      <c r="AA541" s="92"/>
      <c r="AB541" s="92"/>
      <c r="AC541" s="91"/>
      <c r="AD541" s="92"/>
      <c r="AE541" s="92"/>
      <c r="AF541" s="92"/>
      <c r="AG541" s="583"/>
      <c r="AH541" s="592"/>
      <c r="AI541" s="54">
        <v>0.13400000000000001</v>
      </c>
      <c r="AJ541" s="54">
        <v>1987</v>
      </c>
      <c r="AK541" s="57" t="s">
        <v>4207</v>
      </c>
      <c r="AL541" s="92"/>
    </row>
    <row r="542" spans="1:38" x14ac:dyDescent="0.25">
      <c r="A542" s="66"/>
      <c r="B542" s="62"/>
      <c r="C542" s="62"/>
      <c r="D542" s="92"/>
      <c r="E542" s="92"/>
      <c r="F542" s="92"/>
      <c r="G542" s="92"/>
      <c r="H542" s="92"/>
      <c r="I542" s="92"/>
      <c r="J542" s="92"/>
      <c r="K542" s="92"/>
      <c r="L542" s="92"/>
      <c r="M542" s="93"/>
      <c r="N542" s="67"/>
      <c r="O542" s="54"/>
      <c r="P542" s="54"/>
      <c r="Q542" s="94"/>
      <c r="R542" s="98"/>
      <c r="S542" s="99"/>
      <c r="T542" s="93"/>
      <c r="U542" s="93"/>
      <c r="V542" s="100"/>
      <c r="W542" s="92"/>
      <c r="X542" s="95"/>
      <c r="Y542" s="92"/>
      <c r="Z542" s="92"/>
      <c r="AA542" s="92"/>
      <c r="AB542" s="92"/>
      <c r="AC542" s="91"/>
      <c r="AD542" s="92"/>
      <c r="AE542" s="92"/>
      <c r="AF542" s="92"/>
      <c r="AG542" s="583"/>
      <c r="AH542" s="591" t="s">
        <v>4209</v>
      </c>
      <c r="AI542" s="54">
        <v>0.13100000000000001</v>
      </c>
      <c r="AJ542" s="54">
        <v>1987</v>
      </c>
      <c r="AK542" s="57" t="s">
        <v>4210</v>
      </c>
      <c r="AL542" s="92"/>
    </row>
    <row r="543" spans="1:38" x14ac:dyDescent="0.25">
      <c r="A543" s="63"/>
      <c r="B543" s="62"/>
      <c r="C543" s="62"/>
      <c r="D543" s="92"/>
      <c r="E543" s="92"/>
      <c r="F543" s="92"/>
      <c r="G543" s="92"/>
      <c r="H543" s="92"/>
      <c r="I543" s="92"/>
      <c r="J543" s="92"/>
      <c r="K543" s="92"/>
      <c r="L543" s="92"/>
      <c r="M543" s="93"/>
      <c r="N543" s="67"/>
      <c r="O543" s="54"/>
      <c r="P543" s="54"/>
      <c r="Q543" s="94"/>
      <c r="R543" s="98"/>
      <c r="S543" s="99"/>
      <c r="T543" s="93"/>
      <c r="U543" s="93"/>
      <c r="V543" s="100"/>
      <c r="W543" s="92"/>
      <c r="X543" s="95"/>
      <c r="Y543" s="92"/>
      <c r="Z543" s="92"/>
      <c r="AA543" s="92"/>
      <c r="AB543" s="92"/>
      <c r="AC543" s="91"/>
      <c r="AD543" s="92"/>
      <c r="AE543" s="92"/>
      <c r="AF543" s="92"/>
      <c r="AG543" s="583"/>
      <c r="AH543" s="592"/>
      <c r="AI543" s="54">
        <v>0.13100000000000001</v>
      </c>
      <c r="AJ543" s="54">
        <v>1987</v>
      </c>
      <c r="AK543" s="57" t="s">
        <v>4211</v>
      </c>
      <c r="AL543" s="92"/>
    </row>
    <row r="544" spans="1:38" x14ac:dyDescent="0.25">
      <c r="A544" s="63"/>
      <c r="B544" s="62"/>
      <c r="C544" s="62"/>
      <c r="D544" s="92"/>
      <c r="E544" s="92"/>
      <c r="F544" s="92"/>
      <c r="G544" s="92"/>
      <c r="H544" s="92"/>
      <c r="I544" s="92"/>
      <c r="J544" s="92"/>
      <c r="K544" s="92"/>
      <c r="L544" s="92"/>
      <c r="M544" s="93"/>
      <c r="N544" s="67"/>
      <c r="O544" s="54"/>
      <c r="P544" s="54"/>
      <c r="Q544" s="94"/>
      <c r="R544" s="98"/>
      <c r="S544" s="99"/>
      <c r="T544" s="93"/>
      <c r="U544" s="93"/>
      <c r="V544" s="100"/>
      <c r="W544" s="92"/>
      <c r="X544" s="95"/>
      <c r="Y544" s="92"/>
      <c r="Z544" s="92"/>
      <c r="AA544" s="92"/>
      <c r="AB544" s="92"/>
      <c r="AC544" s="91"/>
      <c r="AD544" s="92"/>
      <c r="AE544" s="92"/>
      <c r="AF544" s="92"/>
      <c r="AG544" s="583"/>
      <c r="AH544" s="67" t="s">
        <v>4212</v>
      </c>
      <c r="AI544" s="54">
        <v>0.14199999999999999</v>
      </c>
      <c r="AJ544" s="54">
        <v>2006</v>
      </c>
      <c r="AK544" s="57" t="s">
        <v>3657</v>
      </c>
      <c r="AL544" s="92"/>
    </row>
    <row r="545" spans="1:38" x14ac:dyDescent="0.25">
      <c r="A545" s="63"/>
      <c r="B545" s="67"/>
      <c r="C545" s="67"/>
      <c r="D545" s="92"/>
      <c r="E545" s="92"/>
      <c r="F545" s="92"/>
      <c r="G545" s="92"/>
      <c r="H545" s="92"/>
      <c r="I545" s="92"/>
      <c r="J545" s="92"/>
      <c r="K545" s="92"/>
      <c r="L545" s="92"/>
      <c r="M545" s="93"/>
      <c r="N545" s="67"/>
      <c r="O545" s="54"/>
      <c r="P545" s="54"/>
      <c r="Q545" s="94"/>
      <c r="R545" s="98"/>
      <c r="S545" s="99"/>
      <c r="T545" s="93"/>
      <c r="U545" s="93"/>
      <c r="V545" s="100"/>
      <c r="W545" s="92"/>
      <c r="X545" s="95"/>
      <c r="Y545" s="92"/>
      <c r="Z545" s="92"/>
      <c r="AA545" s="92"/>
      <c r="AB545" s="92"/>
      <c r="AC545" s="91"/>
      <c r="AD545" s="92"/>
      <c r="AE545" s="92"/>
      <c r="AF545" s="92"/>
      <c r="AG545" s="583"/>
      <c r="AH545" s="67" t="s">
        <v>4213</v>
      </c>
      <c r="AI545" s="54">
        <v>0.13900000000000001</v>
      </c>
      <c r="AJ545" s="54">
        <v>2006</v>
      </c>
      <c r="AK545" s="57" t="s">
        <v>3657</v>
      </c>
      <c r="AL545" s="92"/>
    </row>
    <row r="546" spans="1:38" x14ac:dyDescent="0.25">
      <c r="A546" s="63"/>
      <c r="B546" s="67"/>
      <c r="C546" s="67"/>
      <c r="D546" s="92"/>
      <c r="E546" s="92"/>
      <c r="F546" s="92"/>
      <c r="G546" s="92"/>
      <c r="H546" s="92"/>
      <c r="I546" s="92"/>
      <c r="J546" s="92"/>
      <c r="K546" s="92"/>
      <c r="L546" s="92"/>
      <c r="M546" s="93"/>
      <c r="N546" s="67"/>
      <c r="O546" s="54"/>
      <c r="P546" s="54"/>
      <c r="Q546" s="94"/>
      <c r="R546" s="98"/>
      <c r="S546" s="99"/>
      <c r="T546" s="93"/>
      <c r="U546" s="93"/>
      <c r="V546" s="100"/>
      <c r="W546" s="92"/>
      <c r="X546" s="95"/>
      <c r="Y546" s="92"/>
      <c r="Z546" s="92"/>
      <c r="AA546" s="92"/>
      <c r="AB546" s="92"/>
      <c r="AC546" s="91"/>
      <c r="AD546" s="92"/>
      <c r="AE546" s="92"/>
      <c r="AF546" s="92"/>
      <c r="AG546" s="583"/>
      <c r="AH546" s="67" t="s">
        <v>4214</v>
      </c>
      <c r="AI546" s="54">
        <v>4.9000000000000002E-2</v>
      </c>
      <c r="AJ546" s="54">
        <v>1977</v>
      </c>
      <c r="AK546" s="57" t="s">
        <v>4192</v>
      </c>
      <c r="AL546" s="92"/>
    </row>
    <row r="547" spans="1:38" x14ac:dyDescent="0.25">
      <c r="A547" s="63"/>
      <c r="B547" s="62"/>
      <c r="C547" s="62"/>
      <c r="D547" s="92"/>
      <c r="E547" s="92"/>
      <c r="F547" s="92"/>
      <c r="G547" s="92"/>
      <c r="H547" s="92"/>
      <c r="I547" s="92"/>
      <c r="J547" s="92"/>
      <c r="K547" s="92"/>
      <c r="L547" s="92"/>
      <c r="M547" s="93"/>
      <c r="N547" s="67"/>
      <c r="O547" s="54"/>
      <c r="P547" s="54"/>
      <c r="Q547" s="94"/>
      <c r="R547" s="98"/>
      <c r="S547" s="99"/>
      <c r="T547" s="93"/>
      <c r="U547" s="93"/>
      <c r="V547" s="100"/>
      <c r="W547" s="92"/>
      <c r="X547" s="95"/>
      <c r="Y547" s="92"/>
      <c r="Z547" s="92"/>
      <c r="AA547" s="92"/>
      <c r="AB547" s="92"/>
      <c r="AC547" s="91"/>
      <c r="AD547" s="92"/>
      <c r="AE547" s="92"/>
      <c r="AF547" s="92"/>
      <c r="AG547" s="583"/>
      <c r="AH547" s="67" t="s">
        <v>4215</v>
      </c>
      <c r="AI547" s="54">
        <v>4.7E-2</v>
      </c>
      <c r="AJ547" s="54">
        <v>1977</v>
      </c>
      <c r="AK547" s="57" t="s">
        <v>4192</v>
      </c>
      <c r="AL547" s="92"/>
    </row>
    <row r="548" spans="1:38" x14ac:dyDescent="0.25">
      <c r="A548" s="63"/>
      <c r="B548" s="62"/>
      <c r="C548" s="62"/>
      <c r="D548" s="92"/>
      <c r="E548" s="92"/>
      <c r="F548" s="92"/>
      <c r="G548" s="92"/>
      <c r="H548" s="92"/>
      <c r="I548" s="92"/>
      <c r="J548" s="92"/>
      <c r="K548" s="92"/>
      <c r="L548" s="92"/>
      <c r="M548" s="93"/>
      <c r="N548" s="67"/>
      <c r="O548" s="54"/>
      <c r="P548" s="54"/>
      <c r="Q548" s="94"/>
      <c r="R548" s="98"/>
      <c r="S548" s="99"/>
      <c r="T548" s="93"/>
      <c r="U548" s="93"/>
      <c r="V548" s="100"/>
      <c r="W548" s="92"/>
      <c r="X548" s="95"/>
      <c r="Y548" s="92"/>
      <c r="Z548" s="92"/>
      <c r="AA548" s="92"/>
      <c r="AB548" s="92"/>
      <c r="AC548" s="91"/>
      <c r="AD548" s="92"/>
      <c r="AE548" s="92"/>
      <c r="AF548" s="92"/>
      <c r="AG548" s="583"/>
      <c r="AH548" s="67" t="s">
        <v>4216</v>
      </c>
      <c r="AI548" s="54">
        <v>6.4000000000000001E-2</v>
      </c>
      <c r="AJ548" s="54">
        <v>1977</v>
      </c>
      <c r="AK548" s="57" t="s">
        <v>3853</v>
      </c>
      <c r="AL548" s="92"/>
    </row>
    <row r="549" spans="1:38" x14ac:dyDescent="0.25">
      <c r="A549" s="63"/>
      <c r="B549" s="62"/>
      <c r="C549" s="62"/>
      <c r="D549" s="92"/>
      <c r="E549" s="92"/>
      <c r="F549" s="92"/>
      <c r="G549" s="92"/>
      <c r="H549" s="92"/>
      <c r="I549" s="92"/>
      <c r="J549" s="92"/>
      <c r="K549" s="92"/>
      <c r="L549" s="92"/>
      <c r="M549" s="93"/>
      <c r="N549" s="67"/>
      <c r="O549" s="54"/>
      <c r="P549" s="54"/>
      <c r="Q549" s="94"/>
      <c r="R549" s="98"/>
      <c r="S549" s="99"/>
      <c r="T549" s="93"/>
      <c r="U549" s="93"/>
      <c r="V549" s="100"/>
      <c r="W549" s="92"/>
      <c r="X549" s="95"/>
      <c r="Y549" s="92"/>
      <c r="Z549" s="92"/>
      <c r="AA549" s="92"/>
      <c r="AB549" s="92"/>
      <c r="AC549" s="91"/>
      <c r="AD549" s="92"/>
      <c r="AE549" s="92"/>
      <c r="AF549" s="92"/>
      <c r="AG549" s="583"/>
      <c r="AH549" s="67" t="s">
        <v>4217</v>
      </c>
      <c r="AI549" s="54">
        <v>0.126</v>
      </c>
      <c r="AJ549" s="54">
        <v>1973</v>
      </c>
      <c r="AK549" s="57" t="s">
        <v>3853</v>
      </c>
      <c r="AL549" s="92"/>
    </row>
    <row r="550" spans="1:38" x14ac:dyDescent="0.25">
      <c r="A550" s="63"/>
      <c r="B550" s="62"/>
      <c r="C550" s="62"/>
      <c r="D550" s="92"/>
      <c r="E550" s="92"/>
      <c r="F550" s="92"/>
      <c r="G550" s="92"/>
      <c r="H550" s="92"/>
      <c r="I550" s="92"/>
      <c r="J550" s="92"/>
      <c r="K550" s="92"/>
      <c r="L550" s="92"/>
      <c r="M550" s="93"/>
      <c r="N550" s="67"/>
      <c r="O550" s="54"/>
      <c r="P550" s="54"/>
      <c r="Q550" s="94"/>
      <c r="R550" s="98"/>
      <c r="S550" s="99"/>
      <c r="T550" s="93"/>
      <c r="U550" s="93"/>
      <c r="V550" s="100"/>
      <c r="W550" s="92"/>
      <c r="X550" s="95"/>
      <c r="Y550" s="92"/>
      <c r="Z550" s="92"/>
      <c r="AA550" s="92"/>
      <c r="AB550" s="92"/>
      <c r="AC550" s="91"/>
      <c r="AD550" s="92"/>
      <c r="AE550" s="92"/>
      <c r="AF550" s="92"/>
      <c r="AG550" s="583"/>
      <c r="AH550" s="67" t="s">
        <v>4218</v>
      </c>
      <c r="AI550" s="54">
        <v>0.17199999999999999</v>
      </c>
      <c r="AJ550" s="54">
        <v>1993</v>
      </c>
      <c r="AK550" s="57" t="s">
        <v>3487</v>
      </c>
      <c r="AL550" s="92"/>
    </row>
    <row r="551" spans="1:38" x14ac:dyDescent="0.25">
      <c r="A551" s="63"/>
      <c r="B551" s="62"/>
      <c r="C551" s="62"/>
      <c r="D551" s="92"/>
      <c r="E551" s="92"/>
      <c r="F551" s="92"/>
      <c r="G551" s="92"/>
      <c r="H551" s="92"/>
      <c r="I551" s="92"/>
      <c r="J551" s="92"/>
      <c r="K551" s="92"/>
      <c r="L551" s="92"/>
      <c r="M551" s="93"/>
      <c r="N551" s="67"/>
      <c r="O551" s="54"/>
      <c r="P551" s="54"/>
      <c r="Q551" s="94"/>
      <c r="R551" s="98"/>
      <c r="S551" s="99"/>
      <c r="T551" s="93"/>
      <c r="U551" s="93"/>
      <c r="V551" s="100"/>
      <c r="W551" s="92"/>
      <c r="X551" s="95"/>
      <c r="Y551" s="92"/>
      <c r="Z551" s="92"/>
      <c r="AA551" s="92"/>
      <c r="AB551" s="92"/>
      <c r="AC551" s="91"/>
      <c r="AD551" s="92"/>
      <c r="AE551" s="92"/>
      <c r="AF551" s="92"/>
      <c r="AG551" s="583"/>
      <c r="AH551" s="67" t="s">
        <v>4219</v>
      </c>
      <c r="AI551" s="54">
        <v>6.8000000000000005E-2</v>
      </c>
      <c r="AJ551" s="54">
        <v>1977</v>
      </c>
      <c r="AK551" s="57" t="s">
        <v>3853</v>
      </c>
      <c r="AL551" s="92"/>
    </row>
    <row r="552" spans="1:38" x14ac:dyDescent="0.25">
      <c r="A552" s="63"/>
      <c r="B552" s="62"/>
      <c r="C552" s="62"/>
      <c r="D552" s="92"/>
      <c r="E552" s="92"/>
      <c r="F552" s="92"/>
      <c r="G552" s="92"/>
      <c r="H552" s="92"/>
      <c r="I552" s="92"/>
      <c r="J552" s="92"/>
      <c r="K552" s="92"/>
      <c r="L552" s="92"/>
      <c r="M552" s="93"/>
      <c r="N552" s="67"/>
      <c r="O552" s="54"/>
      <c r="P552" s="54"/>
      <c r="Q552" s="94"/>
      <c r="R552" s="98"/>
      <c r="S552" s="99"/>
      <c r="T552" s="93"/>
      <c r="U552" s="93"/>
      <c r="V552" s="100"/>
      <c r="W552" s="92"/>
      <c r="X552" s="95"/>
      <c r="Y552" s="92"/>
      <c r="Z552" s="92"/>
      <c r="AA552" s="92"/>
      <c r="AB552" s="92"/>
      <c r="AC552" s="91"/>
      <c r="AD552" s="92"/>
      <c r="AE552" s="92"/>
      <c r="AF552" s="92"/>
      <c r="AG552" s="584"/>
      <c r="AH552" s="67" t="s">
        <v>4220</v>
      </c>
      <c r="AI552" s="54">
        <v>0.13200000000000001</v>
      </c>
      <c r="AJ552" s="54">
        <v>1993</v>
      </c>
      <c r="AK552" s="57" t="s">
        <v>3754</v>
      </c>
      <c r="AL552" s="92"/>
    </row>
    <row r="553" spans="1:38" x14ac:dyDescent="0.25">
      <c r="A553" s="63"/>
      <c r="B553" s="67"/>
      <c r="C553" s="67"/>
      <c r="D553" s="92"/>
      <c r="E553" s="92"/>
      <c r="F553" s="92"/>
      <c r="G553" s="92"/>
      <c r="H553" s="92"/>
      <c r="I553" s="92"/>
      <c r="J553" s="92"/>
      <c r="K553" s="92"/>
      <c r="L553" s="92"/>
      <c r="M553" s="93"/>
      <c r="N553" s="67"/>
      <c r="O553" s="54"/>
      <c r="P553" s="54"/>
      <c r="Q553" s="94"/>
      <c r="R553" s="98"/>
      <c r="S553" s="99"/>
      <c r="T553" s="93"/>
      <c r="U553" s="93"/>
      <c r="V553" s="100"/>
      <c r="W553" s="92"/>
      <c r="X553" s="95"/>
      <c r="Y553" s="92"/>
      <c r="Z553" s="92"/>
      <c r="AA553" s="92"/>
      <c r="AB553" s="92"/>
      <c r="AC553" s="91"/>
      <c r="AD553" s="92"/>
      <c r="AE553" s="92"/>
      <c r="AF553" s="92"/>
      <c r="AG553" s="522"/>
      <c r="AH553" s="92"/>
      <c r="AI553" s="92"/>
      <c r="AJ553" s="92"/>
      <c r="AK553" s="92"/>
      <c r="AL553" s="92"/>
    </row>
    <row r="554" spans="1:38" x14ac:dyDescent="0.25">
      <c r="A554" s="63"/>
      <c r="B554" s="62"/>
      <c r="C554" s="62"/>
      <c r="D554" s="92"/>
      <c r="E554" s="92"/>
      <c r="F554" s="92"/>
      <c r="G554" s="92"/>
      <c r="H554" s="92"/>
      <c r="I554" s="92"/>
      <c r="J554" s="92"/>
      <c r="K554" s="92"/>
      <c r="L554" s="92"/>
      <c r="M554" s="93"/>
      <c r="N554" s="67"/>
      <c r="O554" s="54"/>
      <c r="P554" s="54"/>
      <c r="Q554" s="94"/>
      <c r="R554" s="98"/>
      <c r="S554" s="99"/>
      <c r="T554" s="93"/>
      <c r="U554" s="93"/>
      <c r="V554" s="100"/>
      <c r="W554" s="92"/>
      <c r="X554" s="95"/>
      <c r="Y554" s="92"/>
      <c r="Z554" s="92"/>
      <c r="AA554" s="92"/>
      <c r="AB554" s="92"/>
      <c r="AC554" s="91"/>
      <c r="AD554" s="92"/>
      <c r="AE554" s="92"/>
      <c r="AF554" s="92"/>
      <c r="AG554" s="522"/>
      <c r="AH554" s="92"/>
      <c r="AI554" s="92"/>
      <c r="AJ554" s="92"/>
      <c r="AK554" s="92"/>
      <c r="AL554" s="92"/>
    </row>
    <row r="555" spans="1:38" x14ac:dyDescent="0.25">
      <c r="A555" s="63"/>
      <c r="B555" s="67"/>
      <c r="C555" s="67"/>
      <c r="D555" s="92"/>
      <c r="E555" s="92"/>
      <c r="F555" s="92"/>
      <c r="G555" s="92"/>
      <c r="H555" s="92"/>
      <c r="I555" s="92"/>
      <c r="J555" s="92"/>
      <c r="K555" s="92"/>
      <c r="L555" s="92"/>
      <c r="M555" s="93" t="s">
        <v>4221</v>
      </c>
      <c r="N555" s="67" t="s">
        <v>4222</v>
      </c>
      <c r="O555" s="54">
        <v>0.38100000000000001</v>
      </c>
      <c r="P555" s="54">
        <v>2015</v>
      </c>
      <c r="Q555" s="94" t="s">
        <v>3521</v>
      </c>
      <c r="R555" s="66" t="s">
        <v>4223</v>
      </c>
      <c r="S555" s="578">
        <v>126</v>
      </c>
      <c r="T555" s="578">
        <v>2015</v>
      </c>
      <c r="U555" s="578" t="s">
        <v>3523</v>
      </c>
      <c r="V555" s="578" t="s">
        <v>1738</v>
      </c>
      <c r="W555" s="92"/>
      <c r="X555" s="95"/>
      <c r="Y555" s="92"/>
      <c r="Z555" s="92"/>
      <c r="AA555" s="92"/>
      <c r="AB555" s="92"/>
      <c r="AC555" s="91"/>
      <c r="AD555" s="92"/>
      <c r="AE555" s="92"/>
      <c r="AF555" s="92"/>
      <c r="AG555" s="522"/>
      <c r="AH555" s="92"/>
      <c r="AI555" s="92"/>
      <c r="AJ555" s="92"/>
      <c r="AK555" s="92"/>
      <c r="AL555" s="92"/>
    </row>
    <row r="556" spans="1:38" ht="25.5" x14ac:dyDescent="0.25">
      <c r="A556" s="63"/>
      <c r="B556" s="67"/>
      <c r="C556" s="67"/>
      <c r="D556" s="92"/>
      <c r="E556" s="92"/>
      <c r="F556" s="92"/>
      <c r="G556" s="92"/>
      <c r="H556" s="92"/>
      <c r="I556" s="92"/>
      <c r="J556" s="92"/>
      <c r="K556" s="92"/>
      <c r="L556" s="92"/>
      <c r="M556" s="93"/>
      <c r="N556" s="67"/>
      <c r="O556" s="54"/>
      <c r="P556" s="54"/>
      <c r="Q556" s="94"/>
      <c r="R556" s="110" t="s">
        <v>4224</v>
      </c>
      <c r="S556" s="579"/>
      <c r="T556" s="579"/>
      <c r="U556" s="579"/>
      <c r="V556" s="579"/>
      <c r="W556" s="92"/>
      <c r="X556" s="95"/>
      <c r="Y556" s="92"/>
      <c r="Z556" s="92"/>
      <c r="AA556" s="92"/>
      <c r="AB556" s="92"/>
      <c r="AC556" s="91"/>
      <c r="AD556" s="92"/>
      <c r="AE556" s="92"/>
      <c r="AF556" s="92"/>
      <c r="AG556" s="522"/>
      <c r="AH556" s="92"/>
      <c r="AI556" s="92"/>
      <c r="AJ556" s="92"/>
      <c r="AK556" s="92"/>
      <c r="AL556" s="92"/>
    </row>
    <row r="557" spans="1:38" x14ac:dyDescent="0.25">
      <c r="A557" s="63"/>
      <c r="B557" s="67"/>
      <c r="C557" s="67"/>
      <c r="D557" s="92"/>
      <c r="E557" s="92"/>
      <c r="F557" s="92"/>
      <c r="G557" s="92"/>
      <c r="H557" s="92"/>
      <c r="I557" s="92"/>
      <c r="J557" s="92"/>
      <c r="K557" s="92"/>
      <c r="L557" s="92"/>
      <c r="M557" s="93" t="s">
        <v>4225</v>
      </c>
      <c r="N557" s="73" t="s">
        <v>4226</v>
      </c>
      <c r="O557" s="54">
        <v>0.45400000000000001</v>
      </c>
      <c r="P557" s="54">
        <v>1977</v>
      </c>
      <c r="Q557" s="94" t="s">
        <v>3701</v>
      </c>
      <c r="R557" s="66" t="s">
        <v>516</v>
      </c>
      <c r="S557" s="578">
        <v>30</v>
      </c>
      <c r="T557" s="66">
        <v>1977</v>
      </c>
      <c r="U557" s="578" t="s">
        <v>1016</v>
      </c>
      <c r="V557" s="578" t="s">
        <v>1734</v>
      </c>
      <c r="W557" s="92"/>
      <c r="X557" s="95"/>
      <c r="Y557" s="92"/>
      <c r="Z557" s="92"/>
      <c r="AA557" s="92"/>
      <c r="AB557" s="92"/>
      <c r="AC557" s="91"/>
      <c r="AD557" s="92"/>
      <c r="AE557" s="92"/>
      <c r="AF557" s="92"/>
      <c r="AG557" s="582" t="s">
        <v>4227</v>
      </c>
      <c r="AH557" s="67" t="s">
        <v>4228</v>
      </c>
      <c r="AI557" s="54">
        <v>0.106</v>
      </c>
      <c r="AJ557" s="54">
        <v>1978</v>
      </c>
      <c r="AK557" s="57" t="s">
        <v>3559</v>
      </c>
      <c r="AL557" s="92"/>
    </row>
    <row r="558" spans="1:38" ht="38.25" x14ac:dyDescent="0.25">
      <c r="A558" s="66"/>
      <c r="B558" s="62"/>
      <c r="C558" s="62"/>
      <c r="D558" s="92"/>
      <c r="E558" s="92"/>
      <c r="F558" s="92"/>
      <c r="G558" s="92"/>
      <c r="H558" s="92"/>
      <c r="I558" s="92"/>
      <c r="J558" s="92"/>
      <c r="K558" s="92"/>
      <c r="L558" s="92"/>
      <c r="M558" s="93"/>
      <c r="N558" s="67"/>
      <c r="O558" s="54"/>
      <c r="P558" s="54"/>
      <c r="Q558" s="94"/>
      <c r="R558" s="110" t="s">
        <v>4229</v>
      </c>
      <c r="S558" s="579"/>
      <c r="T558" s="99">
        <v>2018</v>
      </c>
      <c r="U558" s="579"/>
      <c r="V558" s="579"/>
      <c r="W558" s="92"/>
      <c r="X558" s="95"/>
      <c r="Y558" s="92"/>
      <c r="Z558" s="92"/>
      <c r="AA558" s="92"/>
      <c r="AB558" s="92"/>
      <c r="AC558" s="91"/>
      <c r="AD558" s="92"/>
      <c r="AE558" s="92"/>
      <c r="AF558" s="92"/>
      <c r="AG558" s="583"/>
      <c r="AH558" s="67" t="s">
        <v>4230</v>
      </c>
      <c r="AI558" s="54">
        <v>0.05</v>
      </c>
      <c r="AJ558" s="54">
        <v>1979</v>
      </c>
      <c r="AK558" s="57" t="s">
        <v>3943</v>
      </c>
      <c r="AL558" s="92"/>
    </row>
    <row r="559" spans="1:38" x14ac:dyDescent="0.25">
      <c r="A559" s="63"/>
      <c r="B559" s="62"/>
      <c r="C559" s="62"/>
      <c r="D559" s="92"/>
      <c r="E559" s="92"/>
      <c r="F559" s="92"/>
      <c r="G559" s="92"/>
      <c r="H559" s="92"/>
      <c r="I559" s="92"/>
      <c r="J559" s="92"/>
      <c r="K559" s="92"/>
      <c r="L559" s="92"/>
      <c r="M559" s="93"/>
      <c r="N559" s="67"/>
      <c r="O559" s="54"/>
      <c r="P559" s="54"/>
      <c r="Q559" s="94"/>
      <c r="R559" s="98"/>
      <c r="S559" s="99"/>
      <c r="T559" s="93"/>
      <c r="U559" s="93"/>
      <c r="V559" s="100"/>
      <c r="W559" s="92"/>
      <c r="X559" s="95"/>
      <c r="Y559" s="92"/>
      <c r="Z559" s="92"/>
      <c r="AA559" s="92"/>
      <c r="AB559" s="92"/>
      <c r="AC559" s="91"/>
      <c r="AD559" s="92"/>
      <c r="AE559" s="92"/>
      <c r="AF559" s="92"/>
      <c r="AG559" s="583"/>
      <c r="AH559" s="67" t="s">
        <v>4231</v>
      </c>
      <c r="AI559" s="54">
        <v>6.0999999999999999E-2</v>
      </c>
      <c r="AJ559" s="54">
        <v>1978</v>
      </c>
      <c r="AK559" s="57" t="s">
        <v>3530</v>
      </c>
      <c r="AL559" s="92"/>
    </row>
    <row r="560" spans="1:38" x14ac:dyDescent="0.25">
      <c r="A560" s="63"/>
      <c r="B560" s="62"/>
      <c r="C560" s="62"/>
      <c r="D560" s="92"/>
      <c r="E560" s="92"/>
      <c r="F560" s="92"/>
      <c r="G560" s="92"/>
      <c r="H560" s="92"/>
      <c r="I560" s="92"/>
      <c r="J560" s="92"/>
      <c r="K560" s="92"/>
      <c r="L560" s="92"/>
      <c r="M560" s="93"/>
      <c r="N560" s="67"/>
      <c r="O560" s="54"/>
      <c r="P560" s="54"/>
      <c r="Q560" s="94"/>
      <c r="R560" s="98"/>
      <c r="S560" s="99"/>
      <c r="T560" s="93"/>
      <c r="U560" s="93"/>
      <c r="V560" s="100"/>
      <c r="W560" s="92"/>
      <c r="X560" s="95"/>
      <c r="Y560" s="92"/>
      <c r="Z560" s="92"/>
      <c r="AA560" s="92"/>
      <c r="AB560" s="92"/>
      <c r="AC560" s="91"/>
      <c r="AD560" s="92"/>
      <c r="AE560" s="92"/>
      <c r="AF560" s="92"/>
      <c r="AG560" s="583"/>
      <c r="AH560" s="67" t="s">
        <v>4232</v>
      </c>
      <c r="AI560" s="54">
        <v>1.5900000000000001E-2</v>
      </c>
      <c r="AJ560" s="54">
        <v>1977</v>
      </c>
      <c r="AK560" s="57" t="s">
        <v>4233</v>
      </c>
      <c r="AL560" s="92"/>
    </row>
    <row r="561" spans="1:38" x14ac:dyDescent="0.25">
      <c r="A561" s="63"/>
      <c r="B561" s="62"/>
      <c r="C561" s="62"/>
      <c r="D561" s="92"/>
      <c r="E561" s="92"/>
      <c r="F561" s="92"/>
      <c r="G561" s="92"/>
      <c r="H561" s="92"/>
      <c r="I561" s="92"/>
      <c r="J561" s="92"/>
      <c r="K561" s="92"/>
      <c r="L561" s="92"/>
      <c r="M561" s="93"/>
      <c r="N561" s="67"/>
      <c r="O561" s="54"/>
      <c r="P561" s="54"/>
      <c r="Q561" s="94"/>
      <c r="R561" s="98"/>
      <c r="S561" s="99"/>
      <c r="T561" s="93"/>
      <c r="U561" s="93"/>
      <c r="V561" s="100"/>
      <c r="W561" s="92"/>
      <c r="X561" s="95"/>
      <c r="Y561" s="92"/>
      <c r="Z561" s="92"/>
      <c r="AA561" s="92"/>
      <c r="AB561" s="92"/>
      <c r="AC561" s="91"/>
      <c r="AD561" s="92"/>
      <c r="AE561" s="92"/>
      <c r="AF561" s="92"/>
      <c r="AG561" s="583"/>
      <c r="AH561" s="67" t="s">
        <v>4234</v>
      </c>
      <c r="AI561" s="54">
        <v>9.7000000000000003E-2</v>
      </c>
      <c r="AJ561" s="54">
        <v>1979</v>
      </c>
      <c r="AK561" s="57" t="s">
        <v>4235</v>
      </c>
      <c r="AL561" s="92"/>
    </row>
    <row r="562" spans="1:38" x14ac:dyDescent="0.25">
      <c r="A562" s="63"/>
      <c r="B562" s="62"/>
      <c r="C562" s="62"/>
      <c r="D562" s="92"/>
      <c r="E562" s="92"/>
      <c r="F562" s="92"/>
      <c r="G562" s="92"/>
      <c r="H562" s="92"/>
      <c r="I562" s="92"/>
      <c r="J562" s="92"/>
      <c r="K562" s="92"/>
      <c r="L562" s="92"/>
      <c r="M562" s="93"/>
      <c r="N562" s="67"/>
      <c r="O562" s="54"/>
      <c r="P562" s="54"/>
      <c r="Q562" s="94"/>
      <c r="R562" s="98"/>
      <c r="S562" s="99"/>
      <c r="T562" s="93"/>
      <c r="U562" s="93"/>
      <c r="V562" s="100"/>
      <c r="W562" s="92"/>
      <c r="X562" s="95"/>
      <c r="Y562" s="92"/>
      <c r="Z562" s="92"/>
      <c r="AA562" s="92"/>
      <c r="AB562" s="92"/>
      <c r="AC562" s="91"/>
      <c r="AD562" s="92"/>
      <c r="AE562" s="92"/>
      <c r="AF562" s="92"/>
      <c r="AG562" s="583"/>
      <c r="AH562" s="67" t="s">
        <v>4236</v>
      </c>
      <c r="AI562" s="54">
        <v>9.7000000000000003E-2</v>
      </c>
      <c r="AJ562" s="54">
        <v>1979</v>
      </c>
      <c r="AK562" s="57" t="s">
        <v>4235</v>
      </c>
      <c r="AL562" s="92"/>
    </row>
    <row r="563" spans="1:38" x14ac:dyDescent="0.25">
      <c r="A563" s="63"/>
      <c r="B563" s="62"/>
      <c r="C563" s="62"/>
      <c r="D563" s="92"/>
      <c r="E563" s="92"/>
      <c r="F563" s="92"/>
      <c r="G563" s="92"/>
      <c r="H563" s="92"/>
      <c r="I563" s="92"/>
      <c r="J563" s="92"/>
      <c r="K563" s="92"/>
      <c r="L563" s="92"/>
      <c r="M563" s="93"/>
      <c r="N563" s="67"/>
      <c r="O563" s="54"/>
      <c r="P563" s="54"/>
      <c r="Q563" s="94"/>
      <c r="R563" s="98"/>
      <c r="S563" s="99"/>
      <c r="T563" s="93"/>
      <c r="U563" s="93"/>
      <c r="V563" s="100"/>
      <c r="W563" s="92"/>
      <c r="X563" s="95"/>
      <c r="Y563" s="92"/>
      <c r="Z563" s="92"/>
      <c r="AA563" s="92"/>
      <c r="AB563" s="92"/>
      <c r="AC563" s="91"/>
      <c r="AD563" s="92"/>
      <c r="AE563" s="92"/>
      <c r="AF563" s="92"/>
      <c r="AG563" s="583"/>
      <c r="AH563" s="67" t="s">
        <v>4237</v>
      </c>
      <c r="AI563" s="54">
        <v>6.8000000000000005E-2</v>
      </c>
      <c r="AJ563" s="54">
        <v>1970</v>
      </c>
      <c r="AK563" s="57" t="s">
        <v>3891</v>
      </c>
      <c r="AL563" s="92"/>
    </row>
    <row r="564" spans="1:38" x14ac:dyDescent="0.25">
      <c r="A564" s="63"/>
      <c r="B564" s="67"/>
      <c r="C564" s="67"/>
      <c r="D564" s="92"/>
      <c r="E564" s="92"/>
      <c r="F564" s="92"/>
      <c r="G564" s="92"/>
      <c r="H564" s="92"/>
      <c r="I564" s="92"/>
      <c r="J564" s="92"/>
      <c r="K564" s="92"/>
      <c r="L564" s="92"/>
      <c r="M564" s="93"/>
      <c r="N564" s="67"/>
      <c r="O564" s="54"/>
      <c r="P564" s="54"/>
      <c r="Q564" s="94"/>
      <c r="R564" s="98"/>
      <c r="S564" s="99"/>
      <c r="T564" s="93"/>
      <c r="U564" s="93"/>
      <c r="V564" s="100"/>
      <c r="W564" s="92"/>
      <c r="X564" s="95"/>
      <c r="Y564" s="92"/>
      <c r="Z564" s="92"/>
      <c r="AA564" s="92"/>
      <c r="AB564" s="92"/>
      <c r="AC564" s="91"/>
      <c r="AD564" s="92"/>
      <c r="AE564" s="92"/>
      <c r="AF564" s="92"/>
      <c r="AG564" s="583"/>
      <c r="AH564" s="67" t="s">
        <v>4238</v>
      </c>
      <c r="AI564" s="54">
        <v>7.0999999999999994E-2</v>
      </c>
      <c r="AJ564" s="54">
        <v>1970</v>
      </c>
      <c r="AK564" s="57" t="s">
        <v>3891</v>
      </c>
      <c r="AL564" s="92"/>
    </row>
    <row r="565" spans="1:38" x14ac:dyDescent="0.25">
      <c r="A565" s="63"/>
      <c r="B565" s="67"/>
      <c r="C565" s="67"/>
      <c r="D565" s="92"/>
      <c r="E565" s="92"/>
      <c r="F565" s="92"/>
      <c r="G565" s="92"/>
      <c r="H565" s="92"/>
      <c r="I565" s="92"/>
      <c r="J565" s="92"/>
      <c r="K565" s="92"/>
      <c r="L565" s="92"/>
      <c r="M565" s="93"/>
      <c r="N565" s="67"/>
      <c r="O565" s="54"/>
      <c r="P565" s="54"/>
      <c r="Q565" s="94"/>
      <c r="R565" s="98"/>
      <c r="S565" s="99"/>
      <c r="T565" s="93"/>
      <c r="U565" s="93"/>
      <c r="V565" s="100"/>
      <c r="W565" s="92"/>
      <c r="X565" s="95"/>
      <c r="Y565" s="92"/>
      <c r="Z565" s="92"/>
      <c r="AA565" s="92"/>
      <c r="AB565" s="92"/>
      <c r="AC565" s="91"/>
      <c r="AD565" s="92"/>
      <c r="AE565" s="92"/>
      <c r="AF565" s="92"/>
      <c r="AG565" s="583"/>
      <c r="AH565" s="67" t="s">
        <v>4239</v>
      </c>
      <c r="AI565" s="54">
        <v>0.14699999999999999</v>
      </c>
      <c r="AJ565" s="54">
        <v>1983</v>
      </c>
      <c r="AK565" s="57" t="s">
        <v>4240</v>
      </c>
      <c r="AL565" s="92"/>
    </row>
    <row r="566" spans="1:38" x14ac:dyDescent="0.25">
      <c r="A566" s="63"/>
      <c r="B566" s="67"/>
      <c r="C566" s="67"/>
      <c r="D566" s="92"/>
      <c r="E566" s="92"/>
      <c r="F566" s="92"/>
      <c r="G566" s="92"/>
      <c r="H566" s="92"/>
      <c r="I566" s="92"/>
      <c r="J566" s="92"/>
      <c r="K566" s="92"/>
      <c r="L566" s="92"/>
      <c r="M566" s="93"/>
      <c r="N566" s="67"/>
      <c r="O566" s="54"/>
      <c r="P566" s="54"/>
      <c r="Q566" s="94"/>
      <c r="R566" s="98"/>
      <c r="S566" s="99"/>
      <c r="T566" s="93"/>
      <c r="U566" s="93"/>
      <c r="V566" s="100"/>
      <c r="W566" s="92"/>
      <c r="X566" s="95"/>
      <c r="Y566" s="92"/>
      <c r="Z566" s="92"/>
      <c r="AA566" s="92"/>
      <c r="AB566" s="92"/>
      <c r="AC566" s="91"/>
      <c r="AD566" s="92"/>
      <c r="AE566" s="92"/>
      <c r="AF566" s="92"/>
      <c r="AG566" s="583"/>
      <c r="AH566" s="67" t="s">
        <v>4241</v>
      </c>
      <c r="AI566" s="54">
        <v>0.14699999999999999</v>
      </c>
      <c r="AJ566" s="54">
        <v>1983</v>
      </c>
      <c r="AK566" s="57" t="s">
        <v>4240</v>
      </c>
      <c r="AL566" s="92"/>
    </row>
    <row r="567" spans="1:38" x14ac:dyDescent="0.25">
      <c r="A567" s="63"/>
      <c r="B567" s="67"/>
      <c r="C567" s="67"/>
      <c r="D567" s="92"/>
      <c r="E567" s="92"/>
      <c r="F567" s="92"/>
      <c r="G567" s="92"/>
      <c r="H567" s="92"/>
      <c r="I567" s="92"/>
      <c r="J567" s="92"/>
      <c r="K567" s="92"/>
      <c r="L567" s="92"/>
      <c r="M567" s="93"/>
      <c r="N567" s="67"/>
      <c r="O567" s="54"/>
      <c r="P567" s="54"/>
      <c r="Q567" s="94"/>
      <c r="R567" s="98"/>
      <c r="S567" s="99"/>
      <c r="T567" s="93"/>
      <c r="U567" s="93"/>
      <c r="V567" s="100"/>
      <c r="W567" s="92"/>
      <c r="X567" s="95"/>
      <c r="Y567" s="92"/>
      <c r="Z567" s="92"/>
      <c r="AA567" s="92"/>
      <c r="AB567" s="92"/>
      <c r="AC567" s="91"/>
      <c r="AD567" s="92"/>
      <c r="AE567" s="92"/>
      <c r="AF567" s="92"/>
      <c r="AG567" s="583"/>
      <c r="AH567" s="67" t="s">
        <v>4242</v>
      </c>
      <c r="AI567" s="54">
        <v>8.5000000000000006E-2</v>
      </c>
      <c r="AJ567" s="54">
        <v>1973</v>
      </c>
      <c r="AK567" s="57" t="s">
        <v>3530</v>
      </c>
      <c r="AL567" s="92"/>
    </row>
    <row r="568" spans="1:38" x14ac:dyDescent="0.25">
      <c r="A568" s="63"/>
      <c r="B568" s="62"/>
      <c r="C568" s="62"/>
      <c r="D568" s="92"/>
      <c r="E568" s="92"/>
      <c r="F568" s="92"/>
      <c r="G568" s="92"/>
      <c r="H568" s="92"/>
      <c r="I568" s="92"/>
      <c r="J568" s="92"/>
      <c r="K568" s="92"/>
      <c r="L568" s="92"/>
      <c r="M568" s="93"/>
      <c r="N568" s="67"/>
      <c r="O568" s="54"/>
      <c r="P568" s="54"/>
      <c r="Q568" s="94"/>
      <c r="R568" s="98"/>
      <c r="S568" s="99"/>
      <c r="T568" s="93"/>
      <c r="U568" s="93"/>
      <c r="V568" s="100"/>
      <c r="W568" s="92"/>
      <c r="X568" s="95"/>
      <c r="Y568" s="92"/>
      <c r="Z568" s="92"/>
      <c r="AA568" s="92"/>
      <c r="AB568" s="92"/>
      <c r="AC568" s="91"/>
      <c r="AD568" s="92"/>
      <c r="AE568" s="92"/>
      <c r="AF568" s="92"/>
      <c r="AG568" s="583"/>
      <c r="AH568" s="67" t="s">
        <v>4243</v>
      </c>
      <c r="AI568" s="54">
        <v>0.14599999999999999</v>
      </c>
      <c r="AJ568" s="54">
        <v>1978</v>
      </c>
      <c r="AK568" s="57" t="s">
        <v>4244</v>
      </c>
      <c r="AL568" s="92"/>
    </row>
    <row r="569" spans="1:38" x14ac:dyDescent="0.25">
      <c r="A569" s="63"/>
      <c r="B569" s="62"/>
      <c r="C569" s="62"/>
      <c r="D569" s="92"/>
      <c r="E569" s="92"/>
      <c r="F569" s="92"/>
      <c r="G569" s="92"/>
      <c r="H569" s="92"/>
      <c r="I569" s="92"/>
      <c r="J569" s="92"/>
      <c r="K569" s="92"/>
      <c r="L569" s="92"/>
      <c r="M569" s="93"/>
      <c r="N569" s="67"/>
      <c r="O569" s="54"/>
      <c r="P569" s="54"/>
      <c r="Q569" s="94"/>
      <c r="R569" s="98"/>
      <c r="S569" s="99"/>
      <c r="T569" s="93"/>
      <c r="U569" s="93"/>
      <c r="V569" s="100"/>
      <c r="W569" s="92"/>
      <c r="X569" s="95"/>
      <c r="Y569" s="92"/>
      <c r="Z569" s="92"/>
      <c r="AA569" s="92"/>
      <c r="AB569" s="92"/>
      <c r="AC569" s="91"/>
      <c r="AD569" s="92"/>
      <c r="AE569" s="92"/>
      <c r="AF569" s="92"/>
      <c r="AG569" s="583"/>
      <c r="AH569" s="67" t="s">
        <v>4245</v>
      </c>
      <c r="AI569" s="54">
        <v>6.9000000000000006E-2</v>
      </c>
      <c r="AJ569" s="54">
        <v>1978</v>
      </c>
      <c r="AK569" s="57" t="s">
        <v>3559</v>
      </c>
      <c r="AL569" s="92"/>
    </row>
    <row r="570" spans="1:38" x14ac:dyDescent="0.25">
      <c r="A570" s="66"/>
      <c r="B570" s="62"/>
      <c r="C570" s="62"/>
      <c r="D570" s="92"/>
      <c r="E570" s="92"/>
      <c r="F570" s="92"/>
      <c r="G570" s="92"/>
      <c r="H570" s="92"/>
      <c r="I570" s="92"/>
      <c r="J570" s="92"/>
      <c r="K570" s="92"/>
      <c r="L570" s="92"/>
      <c r="M570" s="93"/>
      <c r="N570" s="67"/>
      <c r="O570" s="54"/>
      <c r="P570" s="54"/>
      <c r="Q570" s="94"/>
      <c r="R570" s="98"/>
      <c r="S570" s="99"/>
      <c r="T570" s="93"/>
      <c r="U570" s="93"/>
      <c r="V570" s="100"/>
      <c r="W570" s="92"/>
      <c r="X570" s="95"/>
      <c r="Y570" s="92"/>
      <c r="Z570" s="92"/>
      <c r="AA570" s="92"/>
      <c r="AB570" s="92"/>
      <c r="AC570" s="91"/>
      <c r="AD570" s="92"/>
      <c r="AE570" s="92"/>
      <c r="AF570" s="92"/>
      <c r="AG570" s="583"/>
      <c r="AH570" s="67" t="s">
        <v>4246</v>
      </c>
      <c r="AI570" s="54">
        <v>2.1000000000000001E-2</v>
      </c>
      <c r="AJ570" s="54">
        <v>1991</v>
      </c>
      <c r="AK570" s="57" t="s">
        <v>4247</v>
      </c>
      <c r="AL570" s="92"/>
    </row>
    <row r="571" spans="1:38" x14ac:dyDescent="0.25">
      <c r="A571" s="63"/>
      <c r="B571" s="62"/>
      <c r="C571" s="62"/>
      <c r="D571" s="92"/>
      <c r="E571" s="92"/>
      <c r="F571" s="92"/>
      <c r="G571" s="92"/>
      <c r="H571" s="92"/>
      <c r="I571" s="92"/>
      <c r="J571" s="92"/>
      <c r="K571" s="92"/>
      <c r="L571" s="92"/>
      <c r="M571" s="93"/>
      <c r="N571" s="67"/>
      <c r="O571" s="54"/>
      <c r="P571" s="54"/>
      <c r="Q571" s="94"/>
      <c r="R571" s="98"/>
      <c r="S571" s="99"/>
      <c r="T571" s="93"/>
      <c r="U571" s="93"/>
      <c r="V571" s="100"/>
      <c r="W571" s="92"/>
      <c r="X571" s="95"/>
      <c r="Y571" s="92"/>
      <c r="Z571" s="92"/>
      <c r="AA571" s="92"/>
      <c r="AB571" s="92"/>
      <c r="AC571" s="91"/>
      <c r="AD571" s="92"/>
      <c r="AE571" s="92"/>
      <c r="AF571" s="92"/>
      <c r="AG571" s="584"/>
      <c r="AH571" s="67" t="s">
        <v>4248</v>
      </c>
      <c r="AI571" s="54">
        <v>2.1000000000000001E-2</v>
      </c>
      <c r="AJ571" s="54">
        <v>1991</v>
      </c>
      <c r="AK571" s="57" t="s">
        <v>4247</v>
      </c>
      <c r="AL571" s="92"/>
    </row>
    <row r="572" spans="1:38" x14ac:dyDescent="0.25">
      <c r="A572" s="63"/>
      <c r="B572" s="67"/>
      <c r="C572" s="67"/>
      <c r="D572" s="92"/>
      <c r="E572" s="92"/>
      <c r="F572" s="92"/>
      <c r="G572" s="92"/>
      <c r="H572" s="92"/>
      <c r="I572" s="92"/>
      <c r="J572" s="92"/>
      <c r="K572" s="92"/>
      <c r="L572" s="92"/>
      <c r="M572" s="93"/>
      <c r="N572" s="67"/>
      <c r="O572" s="54"/>
      <c r="P572" s="54"/>
      <c r="Q572" s="94"/>
      <c r="R572" s="98"/>
      <c r="S572" s="99"/>
      <c r="T572" s="93"/>
      <c r="U572" s="93"/>
      <c r="V572" s="100"/>
      <c r="W572" s="92"/>
      <c r="X572" s="95"/>
      <c r="Y572" s="92"/>
      <c r="Z572" s="92"/>
      <c r="AA572" s="92"/>
      <c r="AB572" s="92"/>
      <c r="AC572" s="91"/>
      <c r="AD572" s="92"/>
      <c r="AE572" s="92"/>
      <c r="AF572" s="92"/>
      <c r="AG572" s="582" t="s">
        <v>4249</v>
      </c>
      <c r="AH572" s="591" t="s">
        <v>4250</v>
      </c>
      <c r="AI572" s="54">
        <v>7.0000000000000007E-2</v>
      </c>
      <c r="AJ572" s="54">
        <v>2017</v>
      </c>
      <c r="AK572" s="57" t="s">
        <v>3746</v>
      </c>
      <c r="AL572" s="92"/>
    </row>
    <row r="573" spans="1:38" x14ac:dyDescent="0.25">
      <c r="A573" s="63"/>
      <c r="B573" s="67"/>
      <c r="C573" s="67"/>
      <c r="D573" s="92"/>
      <c r="E573" s="92"/>
      <c r="F573" s="92"/>
      <c r="G573" s="92"/>
      <c r="H573" s="92"/>
      <c r="I573" s="92"/>
      <c r="J573" s="92"/>
      <c r="K573" s="92"/>
      <c r="L573" s="92"/>
      <c r="M573" s="93"/>
      <c r="N573" s="67"/>
      <c r="O573" s="54"/>
      <c r="P573" s="54"/>
      <c r="Q573" s="94"/>
      <c r="R573" s="98"/>
      <c r="S573" s="99"/>
      <c r="T573" s="93"/>
      <c r="U573" s="93"/>
      <c r="V573" s="100"/>
      <c r="W573" s="92"/>
      <c r="X573" s="95"/>
      <c r="Y573" s="92"/>
      <c r="Z573" s="92"/>
      <c r="AA573" s="92"/>
      <c r="AB573" s="92"/>
      <c r="AC573" s="91"/>
      <c r="AD573" s="92"/>
      <c r="AE573" s="92"/>
      <c r="AF573" s="92"/>
      <c r="AG573" s="583"/>
      <c r="AH573" s="592"/>
      <c r="AI573" s="54">
        <v>7.0000000000000007E-2</v>
      </c>
      <c r="AJ573" s="54">
        <v>2017</v>
      </c>
      <c r="AK573" s="57" t="s">
        <v>3746</v>
      </c>
      <c r="AL573" s="92"/>
    </row>
    <row r="574" spans="1:38" x14ac:dyDescent="0.25">
      <c r="A574" s="63"/>
      <c r="B574" s="62"/>
      <c r="C574" s="62"/>
      <c r="D574" s="92"/>
      <c r="E574" s="92"/>
      <c r="F574" s="92"/>
      <c r="G574" s="92"/>
      <c r="H574" s="92"/>
      <c r="I574" s="92"/>
      <c r="J574" s="92"/>
      <c r="K574" s="92"/>
      <c r="L574" s="92"/>
      <c r="M574" s="93"/>
      <c r="N574" s="67"/>
      <c r="O574" s="54"/>
      <c r="P574" s="54"/>
      <c r="Q574" s="94"/>
      <c r="R574" s="98"/>
      <c r="S574" s="99"/>
      <c r="T574" s="93"/>
      <c r="U574" s="93"/>
      <c r="V574" s="100"/>
      <c r="W574" s="92"/>
      <c r="X574" s="95"/>
      <c r="Y574" s="92"/>
      <c r="Z574" s="92"/>
      <c r="AA574" s="92"/>
      <c r="AB574" s="92"/>
      <c r="AC574" s="91"/>
      <c r="AD574" s="92"/>
      <c r="AE574" s="92"/>
      <c r="AF574" s="92"/>
      <c r="AG574" s="583"/>
      <c r="AH574" s="591" t="s">
        <v>4251</v>
      </c>
      <c r="AI574" s="54">
        <v>7.0000000000000007E-2</v>
      </c>
      <c r="AJ574" s="54">
        <v>2017</v>
      </c>
      <c r="AK574" s="57" t="s">
        <v>3746</v>
      </c>
      <c r="AL574" s="92"/>
    </row>
    <row r="575" spans="1:38" x14ac:dyDescent="0.25">
      <c r="A575" s="63"/>
      <c r="B575" s="62"/>
      <c r="C575" s="62"/>
      <c r="D575" s="92"/>
      <c r="E575" s="92"/>
      <c r="F575" s="92"/>
      <c r="G575" s="92"/>
      <c r="H575" s="92"/>
      <c r="I575" s="92"/>
      <c r="J575" s="92"/>
      <c r="K575" s="92"/>
      <c r="L575" s="92"/>
      <c r="M575" s="93"/>
      <c r="N575" s="67"/>
      <c r="O575" s="54"/>
      <c r="P575" s="54"/>
      <c r="Q575" s="94"/>
      <c r="R575" s="98"/>
      <c r="S575" s="99"/>
      <c r="T575" s="93"/>
      <c r="U575" s="93"/>
      <c r="V575" s="100"/>
      <c r="W575" s="92"/>
      <c r="X575" s="95"/>
      <c r="Y575" s="92"/>
      <c r="Z575" s="92"/>
      <c r="AA575" s="92"/>
      <c r="AB575" s="92"/>
      <c r="AC575" s="91"/>
      <c r="AD575" s="92"/>
      <c r="AE575" s="92"/>
      <c r="AF575" s="92"/>
      <c r="AG575" s="584"/>
      <c r="AH575" s="592"/>
      <c r="AI575" s="54">
        <v>7.0000000000000007E-2</v>
      </c>
      <c r="AJ575" s="54">
        <v>2017</v>
      </c>
      <c r="AK575" s="57" t="s">
        <v>3746</v>
      </c>
      <c r="AL575" s="92"/>
    </row>
    <row r="576" spans="1:38" x14ac:dyDescent="0.25">
      <c r="A576" s="63"/>
      <c r="B576" s="62"/>
      <c r="C576" s="62"/>
      <c r="D576" s="92"/>
      <c r="E576" s="92"/>
      <c r="F576" s="92"/>
      <c r="G576" s="92"/>
      <c r="H576" s="92"/>
      <c r="I576" s="92"/>
      <c r="J576" s="92"/>
      <c r="K576" s="92"/>
      <c r="L576" s="92"/>
      <c r="M576" s="93"/>
      <c r="N576" s="67"/>
      <c r="O576" s="54"/>
      <c r="P576" s="54"/>
      <c r="Q576" s="94"/>
      <c r="R576" s="98"/>
      <c r="S576" s="99"/>
      <c r="T576" s="93"/>
      <c r="U576" s="93"/>
      <c r="V576" s="100"/>
      <c r="W576" s="92" t="s">
        <v>11643</v>
      </c>
      <c r="X576" s="95">
        <v>2.5000000000000001E-2</v>
      </c>
      <c r="Y576" s="92" t="s">
        <v>11644</v>
      </c>
      <c r="Z576" s="92">
        <v>2.5000000000000001E-2</v>
      </c>
      <c r="AA576" s="92">
        <v>2023</v>
      </c>
      <c r="AB576" s="92" t="s">
        <v>2069</v>
      </c>
      <c r="AC576" s="91">
        <v>1</v>
      </c>
      <c r="AD576" s="92"/>
      <c r="AE576" s="92"/>
      <c r="AF576" s="92"/>
      <c r="AG576" s="522"/>
      <c r="AH576" s="92"/>
      <c r="AI576" s="92"/>
      <c r="AJ576" s="92"/>
      <c r="AK576" s="92"/>
      <c r="AL576" s="92"/>
    </row>
    <row r="577" spans="1:38" x14ac:dyDescent="0.25">
      <c r="A577" s="63"/>
      <c r="B577" s="62"/>
      <c r="C577" s="62"/>
      <c r="D577" s="92"/>
      <c r="E577" s="92"/>
      <c r="F577" s="92"/>
      <c r="G577" s="92"/>
      <c r="H577" s="92"/>
      <c r="I577" s="92"/>
      <c r="J577" s="92"/>
      <c r="K577" s="92"/>
      <c r="L577" s="92"/>
      <c r="M577" s="93"/>
      <c r="N577" s="67"/>
      <c r="O577" s="54"/>
      <c r="P577" s="54"/>
      <c r="Q577" s="94"/>
      <c r="R577" s="98"/>
      <c r="S577" s="99"/>
      <c r="T577" s="93"/>
      <c r="U577" s="93"/>
      <c r="V577" s="100"/>
      <c r="W577" s="92"/>
      <c r="X577" s="95"/>
      <c r="Y577" s="92"/>
      <c r="Z577" s="92"/>
      <c r="AA577" s="92"/>
      <c r="AB577" s="92"/>
      <c r="AC577" s="91"/>
      <c r="AD577" s="92"/>
      <c r="AE577" s="92"/>
      <c r="AF577" s="92"/>
      <c r="AG577" s="522"/>
      <c r="AH577" s="92"/>
      <c r="AI577" s="92"/>
      <c r="AJ577" s="92"/>
      <c r="AK577" s="92"/>
      <c r="AL577" s="92"/>
    </row>
    <row r="578" spans="1:38" x14ac:dyDescent="0.25">
      <c r="A578" s="63"/>
      <c r="B578" s="62"/>
      <c r="C578" s="62"/>
      <c r="D578" s="92"/>
      <c r="E578" s="92"/>
      <c r="F578" s="92"/>
      <c r="G578" s="92"/>
      <c r="H578" s="92"/>
      <c r="I578" s="92"/>
      <c r="J578" s="92"/>
      <c r="K578" s="92"/>
      <c r="L578" s="92"/>
      <c r="M578" s="93" t="s">
        <v>4154</v>
      </c>
      <c r="N578" s="67" t="s">
        <v>4252</v>
      </c>
      <c r="O578" s="54">
        <v>0.14899999999999999</v>
      </c>
      <c r="P578" s="54">
        <v>1987</v>
      </c>
      <c r="Q578" s="94" t="s">
        <v>3567</v>
      </c>
      <c r="R578" s="578" t="s">
        <v>4253</v>
      </c>
      <c r="S578" s="578">
        <v>51</v>
      </c>
      <c r="T578" s="66">
        <v>1987</v>
      </c>
      <c r="U578" s="578" t="s">
        <v>1016</v>
      </c>
      <c r="V578" s="578" t="s">
        <v>28</v>
      </c>
      <c r="W578" s="92"/>
      <c r="X578" s="95"/>
      <c r="Y578" s="92"/>
      <c r="Z578" s="92"/>
      <c r="AA578" s="92"/>
      <c r="AB578" s="92"/>
      <c r="AC578" s="91"/>
      <c r="AD578" s="92"/>
      <c r="AE578" s="92"/>
      <c r="AF578" s="92"/>
      <c r="AG578" s="582" t="s">
        <v>4254</v>
      </c>
      <c r="AH578" s="67" t="s">
        <v>4255</v>
      </c>
      <c r="AI578" s="54">
        <v>0.20399999999999999</v>
      </c>
      <c r="AJ578" s="54">
        <v>1989</v>
      </c>
      <c r="AK578" s="57" t="s">
        <v>4256</v>
      </c>
      <c r="AL578" s="92"/>
    </row>
    <row r="579" spans="1:38" x14ac:dyDescent="0.25">
      <c r="A579" s="66"/>
      <c r="B579" s="62"/>
      <c r="C579" s="62"/>
      <c r="D579" s="92"/>
      <c r="E579" s="92"/>
      <c r="F579" s="92"/>
      <c r="G579" s="92"/>
      <c r="H579" s="92"/>
      <c r="I579" s="92"/>
      <c r="J579" s="92"/>
      <c r="K579" s="92"/>
      <c r="L579" s="92"/>
      <c r="M579" s="93"/>
      <c r="N579" s="73"/>
      <c r="O579" s="54"/>
      <c r="P579" s="54"/>
      <c r="Q579" s="94"/>
      <c r="R579" s="579"/>
      <c r="S579" s="579"/>
      <c r="T579" s="99">
        <v>1989</v>
      </c>
      <c r="U579" s="579"/>
      <c r="V579" s="579"/>
      <c r="W579" s="92"/>
      <c r="X579" s="95"/>
      <c r="Y579" s="92"/>
      <c r="Z579" s="92"/>
      <c r="AA579" s="92"/>
      <c r="AB579" s="92"/>
      <c r="AC579" s="91"/>
      <c r="AD579" s="92"/>
      <c r="AE579" s="92"/>
      <c r="AF579" s="92"/>
      <c r="AG579" s="583"/>
      <c r="AH579" s="67" t="s">
        <v>4257</v>
      </c>
      <c r="AI579" s="54">
        <v>0.20399999999999999</v>
      </c>
      <c r="AJ579" s="54">
        <v>1989</v>
      </c>
      <c r="AK579" s="57" t="s">
        <v>4256</v>
      </c>
      <c r="AL579" s="92"/>
    </row>
    <row r="580" spans="1:38" x14ac:dyDescent="0.25">
      <c r="A580" s="66"/>
      <c r="B580" s="62"/>
      <c r="C580" s="62"/>
      <c r="D580" s="92"/>
      <c r="E580" s="92"/>
      <c r="F580" s="92"/>
      <c r="G580" s="92"/>
      <c r="H580" s="92"/>
      <c r="I580" s="92"/>
      <c r="J580" s="92"/>
      <c r="K580" s="92"/>
      <c r="L580" s="92"/>
      <c r="M580" s="93"/>
      <c r="N580" s="67"/>
      <c r="O580" s="54"/>
      <c r="P580" s="54"/>
      <c r="Q580" s="94"/>
      <c r="R580" s="98"/>
      <c r="S580" s="99"/>
      <c r="T580" s="93"/>
      <c r="U580" s="93"/>
      <c r="V580" s="100"/>
      <c r="W580" s="92"/>
      <c r="X580" s="95"/>
      <c r="Y580" s="92"/>
      <c r="Z580" s="92"/>
      <c r="AA580" s="92"/>
      <c r="AB580" s="92"/>
      <c r="AC580" s="91"/>
      <c r="AD580" s="92"/>
      <c r="AE580" s="92"/>
      <c r="AF580" s="92"/>
      <c r="AG580" s="583"/>
      <c r="AH580" s="67" t="s">
        <v>4258</v>
      </c>
      <c r="AI580" s="54">
        <v>0.108</v>
      </c>
      <c r="AJ580" s="54">
        <v>1989</v>
      </c>
      <c r="AK580" s="57" t="s">
        <v>4259</v>
      </c>
      <c r="AL580" s="92"/>
    </row>
    <row r="581" spans="1:38" x14ac:dyDescent="0.25">
      <c r="A581" s="63"/>
      <c r="B581" s="62"/>
      <c r="C581" s="62"/>
      <c r="D581" s="92"/>
      <c r="E581" s="92"/>
      <c r="F581" s="92"/>
      <c r="G581" s="92"/>
      <c r="H581" s="92"/>
      <c r="I581" s="92"/>
      <c r="J581" s="92"/>
      <c r="K581" s="92"/>
      <c r="L581" s="92"/>
      <c r="M581" s="93"/>
      <c r="N581" s="67"/>
      <c r="O581" s="54"/>
      <c r="P581" s="54"/>
      <c r="Q581" s="94"/>
      <c r="R581" s="98"/>
      <c r="S581" s="99"/>
      <c r="T581" s="93"/>
      <c r="U581" s="93"/>
      <c r="V581" s="100"/>
      <c r="W581" s="92"/>
      <c r="X581" s="95"/>
      <c r="Y581" s="92"/>
      <c r="Z581" s="92"/>
      <c r="AA581" s="92"/>
      <c r="AB581" s="92"/>
      <c r="AC581" s="91"/>
      <c r="AD581" s="92"/>
      <c r="AE581" s="92"/>
      <c r="AF581" s="92"/>
      <c r="AG581" s="583"/>
      <c r="AH581" s="67" t="s">
        <v>4260</v>
      </c>
      <c r="AI581" s="54">
        <v>0.108</v>
      </c>
      <c r="AJ581" s="54">
        <v>1989</v>
      </c>
      <c r="AK581" s="57" t="s">
        <v>4259</v>
      </c>
      <c r="AL581" s="92"/>
    </row>
    <row r="582" spans="1:38" x14ac:dyDescent="0.25">
      <c r="A582" s="63"/>
      <c r="B582" s="62"/>
      <c r="C582" s="62"/>
      <c r="D582" s="92"/>
      <c r="E582" s="92"/>
      <c r="F582" s="92"/>
      <c r="G582" s="92"/>
      <c r="H582" s="92"/>
      <c r="I582" s="92"/>
      <c r="J582" s="92"/>
      <c r="K582" s="92"/>
      <c r="L582" s="92"/>
      <c r="M582" s="93"/>
      <c r="N582" s="67"/>
      <c r="O582" s="54"/>
      <c r="P582" s="54"/>
      <c r="Q582" s="94"/>
      <c r="R582" s="98"/>
      <c r="S582" s="99"/>
      <c r="T582" s="93"/>
      <c r="U582" s="93"/>
      <c r="V582" s="100"/>
      <c r="W582" s="92"/>
      <c r="X582" s="95"/>
      <c r="Y582" s="92"/>
      <c r="Z582" s="92"/>
      <c r="AA582" s="92"/>
      <c r="AB582" s="92"/>
      <c r="AC582" s="91"/>
      <c r="AD582" s="92"/>
      <c r="AE582" s="92"/>
      <c r="AF582" s="92"/>
      <c r="AG582" s="583"/>
      <c r="AH582" s="67" t="s">
        <v>4261</v>
      </c>
      <c r="AI582" s="54">
        <v>0.03</v>
      </c>
      <c r="AJ582" s="54">
        <v>1994</v>
      </c>
      <c r="AK582" s="57" t="s">
        <v>3829</v>
      </c>
      <c r="AL582" s="92"/>
    </row>
    <row r="583" spans="1:38" x14ac:dyDescent="0.25">
      <c r="A583" s="63"/>
      <c r="B583" s="62"/>
      <c r="C583" s="62"/>
      <c r="D583" s="92"/>
      <c r="E583" s="92"/>
      <c r="F583" s="92"/>
      <c r="G583" s="92"/>
      <c r="H583" s="92"/>
      <c r="I583" s="92"/>
      <c r="J583" s="92"/>
      <c r="K583" s="92"/>
      <c r="L583" s="92"/>
      <c r="M583" s="93"/>
      <c r="N583" s="67"/>
      <c r="O583" s="54"/>
      <c r="P583" s="54"/>
      <c r="Q583" s="94"/>
      <c r="R583" s="98"/>
      <c r="S583" s="99"/>
      <c r="T583" s="93"/>
      <c r="U583" s="93"/>
      <c r="V583" s="100"/>
      <c r="W583" s="92"/>
      <c r="X583" s="95"/>
      <c r="Y583" s="92"/>
      <c r="Z583" s="92"/>
      <c r="AA583" s="92"/>
      <c r="AB583" s="92"/>
      <c r="AC583" s="91"/>
      <c r="AD583" s="92"/>
      <c r="AE583" s="92"/>
      <c r="AF583" s="92"/>
      <c r="AG583" s="583"/>
      <c r="AH583" s="67" t="s">
        <v>4262</v>
      </c>
      <c r="AI583" s="54">
        <v>0.03</v>
      </c>
      <c r="AJ583" s="54">
        <v>1994</v>
      </c>
      <c r="AK583" s="57" t="s">
        <v>3829</v>
      </c>
      <c r="AL583" s="92"/>
    </row>
    <row r="584" spans="1:38" x14ac:dyDescent="0.25">
      <c r="A584" s="63"/>
      <c r="B584" s="62"/>
      <c r="C584" s="62"/>
      <c r="D584" s="92"/>
      <c r="E584" s="92"/>
      <c r="F584" s="92"/>
      <c r="G584" s="92"/>
      <c r="H584" s="92"/>
      <c r="I584" s="92"/>
      <c r="J584" s="92"/>
      <c r="K584" s="92"/>
      <c r="L584" s="92"/>
      <c r="M584" s="93"/>
      <c r="N584" s="67"/>
      <c r="O584" s="54"/>
      <c r="P584" s="54"/>
      <c r="Q584" s="94"/>
      <c r="R584" s="98"/>
      <c r="S584" s="99"/>
      <c r="T584" s="93"/>
      <c r="U584" s="93"/>
      <c r="V584" s="100"/>
      <c r="W584" s="92"/>
      <c r="X584" s="95"/>
      <c r="Y584" s="92"/>
      <c r="Z584" s="92"/>
      <c r="AA584" s="92"/>
      <c r="AB584" s="92"/>
      <c r="AC584" s="91"/>
      <c r="AD584" s="92"/>
      <c r="AE584" s="92"/>
      <c r="AF584" s="92"/>
      <c r="AG584" s="583"/>
      <c r="AH584" s="67" t="s">
        <v>4263</v>
      </c>
      <c r="AI584" s="54">
        <v>6.6000000000000003E-2</v>
      </c>
      <c r="AJ584" s="54">
        <v>1991</v>
      </c>
      <c r="AK584" s="57" t="s">
        <v>3958</v>
      </c>
      <c r="AL584" s="92"/>
    </row>
    <row r="585" spans="1:38" x14ac:dyDescent="0.25">
      <c r="A585" s="63"/>
      <c r="B585" s="62"/>
      <c r="C585" s="62"/>
      <c r="D585" s="92"/>
      <c r="E585" s="92"/>
      <c r="F585" s="92"/>
      <c r="G585" s="92"/>
      <c r="H585" s="92"/>
      <c r="I585" s="92"/>
      <c r="J585" s="92"/>
      <c r="K585" s="92"/>
      <c r="L585" s="92"/>
      <c r="M585" s="93"/>
      <c r="N585" s="67"/>
      <c r="O585" s="54"/>
      <c r="P585" s="54"/>
      <c r="Q585" s="94"/>
      <c r="R585" s="98"/>
      <c r="S585" s="99"/>
      <c r="T585" s="93"/>
      <c r="U585" s="93"/>
      <c r="V585" s="100"/>
      <c r="W585" s="92"/>
      <c r="X585" s="95"/>
      <c r="Y585" s="92"/>
      <c r="Z585" s="92"/>
      <c r="AA585" s="92"/>
      <c r="AB585" s="92"/>
      <c r="AC585" s="91"/>
      <c r="AD585" s="92"/>
      <c r="AE585" s="92"/>
      <c r="AF585" s="92"/>
      <c r="AG585" s="583"/>
      <c r="AH585" s="67" t="s">
        <v>4264</v>
      </c>
      <c r="AI585" s="54">
        <v>6.0999999999999999E-2</v>
      </c>
      <c r="AJ585" s="54">
        <v>1983</v>
      </c>
      <c r="AK585" s="57" t="s">
        <v>4265</v>
      </c>
      <c r="AL585" s="92"/>
    </row>
    <row r="586" spans="1:38" x14ac:dyDescent="0.25">
      <c r="A586" s="63"/>
      <c r="B586" s="62"/>
      <c r="C586" s="62"/>
      <c r="D586" s="92"/>
      <c r="E586" s="92"/>
      <c r="F586" s="92"/>
      <c r="G586" s="92"/>
      <c r="H586" s="92"/>
      <c r="I586" s="92"/>
      <c r="J586" s="92"/>
      <c r="K586" s="92"/>
      <c r="L586" s="92"/>
      <c r="M586" s="93"/>
      <c r="N586" s="67"/>
      <c r="O586" s="54"/>
      <c r="P586" s="54"/>
      <c r="Q586" s="94"/>
      <c r="R586" s="98"/>
      <c r="S586" s="99"/>
      <c r="T586" s="93"/>
      <c r="U586" s="93"/>
      <c r="V586" s="100"/>
      <c r="W586" s="92"/>
      <c r="X586" s="95"/>
      <c r="Y586" s="92"/>
      <c r="Z586" s="92"/>
      <c r="AA586" s="92"/>
      <c r="AB586" s="92"/>
      <c r="AC586" s="91"/>
      <c r="AD586" s="92"/>
      <c r="AE586" s="92"/>
      <c r="AF586" s="92"/>
      <c r="AG586" s="584"/>
      <c r="AH586" s="67" t="s">
        <v>4266</v>
      </c>
      <c r="AI586" s="54">
        <v>6.0999999999999999E-2</v>
      </c>
      <c r="AJ586" s="54">
        <v>1983</v>
      </c>
      <c r="AK586" s="57" t="s">
        <v>4265</v>
      </c>
      <c r="AL586" s="92"/>
    </row>
    <row r="587" spans="1:38" x14ac:dyDescent="0.25">
      <c r="A587" s="63"/>
      <c r="B587" s="62"/>
      <c r="C587" s="62"/>
      <c r="D587" s="92"/>
      <c r="E587" s="92"/>
      <c r="F587" s="92"/>
      <c r="G587" s="92"/>
      <c r="H587" s="92"/>
      <c r="I587" s="92"/>
      <c r="J587" s="92"/>
      <c r="K587" s="92"/>
      <c r="L587" s="92"/>
      <c r="M587" s="93"/>
      <c r="N587" s="67"/>
      <c r="O587" s="54"/>
      <c r="P587" s="54"/>
      <c r="Q587" s="94"/>
      <c r="R587" s="98"/>
      <c r="S587" s="99"/>
      <c r="T587" s="93"/>
      <c r="U587" s="93"/>
      <c r="V587" s="100"/>
      <c r="W587" s="92"/>
      <c r="X587" s="95"/>
      <c r="Y587" s="92"/>
      <c r="Z587" s="92"/>
      <c r="AA587" s="92"/>
      <c r="AB587" s="92"/>
      <c r="AC587" s="91"/>
      <c r="AD587" s="92"/>
      <c r="AE587" s="92"/>
      <c r="AF587" s="92"/>
      <c r="AG587" s="522"/>
      <c r="AH587" s="92"/>
      <c r="AI587" s="92"/>
      <c r="AJ587" s="92"/>
      <c r="AK587" s="92"/>
      <c r="AL587" s="92"/>
    </row>
    <row r="588" spans="1:38" x14ac:dyDescent="0.25">
      <c r="A588" s="63"/>
      <c r="B588" s="62"/>
      <c r="C588" s="62"/>
      <c r="D588" s="92"/>
      <c r="E588" s="92"/>
      <c r="F588" s="92"/>
      <c r="G588" s="92"/>
      <c r="H588" s="92"/>
      <c r="I588" s="92"/>
      <c r="J588" s="92"/>
      <c r="K588" s="92"/>
      <c r="L588" s="92"/>
      <c r="M588" s="93"/>
      <c r="N588" s="67"/>
      <c r="O588" s="54"/>
      <c r="P588" s="54"/>
      <c r="Q588" s="94"/>
      <c r="R588" s="98"/>
      <c r="S588" s="99"/>
      <c r="T588" s="93"/>
      <c r="U588" s="93"/>
      <c r="V588" s="100"/>
      <c r="W588" s="92"/>
      <c r="X588" s="95"/>
      <c r="Y588" s="92"/>
      <c r="Z588" s="92"/>
      <c r="AA588" s="92"/>
      <c r="AB588" s="92"/>
      <c r="AC588" s="91"/>
      <c r="AD588" s="92"/>
      <c r="AE588" s="92"/>
      <c r="AF588" s="92"/>
      <c r="AG588" s="522"/>
      <c r="AH588" s="92"/>
      <c r="AI588" s="92"/>
      <c r="AJ588" s="92"/>
      <c r="AK588" s="92"/>
      <c r="AL588" s="92"/>
    </row>
    <row r="589" spans="1:38" x14ac:dyDescent="0.25">
      <c r="A589" s="63"/>
      <c r="B589" s="67"/>
      <c r="C589" s="67"/>
      <c r="D589" s="92"/>
      <c r="E589" s="92"/>
      <c r="F589" s="92"/>
      <c r="G589" s="92"/>
      <c r="H589" s="92"/>
      <c r="I589" s="92"/>
      <c r="J589" s="92"/>
      <c r="K589" s="92"/>
      <c r="L589" s="92"/>
      <c r="M589" s="93" t="s">
        <v>4267</v>
      </c>
      <c r="N589" s="67" t="s">
        <v>4268</v>
      </c>
      <c r="O589" s="54">
        <v>0.27600000000000002</v>
      </c>
      <c r="P589" s="54">
        <v>1986</v>
      </c>
      <c r="Q589" s="94" t="s">
        <v>4269</v>
      </c>
      <c r="R589" s="66" t="s">
        <v>4270</v>
      </c>
      <c r="S589" s="578">
        <v>27</v>
      </c>
      <c r="T589" s="578">
        <v>1977</v>
      </c>
      <c r="U589" s="578" t="s">
        <v>1016</v>
      </c>
      <c r="V589" s="578" t="s">
        <v>28</v>
      </c>
      <c r="W589" s="92"/>
      <c r="X589" s="95"/>
      <c r="Y589" s="92"/>
      <c r="Z589" s="92"/>
      <c r="AA589" s="92"/>
      <c r="AB589" s="92"/>
      <c r="AC589" s="91"/>
      <c r="AD589" s="92"/>
      <c r="AE589" s="92"/>
      <c r="AF589" s="92"/>
      <c r="AG589" s="582" t="s">
        <v>4271</v>
      </c>
      <c r="AH589" s="67" t="s">
        <v>4272</v>
      </c>
      <c r="AI589" s="54">
        <v>0.125</v>
      </c>
      <c r="AJ589" s="54">
        <v>1977</v>
      </c>
      <c r="AK589" s="57" t="s">
        <v>3754</v>
      </c>
      <c r="AL589" s="92"/>
    </row>
    <row r="590" spans="1:38" ht="38.25" x14ac:dyDescent="0.25">
      <c r="A590" s="63"/>
      <c r="B590" s="67"/>
      <c r="C590" s="67"/>
      <c r="D590" s="92"/>
      <c r="E590" s="92"/>
      <c r="F590" s="92"/>
      <c r="G590" s="92"/>
      <c r="H590" s="92"/>
      <c r="I590" s="92"/>
      <c r="J590" s="92"/>
      <c r="K590" s="92"/>
      <c r="L590" s="92"/>
      <c r="M590" s="93"/>
      <c r="N590" s="67"/>
      <c r="O590" s="54"/>
      <c r="P590" s="54"/>
      <c r="Q590" s="94"/>
      <c r="R590" s="110" t="s">
        <v>4273</v>
      </c>
      <c r="S590" s="579"/>
      <c r="T590" s="579"/>
      <c r="U590" s="579"/>
      <c r="V590" s="579"/>
      <c r="W590" s="92"/>
      <c r="X590" s="95"/>
      <c r="Y590" s="92"/>
      <c r="Z590" s="92"/>
      <c r="AA590" s="92"/>
      <c r="AB590" s="92"/>
      <c r="AC590" s="91"/>
      <c r="AD590" s="92"/>
      <c r="AE590" s="92"/>
      <c r="AF590" s="92"/>
      <c r="AG590" s="583"/>
      <c r="AH590" s="67" t="s">
        <v>4274</v>
      </c>
      <c r="AI590" s="54">
        <v>0.125</v>
      </c>
      <c r="AJ590" s="54">
        <v>1977</v>
      </c>
      <c r="AK590" s="57" t="s">
        <v>3754</v>
      </c>
      <c r="AL590" s="92"/>
    </row>
    <row r="591" spans="1:38" x14ac:dyDescent="0.25">
      <c r="A591" s="63"/>
      <c r="B591" s="67"/>
      <c r="C591" s="67"/>
      <c r="D591" s="92"/>
      <c r="E591" s="92"/>
      <c r="F591" s="92"/>
      <c r="G591" s="92"/>
      <c r="H591" s="92"/>
      <c r="I591" s="92"/>
      <c r="J591" s="92"/>
      <c r="K591" s="92"/>
      <c r="L591" s="92"/>
      <c r="M591" s="93"/>
      <c r="N591" s="67"/>
      <c r="O591" s="54"/>
      <c r="P591" s="54"/>
      <c r="Q591" s="94"/>
      <c r="R591" s="98"/>
      <c r="S591" s="99"/>
      <c r="T591" s="93"/>
      <c r="U591" s="93"/>
      <c r="V591" s="100"/>
      <c r="W591" s="92"/>
      <c r="X591" s="95"/>
      <c r="Y591" s="92"/>
      <c r="Z591" s="92"/>
      <c r="AA591" s="92"/>
      <c r="AB591" s="92"/>
      <c r="AC591" s="91"/>
      <c r="AD591" s="92"/>
      <c r="AE591" s="92"/>
      <c r="AF591" s="92"/>
      <c r="AG591" s="583"/>
      <c r="AH591" s="67" t="s">
        <v>4275</v>
      </c>
      <c r="AI591" s="54">
        <v>8.7999999999999995E-2</v>
      </c>
      <c r="AJ591" s="54">
        <v>1989</v>
      </c>
      <c r="AK591" s="57" t="s">
        <v>4276</v>
      </c>
      <c r="AL591" s="92"/>
    </row>
    <row r="592" spans="1:38" x14ac:dyDescent="0.25">
      <c r="A592" s="63"/>
      <c r="B592" s="62"/>
      <c r="C592" s="62"/>
      <c r="D592" s="92"/>
      <c r="E592" s="92"/>
      <c r="F592" s="92"/>
      <c r="G592" s="92"/>
      <c r="H592" s="92"/>
      <c r="I592" s="92"/>
      <c r="J592" s="92"/>
      <c r="K592" s="92"/>
      <c r="L592" s="92"/>
      <c r="M592" s="93"/>
      <c r="N592" s="67"/>
      <c r="O592" s="54"/>
      <c r="P592" s="54"/>
      <c r="Q592" s="94"/>
      <c r="R592" s="98"/>
      <c r="S592" s="99"/>
      <c r="T592" s="93"/>
      <c r="U592" s="93"/>
      <c r="V592" s="100"/>
      <c r="W592" s="92"/>
      <c r="X592" s="95"/>
      <c r="Y592" s="92"/>
      <c r="Z592" s="92"/>
      <c r="AA592" s="92"/>
      <c r="AB592" s="92"/>
      <c r="AC592" s="91"/>
      <c r="AD592" s="92"/>
      <c r="AE592" s="92"/>
      <c r="AF592" s="92"/>
      <c r="AG592" s="583"/>
      <c r="AH592" s="67" t="s">
        <v>4277</v>
      </c>
      <c r="AI592" s="54">
        <v>8.7999999999999995E-2</v>
      </c>
      <c r="AJ592" s="54">
        <v>1989</v>
      </c>
      <c r="AK592" s="57" t="s">
        <v>4194</v>
      </c>
      <c r="AL592" s="92"/>
    </row>
    <row r="593" spans="1:38" x14ac:dyDescent="0.25">
      <c r="A593" s="63"/>
      <c r="B593" s="62"/>
      <c r="C593" s="62"/>
      <c r="D593" s="92"/>
      <c r="E593" s="92"/>
      <c r="F593" s="92"/>
      <c r="G593" s="92"/>
      <c r="H593" s="92"/>
      <c r="I593" s="92"/>
      <c r="J593" s="92"/>
      <c r="K593" s="92"/>
      <c r="L593" s="92"/>
      <c r="M593" s="93"/>
      <c r="N593" s="67"/>
      <c r="O593" s="54"/>
      <c r="P593" s="54"/>
      <c r="Q593" s="94"/>
      <c r="R593" s="98"/>
      <c r="S593" s="99"/>
      <c r="T593" s="93"/>
      <c r="U593" s="93"/>
      <c r="V593" s="100"/>
      <c r="W593" s="92"/>
      <c r="X593" s="95"/>
      <c r="Y593" s="92"/>
      <c r="Z593" s="92"/>
      <c r="AA593" s="92"/>
      <c r="AB593" s="92"/>
      <c r="AC593" s="91"/>
      <c r="AD593" s="92"/>
      <c r="AE593" s="92"/>
      <c r="AF593" s="92"/>
      <c r="AG593" s="583"/>
      <c r="AH593" s="67" t="s">
        <v>4278</v>
      </c>
      <c r="AI593" s="54">
        <v>5.2999999999999999E-2</v>
      </c>
      <c r="AJ593" s="54">
        <v>1977</v>
      </c>
      <c r="AK593" s="57" t="s">
        <v>3601</v>
      </c>
      <c r="AL593" s="92"/>
    </row>
    <row r="594" spans="1:38" x14ac:dyDescent="0.25">
      <c r="A594" s="63"/>
      <c r="B594" s="62"/>
      <c r="C594" s="62"/>
      <c r="D594" s="92"/>
      <c r="E594" s="92"/>
      <c r="F594" s="92"/>
      <c r="G594" s="92"/>
      <c r="H594" s="92"/>
      <c r="I594" s="92"/>
      <c r="J594" s="92"/>
      <c r="K594" s="92"/>
      <c r="L594" s="92"/>
      <c r="M594" s="93"/>
      <c r="N594" s="73"/>
      <c r="O594" s="54"/>
      <c r="P594" s="54"/>
      <c r="Q594" s="94"/>
      <c r="R594" s="98"/>
      <c r="S594" s="99"/>
      <c r="T594" s="93"/>
      <c r="U594" s="93"/>
      <c r="V594" s="100"/>
      <c r="W594" s="92"/>
      <c r="X594" s="95"/>
      <c r="Y594" s="92"/>
      <c r="Z594" s="92"/>
      <c r="AA594" s="92"/>
      <c r="AB594" s="92"/>
      <c r="AC594" s="91"/>
      <c r="AD594" s="92"/>
      <c r="AE594" s="92"/>
      <c r="AF594" s="92"/>
      <c r="AG594" s="583"/>
      <c r="AH594" s="67" t="s">
        <v>4279</v>
      </c>
      <c r="AI594" s="54">
        <v>1.7999999999999999E-2</v>
      </c>
      <c r="AJ594" s="54">
        <v>1977</v>
      </c>
      <c r="AK594" s="57" t="s">
        <v>4280</v>
      </c>
      <c r="AL594" s="92"/>
    </row>
    <row r="595" spans="1:38" x14ac:dyDescent="0.25">
      <c r="A595" s="63"/>
      <c r="B595" s="67"/>
      <c r="C595" s="67"/>
      <c r="D595" s="92"/>
      <c r="E595" s="92"/>
      <c r="F595" s="92"/>
      <c r="G595" s="92"/>
      <c r="H595" s="92"/>
      <c r="I595" s="92"/>
      <c r="J595" s="92"/>
      <c r="K595" s="92"/>
      <c r="L595" s="92"/>
      <c r="M595" s="93"/>
      <c r="N595" s="67"/>
      <c r="O595" s="54"/>
      <c r="P595" s="54"/>
      <c r="Q595" s="94"/>
      <c r="R595" s="98"/>
      <c r="S595" s="99"/>
      <c r="T595" s="93"/>
      <c r="U595" s="93"/>
      <c r="V595" s="100"/>
      <c r="W595" s="92"/>
      <c r="X595" s="95"/>
      <c r="Y595" s="92"/>
      <c r="Z595" s="92"/>
      <c r="AA595" s="92"/>
      <c r="AB595" s="92"/>
      <c r="AC595" s="91"/>
      <c r="AD595" s="92"/>
      <c r="AE595" s="92"/>
      <c r="AF595" s="92"/>
      <c r="AG595" s="583"/>
      <c r="AH595" s="67" t="s">
        <v>4281</v>
      </c>
      <c r="AI595" s="54">
        <v>1.7999999999999999E-2</v>
      </c>
      <c r="AJ595" s="54">
        <v>1977</v>
      </c>
      <c r="AK595" s="57" t="s">
        <v>3928</v>
      </c>
      <c r="AL595" s="92"/>
    </row>
    <row r="596" spans="1:38" x14ac:dyDescent="0.25">
      <c r="A596" s="63"/>
      <c r="B596" s="62"/>
      <c r="C596" s="62"/>
      <c r="D596" s="92"/>
      <c r="E596" s="92"/>
      <c r="F596" s="92"/>
      <c r="G596" s="92"/>
      <c r="H596" s="92"/>
      <c r="I596" s="92"/>
      <c r="J596" s="92"/>
      <c r="K596" s="92"/>
      <c r="L596" s="92"/>
      <c r="M596" s="93"/>
      <c r="N596" s="67"/>
      <c r="O596" s="54"/>
      <c r="P596" s="54"/>
      <c r="Q596" s="94"/>
      <c r="R596" s="98"/>
      <c r="S596" s="99"/>
      <c r="T596" s="93"/>
      <c r="U596" s="93"/>
      <c r="V596" s="100"/>
      <c r="W596" s="92"/>
      <c r="X596" s="95"/>
      <c r="Y596" s="92"/>
      <c r="Z596" s="92"/>
      <c r="AA596" s="92"/>
      <c r="AB596" s="92"/>
      <c r="AC596" s="91"/>
      <c r="AD596" s="92"/>
      <c r="AE596" s="92"/>
      <c r="AF596" s="92"/>
      <c r="AG596" s="583"/>
      <c r="AH596" s="67" t="s">
        <v>4282</v>
      </c>
      <c r="AI596" s="54">
        <v>0.1</v>
      </c>
      <c r="AJ596" s="54">
        <v>1972</v>
      </c>
      <c r="AK596" s="57" t="s">
        <v>4283</v>
      </c>
      <c r="AL596" s="92"/>
    </row>
    <row r="597" spans="1:38" x14ac:dyDescent="0.25">
      <c r="A597" s="63"/>
      <c r="B597" s="62"/>
      <c r="C597" s="62"/>
      <c r="D597" s="92"/>
      <c r="E597" s="92"/>
      <c r="F597" s="92"/>
      <c r="G597" s="92"/>
      <c r="H597" s="92"/>
      <c r="I597" s="92"/>
      <c r="J597" s="92"/>
      <c r="K597" s="92"/>
      <c r="L597" s="92"/>
      <c r="M597" s="93"/>
      <c r="N597" s="67"/>
      <c r="O597" s="54"/>
      <c r="P597" s="54"/>
      <c r="Q597" s="94"/>
      <c r="R597" s="98"/>
      <c r="S597" s="99"/>
      <c r="T597" s="93"/>
      <c r="U597" s="93"/>
      <c r="V597" s="100"/>
      <c r="W597" s="92"/>
      <c r="X597" s="95"/>
      <c r="Y597" s="92"/>
      <c r="Z597" s="92"/>
      <c r="AA597" s="92"/>
      <c r="AB597" s="92"/>
      <c r="AC597" s="91"/>
      <c r="AD597" s="92"/>
      <c r="AE597" s="92"/>
      <c r="AF597" s="92"/>
      <c r="AG597" s="583"/>
      <c r="AH597" s="67" t="s">
        <v>4284</v>
      </c>
      <c r="AI597" s="54">
        <v>0.1</v>
      </c>
      <c r="AJ597" s="54">
        <v>1972</v>
      </c>
      <c r="AK597" s="57" t="s">
        <v>4283</v>
      </c>
      <c r="AL597" s="92"/>
    </row>
    <row r="598" spans="1:38" x14ac:dyDescent="0.25">
      <c r="A598" s="63"/>
      <c r="B598" s="62"/>
      <c r="C598" s="62"/>
      <c r="D598" s="92"/>
      <c r="E598" s="92"/>
      <c r="F598" s="92"/>
      <c r="G598" s="92"/>
      <c r="H598" s="92"/>
      <c r="I598" s="92"/>
      <c r="J598" s="92"/>
      <c r="K598" s="92"/>
      <c r="L598" s="92"/>
      <c r="M598" s="93"/>
      <c r="N598" s="67"/>
      <c r="O598" s="54"/>
      <c r="P598" s="54"/>
      <c r="Q598" s="94"/>
      <c r="R598" s="98"/>
      <c r="S598" s="99"/>
      <c r="T598" s="93"/>
      <c r="U598" s="93"/>
      <c r="V598" s="100"/>
      <c r="W598" s="92"/>
      <c r="X598" s="95"/>
      <c r="Y598" s="92"/>
      <c r="Z598" s="92"/>
      <c r="AA598" s="92"/>
      <c r="AB598" s="92"/>
      <c r="AC598" s="91"/>
      <c r="AD598" s="92"/>
      <c r="AE598" s="92"/>
      <c r="AF598" s="92"/>
      <c r="AG598" s="583"/>
      <c r="AH598" s="67" t="s">
        <v>4285</v>
      </c>
      <c r="AI598" s="54">
        <v>4.2999999999999997E-2</v>
      </c>
      <c r="AJ598" s="54">
        <v>1974</v>
      </c>
      <c r="AK598" s="57" t="s">
        <v>4286</v>
      </c>
      <c r="AL598" s="92"/>
    </row>
    <row r="599" spans="1:38" x14ac:dyDescent="0.25">
      <c r="A599" s="63"/>
      <c r="B599" s="67"/>
      <c r="C599" s="67"/>
      <c r="D599" s="92"/>
      <c r="E599" s="92"/>
      <c r="F599" s="92"/>
      <c r="G599" s="92"/>
      <c r="H599" s="92"/>
      <c r="I599" s="92"/>
      <c r="J599" s="92"/>
      <c r="K599" s="92"/>
      <c r="L599" s="92"/>
      <c r="M599" s="93"/>
      <c r="N599" s="67"/>
      <c r="O599" s="54"/>
      <c r="P599" s="54"/>
      <c r="Q599" s="94"/>
      <c r="R599" s="98"/>
      <c r="S599" s="99"/>
      <c r="T599" s="93"/>
      <c r="U599" s="93"/>
      <c r="V599" s="100"/>
      <c r="W599" s="92"/>
      <c r="X599" s="95"/>
      <c r="Y599" s="92"/>
      <c r="Z599" s="92"/>
      <c r="AA599" s="92"/>
      <c r="AB599" s="92"/>
      <c r="AC599" s="91"/>
      <c r="AD599" s="92"/>
      <c r="AE599" s="92"/>
      <c r="AF599" s="92"/>
      <c r="AG599" s="583"/>
      <c r="AH599" s="67" t="s">
        <v>4287</v>
      </c>
      <c r="AI599" s="54">
        <v>0.03</v>
      </c>
      <c r="AJ599" s="54">
        <v>1974</v>
      </c>
      <c r="AK599" s="57" t="s">
        <v>4286</v>
      </c>
      <c r="AL599" s="92"/>
    </row>
    <row r="600" spans="1:38" x14ac:dyDescent="0.25">
      <c r="A600" s="63"/>
      <c r="B600" s="67"/>
      <c r="C600" s="67"/>
      <c r="D600" s="92"/>
      <c r="E600" s="92"/>
      <c r="F600" s="92"/>
      <c r="G600" s="92"/>
      <c r="H600" s="92"/>
      <c r="I600" s="92"/>
      <c r="J600" s="92"/>
      <c r="K600" s="92"/>
      <c r="L600" s="92"/>
      <c r="M600" s="93"/>
      <c r="N600" s="67"/>
      <c r="O600" s="54"/>
      <c r="P600" s="54"/>
      <c r="Q600" s="94"/>
      <c r="R600" s="98"/>
      <c r="S600" s="99"/>
      <c r="T600" s="93"/>
      <c r="U600" s="93"/>
      <c r="V600" s="100"/>
      <c r="W600" s="92"/>
      <c r="X600" s="95"/>
      <c r="Y600" s="92"/>
      <c r="Z600" s="92"/>
      <c r="AA600" s="92"/>
      <c r="AB600" s="92"/>
      <c r="AC600" s="91"/>
      <c r="AD600" s="92"/>
      <c r="AE600" s="92"/>
      <c r="AF600" s="92"/>
      <c r="AG600" s="583"/>
      <c r="AH600" s="67" t="s">
        <v>4288</v>
      </c>
      <c r="AI600" s="54">
        <v>5.6000000000000001E-2</v>
      </c>
      <c r="AJ600" s="54">
        <v>1977</v>
      </c>
      <c r="AK600" s="57" t="s">
        <v>4286</v>
      </c>
      <c r="AL600" s="92"/>
    </row>
    <row r="601" spans="1:38" x14ac:dyDescent="0.25">
      <c r="A601" s="63"/>
      <c r="B601" s="62"/>
      <c r="C601" s="62"/>
      <c r="D601" s="92"/>
      <c r="E601" s="92"/>
      <c r="F601" s="92"/>
      <c r="G601" s="92"/>
      <c r="H601" s="92"/>
      <c r="I601" s="92"/>
      <c r="J601" s="92"/>
      <c r="K601" s="92"/>
      <c r="L601" s="92"/>
      <c r="M601" s="93"/>
      <c r="N601" s="67"/>
      <c r="O601" s="54"/>
      <c r="P601" s="54"/>
      <c r="Q601" s="94"/>
      <c r="R601" s="98"/>
      <c r="S601" s="99"/>
      <c r="T601" s="93"/>
      <c r="U601" s="93"/>
      <c r="V601" s="100"/>
      <c r="W601" s="92"/>
      <c r="X601" s="95"/>
      <c r="Y601" s="92"/>
      <c r="Z601" s="92"/>
      <c r="AA601" s="92"/>
      <c r="AB601" s="92"/>
      <c r="AC601" s="91"/>
      <c r="AD601" s="92"/>
      <c r="AE601" s="92"/>
      <c r="AF601" s="92"/>
      <c r="AG601" s="583"/>
      <c r="AH601" s="67" t="s">
        <v>4289</v>
      </c>
      <c r="AI601" s="54">
        <v>0.06</v>
      </c>
      <c r="AJ601" s="54">
        <v>1977</v>
      </c>
      <c r="AK601" s="57" t="s">
        <v>4286</v>
      </c>
      <c r="AL601" s="92"/>
    </row>
    <row r="602" spans="1:38" x14ac:dyDescent="0.25">
      <c r="A602" s="63"/>
      <c r="B602" s="62"/>
      <c r="C602" s="62"/>
      <c r="D602" s="92"/>
      <c r="E602" s="92"/>
      <c r="F602" s="92"/>
      <c r="G602" s="92"/>
      <c r="H602" s="92"/>
      <c r="I602" s="92"/>
      <c r="J602" s="92"/>
      <c r="K602" s="92"/>
      <c r="L602" s="92"/>
      <c r="M602" s="93"/>
      <c r="N602" s="67"/>
      <c r="O602" s="54"/>
      <c r="P602" s="54"/>
      <c r="Q602" s="94"/>
      <c r="R602" s="98"/>
      <c r="S602" s="99"/>
      <c r="T602" s="93"/>
      <c r="U602" s="93"/>
      <c r="V602" s="100"/>
      <c r="W602" s="92"/>
      <c r="X602" s="95"/>
      <c r="Y602" s="92"/>
      <c r="Z602" s="92"/>
      <c r="AA602" s="92"/>
      <c r="AB602" s="92"/>
      <c r="AC602" s="91"/>
      <c r="AD602" s="92"/>
      <c r="AE602" s="92"/>
      <c r="AF602" s="92"/>
      <c r="AG602" s="584"/>
      <c r="AH602" s="67" t="s">
        <v>4290</v>
      </c>
      <c r="AI602" s="54">
        <v>0.06</v>
      </c>
      <c r="AJ602" s="54">
        <v>1989</v>
      </c>
      <c r="AK602" s="57" t="s">
        <v>4286</v>
      </c>
      <c r="AL602" s="92"/>
    </row>
    <row r="603" spans="1:38" x14ac:dyDescent="0.25">
      <c r="A603" s="63"/>
      <c r="B603" s="62"/>
      <c r="C603" s="62"/>
      <c r="D603" s="92"/>
      <c r="E603" s="92"/>
      <c r="F603" s="92"/>
      <c r="G603" s="92"/>
      <c r="H603" s="92"/>
      <c r="I603" s="92"/>
      <c r="J603" s="92"/>
      <c r="K603" s="92"/>
      <c r="L603" s="92"/>
      <c r="M603" s="93"/>
      <c r="N603" s="67"/>
      <c r="O603" s="54"/>
      <c r="P603" s="54"/>
      <c r="Q603" s="94"/>
      <c r="R603" s="98"/>
      <c r="S603" s="99"/>
      <c r="T603" s="93"/>
      <c r="U603" s="93"/>
      <c r="V603" s="100"/>
      <c r="W603" s="92"/>
      <c r="X603" s="95"/>
      <c r="Y603" s="92"/>
      <c r="Z603" s="92"/>
      <c r="AA603" s="92"/>
      <c r="AB603" s="92"/>
      <c r="AC603" s="91"/>
      <c r="AD603" s="92"/>
      <c r="AE603" s="92"/>
      <c r="AF603" s="92"/>
      <c r="AG603" s="522"/>
      <c r="AH603" s="92"/>
      <c r="AI603" s="92"/>
      <c r="AJ603" s="92"/>
      <c r="AK603" s="92"/>
      <c r="AL603" s="92"/>
    </row>
    <row r="604" spans="1:38" x14ac:dyDescent="0.25">
      <c r="A604" s="63"/>
      <c r="B604" s="62"/>
      <c r="C604" s="62"/>
      <c r="D604" s="92"/>
      <c r="E604" s="92"/>
      <c r="F604" s="92"/>
      <c r="G604" s="92"/>
      <c r="H604" s="92"/>
      <c r="I604" s="92"/>
      <c r="J604" s="92"/>
      <c r="K604" s="92"/>
      <c r="L604" s="92"/>
      <c r="M604" s="93"/>
      <c r="N604" s="73"/>
      <c r="O604" s="54"/>
      <c r="P604" s="54"/>
      <c r="Q604" s="94"/>
      <c r="R604" s="98"/>
      <c r="S604" s="99"/>
      <c r="T604" s="93"/>
      <c r="U604" s="93"/>
      <c r="V604" s="100"/>
      <c r="W604" s="92"/>
      <c r="X604" s="95"/>
      <c r="Y604" s="92"/>
      <c r="Z604" s="92"/>
      <c r="AA604" s="92"/>
      <c r="AB604" s="92"/>
      <c r="AC604" s="91"/>
      <c r="AD604" s="92"/>
      <c r="AE604" s="92"/>
      <c r="AF604" s="92"/>
      <c r="AG604" s="522"/>
      <c r="AH604" s="92"/>
      <c r="AI604" s="92"/>
      <c r="AJ604" s="92"/>
      <c r="AK604" s="92"/>
      <c r="AL604" s="92"/>
    </row>
    <row r="605" spans="1:38" x14ac:dyDescent="0.25">
      <c r="A605" s="66"/>
      <c r="B605" s="67"/>
      <c r="C605" s="67"/>
      <c r="D605" s="92"/>
      <c r="E605" s="92"/>
      <c r="F605" s="92"/>
      <c r="G605" s="92"/>
      <c r="H605" s="92"/>
      <c r="I605" s="92"/>
      <c r="J605" s="92"/>
      <c r="K605" s="92"/>
      <c r="L605" s="92"/>
      <c r="M605" s="93" t="s">
        <v>4291</v>
      </c>
      <c r="N605" s="67" t="s">
        <v>4292</v>
      </c>
      <c r="O605" s="54">
        <v>0.51500000000000001</v>
      </c>
      <c r="P605" s="54">
        <v>1984</v>
      </c>
      <c r="Q605" s="94" t="s">
        <v>3567</v>
      </c>
      <c r="R605" s="98"/>
      <c r="S605" s="99"/>
      <c r="T605" s="93"/>
      <c r="U605" s="93"/>
      <c r="V605" s="100"/>
      <c r="W605" s="92"/>
      <c r="X605" s="95"/>
      <c r="Y605" s="92"/>
      <c r="Z605" s="92"/>
      <c r="AA605" s="92"/>
      <c r="AB605" s="92"/>
      <c r="AC605" s="91"/>
      <c r="AD605" s="92"/>
      <c r="AE605" s="92"/>
      <c r="AF605" s="92"/>
      <c r="AG605" s="582" t="s">
        <v>4293</v>
      </c>
      <c r="AH605" s="67" t="s">
        <v>4294</v>
      </c>
      <c r="AI605" s="54">
        <v>0.19400000000000001</v>
      </c>
      <c r="AJ605" s="54">
        <v>1984</v>
      </c>
      <c r="AK605" s="57" t="s">
        <v>4295</v>
      </c>
      <c r="AL605" s="92"/>
    </row>
    <row r="606" spans="1:38" x14ac:dyDescent="0.25">
      <c r="A606" s="66"/>
      <c r="B606" s="62"/>
      <c r="C606" s="62"/>
      <c r="D606" s="92"/>
      <c r="E606" s="92"/>
      <c r="F606" s="92"/>
      <c r="G606" s="92"/>
      <c r="H606" s="92"/>
      <c r="I606" s="92"/>
      <c r="J606" s="92"/>
      <c r="K606" s="92"/>
      <c r="L606" s="92"/>
      <c r="M606" s="93"/>
      <c r="N606" s="67"/>
      <c r="O606" s="54"/>
      <c r="P606" s="54"/>
      <c r="Q606" s="94"/>
      <c r="R606" s="98"/>
      <c r="S606" s="99"/>
      <c r="T606" s="93"/>
      <c r="U606" s="93"/>
      <c r="V606" s="100"/>
      <c r="W606" s="92"/>
      <c r="X606" s="95"/>
      <c r="Y606" s="92"/>
      <c r="Z606" s="92"/>
      <c r="AA606" s="92"/>
      <c r="AB606" s="92"/>
      <c r="AC606" s="91"/>
      <c r="AD606" s="92"/>
      <c r="AE606" s="92"/>
      <c r="AF606" s="92"/>
      <c r="AG606" s="583"/>
      <c r="AH606" s="67" t="s">
        <v>4296</v>
      </c>
      <c r="AI606" s="54">
        <v>0.19400000000000001</v>
      </c>
      <c r="AJ606" s="54">
        <v>1984</v>
      </c>
      <c r="AK606" s="57" t="s">
        <v>4295</v>
      </c>
      <c r="AL606" s="92"/>
    </row>
    <row r="607" spans="1:38" x14ac:dyDescent="0.25">
      <c r="A607" s="63"/>
      <c r="B607" s="62"/>
      <c r="C607" s="62"/>
      <c r="D607" s="92"/>
      <c r="E607" s="92"/>
      <c r="F607" s="92"/>
      <c r="G607" s="92"/>
      <c r="H607" s="92"/>
      <c r="I607" s="92"/>
      <c r="J607" s="92"/>
      <c r="K607" s="92"/>
      <c r="L607" s="92"/>
      <c r="M607" s="93"/>
      <c r="N607" s="67"/>
      <c r="O607" s="54"/>
      <c r="P607" s="54"/>
      <c r="Q607" s="94"/>
      <c r="R607" s="98"/>
      <c r="S607" s="99"/>
      <c r="T607" s="93"/>
      <c r="U607" s="93"/>
      <c r="V607" s="100"/>
      <c r="W607" s="92"/>
      <c r="X607" s="95"/>
      <c r="Y607" s="92"/>
      <c r="Z607" s="92"/>
      <c r="AA607" s="92"/>
      <c r="AB607" s="92"/>
      <c r="AC607" s="91"/>
      <c r="AD607" s="92"/>
      <c r="AE607" s="92"/>
      <c r="AF607" s="92"/>
      <c r="AG607" s="583"/>
      <c r="AH607" s="67" t="s">
        <v>4297</v>
      </c>
      <c r="AI607" s="54">
        <v>0.20100000000000001</v>
      </c>
      <c r="AJ607" s="54">
        <v>1984</v>
      </c>
      <c r="AK607" s="57" t="s">
        <v>4295</v>
      </c>
      <c r="AL607" s="92"/>
    </row>
    <row r="608" spans="1:38" x14ac:dyDescent="0.25">
      <c r="A608" s="63"/>
      <c r="B608" s="62"/>
      <c r="C608" s="62"/>
      <c r="D608" s="92"/>
      <c r="E608" s="92"/>
      <c r="F608" s="92"/>
      <c r="G608" s="92"/>
      <c r="H608" s="92"/>
      <c r="I608" s="92"/>
      <c r="J608" s="92"/>
      <c r="K608" s="92"/>
      <c r="L608" s="92"/>
      <c r="M608" s="93"/>
      <c r="N608" s="67"/>
      <c r="O608" s="54"/>
      <c r="P608" s="54"/>
      <c r="Q608" s="94"/>
      <c r="R608" s="98"/>
      <c r="S608" s="99"/>
      <c r="T608" s="93"/>
      <c r="U608" s="93"/>
      <c r="V608" s="100"/>
      <c r="W608" s="92"/>
      <c r="X608" s="95"/>
      <c r="Y608" s="92"/>
      <c r="Z608" s="92"/>
      <c r="AA608" s="92"/>
      <c r="AB608" s="92"/>
      <c r="AC608" s="91"/>
      <c r="AD608" s="92"/>
      <c r="AE608" s="92"/>
      <c r="AF608" s="92"/>
      <c r="AG608" s="583"/>
      <c r="AH608" s="67" t="s">
        <v>4298</v>
      </c>
      <c r="AI608" s="54">
        <v>0.217</v>
      </c>
      <c r="AJ608" s="54">
        <v>1984</v>
      </c>
      <c r="AK608" s="57" t="s">
        <v>3494</v>
      </c>
      <c r="AL608" s="92"/>
    </row>
    <row r="609" spans="1:38" x14ac:dyDescent="0.25">
      <c r="A609" s="63"/>
      <c r="B609" s="62"/>
      <c r="C609" s="62"/>
      <c r="D609" s="92"/>
      <c r="E609" s="92"/>
      <c r="F609" s="92"/>
      <c r="G609" s="92"/>
      <c r="H609" s="92"/>
      <c r="I609" s="92"/>
      <c r="J609" s="92"/>
      <c r="K609" s="92"/>
      <c r="L609" s="92"/>
      <c r="M609" s="93"/>
      <c r="N609" s="67"/>
      <c r="O609" s="54"/>
      <c r="P609" s="54"/>
      <c r="Q609" s="94"/>
      <c r="R609" s="98"/>
      <c r="S609" s="99"/>
      <c r="T609" s="93"/>
      <c r="U609" s="93"/>
      <c r="V609" s="100"/>
      <c r="W609" s="92"/>
      <c r="X609" s="95"/>
      <c r="Y609" s="92"/>
      <c r="Z609" s="92"/>
      <c r="AA609" s="92"/>
      <c r="AB609" s="92"/>
      <c r="AC609" s="91"/>
      <c r="AD609" s="92"/>
      <c r="AE609" s="92"/>
      <c r="AF609" s="92"/>
      <c r="AG609" s="583"/>
      <c r="AH609" s="67" t="s">
        <v>4299</v>
      </c>
      <c r="AI609" s="54">
        <v>0.20399999999999999</v>
      </c>
      <c r="AJ609" s="54">
        <v>1984</v>
      </c>
      <c r="AK609" s="57" t="s">
        <v>3494</v>
      </c>
      <c r="AL609" s="92"/>
    </row>
    <row r="610" spans="1:38" x14ac:dyDescent="0.25">
      <c r="A610" s="63"/>
      <c r="B610" s="62"/>
      <c r="C610" s="62"/>
      <c r="D610" s="92"/>
      <c r="E610" s="92"/>
      <c r="F610" s="92"/>
      <c r="G610" s="92"/>
      <c r="H610" s="92"/>
      <c r="I610" s="92"/>
      <c r="J610" s="92"/>
      <c r="K610" s="92"/>
      <c r="L610" s="92"/>
      <c r="M610" s="93"/>
      <c r="N610" s="67"/>
      <c r="O610" s="54"/>
      <c r="P610" s="54"/>
      <c r="Q610" s="94"/>
      <c r="R610" s="98"/>
      <c r="S610" s="99"/>
      <c r="T610" s="93"/>
      <c r="U610" s="93"/>
      <c r="V610" s="100"/>
      <c r="W610" s="92"/>
      <c r="X610" s="95"/>
      <c r="Y610" s="92"/>
      <c r="Z610" s="92"/>
      <c r="AA610" s="92"/>
      <c r="AB610" s="92"/>
      <c r="AC610" s="91"/>
      <c r="AD610" s="92"/>
      <c r="AE610" s="92"/>
      <c r="AF610" s="92"/>
      <c r="AG610" s="583"/>
      <c r="AH610" s="67" t="s">
        <v>4300</v>
      </c>
      <c r="AI610" s="54">
        <v>0.16700000000000001</v>
      </c>
      <c r="AJ610" s="54">
        <v>1985</v>
      </c>
      <c r="AK610" s="57" t="s">
        <v>3461</v>
      </c>
      <c r="AL610" s="92"/>
    </row>
    <row r="611" spans="1:38" x14ac:dyDescent="0.25">
      <c r="A611" s="63"/>
      <c r="B611" s="62"/>
      <c r="C611" s="62"/>
      <c r="D611" s="92"/>
      <c r="E611" s="92"/>
      <c r="F611" s="92"/>
      <c r="G611" s="92"/>
      <c r="H611" s="92"/>
      <c r="I611" s="92"/>
      <c r="J611" s="92"/>
      <c r="K611" s="92"/>
      <c r="L611" s="92"/>
      <c r="M611" s="93"/>
      <c r="N611" s="67"/>
      <c r="O611" s="54"/>
      <c r="P611" s="54"/>
      <c r="Q611" s="94"/>
      <c r="R611" s="98"/>
      <c r="S611" s="99"/>
      <c r="T611" s="93"/>
      <c r="U611" s="93"/>
      <c r="V611" s="100"/>
      <c r="W611" s="92"/>
      <c r="X611" s="95"/>
      <c r="Y611" s="92"/>
      <c r="Z611" s="92"/>
      <c r="AA611" s="92"/>
      <c r="AB611" s="92"/>
      <c r="AC611" s="91"/>
      <c r="AD611" s="92"/>
      <c r="AE611" s="92"/>
      <c r="AF611" s="92"/>
      <c r="AG611" s="583"/>
      <c r="AH611" s="67" t="s">
        <v>4301</v>
      </c>
      <c r="AI611" s="54">
        <v>8.2000000000000003E-2</v>
      </c>
      <c r="AJ611" s="54">
        <v>1985</v>
      </c>
      <c r="AK611" s="57" t="s">
        <v>3461</v>
      </c>
      <c r="AL611" s="92"/>
    </row>
    <row r="612" spans="1:38" x14ac:dyDescent="0.25">
      <c r="A612" s="63"/>
      <c r="B612" s="62"/>
      <c r="C612" s="62"/>
      <c r="D612" s="92"/>
      <c r="E612" s="92"/>
      <c r="F612" s="92"/>
      <c r="G612" s="92"/>
      <c r="H612" s="92"/>
      <c r="I612" s="92"/>
      <c r="J612" s="92"/>
      <c r="K612" s="92"/>
      <c r="L612" s="92"/>
      <c r="M612" s="93"/>
      <c r="N612" s="67"/>
      <c r="O612" s="54"/>
      <c r="P612" s="54"/>
      <c r="Q612" s="94"/>
      <c r="R612" s="98"/>
      <c r="S612" s="99"/>
      <c r="T612" s="93"/>
      <c r="U612" s="93"/>
      <c r="V612" s="100"/>
      <c r="W612" s="92"/>
      <c r="X612" s="95"/>
      <c r="Y612" s="92"/>
      <c r="Z612" s="92"/>
      <c r="AA612" s="92"/>
      <c r="AB612" s="92"/>
      <c r="AC612" s="91"/>
      <c r="AD612" s="92"/>
      <c r="AE612" s="92"/>
      <c r="AF612" s="92"/>
      <c r="AG612" s="583"/>
      <c r="AH612" s="67" t="s">
        <v>4302</v>
      </c>
      <c r="AI612" s="54">
        <v>4.1000000000000002E-2</v>
      </c>
      <c r="AJ612" s="54">
        <v>1985</v>
      </c>
      <c r="AK612" s="57" t="s">
        <v>3461</v>
      </c>
      <c r="AL612" s="92"/>
    </row>
    <row r="613" spans="1:38" x14ac:dyDescent="0.25">
      <c r="A613" s="63"/>
      <c r="B613" s="62"/>
      <c r="C613" s="62"/>
      <c r="D613" s="92"/>
      <c r="E613" s="92"/>
      <c r="F613" s="92"/>
      <c r="G613" s="92"/>
      <c r="H613" s="92"/>
      <c r="I613" s="92"/>
      <c r="J613" s="92"/>
      <c r="K613" s="92"/>
      <c r="L613" s="92"/>
      <c r="M613" s="93"/>
      <c r="N613" s="67"/>
      <c r="O613" s="54"/>
      <c r="P613" s="54"/>
      <c r="Q613" s="94"/>
      <c r="R613" s="98"/>
      <c r="S613" s="99"/>
      <c r="T613" s="93"/>
      <c r="U613" s="93"/>
      <c r="V613" s="100"/>
      <c r="W613" s="92"/>
      <c r="X613" s="95"/>
      <c r="Y613" s="92"/>
      <c r="Z613" s="92"/>
      <c r="AA613" s="92"/>
      <c r="AB613" s="92"/>
      <c r="AC613" s="91"/>
      <c r="AD613" s="92"/>
      <c r="AE613" s="92"/>
      <c r="AF613" s="92"/>
      <c r="AG613" s="583"/>
      <c r="AH613" s="67" t="s">
        <v>4303</v>
      </c>
      <c r="AI613" s="54">
        <v>4.1000000000000002E-2</v>
      </c>
      <c r="AJ613" s="54">
        <v>1985</v>
      </c>
      <c r="AK613" s="57" t="s">
        <v>3539</v>
      </c>
      <c r="AL613" s="92"/>
    </row>
    <row r="614" spans="1:38" x14ac:dyDescent="0.25">
      <c r="A614" s="63"/>
      <c r="B614" s="62"/>
      <c r="C614" s="62"/>
      <c r="D614" s="92"/>
      <c r="E614" s="92"/>
      <c r="F614" s="92"/>
      <c r="G614" s="92"/>
      <c r="H614" s="92"/>
      <c r="I614" s="92"/>
      <c r="J614" s="92"/>
      <c r="K614" s="92"/>
      <c r="L614" s="92"/>
      <c r="M614" s="93"/>
      <c r="N614" s="67"/>
      <c r="O614" s="54"/>
      <c r="P614" s="54"/>
      <c r="Q614" s="94"/>
      <c r="R614" s="98"/>
      <c r="S614" s="99"/>
      <c r="T614" s="93"/>
      <c r="U614" s="93"/>
      <c r="V614" s="100"/>
      <c r="W614" s="92"/>
      <c r="X614" s="95"/>
      <c r="Y614" s="92"/>
      <c r="Z614" s="92"/>
      <c r="AA614" s="92"/>
      <c r="AB614" s="92"/>
      <c r="AC614" s="91"/>
      <c r="AD614" s="92"/>
      <c r="AE614" s="92"/>
      <c r="AF614" s="92"/>
      <c r="AG614" s="584"/>
      <c r="AH614" s="67" t="s">
        <v>4304</v>
      </c>
      <c r="AI614" s="54">
        <v>0.108</v>
      </c>
      <c r="AJ614" s="54">
        <v>1985</v>
      </c>
      <c r="AK614" s="57" t="s">
        <v>3539</v>
      </c>
      <c r="AL614" s="92"/>
    </row>
    <row r="615" spans="1:38" x14ac:dyDescent="0.25">
      <c r="A615" s="63"/>
      <c r="B615" s="62"/>
      <c r="C615" s="62"/>
      <c r="D615" s="92"/>
      <c r="E615" s="92"/>
      <c r="F615" s="92"/>
      <c r="G615" s="92"/>
      <c r="H615" s="92"/>
      <c r="I615" s="92"/>
      <c r="J615" s="92"/>
      <c r="K615" s="92"/>
      <c r="L615" s="92"/>
      <c r="M615" s="93"/>
      <c r="N615" s="67"/>
      <c r="O615" s="54"/>
      <c r="P615" s="54"/>
      <c r="Q615" s="94"/>
      <c r="R615" s="98"/>
      <c r="S615" s="99"/>
      <c r="T615" s="93"/>
      <c r="U615" s="93"/>
      <c r="V615" s="100"/>
      <c r="W615" s="92"/>
      <c r="X615" s="95"/>
      <c r="Y615" s="92"/>
      <c r="Z615" s="92"/>
      <c r="AA615" s="92"/>
      <c r="AB615" s="92"/>
      <c r="AC615" s="91"/>
      <c r="AD615" s="92"/>
      <c r="AE615" s="92"/>
      <c r="AF615" s="92"/>
      <c r="AG615" s="522"/>
      <c r="AH615" s="92"/>
      <c r="AI615" s="92"/>
      <c r="AJ615" s="92"/>
      <c r="AK615" s="92"/>
      <c r="AL615" s="92"/>
    </row>
    <row r="616" spans="1:38" x14ac:dyDescent="0.25">
      <c r="A616" s="63"/>
      <c r="B616" s="62"/>
      <c r="C616" s="62"/>
      <c r="D616" s="92"/>
      <c r="E616" s="92"/>
      <c r="F616" s="92"/>
      <c r="G616" s="92"/>
      <c r="H616" s="92"/>
      <c r="I616" s="92"/>
      <c r="J616" s="92"/>
      <c r="K616" s="92"/>
      <c r="L616" s="92"/>
      <c r="M616" s="93"/>
      <c r="N616" s="67" t="s">
        <v>4305</v>
      </c>
      <c r="O616" s="54">
        <v>3.9E-2</v>
      </c>
      <c r="P616" s="54">
        <v>2009</v>
      </c>
      <c r="Q616" s="94" t="s">
        <v>3521</v>
      </c>
      <c r="R616" s="66" t="s">
        <v>4306</v>
      </c>
      <c r="S616" s="578">
        <v>111</v>
      </c>
      <c r="T616" s="578">
        <v>2011</v>
      </c>
      <c r="U616" s="578" t="s">
        <v>3523</v>
      </c>
      <c r="V616" s="578" t="s">
        <v>1738</v>
      </c>
      <c r="W616" s="92"/>
      <c r="X616" s="95"/>
      <c r="Y616" s="92"/>
      <c r="Z616" s="92"/>
      <c r="AA616" s="92"/>
      <c r="AB616" s="92"/>
      <c r="AC616" s="91"/>
      <c r="AD616" s="92"/>
      <c r="AE616" s="92"/>
      <c r="AF616" s="92"/>
      <c r="AG616" s="522"/>
      <c r="AH616" s="92"/>
      <c r="AI616" s="92"/>
      <c r="AJ616" s="92"/>
      <c r="AK616" s="92"/>
      <c r="AL616" s="92"/>
    </row>
    <row r="617" spans="1:38" x14ac:dyDescent="0.25">
      <c r="A617" s="63"/>
      <c r="B617" s="62"/>
      <c r="C617" s="62"/>
      <c r="D617" s="92"/>
      <c r="E617" s="92"/>
      <c r="F617" s="92"/>
      <c r="G617" s="92"/>
      <c r="H617" s="92"/>
      <c r="I617" s="92"/>
      <c r="J617" s="92"/>
      <c r="K617" s="92"/>
      <c r="L617" s="92"/>
      <c r="M617" s="93"/>
      <c r="N617" s="67"/>
      <c r="O617" s="54"/>
      <c r="P617" s="54"/>
      <c r="Q617" s="94"/>
      <c r="R617" s="98" t="s">
        <v>4307</v>
      </c>
      <c r="S617" s="579"/>
      <c r="T617" s="579"/>
      <c r="U617" s="579"/>
      <c r="V617" s="579"/>
      <c r="W617" s="92"/>
      <c r="X617" s="95"/>
      <c r="Y617" s="92"/>
      <c r="Z617" s="92"/>
      <c r="AA617" s="92"/>
      <c r="AB617" s="92"/>
      <c r="AC617" s="91"/>
      <c r="AD617" s="92"/>
      <c r="AE617" s="92"/>
      <c r="AF617" s="92"/>
      <c r="AG617" s="522"/>
      <c r="AH617" s="92"/>
      <c r="AI617" s="92"/>
      <c r="AJ617" s="92"/>
      <c r="AK617" s="92"/>
      <c r="AL617" s="92"/>
    </row>
    <row r="618" spans="1:38" x14ac:dyDescent="0.25">
      <c r="A618" s="63"/>
      <c r="B618" s="62"/>
      <c r="C618" s="62"/>
      <c r="D618" s="92"/>
      <c r="E618" s="92"/>
      <c r="F618" s="92"/>
      <c r="G618" s="92"/>
      <c r="H618" s="92"/>
      <c r="I618" s="92"/>
      <c r="J618" s="92"/>
      <c r="K618" s="92"/>
      <c r="L618" s="92"/>
      <c r="M618" s="93" t="s">
        <v>4308</v>
      </c>
      <c r="N618" s="73" t="s">
        <v>4309</v>
      </c>
      <c r="O618" s="54">
        <v>0.216</v>
      </c>
      <c r="P618" s="54">
        <v>1974</v>
      </c>
      <c r="Q618" s="94" t="s">
        <v>4310</v>
      </c>
      <c r="R618" s="66" t="s">
        <v>4311</v>
      </c>
      <c r="S618" s="578">
        <v>26</v>
      </c>
      <c r="T618" s="578">
        <v>1974</v>
      </c>
      <c r="U618" s="578" t="s">
        <v>1016</v>
      </c>
      <c r="V618" s="578" t="s">
        <v>28</v>
      </c>
      <c r="W618" s="92"/>
      <c r="X618" s="95"/>
      <c r="Y618" s="92"/>
      <c r="Z618" s="92"/>
      <c r="AA618" s="92"/>
      <c r="AB618" s="92"/>
      <c r="AC618" s="91"/>
      <c r="AD618" s="92"/>
      <c r="AE618" s="92"/>
      <c r="AF618" s="92"/>
      <c r="AG618" s="582" t="s">
        <v>4312</v>
      </c>
      <c r="AH618" s="67" t="s">
        <v>4313</v>
      </c>
      <c r="AI618" s="54">
        <v>3.5000000000000003E-2</v>
      </c>
      <c r="AJ618" s="54">
        <v>1978</v>
      </c>
      <c r="AK618" s="57" t="s">
        <v>4314</v>
      </c>
      <c r="AL618" s="92"/>
    </row>
    <row r="619" spans="1:38" ht="38.25" x14ac:dyDescent="0.25">
      <c r="A619" s="63"/>
      <c r="B619" s="62"/>
      <c r="C619" s="62"/>
      <c r="D619" s="92"/>
      <c r="E619" s="92"/>
      <c r="F619" s="92"/>
      <c r="G619" s="92"/>
      <c r="H619" s="92"/>
      <c r="I619" s="92"/>
      <c r="J619" s="92"/>
      <c r="K619" s="92"/>
      <c r="L619" s="92"/>
      <c r="M619" s="93"/>
      <c r="N619" s="67"/>
      <c r="O619" s="54"/>
      <c r="P619" s="54"/>
      <c r="Q619" s="94"/>
      <c r="R619" s="110" t="s">
        <v>4315</v>
      </c>
      <c r="S619" s="579"/>
      <c r="T619" s="579"/>
      <c r="U619" s="579"/>
      <c r="V619" s="579"/>
      <c r="W619" s="92"/>
      <c r="X619" s="95"/>
      <c r="Y619" s="92"/>
      <c r="Z619" s="92"/>
      <c r="AA619" s="92"/>
      <c r="AB619" s="92"/>
      <c r="AC619" s="91"/>
      <c r="AD619" s="92"/>
      <c r="AE619" s="92"/>
      <c r="AF619" s="92"/>
      <c r="AG619" s="583"/>
      <c r="AH619" s="67" t="s">
        <v>4316</v>
      </c>
      <c r="AI619" s="54">
        <v>3.4000000000000002E-2</v>
      </c>
      <c r="AJ619" s="54">
        <v>1997</v>
      </c>
      <c r="AK619" s="57" t="s">
        <v>4317</v>
      </c>
      <c r="AL619" s="92"/>
    </row>
    <row r="620" spans="1:38" x14ac:dyDescent="0.25">
      <c r="A620" s="63"/>
      <c r="B620" s="62"/>
      <c r="C620" s="62"/>
      <c r="D620" s="92"/>
      <c r="E620" s="92"/>
      <c r="F620" s="92"/>
      <c r="G620" s="92"/>
      <c r="H620" s="92"/>
      <c r="I620" s="92"/>
      <c r="J620" s="92"/>
      <c r="K620" s="92"/>
      <c r="L620" s="92"/>
      <c r="M620" s="93"/>
      <c r="N620" s="67"/>
      <c r="O620" s="54"/>
      <c r="P620" s="54"/>
      <c r="Q620" s="94"/>
      <c r="R620" s="98"/>
      <c r="S620" s="99"/>
      <c r="T620" s="93"/>
      <c r="U620" s="93"/>
      <c r="V620" s="100"/>
      <c r="W620" s="92"/>
      <c r="X620" s="95"/>
      <c r="Y620" s="92"/>
      <c r="Z620" s="92"/>
      <c r="AA620" s="92"/>
      <c r="AB620" s="92"/>
      <c r="AC620" s="91"/>
      <c r="AD620" s="92"/>
      <c r="AE620" s="92"/>
      <c r="AF620" s="92"/>
      <c r="AG620" s="583"/>
      <c r="AH620" s="67" t="s">
        <v>4318</v>
      </c>
      <c r="AI620" s="54">
        <v>1.7000000000000001E-2</v>
      </c>
      <c r="AJ620" s="54">
        <v>1977</v>
      </c>
      <c r="AK620" s="57" t="s">
        <v>4319</v>
      </c>
      <c r="AL620" s="92"/>
    </row>
    <row r="621" spans="1:38" x14ac:dyDescent="0.25">
      <c r="A621" s="63"/>
      <c r="B621" s="62"/>
      <c r="C621" s="62"/>
      <c r="D621" s="92"/>
      <c r="E621" s="92"/>
      <c r="F621" s="92"/>
      <c r="G621" s="92"/>
      <c r="H621" s="92"/>
      <c r="I621" s="92"/>
      <c r="J621" s="92"/>
      <c r="K621" s="92"/>
      <c r="L621" s="92"/>
      <c r="M621" s="93"/>
      <c r="N621" s="67"/>
      <c r="O621" s="54"/>
      <c r="P621" s="54"/>
      <c r="Q621" s="94"/>
      <c r="R621" s="98"/>
      <c r="S621" s="99"/>
      <c r="T621" s="93"/>
      <c r="U621" s="93"/>
      <c r="V621" s="100"/>
      <c r="W621" s="92"/>
      <c r="X621" s="95"/>
      <c r="Y621" s="92"/>
      <c r="Z621" s="92"/>
      <c r="AA621" s="67"/>
      <c r="AB621" s="54"/>
      <c r="AC621" s="54"/>
      <c r="AD621" s="57"/>
      <c r="AE621" s="92"/>
      <c r="AF621" s="92"/>
      <c r="AG621" s="583"/>
      <c r="AH621" s="67" t="s">
        <v>4320</v>
      </c>
      <c r="AI621" s="54">
        <v>6.9000000000000006E-2</v>
      </c>
      <c r="AJ621" s="54">
        <v>1977</v>
      </c>
      <c r="AK621" s="57" t="s">
        <v>4321</v>
      </c>
      <c r="AL621" s="92"/>
    </row>
    <row r="622" spans="1:38" x14ac:dyDescent="0.25">
      <c r="A622" s="63"/>
      <c r="B622" s="62"/>
      <c r="C622" s="62"/>
      <c r="D622" s="92"/>
      <c r="E622" s="92"/>
      <c r="F622" s="92"/>
      <c r="G622" s="92"/>
      <c r="H622" s="92"/>
      <c r="I622" s="92"/>
      <c r="J622" s="92"/>
      <c r="K622" s="92"/>
      <c r="L622" s="92"/>
      <c r="M622" s="93"/>
      <c r="N622" s="67"/>
      <c r="O622" s="54"/>
      <c r="P622" s="54"/>
      <c r="Q622" s="94"/>
      <c r="R622" s="98"/>
      <c r="S622" s="99"/>
      <c r="T622" s="93"/>
      <c r="U622" s="93"/>
      <c r="V622" s="100"/>
      <c r="W622" s="92"/>
      <c r="X622" s="95"/>
      <c r="Y622" s="92"/>
      <c r="Z622" s="92"/>
      <c r="AA622" s="92"/>
      <c r="AB622" s="92"/>
      <c r="AC622" s="91"/>
      <c r="AD622" s="92"/>
      <c r="AE622" s="92"/>
      <c r="AF622" s="92"/>
      <c r="AG622" s="583"/>
      <c r="AH622" s="67" t="s">
        <v>4322</v>
      </c>
      <c r="AI622" s="54">
        <v>0.14299999999999999</v>
      </c>
      <c r="AJ622" s="54">
        <v>1978</v>
      </c>
      <c r="AK622" s="57" t="s">
        <v>4323</v>
      </c>
      <c r="AL622" s="92"/>
    </row>
    <row r="623" spans="1:38" x14ac:dyDescent="0.25">
      <c r="A623" s="63"/>
      <c r="B623" s="62"/>
      <c r="C623" s="62"/>
      <c r="D623" s="92"/>
      <c r="E623" s="92"/>
      <c r="F623" s="92"/>
      <c r="G623" s="92"/>
      <c r="H623" s="92"/>
      <c r="I623" s="92"/>
      <c r="J623" s="92"/>
      <c r="K623" s="92"/>
      <c r="L623" s="92"/>
      <c r="M623" s="93"/>
      <c r="N623" s="67"/>
      <c r="O623" s="54"/>
      <c r="P623" s="54"/>
      <c r="Q623" s="94"/>
      <c r="R623" s="98"/>
      <c r="S623" s="99"/>
      <c r="T623" s="93"/>
      <c r="U623" s="93"/>
      <c r="V623" s="100"/>
      <c r="W623" s="92"/>
      <c r="X623" s="95"/>
      <c r="Y623" s="92"/>
      <c r="Z623" s="92"/>
      <c r="AA623" s="92"/>
      <c r="AB623" s="92"/>
      <c r="AC623" s="91"/>
      <c r="AD623" s="92"/>
      <c r="AE623" s="92"/>
      <c r="AF623" s="92"/>
      <c r="AG623" s="583"/>
      <c r="AH623" s="67" t="s">
        <v>4324</v>
      </c>
      <c r="AI623" s="54">
        <v>4.7E-2</v>
      </c>
      <c r="AJ623" s="54">
        <v>1974</v>
      </c>
      <c r="AK623" s="57" t="s">
        <v>3754</v>
      </c>
      <c r="AL623" s="92"/>
    </row>
    <row r="624" spans="1:38" x14ac:dyDescent="0.25">
      <c r="A624" s="63"/>
      <c r="B624" s="62"/>
      <c r="C624" s="62"/>
      <c r="D624" s="92"/>
      <c r="E624" s="92"/>
      <c r="F624" s="92"/>
      <c r="G624" s="92"/>
      <c r="H624" s="92"/>
      <c r="I624" s="92"/>
      <c r="J624" s="92"/>
      <c r="K624" s="92"/>
      <c r="L624" s="92"/>
      <c r="M624" s="93"/>
      <c r="N624" s="67"/>
      <c r="O624" s="54"/>
      <c r="P624" s="54"/>
      <c r="Q624" s="94"/>
      <c r="R624" s="98"/>
      <c r="S624" s="99"/>
      <c r="T624" s="93"/>
      <c r="U624" s="93"/>
      <c r="V624" s="100"/>
      <c r="W624" s="92"/>
      <c r="X624" s="95"/>
      <c r="Y624" s="92"/>
      <c r="Z624" s="92"/>
      <c r="AA624" s="92"/>
      <c r="AB624" s="92"/>
      <c r="AC624" s="91"/>
      <c r="AD624" s="92"/>
      <c r="AE624" s="92"/>
      <c r="AF624" s="92"/>
      <c r="AG624" s="583"/>
      <c r="AH624" s="67" t="s">
        <v>4325</v>
      </c>
      <c r="AI624" s="54">
        <v>4.7E-2</v>
      </c>
      <c r="AJ624" s="54">
        <v>1974</v>
      </c>
      <c r="AK624" s="57" t="s">
        <v>3754</v>
      </c>
      <c r="AL624" s="92"/>
    </row>
    <row r="625" spans="1:38" x14ac:dyDescent="0.25">
      <c r="A625" s="63"/>
      <c r="B625" s="62"/>
      <c r="C625" s="62"/>
      <c r="D625" s="92"/>
      <c r="E625" s="92"/>
      <c r="F625" s="92"/>
      <c r="G625" s="92"/>
      <c r="H625" s="92"/>
      <c r="I625" s="92"/>
      <c r="J625" s="92"/>
      <c r="K625" s="92"/>
      <c r="L625" s="92"/>
      <c r="M625" s="93"/>
      <c r="N625" s="67"/>
      <c r="O625" s="54"/>
      <c r="P625" s="54"/>
      <c r="Q625" s="94"/>
      <c r="R625" s="98"/>
      <c r="S625" s="99"/>
      <c r="T625" s="93"/>
      <c r="U625" s="93"/>
      <c r="V625" s="100"/>
      <c r="W625" s="92"/>
      <c r="X625" s="95"/>
      <c r="Y625" s="92"/>
      <c r="Z625" s="92"/>
      <c r="AA625" s="92"/>
      <c r="AB625" s="92"/>
      <c r="AC625" s="91"/>
      <c r="AD625" s="92"/>
      <c r="AE625" s="92"/>
      <c r="AF625" s="92"/>
      <c r="AG625" s="583"/>
      <c r="AH625" s="67" t="s">
        <v>4326</v>
      </c>
      <c r="AI625" s="54">
        <v>0.10299999999999999</v>
      </c>
      <c r="AJ625" s="54">
        <v>1975</v>
      </c>
      <c r="AK625" s="57" t="s">
        <v>4321</v>
      </c>
      <c r="AL625" s="92"/>
    </row>
    <row r="626" spans="1:38" x14ac:dyDescent="0.25">
      <c r="A626" s="63"/>
      <c r="B626" s="62"/>
      <c r="C626" s="62"/>
      <c r="D626" s="92"/>
      <c r="E626" s="92"/>
      <c r="F626" s="92"/>
      <c r="G626" s="92"/>
      <c r="H626" s="92"/>
      <c r="I626" s="92"/>
      <c r="J626" s="92"/>
      <c r="K626" s="92"/>
      <c r="L626" s="92"/>
      <c r="M626" s="93"/>
      <c r="N626" s="67"/>
      <c r="O626" s="54"/>
      <c r="P626" s="54"/>
      <c r="Q626" s="94"/>
      <c r="R626" s="98"/>
      <c r="S626" s="99"/>
      <c r="T626" s="93"/>
      <c r="U626" s="93"/>
      <c r="V626" s="100"/>
      <c r="W626" s="92"/>
      <c r="X626" s="95"/>
      <c r="Y626" s="92"/>
      <c r="Z626" s="92"/>
      <c r="AA626" s="92"/>
      <c r="AB626" s="92"/>
      <c r="AC626" s="91"/>
      <c r="AD626" s="92"/>
      <c r="AE626" s="92"/>
      <c r="AF626" s="92"/>
      <c r="AG626" s="584"/>
      <c r="AH626" s="67" t="s">
        <v>4327</v>
      </c>
      <c r="AI626" s="54">
        <v>6.6000000000000003E-2</v>
      </c>
      <c r="AJ626" s="54">
        <v>1974</v>
      </c>
      <c r="AK626" s="57" t="s">
        <v>4321</v>
      </c>
      <c r="AL626" s="92"/>
    </row>
    <row r="627" spans="1:38" x14ac:dyDescent="0.25">
      <c r="A627" s="63"/>
      <c r="B627" s="62"/>
      <c r="C627" s="62"/>
      <c r="D627" s="92"/>
      <c r="E627" s="92"/>
      <c r="F627" s="92"/>
      <c r="G627" s="92"/>
      <c r="H627" s="92"/>
      <c r="I627" s="92"/>
      <c r="J627" s="92"/>
      <c r="K627" s="92"/>
      <c r="L627" s="92"/>
      <c r="M627" s="93"/>
      <c r="N627" s="67"/>
      <c r="O627" s="54"/>
      <c r="P627" s="54"/>
      <c r="Q627" s="94"/>
      <c r="R627" s="98"/>
      <c r="S627" s="99"/>
      <c r="T627" s="93"/>
      <c r="U627" s="93"/>
      <c r="V627" s="100"/>
      <c r="W627" s="92"/>
      <c r="X627" s="95"/>
      <c r="Y627" s="92"/>
      <c r="Z627" s="92"/>
      <c r="AA627" s="92"/>
      <c r="AB627" s="92"/>
      <c r="AC627" s="91"/>
      <c r="AD627" s="92"/>
      <c r="AE627" s="92"/>
      <c r="AF627" s="92"/>
      <c r="AG627" s="131"/>
    </row>
    <row r="628" spans="1:38" x14ac:dyDescent="0.25">
      <c r="A628" s="66"/>
      <c r="B628" s="62"/>
      <c r="C628" s="62"/>
      <c r="D628" s="92"/>
      <c r="E628" s="92"/>
      <c r="F628" s="92"/>
      <c r="G628" s="92"/>
      <c r="H628" s="92"/>
      <c r="I628" s="92"/>
      <c r="J628" s="92"/>
      <c r="K628" s="92"/>
      <c r="L628" s="92"/>
      <c r="M628" s="93"/>
      <c r="N628" s="67"/>
      <c r="O628" s="54"/>
      <c r="P628" s="54"/>
      <c r="Q628" s="94"/>
      <c r="R628" s="98"/>
      <c r="S628" s="99"/>
      <c r="T628" s="93"/>
      <c r="U628" s="93"/>
      <c r="V628" s="100"/>
      <c r="W628" s="92"/>
      <c r="X628" s="95"/>
      <c r="Y628" s="92"/>
      <c r="Z628" s="92"/>
      <c r="AA628" s="92"/>
      <c r="AB628" s="92"/>
      <c r="AC628" s="91"/>
      <c r="AD628" s="92"/>
      <c r="AE628" s="92"/>
      <c r="AF628" s="92"/>
      <c r="AG628" s="522"/>
      <c r="AH628" s="92"/>
      <c r="AI628" s="92"/>
      <c r="AJ628" s="92"/>
      <c r="AK628" s="92"/>
      <c r="AL628" s="92"/>
    </row>
    <row r="629" spans="1:38" x14ac:dyDescent="0.25">
      <c r="A629" s="63"/>
      <c r="B629" s="62"/>
      <c r="C629" s="62"/>
      <c r="D629" s="92"/>
      <c r="E629" s="92"/>
      <c r="F629" s="92"/>
      <c r="G629" s="92"/>
      <c r="H629" s="92"/>
      <c r="I629" s="92"/>
      <c r="J629" s="92"/>
      <c r="K629" s="92"/>
      <c r="L629" s="92"/>
      <c r="M629" s="93"/>
      <c r="N629" s="67"/>
      <c r="O629" s="54"/>
      <c r="P629" s="54"/>
      <c r="Q629" s="94"/>
      <c r="R629" s="98"/>
      <c r="S629" s="99"/>
      <c r="T629" s="93"/>
      <c r="U629" s="93"/>
      <c r="V629" s="100"/>
      <c r="W629" s="92"/>
      <c r="X629" s="95"/>
      <c r="Y629" s="92"/>
      <c r="Z629" s="92"/>
      <c r="AA629" s="92"/>
      <c r="AB629" s="92"/>
      <c r="AC629" s="91"/>
      <c r="AD629" s="92"/>
      <c r="AE629" s="92"/>
      <c r="AF629" s="92"/>
      <c r="AG629" s="522"/>
      <c r="AH629" s="92"/>
      <c r="AI629" s="92"/>
      <c r="AJ629" s="92"/>
      <c r="AK629" s="92"/>
      <c r="AL629" s="92"/>
    </row>
    <row r="630" spans="1:38" x14ac:dyDescent="0.25">
      <c r="A630" s="63"/>
      <c r="B630" s="62"/>
      <c r="C630" s="62"/>
      <c r="D630" s="92"/>
      <c r="E630" s="92"/>
      <c r="F630" s="92"/>
      <c r="G630" s="92"/>
      <c r="H630" s="92"/>
      <c r="I630" s="92"/>
      <c r="J630" s="92"/>
      <c r="K630" s="92"/>
      <c r="L630" s="92"/>
      <c r="M630" s="93" t="s">
        <v>4328</v>
      </c>
      <c r="N630" s="67" t="s">
        <v>4329</v>
      </c>
      <c r="O630" s="54">
        <v>0.14699999999999999</v>
      </c>
      <c r="P630" s="54">
        <v>1984</v>
      </c>
      <c r="Q630" s="94" t="s">
        <v>4330</v>
      </c>
      <c r="R630" s="66" t="s">
        <v>3712</v>
      </c>
      <c r="S630" s="578">
        <v>24</v>
      </c>
      <c r="T630" s="54">
        <v>1984</v>
      </c>
      <c r="U630" s="578" t="s">
        <v>1016</v>
      </c>
      <c r="V630" s="578" t="s">
        <v>1661</v>
      </c>
      <c r="W630" s="92"/>
      <c r="X630" s="95"/>
      <c r="Y630" s="92"/>
      <c r="Z630" s="92"/>
      <c r="AA630" s="92"/>
      <c r="AB630" s="92"/>
      <c r="AC630" s="91"/>
      <c r="AD630" s="92"/>
      <c r="AE630" s="92"/>
      <c r="AF630" s="92"/>
      <c r="AG630" s="522"/>
      <c r="AH630" s="92"/>
      <c r="AI630" s="92"/>
      <c r="AJ630" s="92"/>
      <c r="AK630" s="92"/>
      <c r="AL630" s="92"/>
    </row>
    <row r="631" spans="1:38" ht="38.25" x14ac:dyDescent="0.25">
      <c r="A631" s="63"/>
      <c r="B631" s="67"/>
      <c r="C631" s="67"/>
      <c r="D631" s="92"/>
      <c r="E631" s="92"/>
      <c r="F631" s="92"/>
      <c r="G631" s="92"/>
      <c r="H631" s="92"/>
      <c r="I631" s="92"/>
      <c r="J631" s="92"/>
      <c r="K631" s="92"/>
      <c r="L631" s="92"/>
      <c r="M631" s="93"/>
      <c r="N631" s="73"/>
      <c r="O631" s="54"/>
      <c r="P631" s="54"/>
      <c r="Q631" s="94"/>
      <c r="R631" s="110" t="s">
        <v>3716</v>
      </c>
      <c r="S631" s="579"/>
      <c r="T631" s="99">
        <v>2014</v>
      </c>
      <c r="U631" s="579"/>
      <c r="V631" s="579"/>
      <c r="W631" s="92"/>
      <c r="X631" s="95"/>
      <c r="Y631" s="92"/>
      <c r="Z631" s="92"/>
      <c r="AA631" s="92"/>
      <c r="AB631" s="92"/>
      <c r="AC631" s="91"/>
      <c r="AD631" s="92"/>
      <c r="AE631" s="92"/>
      <c r="AF631" s="92"/>
      <c r="AG631" s="522"/>
      <c r="AH631" s="92"/>
      <c r="AI631" s="92"/>
      <c r="AJ631" s="92"/>
      <c r="AK631" s="92"/>
      <c r="AL631" s="92"/>
    </row>
    <row r="632" spans="1:38" x14ac:dyDescent="0.25">
      <c r="A632" s="63"/>
      <c r="B632" s="67"/>
      <c r="C632" s="67"/>
      <c r="D632" s="92"/>
      <c r="E632" s="92"/>
      <c r="F632" s="92"/>
      <c r="G632" s="92"/>
      <c r="H632" s="92"/>
      <c r="I632" s="92"/>
      <c r="J632" s="92"/>
      <c r="K632" s="92"/>
      <c r="L632" s="92"/>
      <c r="M632" s="93" t="s">
        <v>3720</v>
      </c>
      <c r="N632" s="73" t="s">
        <v>4331</v>
      </c>
      <c r="O632" s="54">
        <v>0.313</v>
      </c>
      <c r="P632" s="54">
        <v>2002</v>
      </c>
      <c r="Q632" s="94" t="s">
        <v>3567</v>
      </c>
      <c r="R632" s="66" t="s">
        <v>4332</v>
      </c>
      <c r="S632" s="54">
        <v>104</v>
      </c>
      <c r="T632" s="54">
        <v>2002</v>
      </c>
      <c r="U632" s="56" t="s">
        <v>3523</v>
      </c>
      <c r="V632" s="54" t="s">
        <v>1801</v>
      </c>
      <c r="W632" s="92"/>
      <c r="X632" s="95"/>
      <c r="Y632" s="92"/>
      <c r="Z632" s="92"/>
      <c r="AA632" s="92"/>
      <c r="AB632" s="92"/>
      <c r="AC632" s="91"/>
      <c r="AD632" s="92"/>
      <c r="AE632" s="92"/>
      <c r="AF632" s="92"/>
      <c r="AG632" s="522"/>
      <c r="AH632" s="92"/>
      <c r="AI632" s="92"/>
      <c r="AJ632" s="92"/>
      <c r="AK632" s="92"/>
      <c r="AL632" s="92"/>
    </row>
    <row r="633" spans="1:38" x14ac:dyDescent="0.25">
      <c r="A633" s="66"/>
      <c r="B633" s="67"/>
      <c r="C633" s="67"/>
      <c r="D633" s="92"/>
      <c r="E633" s="92"/>
      <c r="F633" s="92"/>
      <c r="G633" s="92"/>
      <c r="H633" s="92"/>
      <c r="I633" s="92"/>
      <c r="J633" s="92"/>
      <c r="K633" s="92"/>
      <c r="L633" s="92"/>
      <c r="M633" s="93"/>
      <c r="N633" s="73"/>
      <c r="O633" s="54"/>
      <c r="P633" s="54"/>
      <c r="Q633" s="94"/>
      <c r="R633" s="98"/>
      <c r="S633" s="99"/>
      <c r="T633" s="93"/>
      <c r="U633" s="93"/>
      <c r="V633" s="100"/>
      <c r="W633" s="92"/>
      <c r="X633" s="95"/>
      <c r="Y633" s="92"/>
      <c r="Z633" s="92"/>
      <c r="AA633" s="92"/>
      <c r="AB633" s="92"/>
      <c r="AC633" s="91"/>
      <c r="AD633" s="92"/>
      <c r="AE633" s="92"/>
      <c r="AF633" s="92"/>
      <c r="AG633" s="522"/>
      <c r="AH633" s="92"/>
      <c r="AI633" s="92"/>
      <c r="AJ633" s="92"/>
      <c r="AK633" s="92"/>
      <c r="AL633" s="92"/>
    </row>
    <row r="634" spans="1:38" x14ac:dyDescent="0.25">
      <c r="A634" s="66"/>
      <c r="B634" s="67"/>
      <c r="C634" s="67"/>
      <c r="D634" s="92"/>
      <c r="E634" s="92"/>
      <c r="F634" s="92"/>
      <c r="G634" s="92"/>
      <c r="H634" s="92"/>
      <c r="I634" s="92"/>
      <c r="J634" s="92"/>
      <c r="K634" s="92"/>
      <c r="L634" s="92"/>
      <c r="M634" s="93" t="s">
        <v>3709</v>
      </c>
      <c r="N634" s="73" t="s">
        <v>4333</v>
      </c>
      <c r="O634" s="54">
        <v>2.5000000000000001E-2</v>
      </c>
      <c r="P634" s="54">
        <v>2002</v>
      </c>
      <c r="Q634" s="94" t="s">
        <v>3567</v>
      </c>
      <c r="R634" s="66" t="s">
        <v>3702</v>
      </c>
      <c r="S634" s="578">
        <v>25</v>
      </c>
      <c r="T634" s="578">
        <v>1967</v>
      </c>
      <c r="U634" s="578" t="s">
        <v>1016</v>
      </c>
      <c r="V634" s="578" t="s">
        <v>56</v>
      </c>
      <c r="W634" s="92"/>
      <c r="X634" s="95"/>
      <c r="Y634" s="92"/>
      <c r="Z634" s="92"/>
      <c r="AA634" s="92"/>
      <c r="AB634" s="92"/>
      <c r="AC634" s="91"/>
      <c r="AD634" s="92"/>
      <c r="AE634" s="92"/>
      <c r="AF634" s="92"/>
      <c r="AG634" s="522"/>
      <c r="AH634" s="92"/>
      <c r="AI634" s="92"/>
      <c r="AJ634" s="92"/>
      <c r="AK634" s="92"/>
      <c r="AL634" s="92"/>
    </row>
    <row r="635" spans="1:38" ht="38.25" x14ac:dyDescent="0.25">
      <c r="A635" s="66"/>
      <c r="B635" s="67"/>
      <c r="C635" s="67"/>
      <c r="D635" s="92"/>
      <c r="E635" s="92"/>
      <c r="F635" s="92"/>
      <c r="G635" s="92"/>
      <c r="H635" s="92"/>
      <c r="I635" s="92"/>
      <c r="J635" s="92"/>
      <c r="K635" s="92"/>
      <c r="L635" s="92"/>
      <c r="M635" s="93"/>
      <c r="N635" s="73"/>
      <c r="O635" s="54"/>
      <c r="P635" s="54"/>
      <c r="Q635" s="94"/>
      <c r="R635" s="110" t="s">
        <v>3705</v>
      </c>
      <c r="S635" s="579"/>
      <c r="T635" s="579"/>
      <c r="U635" s="579"/>
      <c r="V635" s="579"/>
      <c r="W635" s="92"/>
      <c r="X635" s="95"/>
      <c r="Y635" s="92"/>
      <c r="Z635" s="92"/>
      <c r="AA635" s="92"/>
      <c r="AB635" s="92"/>
      <c r="AC635" s="91"/>
      <c r="AD635" s="92"/>
      <c r="AE635" s="92"/>
      <c r="AF635" s="92"/>
      <c r="AG635" s="522"/>
      <c r="AH635" s="92"/>
      <c r="AI635" s="92"/>
      <c r="AJ635" s="92"/>
      <c r="AK635" s="92"/>
      <c r="AL635" s="92"/>
    </row>
    <row r="636" spans="1:38" x14ac:dyDescent="0.25">
      <c r="A636" s="66"/>
      <c r="B636" s="67"/>
      <c r="C636" s="67"/>
      <c r="D636" s="92"/>
      <c r="E636" s="92"/>
      <c r="F636" s="92"/>
      <c r="G636" s="92"/>
      <c r="H636" s="92"/>
      <c r="I636" s="92"/>
      <c r="J636" s="92"/>
      <c r="K636" s="92"/>
      <c r="L636" s="92"/>
      <c r="M636" s="93" t="s">
        <v>4154</v>
      </c>
      <c r="N636" s="67" t="s">
        <v>4334</v>
      </c>
      <c r="O636" s="54">
        <v>2.1000000000000001E-2</v>
      </c>
      <c r="P636" s="54">
        <v>1977</v>
      </c>
      <c r="Q636" s="94" t="s">
        <v>3701</v>
      </c>
      <c r="R636" s="66" t="s">
        <v>4335</v>
      </c>
      <c r="S636" s="578">
        <v>53</v>
      </c>
      <c r="T636" s="66">
        <v>1977</v>
      </c>
      <c r="U636" s="578" t="s">
        <v>1016</v>
      </c>
      <c r="V636" s="578" t="s">
        <v>56</v>
      </c>
      <c r="W636" s="92"/>
      <c r="X636" s="95"/>
      <c r="Y636" s="92"/>
      <c r="Z636" s="92"/>
      <c r="AA636" s="92"/>
      <c r="AB636" s="92"/>
      <c r="AC636" s="91"/>
      <c r="AD636" s="92"/>
      <c r="AE636" s="92"/>
      <c r="AF636" s="92"/>
      <c r="AG636" s="582" t="s">
        <v>4336</v>
      </c>
      <c r="AH636" s="67" t="s">
        <v>4337</v>
      </c>
      <c r="AI636" s="54">
        <v>0.14899999999999999</v>
      </c>
      <c r="AJ636" s="54">
        <v>1978</v>
      </c>
      <c r="AK636" s="57" t="s">
        <v>3928</v>
      </c>
      <c r="AL636" s="92"/>
    </row>
    <row r="637" spans="1:38" ht="38.25" x14ac:dyDescent="0.25">
      <c r="A637" s="66"/>
      <c r="B637" s="62"/>
      <c r="C637" s="62"/>
      <c r="D637" s="92"/>
      <c r="E637" s="92"/>
      <c r="F637" s="92"/>
      <c r="G637" s="92"/>
      <c r="H637" s="92"/>
      <c r="I637" s="92"/>
      <c r="J637" s="92"/>
      <c r="K637" s="92"/>
      <c r="L637" s="92"/>
      <c r="M637" s="93"/>
      <c r="N637" s="67"/>
      <c r="O637" s="54"/>
      <c r="P637" s="54"/>
      <c r="Q637" s="94"/>
      <c r="R637" s="110" t="s">
        <v>4153</v>
      </c>
      <c r="S637" s="579"/>
      <c r="T637" s="99">
        <v>2013</v>
      </c>
      <c r="U637" s="579"/>
      <c r="V637" s="579"/>
      <c r="W637" s="92"/>
      <c r="X637" s="95"/>
      <c r="Y637" s="92"/>
      <c r="Z637" s="92"/>
      <c r="AA637" s="92"/>
      <c r="AB637" s="92"/>
      <c r="AC637" s="91"/>
      <c r="AD637" s="92"/>
      <c r="AE637" s="92"/>
      <c r="AF637" s="92"/>
      <c r="AG637" s="583"/>
      <c r="AH637" s="67" t="s">
        <v>4338</v>
      </c>
      <c r="AI637" s="54">
        <v>2.5000000000000001E-2</v>
      </c>
      <c r="AJ637" s="54">
        <v>1975</v>
      </c>
      <c r="AK637" s="57" t="s">
        <v>3928</v>
      </c>
      <c r="AL637" s="92"/>
    </row>
    <row r="638" spans="1:38" x14ac:dyDescent="0.25">
      <c r="A638" s="63"/>
      <c r="B638" s="62"/>
      <c r="C638" s="62"/>
      <c r="D638" s="92"/>
      <c r="E638" s="92"/>
      <c r="F638" s="92"/>
      <c r="G638" s="92"/>
      <c r="H638" s="92"/>
      <c r="I638" s="92"/>
      <c r="J638" s="92"/>
      <c r="K638" s="92"/>
      <c r="L638" s="92"/>
      <c r="M638" s="93"/>
      <c r="N638" s="54"/>
      <c r="O638" s="54"/>
      <c r="P638" s="54"/>
      <c r="Q638" s="94"/>
      <c r="R638" s="98"/>
      <c r="S638" s="99"/>
      <c r="T638" s="93"/>
      <c r="U638" s="93"/>
      <c r="V638" s="100"/>
      <c r="W638" s="92"/>
      <c r="X638" s="95"/>
      <c r="Y638" s="92"/>
      <c r="Z638" s="92"/>
      <c r="AA638" s="92"/>
      <c r="AB638" s="92"/>
      <c r="AC638" s="91"/>
      <c r="AD638" s="92"/>
      <c r="AE638" s="92"/>
      <c r="AF638" s="92"/>
      <c r="AG638" s="583"/>
      <c r="AH638" s="67" t="s">
        <v>4339</v>
      </c>
      <c r="AI638" s="54">
        <v>0.107</v>
      </c>
      <c r="AJ638" s="54">
        <v>1978</v>
      </c>
      <c r="AK638" s="57" t="s">
        <v>3928</v>
      </c>
      <c r="AL638" s="92"/>
    </row>
    <row r="639" spans="1:38" x14ac:dyDescent="0.25">
      <c r="A639" s="63"/>
      <c r="B639" s="62"/>
      <c r="C639" s="62"/>
      <c r="D639" s="92"/>
      <c r="E639" s="92"/>
      <c r="F639" s="92"/>
      <c r="G639" s="92"/>
      <c r="H639" s="92"/>
      <c r="I639" s="92"/>
      <c r="J639" s="92"/>
      <c r="K639" s="92"/>
      <c r="L639" s="92"/>
      <c r="M639" s="93"/>
      <c r="N639" s="54"/>
      <c r="O639" s="54"/>
      <c r="P639" s="54"/>
      <c r="Q639" s="94"/>
      <c r="R639" s="98"/>
      <c r="S639" s="99"/>
      <c r="T639" s="93"/>
      <c r="U639" s="93"/>
      <c r="V639" s="100"/>
      <c r="W639" s="92"/>
      <c r="X639" s="95"/>
      <c r="Y639" s="92"/>
      <c r="Z639" s="92"/>
      <c r="AA639" s="92"/>
      <c r="AB639" s="92"/>
      <c r="AC639" s="91"/>
      <c r="AD639" s="92"/>
      <c r="AE639" s="92"/>
      <c r="AF639" s="92"/>
      <c r="AG639" s="584"/>
      <c r="AH639" s="67" t="s">
        <v>4340</v>
      </c>
      <c r="AI639" s="54">
        <v>4.2000000000000003E-2</v>
      </c>
      <c r="AJ639" s="54">
        <v>1978</v>
      </c>
      <c r="AK639" s="57" t="s">
        <v>3928</v>
      </c>
      <c r="AL639" s="92"/>
    </row>
    <row r="640" spans="1:38" x14ac:dyDescent="0.25">
      <c r="A640" s="63"/>
      <c r="B640" s="62"/>
      <c r="C640" s="62"/>
      <c r="D640" s="92"/>
      <c r="E640" s="92"/>
      <c r="F640" s="92"/>
      <c r="G640" s="92"/>
      <c r="H640" s="92"/>
      <c r="I640" s="92"/>
      <c r="J640" s="92"/>
      <c r="K640" s="92"/>
      <c r="L640" s="92"/>
      <c r="M640" s="93"/>
      <c r="N640" s="67"/>
      <c r="O640" s="54"/>
      <c r="P640" s="54"/>
      <c r="Q640" s="94"/>
      <c r="R640" s="98"/>
      <c r="S640" s="99"/>
      <c r="T640" s="93"/>
      <c r="U640" s="93"/>
      <c r="V640" s="100"/>
      <c r="W640" s="92"/>
      <c r="X640" s="95"/>
      <c r="Y640" s="92"/>
      <c r="Z640" s="92"/>
      <c r="AA640" s="92"/>
      <c r="AB640" s="92"/>
      <c r="AC640" s="91"/>
      <c r="AD640" s="92"/>
      <c r="AE640" s="92"/>
      <c r="AF640" s="92"/>
      <c r="AG640" s="522"/>
      <c r="AH640" s="92"/>
      <c r="AI640" s="92"/>
      <c r="AJ640" s="92"/>
      <c r="AK640" s="92"/>
      <c r="AL640" s="92"/>
    </row>
    <row r="641" spans="1:38" x14ac:dyDescent="0.25">
      <c r="A641" s="63"/>
      <c r="B641" s="62"/>
      <c r="C641" s="62"/>
      <c r="D641" s="92"/>
      <c r="E641" s="92"/>
      <c r="F641" s="92"/>
      <c r="G641" s="92"/>
      <c r="H641" s="92"/>
      <c r="I641" s="92"/>
      <c r="J641" s="92"/>
      <c r="K641" s="92"/>
      <c r="L641" s="92"/>
      <c r="M641" s="93"/>
      <c r="N641" s="67"/>
      <c r="O641" s="54"/>
      <c r="P641" s="54"/>
      <c r="Q641" s="94"/>
      <c r="R641" s="98"/>
      <c r="S641" s="99"/>
      <c r="T641" s="93"/>
      <c r="U641" s="93"/>
      <c r="V641" s="100"/>
      <c r="W641" s="92"/>
      <c r="X641" s="95"/>
      <c r="Y641" s="92"/>
      <c r="Z641" s="92"/>
      <c r="AA641" s="92"/>
      <c r="AB641" s="92"/>
      <c r="AC641" s="91"/>
      <c r="AD641" s="92"/>
      <c r="AE641" s="92"/>
      <c r="AF641" s="92"/>
      <c r="AG641" s="522"/>
      <c r="AH641" s="92"/>
      <c r="AI641" s="92"/>
      <c r="AJ641" s="92"/>
      <c r="AK641" s="92"/>
      <c r="AL641" s="92"/>
    </row>
    <row r="642" spans="1:38" x14ac:dyDescent="0.25">
      <c r="A642" s="66"/>
      <c r="B642" s="62"/>
      <c r="C642" s="62"/>
      <c r="D642" s="92"/>
      <c r="E642" s="92"/>
      <c r="F642" s="92"/>
      <c r="G642" s="92"/>
      <c r="H642" s="92"/>
      <c r="I642" s="92"/>
      <c r="J642" s="92"/>
      <c r="K642" s="92"/>
      <c r="L642" s="92"/>
      <c r="M642" s="93" t="s">
        <v>4341</v>
      </c>
      <c r="N642" s="67" t="s">
        <v>4342</v>
      </c>
      <c r="O642" s="54">
        <v>0.56299999999999994</v>
      </c>
      <c r="P642" s="54">
        <v>2017</v>
      </c>
      <c r="Q642" s="94" t="s">
        <v>3781</v>
      </c>
      <c r="R642" s="98"/>
      <c r="S642" s="99"/>
      <c r="T642" s="93"/>
      <c r="U642" s="93"/>
      <c r="V642" s="100"/>
      <c r="W642" s="92"/>
      <c r="X642" s="95"/>
      <c r="Y642" s="92"/>
      <c r="Z642" s="92"/>
      <c r="AA642" s="92"/>
      <c r="AB642" s="92"/>
      <c r="AC642" s="91"/>
      <c r="AD642" s="92"/>
      <c r="AE642" s="92"/>
      <c r="AF642" s="92"/>
      <c r="AG642" s="522"/>
      <c r="AH642" s="92"/>
      <c r="AI642" s="92"/>
      <c r="AJ642" s="92"/>
      <c r="AK642" s="92"/>
      <c r="AL642" s="92"/>
    </row>
    <row r="643" spans="1:38" x14ac:dyDescent="0.25">
      <c r="A643" s="66"/>
      <c r="B643" s="62"/>
      <c r="C643" s="62"/>
      <c r="D643" s="92"/>
      <c r="E643" s="92"/>
      <c r="F643" s="92"/>
      <c r="G643" s="92"/>
      <c r="H643" s="92"/>
      <c r="I643" s="92"/>
      <c r="J643" s="92"/>
      <c r="K643" s="92"/>
      <c r="L643" s="92"/>
      <c r="M643" s="93"/>
      <c r="N643" s="67"/>
      <c r="O643" s="54"/>
      <c r="P643" s="54"/>
      <c r="Q643" s="94"/>
      <c r="R643" s="98"/>
      <c r="S643" s="99"/>
      <c r="T643" s="93"/>
      <c r="U643" s="93"/>
      <c r="V643" s="100"/>
      <c r="W643" s="92"/>
      <c r="X643" s="95"/>
      <c r="Y643" s="92"/>
      <c r="Z643" s="92"/>
      <c r="AA643" s="92"/>
      <c r="AB643" s="92"/>
      <c r="AC643" s="91"/>
      <c r="AD643" s="92"/>
      <c r="AE643" s="92"/>
      <c r="AF643" s="92"/>
      <c r="AG643" s="522"/>
      <c r="AH643" s="92"/>
      <c r="AI643" s="92"/>
      <c r="AJ643" s="92"/>
      <c r="AK643" s="92"/>
      <c r="AL643" s="92"/>
    </row>
    <row r="644" spans="1:38" x14ac:dyDescent="0.25">
      <c r="A644" s="66">
        <v>15</v>
      </c>
      <c r="B644" s="62"/>
      <c r="C644" s="62" t="s">
        <v>4343</v>
      </c>
      <c r="D644" s="92"/>
      <c r="E644" s="92"/>
      <c r="F644" s="92"/>
      <c r="G644" s="92"/>
      <c r="H644" s="92"/>
      <c r="I644" s="92"/>
      <c r="J644" s="92"/>
      <c r="K644" s="92"/>
      <c r="L644" s="92"/>
      <c r="M644" s="93" t="s">
        <v>4344</v>
      </c>
      <c r="N644" s="67" t="s">
        <v>4345</v>
      </c>
      <c r="O644" s="54">
        <v>1.1539999999999999</v>
      </c>
      <c r="P644" s="54">
        <v>1967</v>
      </c>
      <c r="Q644" s="94" t="s">
        <v>4346</v>
      </c>
      <c r="R644" s="578" t="s">
        <v>4347</v>
      </c>
      <c r="S644" s="578">
        <v>17</v>
      </c>
      <c r="T644" s="578">
        <v>2006</v>
      </c>
      <c r="U644" s="578" t="s">
        <v>1022</v>
      </c>
      <c r="V644" s="578" t="s">
        <v>28</v>
      </c>
      <c r="W644" s="92"/>
      <c r="X644" s="95"/>
      <c r="Y644" s="92"/>
      <c r="Z644" s="92"/>
      <c r="AA644" s="92"/>
      <c r="AB644" s="92"/>
      <c r="AC644" s="91"/>
      <c r="AD644" s="92"/>
      <c r="AE644" s="92"/>
      <c r="AF644" s="92"/>
      <c r="AG644" s="582" t="s">
        <v>4348</v>
      </c>
      <c r="AH644" s="67" t="s">
        <v>4349</v>
      </c>
      <c r="AI644" s="54">
        <v>0.153</v>
      </c>
      <c r="AJ644" s="54">
        <v>1977</v>
      </c>
      <c r="AK644" s="57" t="s">
        <v>3752</v>
      </c>
      <c r="AL644" s="92"/>
    </row>
    <row r="645" spans="1:38" x14ac:dyDescent="0.25">
      <c r="A645" s="66"/>
      <c r="B645" s="62"/>
      <c r="C645" s="62"/>
      <c r="D645" s="92"/>
      <c r="E645" s="92"/>
      <c r="F645" s="92"/>
      <c r="G645" s="92"/>
      <c r="H645" s="92"/>
      <c r="I645" s="92"/>
      <c r="J645" s="92"/>
      <c r="K645" s="92"/>
      <c r="L645" s="92"/>
      <c r="M645" s="93"/>
      <c r="N645" s="67"/>
      <c r="O645" s="54"/>
      <c r="P645" s="54"/>
      <c r="Q645" s="94"/>
      <c r="R645" s="579"/>
      <c r="S645" s="579"/>
      <c r="T645" s="579"/>
      <c r="U645" s="579"/>
      <c r="V645" s="579"/>
      <c r="W645" s="92"/>
      <c r="X645" s="95"/>
      <c r="Y645" s="92"/>
      <c r="Z645" s="92"/>
      <c r="AA645" s="92"/>
      <c r="AB645" s="92"/>
      <c r="AC645" s="91"/>
      <c r="AD645" s="92"/>
      <c r="AE645" s="92"/>
      <c r="AF645" s="92"/>
      <c r="AG645" s="583"/>
      <c r="AH645" s="67" t="s">
        <v>4350</v>
      </c>
      <c r="AI645" s="54">
        <v>0.155</v>
      </c>
      <c r="AJ645" s="54">
        <v>1977</v>
      </c>
      <c r="AK645" s="57" t="s">
        <v>3752</v>
      </c>
      <c r="AL645" s="92"/>
    </row>
    <row r="646" spans="1:38" x14ac:dyDescent="0.25">
      <c r="A646" s="66"/>
      <c r="B646" s="62"/>
      <c r="C646" s="62"/>
      <c r="D646" s="92"/>
      <c r="E646" s="92"/>
      <c r="F646" s="92"/>
      <c r="G646" s="92"/>
      <c r="H646" s="92"/>
      <c r="I646" s="92"/>
      <c r="J646" s="92"/>
      <c r="K646" s="92"/>
      <c r="L646" s="92"/>
      <c r="M646" s="93"/>
      <c r="N646" s="67"/>
      <c r="O646" s="54"/>
      <c r="P646" s="54"/>
      <c r="Q646" s="94"/>
      <c r="R646" s="98"/>
      <c r="S646" s="99"/>
      <c r="T646" s="93"/>
      <c r="U646" s="93"/>
      <c r="V646" s="100"/>
      <c r="W646" s="92"/>
      <c r="X646" s="95"/>
      <c r="Y646" s="92"/>
      <c r="Z646" s="92"/>
      <c r="AA646" s="92"/>
      <c r="AB646" s="92"/>
      <c r="AC646" s="91"/>
      <c r="AD646" s="92"/>
      <c r="AE646" s="92"/>
      <c r="AF646" s="92"/>
      <c r="AG646" s="583"/>
      <c r="AH646" s="67" t="s">
        <v>4351</v>
      </c>
      <c r="AI646" s="54">
        <v>0.13700000000000001</v>
      </c>
      <c r="AJ646" s="54">
        <v>1967</v>
      </c>
      <c r="AK646" s="57" t="s">
        <v>4352</v>
      </c>
      <c r="AL646" s="92"/>
    </row>
    <row r="647" spans="1:38" x14ac:dyDescent="0.25">
      <c r="A647" s="66"/>
      <c r="B647" s="62"/>
      <c r="C647" s="62"/>
      <c r="D647" s="92"/>
      <c r="E647" s="92"/>
      <c r="F647" s="92"/>
      <c r="G647" s="92"/>
      <c r="H647" s="92"/>
      <c r="I647" s="92"/>
      <c r="J647" s="92"/>
      <c r="K647" s="92"/>
      <c r="L647" s="92"/>
      <c r="M647" s="93"/>
      <c r="N647" s="67"/>
      <c r="O647" s="54"/>
      <c r="P647" s="54"/>
      <c r="Q647" s="94"/>
      <c r="R647" s="98"/>
      <c r="S647" s="99"/>
      <c r="T647" s="93"/>
      <c r="U647" s="93"/>
      <c r="V647" s="100"/>
      <c r="W647" s="92"/>
      <c r="X647" s="95"/>
      <c r="Y647" s="92"/>
      <c r="Z647" s="92"/>
      <c r="AA647" s="92"/>
      <c r="AB647" s="92"/>
      <c r="AC647" s="91"/>
      <c r="AD647" s="92"/>
      <c r="AE647" s="92"/>
      <c r="AF647" s="92"/>
      <c r="AG647" s="583"/>
      <c r="AH647" s="67" t="s">
        <v>4353</v>
      </c>
      <c r="AI647" s="54">
        <v>0.126</v>
      </c>
      <c r="AJ647" s="54">
        <v>1967</v>
      </c>
      <c r="AK647" s="57" t="s">
        <v>3853</v>
      </c>
      <c r="AL647" s="92"/>
    </row>
    <row r="648" spans="1:38" x14ac:dyDescent="0.25">
      <c r="A648" s="66"/>
      <c r="B648" s="62"/>
      <c r="C648" s="62"/>
      <c r="D648" s="92"/>
      <c r="E648" s="92"/>
      <c r="F648" s="92"/>
      <c r="G648" s="92"/>
      <c r="H648" s="92"/>
      <c r="I648" s="92"/>
      <c r="J648" s="92"/>
      <c r="K648" s="92"/>
      <c r="L648" s="92"/>
      <c r="M648" s="93"/>
      <c r="N648" s="67"/>
      <c r="O648" s="54"/>
      <c r="P648" s="54"/>
      <c r="Q648" s="94"/>
      <c r="R648" s="98"/>
      <c r="S648" s="99"/>
      <c r="T648" s="93"/>
      <c r="U648" s="93"/>
      <c r="V648" s="100"/>
      <c r="W648" s="92"/>
      <c r="X648" s="95"/>
      <c r="Y648" s="92"/>
      <c r="Z648" s="92"/>
      <c r="AA648" s="92"/>
      <c r="AB648" s="92"/>
      <c r="AC648" s="91"/>
      <c r="AD648" s="92"/>
      <c r="AE648" s="92"/>
      <c r="AF648" s="92"/>
      <c r="AG648" s="583"/>
      <c r="AH648" s="67" t="s">
        <v>4354</v>
      </c>
      <c r="AI648" s="54">
        <v>4.1000000000000002E-2</v>
      </c>
      <c r="AJ648" s="54">
        <v>1974</v>
      </c>
      <c r="AK648" s="57" t="s">
        <v>3543</v>
      </c>
      <c r="AL648" s="92"/>
    </row>
    <row r="649" spans="1:38" x14ac:dyDescent="0.25">
      <c r="A649" s="66"/>
      <c r="B649" s="62"/>
      <c r="C649" s="62"/>
      <c r="D649" s="92"/>
      <c r="E649" s="92"/>
      <c r="F649" s="92"/>
      <c r="G649" s="92"/>
      <c r="H649" s="92"/>
      <c r="I649" s="92"/>
      <c r="J649" s="92"/>
      <c r="K649" s="92"/>
      <c r="L649" s="92"/>
      <c r="M649" s="93"/>
      <c r="N649" s="67"/>
      <c r="O649" s="54"/>
      <c r="P649" s="54"/>
      <c r="Q649" s="94"/>
      <c r="R649" s="98"/>
      <c r="S649" s="99"/>
      <c r="T649" s="93"/>
      <c r="U649" s="93"/>
      <c r="V649" s="100"/>
      <c r="W649" s="92"/>
      <c r="X649" s="95"/>
      <c r="Y649" s="92"/>
      <c r="Z649" s="92"/>
      <c r="AA649" s="92"/>
      <c r="AB649" s="92"/>
      <c r="AC649" s="91"/>
      <c r="AD649" s="92"/>
      <c r="AE649" s="92"/>
      <c r="AF649" s="92"/>
      <c r="AG649" s="583"/>
      <c r="AH649" s="67" t="s">
        <v>4355</v>
      </c>
      <c r="AI649" s="54">
        <v>5.7000000000000002E-2</v>
      </c>
      <c r="AJ649" s="54">
        <v>1971</v>
      </c>
      <c r="AK649" s="57" t="s">
        <v>3543</v>
      </c>
      <c r="AL649" s="92"/>
    </row>
    <row r="650" spans="1:38" x14ac:dyDescent="0.25">
      <c r="A650" s="66"/>
      <c r="B650" s="62"/>
      <c r="C650" s="62"/>
      <c r="D650" s="92"/>
      <c r="E650" s="92"/>
      <c r="F650" s="92"/>
      <c r="G650" s="92"/>
      <c r="H650" s="92"/>
      <c r="I650" s="92"/>
      <c r="J650" s="92"/>
      <c r="K650" s="92"/>
      <c r="L650" s="92"/>
      <c r="M650" s="93"/>
      <c r="N650" s="67"/>
      <c r="O650" s="54"/>
      <c r="P650" s="54"/>
      <c r="Q650" s="94"/>
      <c r="R650" s="98"/>
      <c r="S650" s="99"/>
      <c r="T650" s="93"/>
      <c r="U650" s="93"/>
      <c r="V650" s="100"/>
      <c r="W650" s="92"/>
      <c r="X650" s="95"/>
      <c r="Y650" s="92"/>
      <c r="Z650" s="92"/>
      <c r="AA650" s="92"/>
      <c r="AB650" s="92"/>
      <c r="AC650" s="91"/>
      <c r="AD650" s="92"/>
      <c r="AE650" s="92"/>
      <c r="AF650" s="92"/>
      <c r="AG650" s="583"/>
      <c r="AH650" s="67" t="s">
        <v>4356</v>
      </c>
      <c r="AI650" s="54">
        <v>0.06</v>
      </c>
      <c r="AJ650" s="54">
        <v>1974</v>
      </c>
      <c r="AK650" s="57" t="s">
        <v>4357</v>
      </c>
      <c r="AL650" s="92"/>
    </row>
    <row r="651" spans="1:38" x14ac:dyDescent="0.25">
      <c r="A651" s="66"/>
      <c r="B651" s="62"/>
      <c r="C651" s="62"/>
      <c r="D651" s="92"/>
      <c r="E651" s="92"/>
      <c r="F651" s="92"/>
      <c r="G651" s="92"/>
      <c r="H651" s="92"/>
      <c r="I651" s="92"/>
      <c r="J651" s="92"/>
      <c r="K651" s="92"/>
      <c r="L651" s="92"/>
      <c r="M651" s="93"/>
      <c r="N651" s="67"/>
      <c r="O651" s="54"/>
      <c r="P651" s="54"/>
      <c r="Q651" s="94"/>
      <c r="R651" s="98"/>
      <c r="S651" s="99"/>
      <c r="T651" s="93"/>
      <c r="U651" s="93"/>
      <c r="V651" s="100"/>
      <c r="W651" s="92"/>
      <c r="X651" s="95"/>
      <c r="Y651" s="92"/>
      <c r="Z651" s="92"/>
      <c r="AA651" s="92"/>
      <c r="AB651" s="92"/>
      <c r="AC651" s="91"/>
      <c r="AD651" s="92"/>
      <c r="AE651" s="92"/>
      <c r="AF651" s="92"/>
      <c r="AG651" s="583"/>
      <c r="AH651" s="67" t="s">
        <v>4358</v>
      </c>
      <c r="AI651" s="54">
        <v>6.3E-2</v>
      </c>
      <c r="AJ651" s="54">
        <v>1979</v>
      </c>
      <c r="AK651" s="57" t="s">
        <v>3487</v>
      </c>
      <c r="AL651" s="92"/>
    </row>
    <row r="652" spans="1:38" x14ac:dyDescent="0.25">
      <c r="A652" s="66"/>
      <c r="B652" s="62"/>
      <c r="C652" s="62"/>
      <c r="D652" s="92"/>
      <c r="E652" s="92"/>
      <c r="F652" s="92"/>
      <c r="G652" s="92"/>
      <c r="H652" s="92"/>
      <c r="I652" s="92"/>
      <c r="J652" s="92"/>
      <c r="K652" s="92"/>
      <c r="L652" s="92"/>
      <c r="M652" s="93"/>
      <c r="N652" s="67"/>
      <c r="O652" s="54"/>
      <c r="P652" s="54"/>
      <c r="Q652" s="94"/>
      <c r="R652" s="98"/>
      <c r="S652" s="99"/>
      <c r="T652" s="93"/>
      <c r="U652" s="93"/>
      <c r="V652" s="100"/>
      <c r="W652" s="92"/>
      <c r="X652" s="95"/>
      <c r="Y652" s="92"/>
      <c r="Z652" s="92"/>
      <c r="AA652" s="92"/>
      <c r="AB652" s="92"/>
      <c r="AC652" s="91"/>
      <c r="AD652" s="92"/>
      <c r="AE652" s="92"/>
      <c r="AF652" s="92"/>
      <c r="AG652" s="583"/>
      <c r="AH652" s="67" t="s">
        <v>4359</v>
      </c>
      <c r="AI652" s="54">
        <v>6.3E-2</v>
      </c>
      <c r="AJ652" s="54">
        <v>1979</v>
      </c>
      <c r="AK652" s="57" t="s">
        <v>3487</v>
      </c>
      <c r="AL652" s="92"/>
    </row>
    <row r="653" spans="1:38" x14ac:dyDescent="0.25">
      <c r="A653" s="66"/>
      <c r="B653" s="62"/>
      <c r="C653" s="62"/>
      <c r="D653" s="92"/>
      <c r="E653" s="92"/>
      <c r="F653" s="92"/>
      <c r="G653" s="92"/>
      <c r="H653" s="92"/>
      <c r="I653" s="92"/>
      <c r="J653" s="92"/>
      <c r="K653" s="92"/>
      <c r="L653" s="92"/>
      <c r="M653" s="93"/>
      <c r="N653" s="67"/>
      <c r="O653" s="54"/>
      <c r="P653" s="54"/>
      <c r="Q653" s="94"/>
      <c r="R653" s="98"/>
      <c r="S653" s="99"/>
      <c r="T653" s="93"/>
      <c r="U653" s="93"/>
      <c r="V653" s="100"/>
      <c r="W653" s="92"/>
      <c r="X653" s="95"/>
      <c r="Y653" s="92"/>
      <c r="Z653" s="92"/>
      <c r="AA653" s="92"/>
      <c r="AB653" s="92"/>
      <c r="AC653" s="91"/>
      <c r="AD653" s="92"/>
      <c r="AE653" s="92"/>
      <c r="AF653" s="92"/>
      <c r="AG653" s="583"/>
      <c r="AH653" s="67" t="s">
        <v>4360</v>
      </c>
      <c r="AI653" s="54">
        <v>8.4000000000000005E-2</v>
      </c>
      <c r="AJ653" s="54">
        <v>1974</v>
      </c>
      <c r="AK653" s="57" t="s">
        <v>3853</v>
      </c>
      <c r="AL653" s="92"/>
    </row>
    <row r="654" spans="1:38" x14ac:dyDescent="0.25">
      <c r="A654" s="66"/>
      <c r="B654" s="62"/>
      <c r="C654" s="62"/>
      <c r="D654" s="92"/>
      <c r="E654" s="92"/>
      <c r="F654" s="92"/>
      <c r="G654" s="92"/>
      <c r="H654" s="92"/>
      <c r="I654" s="92"/>
      <c r="J654" s="92"/>
      <c r="K654" s="92"/>
      <c r="L654" s="92"/>
      <c r="M654" s="93"/>
      <c r="N654" s="67"/>
      <c r="O654" s="54"/>
      <c r="P654" s="54"/>
      <c r="Q654" s="94"/>
      <c r="R654" s="98"/>
      <c r="S654" s="99"/>
      <c r="T654" s="93"/>
      <c r="U654" s="93"/>
      <c r="V654" s="100"/>
      <c r="W654" s="92"/>
      <c r="X654" s="95"/>
      <c r="Y654" s="92"/>
      <c r="Z654" s="92"/>
      <c r="AA654" s="92"/>
      <c r="AB654" s="92"/>
      <c r="AC654" s="91"/>
      <c r="AD654" s="92"/>
      <c r="AE654" s="92"/>
      <c r="AF654" s="92"/>
      <c r="AG654" s="583"/>
      <c r="AH654" s="67" t="s">
        <v>4361</v>
      </c>
      <c r="AI654" s="54">
        <v>0.13</v>
      </c>
      <c r="AJ654" s="54">
        <v>1974</v>
      </c>
      <c r="AK654" s="57" t="s">
        <v>3543</v>
      </c>
      <c r="AL654" s="92"/>
    </row>
    <row r="655" spans="1:38" x14ac:dyDescent="0.25">
      <c r="A655" s="66"/>
      <c r="B655" s="62"/>
      <c r="C655" s="62"/>
      <c r="D655" s="92"/>
      <c r="E655" s="92"/>
      <c r="F655" s="92"/>
      <c r="G655" s="92"/>
      <c r="H655" s="92"/>
      <c r="I655" s="92"/>
      <c r="J655" s="92"/>
      <c r="K655" s="92"/>
      <c r="L655" s="92"/>
      <c r="M655" s="93"/>
      <c r="N655" s="67"/>
      <c r="O655" s="54"/>
      <c r="P655" s="54"/>
      <c r="Q655" s="94"/>
      <c r="R655" s="98"/>
      <c r="S655" s="99"/>
      <c r="T655" s="93"/>
      <c r="U655" s="93"/>
      <c r="V655" s="100"/>
      <c r="W655" s="92"/>
      <c r="X655" s="95"/>
      <c r="Y655" s="92"/>
      <c r="Z655" s="92"/>
      <c r="AA655" s="92"/>
      <c r="AB655" s="92"/>
      <c r="AC655" s="91"/>
      <c r="AD655" s="92"/>
      <c r="AE655" s="92"/>
      <c r="AF655" s="92"/>
      <c r="AG655" s="583"/>
      <c r="AH655" s="67" t="s">
        <v>4362</v>
      </c>
      <c r="AI655" s="54">
        <v>8.7999999999999995E-2</v>
      </c>
      <c r="AJ655" s="54">
        <v>1971</v>
      </c>
      <c r="AK655" s="57" t="s">
        <v>3543</v>
      </c>
      <c r="AL655" s="92"/>
    </row>
    <row r="656" spans="1:38" x14ac:dyDescent="0.25">
      <c r="A656" s="66"/>
      <c r="B656" s="62"/>
      <c r="C656" s="62"/>
      <c r="D656" s="92"/>
      <c r="E656" s="92"/>
      <c r="F656" s="92"/>
      <c r="G656" s="92"/>
      <c r="H656" s="92"/>
      <c r="I656" s="92"/>
      <c r="J656" s="92"/>
      <c r="K656" s="92"/>
      <c r="L656" s="92"/>
      <c r="M656" s="93"/>
      <c r="N656" s="67"/>
      <c r="O656" s="54"/>
      <c r="P656" s="54"/>
      <c r="Q656" s="94"/>
      <c r="R656" s="98"/>
      <c r="S656" s="99"/>
      <c r="T656" s="93"/>
      <c r="U656" s="93"/>
      <c r="V656" s="100"/>
      <c r="W656" s="92"/>
      <c r="X656" s="95"/>
      <c r="Y656" s="92"/>
      <c r="Z656" s="92"/>
      <c r="AA656" s="92"/>
      <c r="AB656" s="92"/>
      <c r="AC656" s="91"/>
      <c r="AD656" s="92"/>
      <c r="AE656" s="92"/>
      <c r="AF656" s="92"/>
      <c r="AG656" s="584"/>
      <c r="AH656" s="67" t="s">
        <v>4363</v>
      </c>
      <c r="AI656" s="54">
        <v>8.3000000000000004E-2</v>
      </c>
      <c r="AJ656" s="54">
        <v>1971</v>
      </c>
      <c r="AK656" s="57" t="s">
        <v>3543</v>
      </c>
      <c r="AL656" s="92"/>
    </row>
    <row r="657" spans="1:38" x14ac:dyDescent="0.25">
      <c r="A657" s="66"/>
      <c r="B657" s="62"/>
      <c r="C657" s="62"/>
      <c r="D657" s="92"/>
      <c r="E657" s="92"/>
      <c r="F657" s="92"/>
      <c r="G657" s="92"/>
      <c r="H657" s="92"/>
      <c r="I657" s="92"/>
      <c r="J657" s="92"/>
      <c r="K657" s="92"/>
      <c r="L657" s="92"/>
      <c r="M657" s="93"/>
      <c r="N657" s="67"/>
      <c r="O657" s="54"/>
      <c r="P657" s="54"/>
      <c r="Q657" s="94"/>
      <c r="R657" s="98"/>
      <c r="S657" s="99"/>
      <c r="T657" s="93"/>
      <c r="U657" s="93"/>
      <c r="V657" s="100"/>
      <c r="W657" s="92"/>
      <c r="X657" s="95"/>
      <c r="Y657" s="92"/>
      <c r="Z657" s="92"/>
      <c r="AA657" s="92"/>
      <c r="AB657" s="92"/>
      <c r="AC657" s="91"/>
      <c r="AD657" s="92"/>
      <c r="AE657" s="92"/>
      <c r="AF657" s="92"/>
      <c r="AG657" s="522"/>
      <c r="AH657" s="92"/>
      <c r="AI657" s="92"/>
      <c r="AJ657" s="92"/>
      <c r="AK657" s="92"/>
      <c r="AL657" s="92"/>
    </row>
    <row r="658" spans="1:38" x14ac:dyDescent="0.25">
      <c r="A658" s="66"/>
      <c r="B658" s="62"/>
      <c r="C658" s="62"/>
      <c r="D658" s="92"/>
      <c r="E658" s="92"/>
      <c r="F658" s="92"/>
      <c r="G658" s="92"/>
      <c r="H658" s="92"/>
      <c r="I658" s="92"/>
      <c r="J658" s="92"/>
      <c r="K658" s="92"/>
      <c r="L658" s="92"/>
      <c r="M658" s="93"/>
      <c r="N658" s="67"/>
      <c r="O658" s="54"/>
      <c r="P658" s="54"/>
      <c r="Q658" s="94"/>
      <c r="R658" s="98"/>
      <c r="S658" s="99"/>
      <c r="T658" s="93"/>
      <c r="U658" s="93"/>
      <c r="V658" s="100"/>
      <c r="W658" s="92"/>
      <c r="X658" s="95"/>
      <c r="Y658" s="92"/>
      <c r="Z658" s="92"/>
      <c r="AA658" s="92"/>
      <c r="AB658" s="92"/>
      <c r="AC658" s="91"/>
      <c r="AD658" s="92"/>
      <c r="AE658" s="92"/>
      <c r="AF658" s="92"/>
      <c r="AG658" s="522"/>
      <c r="AH658" s="92"/>
      <c r="AI658" s="92"/>
      <c r="AJ658" s="92"/>
      <c r="AK658" s="92"/>
      <c r="AL658" s="92"/>
    </row>
    <row r="659" spans="1:38" x14ac:dyDescent="0.25">
      <c r="A659" s="66"/>
      <c r="B659" s="62"/>
      <c r="C659" s="62"/>
      <c r="D659" s="92"/>
      <c r="E659" s="92"/>
      <c r="F659" s="92"/>
      <c r="G659" s="92"/>
      <c r="H659" s="92"/>
      <c r="I659" s="92"/>
      <c r="J659" s="92"/>
      <c r="K659" s="92"/>
      <c r="L659" s="92"/>
      <c r="M659" s="93" t="s">
        <v>4364</v>
      </c>
      <c r="N659" s="67" t="s">
        <v>4365</v>
      </c>
      <c r="O659" s="54">
        <v>0.312</v>
      </c>
      <c r="P659" s="54">
        <v>1967</v>
      </c>
      <c r="Q659" s="94" t="s">
        <v>4346</v>
      </c>
      <c r="R659" s="66" t="s">
        <v>745</v>
      </c>
      <c r="S659" s="578">
        <v>19</v>
      </c>
      <c r="T659" s="66">
        <v>1968</v>
      </c>
      <c r="U659" s="578" t="s">
        <v>1016</v>
      </c>
      <c r="V659" s="578" t="s">
        <v>28</v>
      </c>
      <c r="W659" s="92"/>
      <c r="X659" s="95"/>
      <c r="Y659" s="92"/>
      <c r="Z659" s="92"/>
      <c r="AA659" s="92"/>
      <c r="AB659" s="92"/>
      <c r="AC659" s="91"/>
      <c r="AD659" s="92"/>
      <c r="AE659" s="92"/>
      <c r="AF659" s="92"/>
      <c r="AG659" s="582" t="s">
        <v>4366</v>
      </c>
      <c r="AH659" s="67" t="s">
        <v>4367</v>
      </c>
      <c r="AI659" s="54">
        <v>0.19800000000000001</v>
      </c>
      <c r="AJ659" s="54">
        <v>1971</v>
      </c>
      <c r="AK659" s="57" t="s">
        <v>3463</v>
      </c>
      <c r="AL659" s="92"/>
    </row>
    <row r="660" spans="1:38" ht="39" x14ac:dyDescent="0.25">
      <c r="A660" s="72"/>
      <c r="B660" s="62"/>
      <c r="C660" s="62"/>
      <c r="D660" s="92"/>
      <c r="E660" s="92"/>
      <c r="F660" s="92"/>
      <c r="G660" s="92"/>
      <c r="H660" s="92"/>
      <c r="I660" s="92"/>
      <c r="J660" s="92"/>
      <c r="K660" s="92"/>
      <c r="L660" s="92"/>
      <c r="M660" s="93"/>
      <c r="N660" s="67"/>
      <c r="O660" s="54"/>
      <c r="P660" s="54"/>
      <c r="Q660" s="94"/>
      <c r="R660" s="101" t="s">
        <v>4368</v>
      </c>
      <c r="S660" s="579"/>
      <c r="T660" s="99">
        <v>2020</v>
      </c>
      <c r="U660" s="579"/>
      <c r="V660" s="579"/>
      <c r="W660" s="92"/>
      <c r="X660" s="95"/>
      <c r="Y660" s="92"/>
      <c r="Z660" s="92"/>
      <c r="AA660" s="92"/>
      <c r="AB660" s="92"/>
      <c r="AC660" s="91"/>
      <c r="AD660" s="92"/>
      <c r="AE660" s="92"/>
      <c r="AF660" s="92"/>
      <c r="AG660" s="583"/>
      <c r="AH660" s="67" t="s">
        <v>4369</v>
      </c>
      <c r="AI660" s="54">
        <v>0.06</v>
      </c>
      <c r="AJ660" s="54">
        <v>1968</v>
      </c>
      <c r="AK660" s="57" t="s">
        <v>3543</v>
      </c>
      <c r="AL660" s="92"/>
    </row>
    <row r="661" spans="1:38" x14ac:dyDescent="0.25">
      <c r="A661" s="66"/>
      <c r="B661" s="62"/>
      <c r="C661" s="62"/>
      <c r="D661" s="92"/>
      <c r="E661" s="92"/>
      <c r="F661" s="92"/>
      <c r="G661" s="92"/>
      <c r="H661" s="92"/>
      <c r="I661" s="92"/>
      <c r="J661" s="92"/>
      <c r="K661" s="92"/>
      <c r="L661" s="92"/>
      <c r="M661" s="93"/>
      <c r="N661" s="67"/>
      <c r="O661" s="54"/>
      <c r="P661" s="54"/>
      <c r="Q661" s="94"/>
      <c r="R661" s="98"/>
      <c r="S661" s="99"/>
      <c r="T661" s="93"/>
      <c r="U661" s="93"/>
      <c r="V661" s="100"/>
      <c r="W661" s="92"/>
      <c r="X661" s="95"/>
      <c r="Y661" s="92"/>
      <c r="Z661" s="92"/>
      <c r="AA661" s="92"/>
      <c r="AB661" s="92"/>
      <c r="AC661" s="91"/>
      <c r="AD661" s="92"/>
      <c r="AE661" s="92"/>
      <c r="AF661" s="92"/>
      <c r="AG661" s="583"/>
      <c r="AH661" s="67" t="s">
        <v>4370</v>
      </c>
      <c r="AI661" s="54">
        <v>5.5E-2</v>
      </c>
      <c r="AJ661" s="54">
        <v>1967</v>
      </c>
      <c r="AK661" s="57" t="s">
        <v>3543</v>
      </c>
      <c r="AL661" s="92"/>
    </row>
    <row r="662" spans="1:38" x14ac:dyDescent="0.25">
      <c r="A662" s="63"/>
      <c r="B662" s="62"/>
      <c r="C662" s="62"/>
      <c r="D662" s="92"/>
      <c r="E662" s="92"/>
      <c r="F662" s="92"/>
      <c r="G662" s="92"/>
      <c r="H662" s="92"/>
      <c r="I662" s="92"/>
      <c r="J662" s="92"/>
      <c r="K662" s="92"/>
      <c r="L662" s="92"/>
      <c r="M662" s="93"/>
      <c r="N662" s="67"/>
      <c r="O662" s="54"/>
      <c r="P662" s="54"/>
      <c r="Q662" s="94"/>
      <c r="R662" s="98"/>
      <c r="S662" s="99"/>
      <c r="T662" s="93"/>
      <c r="U662" s="93"/>
      <c r="V662" s="100"/>
      <c r="W662" s="92"/>
      <c r="X662" s="95"/>
      <c r="Y662" s="92"/>
      <c r="Z662" s="92"/>
      <c r="AA662" s="92"/>
      <c r="AB662" s="92"/>
      <c r="AC662" s="91"/>
      <c r="AD662" s="92"/>
      <c r="AE662" s="92"/>
      <c r="AF662" s="92"/>
      <c r="AG662" s="583"/>
      <c r="AH662" s="67" t="s">
        <v>4371</v>
      </c>
      <c r="AI662" s="54">
        <v>3.9E-2</v>
      </c>
      <c r="AJ662" s="54">
        <v>1967</v>
      </c>
      <c r="AK662" s="57" t="s">
        <v>4372</v>
      </c>
      <c r="AL662" s="92"/>
    </row>
    <row r="663" spans="1:38" x14ac:dyDescent="0.25">
      <c r="A663" s="63"/>
      <c r="B663" s="62"/>
      <c r="C663" s="62"/>
      <c r="D663" s="92"/>
      <c r="E663" s="92"/>
      <c r="F663" s="92"/>
      <c r="G663" s="92"/>
      <c r="H663" s="92"/>
      <c r="I663" s="92"/>
      <c r="J663" s="92"/>
      <c r="K663" s="92"/>
      <c r="L663" s="92"/>
      <c r="M663" s="93"/>
      <c r="N663" s="67"/>
      <c r="O663" s="54"/>
      <c r="P663" s="54"/>
      <c r="Q663" s="94"/>
      <c r="R663" s="98"/>
      <c r="S663" s="99"/>
      <c r="T663" s="93"/>
      <c r="U663" s="93"/>
      <c r="V663" s="100"/>
      <c r="W663" s="92"/>
      <c r="X663" s="95"/>
      <c r="Y663" s="92"/>
      <c r="Z663" s="92"/>
      <c r="AA663" s="92"/>
      <c r="AB663" s="92"/>
      <c r="AC663" s="91"/>
      <c r="AD663" s="92"/>
      <c r="AE663" s="92"/>
      <c r="AF663" s="92"/>
      <c r="AG663" s="583"/>
      <c r="AH663" s="67" t="s">
        <v>4373</v>
      </c>
      <c r="AI663" s="54">
        <v>0.154</v>
      </c>
      <c r="AJ663" s="54">
        <v>1970</v>
      </c>
      <c r="AK663" s="57" t="s">
        <v>4139</v>
      </c>
      <c r="AL663" s="92"/>
    </row>
    <row r="664" spans="1:38" x14ac:dyDescent="0.25">
      <c r="A664" s="63"/>
      <c r="B664" s="62"/>
      <c r="C664" s="62"/>
      <c r="D664" s="92"/>
      <c r="E664" s="92"/>
      <c r="F664" s="92"/>
      <c r="G664" s="92"/>
      <c r="H664" s="92"/>
      <c r="I664" s="92"/>
      <c r="J664" s="92"/>
      <c r="K664" s="92"/>
      <c r="L664" s="92"/>
      <c r="M664" s="93"/>
      <c r="N664" s="67"/>
      <c r="O664" s="54"/>
      <c r="P664" s="54"/>
      <c r="Q664" s="94"/>
      <c r="R664" s="98"/>
      <c r="S664" s="99"/>
      <c r="T664" s="93"/>
      <c r="U664" s="93"/>
      <c r="V664" s="100"/>
      <c r="W664" s="92"/>
      <c r="X664" s="95"/>
      <c r="Y664" s="92"/>
      <c r="Z664" s="92"/>
      <c r="AA664" s="92"/>
      <c r="AB664" s="92"/>
      <c r="AC664" s="91"/>
      <c r="AD664" s="92"/>
      <c r="AE664" s="92"/>
      <c r="AF664" s="92"/>
      <c r="AG664" s="583"/>
      <c r="AH664" s="67" t="s">
        <v>4374</v>
      </c>
      <c r="AI664" s="54">
        <v>0.14899999999999999</v>
      </c>
      <c r="AJ664" s="54">
        <v>2015</v>
      </c>
      <c r="AK664" s="57" t="s">
        <v>3475</v>
      </c>
      <c r="AL664" s="92"/>
    </row>
    <row r="665" spans="1:38" x14ac:dyDescent="0.25">
      <c r="A665" s="63"/>
      <c r="B665" s="62"/>
      <c r="C665" s="62"/>
      <c r="D665" s="92"/>
      <c r="E665" s="92"/>
      <c r="F665" s="92"/>
      <c r="G665" s="92"/>
      <c r="H665" s="92"/>
      <c r="I665" s="92"/>
      <c r="J665" s="92"/>
      <c r="K665" s="92"/>
      <c r="L665" s="92"/>
      <c r="M665" s="93"/>
      <c r="N665" s="67"/>
      <c r="O665" s="54"/>
      <c r="P665" s="54"/>
      <c r="Q665" s="94"/>
      <c r="R665" s="98"/>
      <c r="S665" s="99"/>
      <c r="T665" s="93"/>
      <c r="U665" s="93"/>
      <c r="V665" s="100"/>
      <c r="W665" s="92"/>
      <c r="X665" s="95"/>
      <c r="Y665" s="92"/>
      <c r="Z665" s="92"/>
      <c r="AA665" s="92"/>
      <c r="AB665" s="92"/>
      <c r="AC665" s="91"/>
      <c r="AD665" s="92"/>
      <c r="AE665" s="92"/>
      <c r="AF665" s="92"/>
      <c r="AG665" s="583"/>
      <c r="AH665" s="67" t="s">
        <v>4375</v>
      </c>
      <c r="AI665" s="54">
        <v>0.14899999999999999</v>
      </c>
      <c r="AJ665" s="54">
        <v>2015</v>
      </c>
      <c r="AK665" s="57" t="s">
        <v>3475</v>
      </c>
      <c r="AL665" s="92"/>
    </row>
    <row r="666" spans="1:38" x14ac:dyDescent="0.25">
      <c r="A666" s="63"/>
      <c r="B666" s="62"/>
      <c r="C666" s="62"/>
      <c r="D666" s="92"/>
      <c r="E666" s="92"/>
      <c r="F666" s="92"/>
      <c r="G666" s="92"/>
      <c r="H666" s="92"/>
      <c r="I666" s="92"/>
      <c r="J666" s="92"/>
      <c r="K666" s="92"/>
      <c r="L666" s="92"/>
      <c r="M666" s="93"/>
      <c r="N666" s="67"/>
      <c r="O666" s="54"/>
      <c r="P666" s="54"/>
      <c r="Q666" s="94"/>
      <c r="R666" s="98"/>
      <c r="S666" s="99"/>
      <c r="T666" s="93"/>
      <c r="U666" s="93"/>
      <c r="V666" s="100"/>
      <c r="W666" s="92"/>
      <c r="X666" s="95"/>
      <c r="Y666" s="92"/>
      <c r="Z666" s="92"/>
      <c r="AA666" s="92"/>
      <c r="AB666" s="92"/>
      <c r="AC666" s="91"/>
      <c r="AD666" s="92"/>
      <c r="AE666" s="92"/>
      <c r="AF666" s="92"/>
      <c r="AG666" s="583"/>
      <c r="AH666" s="67" t="s">
        <v>4376</v>
      </c>
      <c r="AI666" s="54">
        <v>3.9E-2</v>
      </c>
      <c r="AJ666" s="54">
        <v>1984</v>
      </c>
      <c r="AK666" s="57" t="s">
        <v>3958</v>
      </c>
      <c r="AL666" s="92"/>
    </row>
    <row r="667" spans="1:38" x14ac:dyDescent="0.25">
      <c r="A667" s="63"/>
      <c r="B667" s="62"/>
      <c r="C667" s="62"/>
      <c r="D667" s="92"/>
      <c r="E667" s="92"/>
      <c r="F667" s="92"/>
      <c r="G667" s="92"/>
      <c r="H667" s="92"/>
      <c r="I667" s="92"/>
      <c r="J667" s="92"/>
      <c r="K667" s="92"/>
      <c r="L667" s="92"/>
      <c r="M667" s="93"/>
      <c r="N667" s="67"/>
      <c r="O667" s="54"/>
      <c r="P667" s="54"/>
      <c r="Q667" s="94"/>
      <c r="R667" s="98"/>
      <c r="S667" s="99"/>
      <c r="T667" s="93"/>
      <c r="U667" s="93"/>
      <c r="V667" s="100"/>
      <c r="W667" s="92"/>
      <c r="X667" s="95"/>
      <c r="Y667" s="92"/>
      <c r="Z667" s="92"/>
      <c r="AA667" s="92"/>
      <c r="AB667" s="92"/>
      <c r="AC667" s="91"/>
      <c r="AD667" s="92"/>
      <c r="AE667" s="92"/>
      <c r="AF667" s="92"/>
      <c r="AG667" s="583"/>
      <c r="AH667" s="67" t="s">
        <v>4377</v>
      </c>
      <c r="AI667" s="54">
        <v>3.7999999999999999E-2</v>
      </c>
      <c r="AJ667" s="54">
        <v>1984</v>
      </c>
      <c r="AK667" s="57" t="s">
        <v>3539</v>
      </c>
      <c r="AL667" s="92"/>
    </row>
    <row r="668" spans="1:38" x14ac:dyDescent="0.25">
      <c r="A668" s="63"/>
      <c r="B668" s="62"/>
      <c r="C668" s="62"/>
      <c r="D668" s="92"/>
      <c r="E668" s="92"/>
      <c r="F668" s="92"/>
      <c r="G668" s="92"/>
      <c r="H668" s="92"/>
      <c r="I668" s="92"/>
      <c r="J668" s="92"/>
      <c r="K668" s="92"/>
      <c r="L668" s="92"/>
      <c r="M668" s="93"/>
      <c r="N668" s="67"/>
      <c r="O668" s="54"/>
      <c r="P668" s="54"/>
      <c r="Q668" s="94"/>
      <c r="R668" s="98"/>
      <c r="S668" s="99"/>
      <c r="T668" s="93"/>
      <c r="U668" s="93"/>
      <c r="V668" s="100"/>
      <c r="W668" s="92"/>
      <c r="X668" s="95"/>
      <c r="Y668" s="92"/>
      <c r="Z668" s="92"/>
      <c r="AA668" s="92"/>
      <c r="AB668" s="92"/>
      <c r="AC668" s="91"/>
      <c r="AD668" s="92"/>
      <c r="AE668" s="92"/>
      <c r="AF668" s="92"/>
      <c r="AG668" s="583"/>
      <c r="AH668" s="67" t="s">
        <v>4378</v>
      </c>
      <c r="AI668" s="54">
        <v>8.8999999999999996E-2</v>
      </c>
      <c r="AJ668" s="54">
        <v>1969</v>
      </c>
      <c r="AK668" s="57" t="s">
        <v>3463</v>
      </c>
      <c r="AL668" s="92"/>
    </row>
    <row r="669" spans="1:38" x14ac:dyDescent="0.25">
      <c r="A669" s="63"/>
      <c r="B669" s="67"/>
      <c r="C669" s="67"/>
      <c r="D669" s="92"/>
      <c r="E669" s="92"/>
      <c r="F669" s="92"/>
      <c r="G669" s="92"/>
      <c r="H669" s="92"/>
      <c r="I669" s="92"/>
      <c r="J669" s="92"/>
      <c r="K669" s="92"/>
      <c r="L669" s="92"/>
      <c r="M669" s="93"/>
      <c r="N669" s="67"/>
      <c r="O669" s="54"/>
      <c r="P669" s="54"/>
      <c r="Q669" s="94"/>
      <c r="R669" s="98"/>
      <c r="S669" s="99"/>
      <c r="T669" s="93"/>
      <c r="U669" s="93"/>
      <c r="V669" s="100"/>
      <c r="W669" s="92"/>
      <c r="X669" s="95"/>
      <c r="Y669" s="92"/>
      <c r="Z669" s="92"/>
      <c r="AA669" s="92"/>
      <c r="AB669" s="92"/>
      <c r="AC669" s="91"/>
      <c r="AD669" s="92"/>
      <c r="AE669" s="92"/>
      <c r="AF669" s="92"/>
      <c r="AG669" s="583"/>
      <c r="AH669" s="67" t="s">
        <v>4379</v>
      </c>
      <c r="AI669" s="54">
        <v>0.10100000000000001</v>
      </c>
      <c r="AJ669" s="54">
        <v>1969</v>
      </c>
      <c r="AK669" s="57" t="s">
        <v>3463</v>
      </c>
      <c r="AL669" s="92"/>
    </row>
    <row r="670" spans="1:38" x14ac:dyDescent="0.25">
      <c r="A670" s="63"/>
      <c r="B670" s="67"/>
      <c r="C670" s="67"/>
      <c r="D670" s="92"/>
      <c r="E670" s="92"/>
      <c r="F670" s="92"/>
      <c r="G670" s="92"/>
      <c r="H670" s="92"/>
      <c r="I670" s="92"/>
      <c r="J670" s="92"/>
      <c r="K670" s="92"/>
      <c r="L670" s="92"/>
      <c r="M670" s="93"/>
      <c r="N670" s="67"/>
      <c r="O670" s="54"/>
      <c r="P670" s="54"/>
      <c r="Q670" s="94"/>
      <c r="R670" s="98"/>
      <c r="S670" s="99"/>
      <c r="T670" s="93"/>
      <c r="U670" s="93"/>
      <c r="V670" s="100"/>
      <c r="W670" s="92"/>
      <c r="X670" s="95"/>
      <c r="Y670" s="92"/>
      <c r="Z670" s="92"/>
      <c r="AA670" s="92"/>
      <c r="AB670" s="92"/>
      <c r="AC670" s="91"/>
      <c r="AD670" s="92"/>
      <c r="AE670" s="92"/>
      <c r="AF670" s="92"/>
      <c r="AG670" s="583"/>
      <c r="AH670" s="67" t="s">
        <v>4380</v>
      </c>
      <c r="AI670" s="54">
        <v>7.0999999999999994E-2</v>
      </c>
      <c r="AJ670" s="54">
        <v>1969</v>
      </c>
      <c r="AK670" s="57" t="s">
        <v>3543</v>
      </c>
      <c r="AL670" s="92"/>
    </row>
    <row r="671" spans="1:38" x14ac:dyDescent="0.25">
      <c r="A671" s="63"/>
      <c r="B671" s="62"/>
      <c r="C671" s="62"/>
      <c r="D671" s="92"/>
      <c r="E671" s="92"/>
      <c r="F671" s="92"/>
      <c r="G671" s="92"/>
      <c r="H671" s="92"/>
      <c r="I671" s="92"/>
      <c r="J671" s="92"/>
      <c r="K671" s="92"/>
      <c r="L671" s="92"/>
      <c r="M671" s="93"/>
      <c r="N671" s="67"/>
      <c r="O671" s="54"/>
      <c r="P671" s="54"/>
      <c r="Q671" s="94"/>
      <c r="R671" s="98"/>
      <c r="S671" s="99"/>
      <c r="T671" s="93"/>
      <c r="U671" s="93"/>
      <c r="V671" s="100"/>
      <c r="W671" s="92"/>
      <c r="X671" s="95"/>
      <c r="Y671" s="92"/>
      <c r="Z671" s="92"/>
      <c r="AA671" s="92"/>
      <c r="AB671" s="92"/>
      <c r="AC671" s="91"/>
      <c r="AD671" s="92"/>
      <c r="AE671" s="92"/>
      <c r="AF671" s="92"/>
      <c r="AG671" s="584"/>
      <c r="AH671" s="67" t="s">
        <v>4381</v>
      </c>
      <c r="AI671" s="54">
        <v>3.5999999999999997E-2</v>
      </c>
      <c r="AJ671" s="54">
        <v>1969</v>
      </c>
      <c r="AK671" s="57" t="s">
        <v>3530</v>
      </c>
      <c r="AL671" s="92"/>
    </row>
    <row r="672" spans="1:38" x14ac:dyDescent="0.25">
      <c r="A672" s="63"/>
      <c r="B672" s="62"/>
      <c r="C672" s="62"/>
      <c r="D672" s="92"/>
      <c r="E672" s="92"/>
      <c r="F672" s="92"/>
      <c r="G672" s="92"/>
      <c r="H672" s="92"/>
      <c r="I672" s="92"/>
      <c r="J672" s="92"/>
      <c r="K672" s="92"/>
      <c r="L672" s="92"/>
      <c r="M672" s="93"/>
      <c r="N672" s="73"/>
      <c r="O672" s="54"/>
      <c r="P672" s="54"/>
      <c r="Q672" s="94"/>
      <c r="R672" s="98"/>
      <c r="S672" s="99"/>
      <c r="T672" s="93"/>
      <c r="U672" s="93"/>
      <c r="V672" s="100"/>
      <c r="W672" s="92"/>
      <c r="X672" s="95"/>
      <c r="Y672" s="92"/>
      <c r="Z672" s="92"/>
      <c r="AA672" s="92"/>
      <c r="AB672" s="92"/>
      <c r="AC672" s="91"/>
      <c r="AD672" s="92"/>
      <c r="AE672" s="92"/>
      <c r="AF672" s="92"/>
      <c r="AG672" s="522"/>
      <c r="AH672" s="92"/>
      <c r="AI672" s="92"/>
      <c r="AJ672" s="92"/>
      <c r="AK672" s="92"/>
      <c r="AL672" s="92"/>
    </row>
    <row r="673" spans="1:38" x14ac:dyDescent="0.25">
      <c r="A673" s="63"/>
      <c r="B673" s="67"/>
      <c r="C673" s="67"/>
      <c r="D673" s="92"/>
      <c r="E673" s="92"/>
      <c r="F673" s="92"/>
      <c r="G673" s="92"/>
      <c r="H673" s="92"/>
      <c r="I673" s="92"/>
      <c r="J673" s="92"/>
      <c r="K673" s="92"/>
      <c r="L673" s="92"/>
      <c r="M673" s="93"/>
      <c r="N673" s="73"/>
      <c r="O673" s="54"/>
      <c r="P673" s="54"/>
      <c r="Q673" s="94"/>
      <c r="R673" s="98"/>
      <c r="S673" s="99"/>
      <c r="T673" s="93"/>
      <c r="U673" s="93"/>
      <c r="V673" s="100"/>
      <c r="W673" s="92"/>
      <c r="X673" s="95"/>
      <c r="Y673" s="92"/>
      <c r="Z673" s="92"/>
      <c r="AA673" s="92"/>
      <c r="AB673" s="92"/>
      <c r="AC673" s="91"/>
      <c r="AD673" s="92"/>
      <c r="AE673" s="92"/>
      <c r="AF673" s="92"/>
      <c r="AG673" s="522"/>
      <c r="AH673" s="92"/>
      <c r="AI673" s="92"/>
      <c r="AJ673" s="92"/>
      <c r="AK673" s="92"/>
      <c r="AL673" s="92"/>
    </row>
    <row r="674" spans="1:38" x14ac:dyDescent="0.25">
      <c r="A674" s="66"/>
      <c r="B674" s="67"/>
      <c r="C674" s="67"/>
      <c r="D674" s="92"/>
      <c r="E674" s="92"/>
      <c r="F674" s="92"/>
      <c r="G674" s="92"/>
      <c r="H674" s="92"/>
      <c r="I674" s="92"/>
      <c r="J674" s="92"/>
      <c r="K674" s="92"/>
      <c r="L674" s="92"/>
      <c r="M674" s="93" t="s">
        <v>4364</v>
      </c>
      <c r="N674" s="67" t="s">
        <v>4382</v>
      </c>
      <c r="O674" s="54">
        <v>0.2</v>
      </c>
      <c r="P674" s="54">
        <v>2006</v>
      </c>
      <c r="Q674" s="94" t="s">
        <v>4383</v>
      </c>
      <c r="R674" s="98"/>
      <c r="S674" s="99"/>
      <c r="T674" s="93"/>
      <c r="U674" s="93"/>
      <c r="V674" s="100"/>
      <c r="W674" s="92"/>
      <c r="X674" s="95"/>
      <c r="Y674" s="92"/>
      <c r="Z674" s="92"/>
      <c r="AA674" s="92"/>
      <c r="AB674" s="92"/>
      <c r="AC674" s="91"/>
      <c r="AD674" s="92"/>
      <c r="AE674" s="92"/>
      <c r="AF674" s="92"/>
      <c r="AG674" s="522"/>
      <c r="AH674" s="92"/>
      <c r="AI674" s="92"/>
      <c r="AJ674" s="92"/>
      <c r="AK674" s="92"/>
      <c r="AL674" s="92"/>
    </row>
    <row r="675" spans="1:38" x14ac:dyDescent="0.25">
      <c r="A675" s="66"/>
      <c r="B675" s="67"/>
      <c r="C675" s="67"/>
      <c r="D675" s="92"/>
      <c r="E675" s="92"/>
      <c r="F675" s="92"/>
      <c r="G675" s="92"/>
      <c r="H675" s="92"/>
      <c r="I675" s="92"/>
      <c r="J675" s="92"/>
      <c r="K675" s="92"/>
      <c r="L675" s="92"/>
      <c r="M675" s="93" t="s">
        <v>4384</v>
      </c>
      <c r="N675" s="67" t="s">
        <v>4385</v>
      </c>
      <c r="O675" s="54">
        <v>0.316</v>
      </c>
      <c r="P675" s="54">
        <v>1968</v>
      </c>
      <c r="Q675" s="94" t="s">
        <v>3701</v>
      </c>
      <c r="R675" s="66" t="s">
        <v>4386</v>
      </c>
      <c r="S675" s="578">
        <v>21</v>
      </c>
      <c r="T675" s="578">
        <v>1968</v>
      </c>
      <c r="U675" s="578" t="s">
        <v>1016</v>
      </c>
      <c r="V675" s="578" t="s">
        <v>28</v>
      </c>
      <c r="W675" s="92"/>
      <c r="X675" s="95"/>
      <c r="Y675" s="92"/>
      <c r="Z675" s="92"/>
      <c r="AA675" s="92"/>
      <c r="AB675" s="92"/>
      <c r="AC675" s="91"/>
      <c r="AD675" s="92"/>
      <c r="AE675" s="92"/>
      <c r="AF675" s="92"/>
      <c r="AG675" s="582" t="s">
        <v>4387</v>
      </c>
      <c r="AH675" s="67" t="s">
        <v>4388</v>
      </c>
      <c r="AI675" s="54">
        <v>0.16900000000000001</v>
      </c>
      <c r="AJ675" s="54">
        <v>1977</v>
      </c>
      <c r="AK675" s="57" t="s">
        <v>3910</v>
      </c>
      <c r="AL675" s="92"/>
    </row>
    <row r="676" spans="1:38" ht="39" x14ac:dyDescent="0.25">
      <c r="A676" s="66"/>
      <c r="B676" s="62"/>
      <c r="C676" s="62"/>
      <c r="D676" s="92"/>
      <c r="E676" s="92"/>
      <c r="F676" s="92"/>
      <c r="G676" s="92"/>
      <c r="H676" s="92"/>
      <c r="I676" s="92"/>
      <c r="J676" s="92"/>
      <c r="K676" s="92"/>
      <c r="L676" s="92"/>
      <c r="M676" s="93"/>
      <c r="N676" s="67"/>
      <c r="O676" s="54"/>
      <c r="P676" s="54"/>
      <c r="Q676" s="94"/>
      <c r="R676" s="101" t="s">
        <v>4389</v>
      </c>
      <c r="S676" s="579"/>
      <c r="T676" s="579"/>
      <c r="U676" s="579"/>
      <c r="V676" s="579"/>
      <c r="W676" s="92"/>
      <c r="X676" s="95"/>
      <c r="Y676" s="92"/>
      <c r="Z676" s="92"/>
      <c r="AA676" s="92"/>
      <c r="AB676" s="92"/>
      <c r="AC676" s="91"/>
      <c r="AD676" s="92"/>
      <c r="AE676" s="92"/>
      <c r="AF676" s="92"/>
      <c r="AG676" s="583"/>
      <c r="AH676" s="67" t="s">
        <v>4390</v>
      </c>
      <c r="AI676" s="54">
        <v>0.16800000000000001</v>
      </c>
      <c r="AJ676" s="54">
        <v>1977</v>
      </c>
      <c r="AK676" s="57" t="s">
        <v>3910</v>
      </c>
      <c r="AL676" s="92"/>
    </row>
    <row r="677" spans="1:38" x14ac:dyDescent="0.25">
      <c r="A677" s="66"/>
      <c r="B677" s="62"/>
      <c r="C677" s="62"/>
      <c r="D677" s="92"/>
      <c r="E677" s="92"/>
      <c r="F677" s="92"/>
      <c r="G677" s="92"/>
      <c r="H677" s="92"/>
      <c r="I677" s="92"/>
      <c r="J677" s="92"/>
      <c r="K677" s="92"/>
      <c r="L677" s="92"/>
      <c r="M677" s="93"/>
      <c r="N677" s="67"/>
      <c r="O677" s="54"/>
      <c r="P677" s="54"/>
      <c r="Q677" s="94"/>
      <c r="R677" s="98"/>
      <c r="S677" s="99"/>
      <c r="T677" s="93"/>
      <c r="U677" s="93"/>
      <c r="V677" s="100"/>
      <c r="W677" s="92"/>
      <c r="X677" s="95"/>
      <c r="Y677" s="92"/>
      <c r="Z677" s="92"/>
      <c r="AA677" s="92"/>
      <c r="AB677" s="92"/>
      <c r="AC677" s="91"/>
      <c r="AD677" s="92"/>
      <c r="AE677" s="92"/>
      <c r="AF677" s="92"/>
      <c r="AG677" s="583"/>
      <c r="AH677" s="67" t="s">
        <v>4391</v>
      </c>
      <c r="AI677" s="54">
        <v>3.6999999999999998E-2</v>
      </c>
      <c r="AJ677" s="54">
        <v>1978</v>
      </c>
      <c r="AK677" s="57" t="s">
        <v>3910</v>
      </c>
      <c r="AL677" s="92"/>
    </row>
    <row r="678" spans="1:38" x14ac:dyDescent="0.25">
      <c r="A678" s="66"/>
      <c r="B678" s="62"/>
      <c r="C678" s="62"/>
      <c r="D678" s="92"/>
      <c r="E678" s="92"/>
      <c r="F678" s="92"/>
      <c r="G678" s="92"/>
      <c r="H678" s="92"/>
      <c r="I678" s="92"/>
      <c r="J678" s="92"/>
      <c r="K678" s="92"/>
      <c r="L678" s="92"/>
      <c r="M678" s="93"/>
      <c r="N678" s="67"/>
      <c r="O678" s="54"/>
      <c r="P678" s="54"/>
      <c r="Q678" s="94"/>
      <c r="R678" s="98"/>
      <c r="S678" s="99"/>
      <c r="T678" s="93"/>
      <c r="U678" s="93"/>
      <c r="V678" s="100"/>
      <c r="W678" s="92"/>
      <c r="X678" s="95"/>
      <c r="Y678" s="92"/>
      <c r="Z678" s="92"/>
      <c r="AA678" s="92"/>
      <c r="AB678" s="92"/>
      <c r="AC678" s="91"/>
      <c r="AD678" s="92"/>
      <c r="AE678" s="92"/>
      <c r="AF678" s="92"/>
      <c r="AG678" s="583"/>
      <c r="AH678" s="67" t="s">
        <v>4392</v>
      </c>
      <c r="AI678" s="54">
        <v>4.5999999999999999E-2</v>
      </c>
      <c r="AJ678" s="54">
        <v>1978</v>
      </c>
      <c r="AK678" s="57" t="s">
        <v>3601</v>
      </c>
      <c r="AL678" s="92"/>
    </row>
    <row r="679" spans="1:38" x14ac:dyDescent="0.25">
      <c r="A679" s="66"/>
      <c r="B679" s="62"/>
      <c r="C679" s="62"/>
      <c r="D679" s="92"/>
      <c r="E679" s="92"/>
      <c r="F679" s="92"/>
      <c r="G679" s="92"/>
      <c r="H679" s="92"/>
      <c r="I679" s="92"/>
      <c r="J679" s="92"/>
      <c r="K679" s="92"/>
      <c r="L679" s="92"/>
      <c r="M679" s="93"/>
      <c r="N679" s="67"/>
      <c r="O679" s="54"/>
      <c r="P679" s="54"/>
      <c r="Q679" s="94"/>
      <c r="R679" s="98"/>
      <c r="S679" s="99"/>
      <c r="T679" s="93"/>
      <c r="U679" s="93"/>
      <c r="V679" s="100"/>
      <c r="W679" s="92"/>
      <c r="X679" s="95"/>
      <c r="Y679" s="92"/>
      <c r="Z679" s="92"/>
      <c r="AA679" s="92"/>
      <c r="AB679" s="92"/>
      <c r="AC679" s="91"/>
      <c r="AD679" s="92"/>
      <c r="AE679" s="92"/>
      <c r="AF679" s="92"/>
      <c r="AG679" s="583"/>
      <c r="AH679" s="67" t="s">
        <v>4393</v>
      </c>
      <c r="AI679" s="54">
        <v>9.9000000000000005E-2</v>
      </c>
      <c r="AJ679" s="54">
        <v>1984</v>
      </c>
      <c r="AK679" s="57" t="s">
        <v>3965</v>
      </c>
      <c r="AL679" s="92"/>
    </row>
    <row r="680" spans="1:38" x14ac:dyDescent="0.25">
      <c r="A680" s="66"/>
      <c r="B680" s="62"/>
      <c r="C680" s="62"/>
      <c r="D680" s="92"/>
      <c r="E680" s="92"/>
      <c r="F680" s="92"/>
      <c r="G680" s="92"/>
      <c r="H680" s="92"/>
      <c r="I680" s="92"/>
      <c r="J680" s="92"/>
      <c r="K680" s="92"/>
      <c r="L680" s="92"/>
      <c r="M680" s="93"/>
      <c r="N680" s="67"/>
      <c r="O680" s="54"/>
      <c r="P680" s="54"/>
      <c r="Q680" s="94"/>
      <c r="R680" s="98"/>
      <c r="S680" s="99"/>
      <c r="T680" s="93"/>
      <c r="U680" s="93"/>
      <c r="V680" s="100"/>
      <c r="W680" s="92"/>
      <c r="X680" s="95"/>
      <c r="Y680" s="92"/>
      <c r="Z680" s="92"/>
      <c r="AA680" s="92"/>
      <c r="AB680" s="92"/>
      <c r="AC680" s="91"/>
      <c r="AD680" s="92"/>
      <c r="AE680" s="92"/>
      <c r="AF680" s="92"/>
      <c r="AG680" s="583"/>
      <c r="AH680" s="67" t="s">
        <v>4394</v>
      </c>
      <c r="AI680" s="54">
        <v>9.5000000000000001E-2</v>
      </c>
      <c r="AJ680" s="54">
        <v>1967</v>
      </c>
      <c r="AK680" s="57" t="s">
        <v>4395</v>
      </c>
      <c r="AL680" s="92"/>
    </row>
    <row r="681" spans="1:38" x14ac:dyDescent="0.25">
      <c r="A681" s="66"/>
      <c r="B681" s="62"/>
      <c r="C681" s="62"/>
      <c r="D681" s="92"/>
      <c r="E681" s="92"/>
      <c r="F681" s="92"/>
      <c r="G681" s="92"/>
      <c r="H681" s="92"/>
      <c r="I681" s="92"/>
      <c r="J681" s="92"/>
      <c r="K681" s="92"/>
      <c r="L681" s="92"/>
      <c r="M681" s="93"/>
      <c r="N681" s="67"/>
      <c r="O681" s="54"/>
      <c r="P681" s="54"/>
      <c r="Q681" s="94"/>
      <c r="R681" s="98"/>
      <c r="S681" s="99"/>
      <c r="T681" s="93"/>
      <c r="U681" s="93"/>
      <c r="V681" s="100"/>
      <c r="W681" s="92"/>
      <c r="X681" s="95"/>
      <c r="Y681" s="92"/>
      <c r="Z681" s="92"/>
      <c r="AA681" s="92"/>
      <c r="AB681" s="92"/>
      <c r="AC681" s="91"/>
      <c r="AD681" s="92"/>
      <c r="AE681" s="92"/>
      <c r="AF681" s="92"/>
      <c r="AG681" s="583"/>
      <c r="AH681" s="67" t="s">
        <v>4396</v>
      </c>
      <c r="AI681" s="54">
        <v>4.2000000000000003E-2</v>
      </c>
      <c r="AJ681" s="54">
        <v>1974</v>
      </c>
      <c r="AK681" s="57" t="s">
        <v>3943</v>
      </c>
      <c r="AL681" s="92"/>
    </row>
    <row r="682" spans="1:38" x14ac:dyDescent="0.25">
      <c r="A682" s="66"/>
      <c r="B682" s="62"/>
      <c r="C682" s="62"/>
      <c r="D682" s="92"/>
      <c r="E682" s="92"/>
      <c r="F682" s="92"/>
      <c r="G682" s="92"/>
      <c r="H682" s="92"/>
      <c r="I682" s="92"/>
      <c r="J682" s="92"/>
      <c r="K682" s="92"/>
      <c r="L682" s="92"/>
      <c r="M682" s="93"/>
      <c r="N682" s="67"/>
      <c r="O682" s="54"/>
      <c r="P682" s="54"/>
      <c r="Q682" s="94"/>
      <c r="R682" s="98"/>
      <c r="S682" s="99"/>
      <c r="T682" s="93"/>
      <c r="U682" s="93"/>
      <c r="V682" s="100"/>
      <c r="W682" s="92"/>
      <c r="X682" s="95"/>
      <c r="Y682" s="92"/>
      <c r="Z682" s="92"/>
      <c r="AA682" s="92"/>
      <c r="AB682" s="92"/>
      <c r="AC682" s="91"/>
      <c r="AD682" s="92"/>
      <c r="AE682" s="92"/>
      <c r="AF682" s="92"/>
      <c r="AG682" s="583"/>
      <c r="AH682" s="67" t="s">
        <v>4397</v>
      </c>
      <c r="AI682" s="54">
        <v>4.2000000000000003E-2</v>
      </c>
      <c r="AJ682" s="54">
        <v>1974</v>
      </c>
      <c r="AK682" s="57" t="s">
        <v>3943</v>
      </c>
      <c r="AL682" s="92"/>
    </row>
    <row r="683" spans="1:38" x14ac:dyDescent="0.25">
      <c r="A683" s="66"/>
      <c r="B683" s="62"/>
      <c r="C683" s="62"/>
      <c r="D683" s="92"/>
      <c r="E683" s="92"/>
      <c r="F683" s="92"/>
      <c r="G683" s="92"/>
      <c r="H683" s="92"/>
      <c r="I683" s="92"/>
      <c r="J683" s="92"/>
      <c r="K683" s="92"/>
      <c r="L683" s="92"/>
      <c r="M683" s="93"/>
      <c r="N683" s="67"/>
      <c r="O683" s="54"/>
      <c r="P683" s="54"/>
      <c r="Q683" s="94"/>
      <c r="R683" s="98"/>
      <c r="S683" s="99"/>
      <c r="T683" s="93"/>
      <c r="U683" s="93"/>
      <c r="V683" s="100"/>
      <c r="W683" s="92"/>
      <c r="X683" s="95"/>
      <c r="Y683" s="92"/>
      <c r="Z683" s="92"/>
      <c r="AA683" s="92"/>
      <c r="AB683" s="92"/>
      <c r="AC683" s="91"/>
      <c r="AD683" s="92"/>
      <c r="AE683" s="92"/>
      <c r="AF683" s="92"/>
      <c r="AG683" s="583"/>
      <c r="AH683" s="67" t="s">
        <v>4398</v>
      </c>
      <c r="AI683" s="54">
        <v>0.121</v>
      </c>
      <c r="AJ683" s="54">
        <v>1978</v>
      </c>
      <c r="AK683" s="57" t="s">
        <v>4399</v>
      </c>
      <c r="AL683" s="92"/>
    </row>
    <row r="684" spans="1:38" x14ac:dyDescent="0.25">
      <c r="A684" s="66"/>
      <c r="B684" s="62"/>
      <c r="C684" s="62"/>
      <c r="D684" s="92"/>
      <c r="E684" s="92"/>
      <c r="F684" s="92"/>
      <c r="G684" s="92"/>
      <c r="H684" s="92"/>
      <c r="I684" s="92"/>
      <c r="J684" s="92"/>
      <c r="K684" s="92"/>
      <c r="L684" s="92"/>
      <c r="M684" s="93"/>
      <c r="N684" s="67"/>
      <c r="O684" s="54"/>
      <c r="P684" s="54"/>
      <c r="Q684" s="94"/>
      <c r="R684" s="98"/>
      <c r="S684" s="99"/>
      <c r="T684" s="93"/>
      <c r="U684" s="93"/>
      <c r="V684" s="100"/>
      <c r="W684" s="92"/>
      <c r="X684" s="95"/>
      <c r="Y684" s="92"/>
      <c r="Z684" s="92"/>
      <c r="AA684" s="92"/>
      <c r="AB684" s="92"/>
      <c r="AC684" s="91"/>
      <c r="AD684" s="92"/>
      <c r="AE684" s="92"/>
      <c r="AF684" s="92"/>
      <c r="AG684" s="583"/>
      <c r="AH684" s="67" t="s">
        <v>4400</v>
      </c>
      <c r="AI684" s="54">
        <v>5.6000000000000001E-2</v>
      </c>
      <c r="AJ684" s="54">
        <v>1977</v>
      </c>
      <c r="AK684" s="57" t="s">
        <v>3910</v>
      </c>
      <c r="AL684" s="92"/>
    </row>
    <row r="685" spans="1:38" x14ac:dyDescent="0.25">
      <c r="A685" s="66"/>
      <c r="B685" s="62"/>
      <c r="C685" s="62"/>
      <c r="D685" s="92"/>
      <c r="E685" s="92"/>
      <c r="F685" s="92"/>
      <c r="G685" s="92"/>
      <c r="H685" s="92"/>
      <c r="I685" s="92"/>
      <c r="J685" s="92"/>
      <c r="K685" s="92"/>
      <c r="L685" s="92"/>
      <c r="M685" s="93"/>
      <c r="N685" s="67"/>
      <c r="O685" s="54"/>
      <c r="P685" s="54"/>
      <c r="Q685" s="94"/>
      <c r="R685" s="98"/>
      <c r="S685" s="99"/>
      <c r="T685" s="93"/>
      <c r="U685" s="93"/>
      <c r="V685" s="100"/>
      <c r="W685" s="92"/>
      <c r="X685" s="95"/>
      <c r="Y685" s="92"/>
      <c r="Z685" s="92"/>
      <c r="AA685" s="92"/>
      <c r="AB685" s="92"/>
      <c r="AC685" s="91"/>
      <c r="AD685" s="92"/>
      <c r="AE685" s="92"/>
      <c r="AF685" s="92"/>
      <c r="AG685" s="583"/>
      <c r="AH685" s="67" t="s">
        <v>4401</v>
      </c>
      <c r="AI685" s="54">
        <v>5.8999999999999997E-2</v>
      </c>
      <c r="AJ685" s="54">
        <v>1977</v>
      </c>
      <c r="AK685" s="57" t="s">
        <v>3910</v>
      </c>
      <c r="AL685" s="92"/>
    </row>
    <row r="686" spans="1:38" x14ac:dyDescent="0.25">
      <c r="A686" s="66"/>
      <c r="B686" s="62"/>
      <c r="C686" s="62"/>
      <c r="D686" s="92"/>
      <c r="E686" s="92"/>
      <c r="F686" s="92"/>
      <c r="G686" s="92"/>
      <c r="H686" s="92"/>
      <c r="I686" s="92"/>
      <c r="J686" s="92"/>
      <c r="K686" s="92"/>
      <c r="L686" s="92"/>
      <c r="M686" s="93"/>
      <c r="N686" s="67"/>
      <c r="O686" s="54"/>
      <c r="P686" s="54"/>
      <c r="Q686" s="94"/>
      <c r="R686" s="98"/>
      <c r="S686" s="99"/>
      <c r="T686" s="93"/>
      <c r="U686" s="93"/>
      <c r="V686" s="100"/>
      <c r="W686" s="92"/>
      <c r="X686" s="95"/>
      <c r="Y686" s="92"/>
      <c r="Z686" s="92"/>
      <c r="AA686" s="92"/>
      <c r="AB686" s="92"/>
      <c r="AC686" s="91"/>
      <c r="AD686" s="92"/>
      <c r="AE686" s="92"/>
      <c r="AF686" s="92"/>
      <c r="AG686" s="583"/>
      <c r="AH686" s="67" t="s">
        <v>4402</v>
      </c>
      <c r="AI686" s="54">
        <v>3.1E-2</v>
      </c>
      <c r="AJ686" s="54">
        <v>2015</v>
      </c>
      <c r="AK686" s="57" t="s">
        <v>3475</v>
      </c>
      <c r="AL686" s="92"/>
    </row>
    <row r="687" spans="1:38" x14ac:dyDescent="0.25">
      <c r="A687" s="66"/>
      <c r="B687" s="62"/>
      <c r="C687" s="62"/>
      <c r="D687" s="92"/>
      <c r="E687" s="92"/>
      <c r="F687" s="92"/>
      <c r="G687" s="92"/>
      <c r="H687" s="92"/>
      <c r="I687" s="92"/>
      <c r="J687" s="92"/>
      <c r="K687" s="92"/>
      <c r="L687" s="92"/>
      <c r="M687" s="93"/>
      <c r="N687" s="67"/>
      <c r="O687" s="54"/>
      <c r="P687" s="54"/>
      <c r="Q687" s="94"/>
      <c r="R687" s="98"/>
      <c r="S687" s="99"/>
      <c r="T687" s="93"/>
      <c r="U687" s="93"/>
      <c r="V687" s="100"/>
      <c r="W687" s="92"/>
      <c r="X687" s="95"/>
      <c r="Y687" s="92"/>
      <c r="Z687" s="92"/>
      <c r="AA687" s="92"/>
      <c r="AB687" s="92"/>
      <c r="AC687" s="91"/>
      <c r="AD687" s="92"/>
      <c r="AE687" s="92"/>
      <c r="AF687" s="92"/>
      <c r="AG687" s="584"/>
      <c r="AH687" s="67" t="s">
        <v>4403</v>
      </c>
      <c r="AI687" s="54">
        <v>5.5E-2</v>
      </c>
      <c r="AJ687" s="54">
        <v>1978</v>
      </c>
      <c r="AK687" s="57" t="s">
        <v>3965</v>
      </c>
      <c r="AL687" s="92"/>
    </row>
    <row r="688" spans="1:38" x14ac:dyDescent="0.25">
      <c r="A688" s="66"/>
      <c r="B688" s="62"/>
      <c r="C688" s="62"/>
      <c r="D688" s="92"/>
      <c r="E688" s="92"/>
      <c r="F688" s="92"/>
      <c r="G688" s="92"/>
      <c r="H688" s="92"/>
      <c r="I688" s="92"/>
      <c r="J688" s="92"/>
      <c r="K688" s="92"/>
      <c r="L688" s="92"/>
      <c r="M688" s="93"/>
      <c r="N688" s="67"/>
      <c r="O688" s="54"/>
      <c r="P688" s="54"/>
      <c r="Q688" s="94"/>
      <c r="R688" s="98"/>
      <c r="S688" s="99"/>
      <c r="T688" s="93"/>
      <c r="U688" s="93"/>
      <c r="V688" s="100"/>
      <c r="W688" s="92"/>
      <c r="X688" s="95"/>
      <c r="Y688" s="92"/>
      <c r="Z688" s="92"/>
      <c r="AA688" s="92"/>
      <c r="AB688" s="92"/>
      <c r="AC688" s="91"/>
      <c r="AD688" s="92"/>
      <c r="AE688" s="92"/>
      <c r="AF688" s="92"/>
      <c r="AG688" s="522"/>
      <c r="AH688" s="92"/>
      <c r="AI688" s="92"/>
      <c r="AJ688" s="92"/>
      <c r="AK688" s="92"/>
      <c r="AL688" s="92"/>
    </row>
    <row r="689" spans="1:38" x14ac:dyDescent="0.25">
      <c r="A689" s="66"/>
      <c r="B689" s="62"/>
      <c r="C689" s="62"/>
      <c r="D689" s="92"/>
      <c r="E689" s="92"/>
      <c r="F689" s="92"/>
      <c r="G689" s="92"/>
      <c r="H689" s="92"/>
      <c r="I689" s="92"/>
      <c r="J689" s="92"/>
      <c r="K689" s="92"/>
      <c r="L689" s="92"/>
      <c r="M689" s="93"/>
      <c r="N689" s="67"/>
      <c r="O689" s="54"/>
      <c r="P689" s="54"/>
      <c r="Q689" s="94"/>
      <c r="R689" s="98"/>
      <c r="S689" s="99"/>
      <c r="T689" s="93"/>
      <c r="U689" s="93"/>
      <c r="V689" s="100"/>
      <c r="W689" s="92"/>
      <c r="X689" s="95"/>
      <c r="Y689" s="92"/>
      <c r="Z689" s="92"/>
      <c r="AA689" s="92"/>
      <c r="AB689" s="92"/>
      <c r="AC689" s="91"/>
      <c r="AD689" s="92"/>
      <c r="AE689" s="92"/>
      <c r="AF689" s="92"/>
      <c r="AG689" s="522"/>
      <c r="AH689" s="92"/>
      <c r="AI689" s="92"/>
      <c r="AJ689" s="92"/>
      <c r="AK689" s="92"/>
      <c r="AL689" s="92"/>
    </row>
    <row r="690" spans="1:38" x14ac:dyDescent="0.25">
      <c r="A690" s="66"/>
      <c r="B690" s="62"/>
      <c r="C690" s="62"/>
      <c r="D690" s="92"/>
      <c r="E690" s="92"/>
      <c r="F690" s="92"/>
      <c r="G690" s="92"/>
      <c r="H690" s="92"/>
      <c r="I690" s="92"/>
      <c r="J690" s="92"/>
      <c r="K690" s="92"/>
      <c r="L690" s="92"/>
      <c r="M690" s="93" t="s">
        <v>4404</v>
      </c>
      <c r="N690" s="67" t="s">
        <v>4405</v>
      </c>
      <c r="O690" s="54">
        <v>0.45</v>
      </c>
      <c r="P690" s="54">
        <v>1984</v>
      </c>
      <c r="Q690" s="94" t="s">
        <v>3701</v>
      </c>
      <c r="R690" s="66" t="s">
        <v>4332</v>
      </c>
      <c r="S690" s="54">
        <v>104</v>
      </c>
      <c r="T690" s="66">
        <v>2002</v>
      </c>
      <c r="U690" s="54" t="s">
        <v>3523</v>
      </c>
      <c r="V690" s="54" t="s">
        <v>1801</v>
      </c>
      <c r="W690" s="92"/>
      <c r="X690" s="95"/>
      <c r="Y690" s="92"/>
      <c r="Z690" s="92"/>
      <c r="AA690" s="92"/>
      <c r="AB690" s="92"/>
      <c r="AC690" s="91"/>
      <c r="AD690" s="92"/>
      <c r="AE690" s="92"/>
      <c r="AF690" s="92"/>
      <c r="AG690" s="522"/>
      <c r="AH690" s="92"/>
      <c r="AI690" s="92"/>
      <c r="AJ690" s="92"/>
      <c r="AK690" s="92"/>
      <c r="AL690" s="92"/>
    </row>
    <row r="691" spans="1:38" x14ac:dyDescent="0.25">
      <c r="A691" s="66"/>
      <c r="B691" s="62"/>
      <c r="C691" s="62"/>
      <c r="D691" s="92"/>
      <c r="E691" s="92"/>
      <c r="F691" s="92"/>
      <c r="G691" s="92"/>
      <c r="H691" s="92"/>
      <c r="I691" s="92"/>
      <c r="J691" s="92"/>
      <c r="K691" s="92"/>
      <c r="L691" s="92"/>
      <c r="M691" s="93"/>
      <c r="N691" s="67"/>
      <c r="O691" s="54"/>
      <c r="P691" s="54"/>
      <c r="Q691" s="94"/>
      <c r="R691" s="98"/>
      <c r="S691" s="99"/>
      <c r="T691" s="93"/>
      <c r="U691" s="93"/>
      <c r="V691" s="100"/>
      <c r="W691" s="92"/>
      <c r="X691" s="95"/>
      <c r="Y691" s="92"/>
      <c r="Z691" s="92"/>
      <c r="AA691" s="92"/>
      <c r="AB691" s="92"/>
      <c r="AC691" s="91"/>
      <c r="AD691" s="92"/>
      <c r="AE691" s="92"/>
      <c r="AF691" s="92"/>
      <c r="AG691" s="522"/>
      <c r="AH691" s="92"/>
      <c r="AI691" s="92"/>
      <c r="AJ691" s="92"/>
      <c r="AK691" s="92"/>
      <c r="AL691" s="92"/>
    </row>
    <row r="692" spans="1:38" x14ac:dyDescent="0.25">
      <c r="A692" s="66"/>
      <c r="B692" s="62"/>
      <c r="C692" s="62"/>
      <c r="D692" s="92"/>
      <c r="E692" s="92"/>
      <c r="F692" s="92"/>
      <c r="G692" s="92"/>
      <c r="H692" s="92"/>
      <c r="I692" s="92"/>
      <c r="J692" s="92"/>
      <c r="K692" s="92"/>
      <c r="L692" s="92"/>
      <c r="M692" s="93" t="s">
        <v>4404</v>
      </c>
      <c r="N692" s="67" t="s">
        <v>4406</v>
      </c>
      <c r="O692" s="54">
        <v>0.38800000000000001</v>
      </c>
      <c r="P692" s="54">
        <v>1968</v>
      </c>
      <c r="Q692" s="94" t="s">
        <v>3701</v>
      </c>
      <c r="R692" s="578" t="s">
        <v>610</v>
      </c>
      <c r="S692" s="578">
        <v>22</v>
      </c>
      <c r="T692" s="578">
        <v>2013</v>
      </c>
      <c r="U692" s="578" t="s">
        <v>3523</v>
      </c>
      <c r="V692" s="578" t="s">
        <v>28</v>
      </c>
      <c r="W692" s="92"/>
      <c r="X692" s="95"/>
      <c r="Y692" s="92"/>
      <c r="Z692" s="92"/>
      <c r="AA692" s="92"/>
      <c r="AB692" s="92"/>
      <c r="AC692" s="91"/>
      <c r="AD692" s="92"/>
      <c r="AE692" s="92"/>
      <c r="AF692" s="92"/>
      <c r="AG692" s="582" t="s">
        <v>4407</v>
      </c>
      <c r="AH692" s="67" t="s">
        <v>4408</v>
      </c>
      <c r="AI692" s="54">
        <v>0.18099999999999999</v>
      </c>
      <c r="AJ692" s="54">
        <v>1973</v>
      </c>
      <c r="AK692" s="57" t="s">
        <v>3543</v>
      </c>
      <c r="AL692" s="118"/>
    </row>
    <row r="693" spans="1:38" x14ac:dyDescent="0.25">
      <c r="A693" s="66"/>
      <c r="B693" s="62"/>
      <c r="C693" s="62"/>
      <c r="D693" s="92"/>
      <c r="E693" s="92"/>
      <c r="F693" s="92"/>
      <c r="G693" s="92"/>
      <c r="H693" s="92"/>
      <c r="I693" s="92"/>
      <c r="J693" s="92"/>
      <c r="K693" s="92"/>
      <c r="L693" s="92"/>
      <c r="M693" s="93"/>
      <c r="N693" s="67"/>
      <c r="O693" s="54"/>
      <c r="P693" s="54"/>
      <c r="Q693" s="94"/>
      <c r="R693" s="579"/>
      <c r="S693" s="579"/>
      <c r="T693" s="579"/>
      <c r="U693" s="579"/>
      <c r="V693" s="579"/>
      <c r="W693" s="92"/>
      <c r="X693" s="95"/>
      <c r="Y693" s="92"/>
      <c r="Z693" s="92"/>
      <c r="AA693" s="92"/>
      <c r="AB693" s="92"/>
      <c r="AC693" s="91"/>
      <c r="AD693" s="92"/>
      <c r="AE693" s="92"/>
      <c r="AF693" s="92"/>
      <c r="AG693" s="583"/>
      <c r="AH693" s="67" t="s">
        <v>4409</v>
      </c>
      <c r="AI693" s="54">
        <v>0.18099999999999999</v>
      </c>
      <c r="AJ693" s="54">
        <v>1973</v>
      </c>
      <c r="AK693" s="57" t="s">
        <v>3543</v>
      </c>
      <c r="AL693" s="118"/>
    </row>
    <row r="694" spans="1:38" x14ac:dyDescent="0.25">
      <c r="A694" s="66"/>
      <c r="B694" s="62"/>
      <c r="C694" s="62"/>
      <c r="D694" s="92"/>
      <c r="E694" s="92"/>
      <c r="F694" s="92"/>
      <c r="G694" s="92"/>
      <c r="H694" s="92"/>
      <c r="I694" s="92"/>
      <c r="J694" s="92"/>
      <c r="K694" s="92"/>
      <c r="L694" s="92"/>
      <c r="M694" s="93"/>
      <c r="N694" s="67"/>
      <c r="O694" s="54"/>
      <c r="P694" s="54"/>
      <c r="Q694" s="94"/>
      <c r="R694" s="98"/>
      <c r="S694" s="99"/>
      <c r="T694" s="93"/>
      <c r="U694" s="93"/>
      <c r="V694" s="100"/>
      <c r="W694" s="92"/>
      <c r="X694" s="95"/>
      <c r="Y694" s="92"/>
      <c r="Z694" s="92"/>
      <c r="AA694" s="92"/>
      <c r="AB694" s="92"/>
      <c r="AC694" s="91"/>
      <c r="AD694" s="92"/>
      <c r="AE694" s="92"/>
      <c r="AF694" s="92"/>
      <c r="AG694" s="583"/>
      <c r="AH694" s="67" t="s">
        <v>4410</v>
      </c>
      <c r="AI694" s="54">
        <v>5.1999999999999998E-2</v>
      </c>
      <c r="AJ694" s="54">
        <v>1977</v>
      </c>
      <c r="AK694" s="57" t="s">
        <v>3965</v>
      </c>
      <c r="AL694" s="118"/>
    </row>
    <row r="695" spans="1:38" x14ac:dyDescent="0.25">
      <c r="A695" s="66"/>
      <c r="B695" s="62"/>
      <c r="C695" s="62"/>
      <c r="D695" s="92"/>
      <c r="E695" s="92"/>
      <c r="F695" s="92"/>
      <c r="G695" s="92"/>
      <c r="H695" s="92"/>
      <c r="I695" s="92"/>
      <c r="J695" s="92"/>
      <c r="K695" s="92"/>
      <c r="L695" s="92"/>
      <c r="M695" s="93"/>
      <c r="N695" s="67"/>
      <c r="O695" s="54"/>
      <c r="P695" s="54"/>
      <c r="Q695" s="94"/>
      <c r="R695" s="98"/>
      <c r="S695" s="99"/>
      <c r="T695" s="93"/>
      <c r="U695" s="93"/>
      <c r="V695" s="100"/>
      <c r="W695" s="92"/>
      <c r="X695" s="95"/>
      <c r="Y695" s="92"/>
      <c r="Z695" s="92"/>
      <c r="AA695" s="92"/>
      <c r="AB695" s="92"/>
      <c r="AC695" s="91"/>
      <c r="AD695" s="92"/>
      <c r="AE695" s="92"/>
      <c r="AF695" s="92"/>
      <c r="AG695" s="583"/>
      <c r="AH695" s="67" t="s">
        <v>4411</v>
      </c>
      <c r="AI695" s="54">
        <v>0.191</v>
      </c>
      <c r="AJ695" s="54">
        <v>1983</v>
      </c>
      <c r="AK695" s="57" t="s">
        <v>3965</v>
      </c>
      <c r="AL695" s="118"/>
    </row>
    <row r="696" spans="1:38" x14ac:dyDescent="0.25">
      <c r="A696" s="66"/>
      <c r="B696" s="62"/>
      <c r="C696" s="62"/>
      <c r="D696" s="92"/>
      <c r="E696" s="92"/>
      <c r="F696" s="92"/>
      <c r="G696" s="92"/>
      <c r="H696" s="92"/>
      <c r="I696" s="92"/>
      <c r="J696" s="92"/>
      <c r="K696" s="92"/>
      <c r="L696" s="92"/>
      <c r="M696" s="93"/>
      <c r="N696" s="67"/>
      <c r="O696" s="54"/>
      <c r="P696" s="54"/>
      <c r="Q696" s="94"/>
      <c r="R696" s="98"/>
      <c r="S696" s="99"/>
      <c r="T696" s="93"/>
      <c r="U696" s="93"/>
      <c r="V696" s="100"/>
      <c r="W696" s="92"/>
      <c r="X696" s="95"/>
      <c r="Y696" s="92"/>
      <c r="Z696" s="92"/>
      <c r="AA696" s="92"/>
      <c r="AB696" s="92"/>
      <c r="AC696" s="91"/>
      <c r="AD696" s="92"/>
      <c r="AE696" s="92"/>
      <c r="AF696" s="92"/>
      <c r="AG696" s="583"/>
      <c r="AH696" s="67" t="s">
        <v>4412</v>
      </c>
      <c r="AI696" s="54">
        <v>0.127</v>
      </c>
      <c r="AJ696" s="54">
        <v>1973</v>
      </c>
      <c r="AK696" s="57" t="s">
        <v>3543</v>
      </c>
      <c r="AL696" s="118"/>
    </row>
    <row r="697" spans="1:38" x14ac:dyDescent="0.25">
      <c r="A697" s="66"/>
      <c r="B697" s="62"/>
      <c r="C697" s="62"/>
      <c r="D697" s="92"/>
      <c r="E697" s="92"/>
      <c r="F697" s="92"/>
      <c r="G697" s="92"/>
      <c r="H697" s="92"/>
      <c r="I697" s="92"/>
      <c r="J697" s="92"/>
      <c r="K697" s="92"/>
      <c r="L697" s="92"/>
      <c r="M697" s="93"/>
      <c r="N697" s="67"/>
      <c r="O697" s="54"/>
      <c r="P697" s="54"/>
      <c r="Q697" s="94"/>
      <c r="R697" s="98"/>
      <c r="S697" s="99"/>
      <c r="T697" s="93"/>
      <c r="U697" s="93"/>
      <c r="V697" s="100"/>
      <c r="W697" s="92"/>
      <c r="X697" s="95"/>
      <c r="Y697" s="92"/>
      <c r="Z697" s="92"/>
      <c r="AA697" s="92"/>
      <c r="AB697" s="92"/>
      <c r="AC697" s="91"/>
      <c r="AD697" s="92"/>
      <c r="AE697" s="92"/>
      <c r="AF697" s="92"/>
      <c r="AG697" s="583"/>
      <c r="AH697" s="67" t="s">
        <v>4413</v>
      </c>
      <c r="AI697" s="54">
        <v>5.7000000000000002E-2</v>
      </c>
      <c r="AJ697" s="54">
        <v>1977</v>
      </c>
      <c r="AK697" s="57" t="s">
        <v>4414</v>
      </c>
      <c r="AL697" s="118"/>
    </row>
    <row r="698" spans="1:38" x14ac:dyDescent="0.25">
      <c r="A698" s="66"/>
      <c r="B698" s="62"/>
      <c r="C698" s="62"/>
      <c r="D698" s="92"/>
      <c r="E698" s="92"/>
      <c r="F698" s="92"/>
      <c r="G698" s="92"/>
      <c r="H698" s="92"/>
      <c r="I698" s="92"/>
      <c r="J698" s="92"/>
      <c r="K698" s="92"/>
      <c r="L698" s="92"/>
      <c r="M698" s="93"/>
      <c r="N698" s="67"/>
      <c r="O698" s="54"/>
      <c r="P698" s="54"/>
      <c r="Q698" s="94"/>
      <c r="R698" s="98"/>
      <c r="S698" s="99"/>
      <c r="T698" s="93"/>
      <c r="U698" s="93"/>
      <c r="V698" s="100"/>
      <c r="W698" s="92"/>
      <c r="X698" s="95"/>
      <c r="Y698" s="92"/>
      <c r="Z698" s="92"/>
      <c r="AA698" s="92"/>
      <c r="AB698" s="92"/>
      <c r="AC698" s="91"/>
      <c r="AD698" s="92"/>
      <c r="AE698" s="92"/>
      <c r="AF698" s="92"/>
      <c r="AG698" s="583"/>
      <c r="AH698" s="67" t="s">
        <v>4415</v>
      </c>
      <c r="AI698" s="54">
        <v>6.8000000000000005E-2</v>
      </c>
      <c r="AJ698" s="54">
        <v>1977</v>
      </c>
      <c r="AK698" s="57" t="s">
        <v>4416</v>
      </c>
      <c r="AL698" s="118"/>
    </row>
    <row r="699" spans="1:38" x14ac:dyDescent="0.25">
      <c r="A699" s="66"/>
      <c r="B699" s="62"/>
      <c r="C699" s="62"/>
      <c r="D699" s="92"/>
      <c r="E699" s="92"/>
      <c r="F699" s="92"/>
      <c r="G699" s="92"/>
      <c r="H699" s="92"/>
      <c r="I699" s="92"/>
      <c r="J699" s="92"/>
      <c r="K699" s="92"/>
      <c r="L699" s="92"/>
      <c r="M699" s="93"/>
      <c r="N699" s="67"/>
      <c r="O699" s="54"/>
      <c r="P699" s="54"/>
      <c r="Q699" s="94"/>
      <c r="R699" s="98"/>
      <c r="S699" s="99"/>
      <c r="T699" s="93"/>
      <c r="U699" s="93"/>
      <c r="V699" s="100"/>
      <c r="W699" s="92"/>
      <c r="X699" s="95"/>
      <c r="Y699" s="92"/>
      <c r="Z699" s="92"/>
      <c r="AA699" s="92"/>
      <c r="AB699" s="92"/>
      <c r="AC699" s="91"/>
      <c r="AD699" s="92"/>
      <c r="AE699" s="92"/>
      <c r="AF699" s="92"/>
      <c r="AG699" s="583"/>
      <c r="AH699" s="67" t="s">
        <v>4417</v>
      </c>
      <c r="AI699" s="54">
        <v>5.2999999999999999E-2</v>
      </c>
      <c r="AJ699" s="54">
        <v>1977</v>
      </c>
      <c r="AK699" s="57" t="s">
        <v>3965</v>
      </c>
      <c r="AL699" s="118"/>
    </row>
    <row r="700" spans="1:38" x14ac:dyDescent="0.25">
      <c r="A700" s="66"/>
      <c r="B700" s="62"/>
      <c r="C700" s="62"/>
      <c r="D700" s="92"/>
      <c r="E700" s="92"/>
      <c r="F700" s="92"/>
      <c r="G700" s="92"/>
      <c r="H700" s="92"/>
      <c r="I700" s="92"/>
      <c r="J700" s="92"/>
      <c r="K700" s="92"/>
      <c r="L700" s="92"/>
      <c r="M700" s="93"/>
      <c r="N700" s="67"/>
      <c r="O700" s="54"/>
      <c r="P700" s="54"/>
      <c r="Q700" s="94"/>
      <c r="R700" s="98"/>
      <c r="S700" s="99"/>
      <c r="T700" s="93"/>
      <c r="U700" s="93"/>
      <c r="V700" s="100"/>
      <c r="W700" s="92"/>
      <c r="X700" s="95"/>
      <c r="Y700" s="92"/>
      <c r="Z700" s="92"/>
      <c r="AA700" s="92"/>
      <c r="AB700" s="92"/>
      <c r="AC700" s="91"/>
      <c r="AD700" s="92"/>
      <c r="AE700" s="92"/>
      <c r="AF700" s="92"/>
      <c r="AG700" s="583"/>
      <c r="AH700" s="67" t="s">
        <v>4418</v>
      </c>
      <c r="AI700" s="54">
        <v>0.10299999999999999</v>
      </c>
      <c r="AJ700" s="54">
        <v>1973</v>
      </c>
      <c r="AK700" s="57" t="s">
        <v>3487</v>
      </c>
      <c r="AL700" s="118"/>
    </row>
    <row r="701" spans="1:38" x14ac:dyDescent="0.25">
      <c r="A701" s="66"/>
      <c r="B701" s="62"/>
      <c r="C701" s="62"/>
      <c r="D701" s="92"/>
      <c r="E701" s="92"/>
      <c r="F701" s="92"/>
      <c r="G701" s="92"/>
      <c r="H701" s="92"/>
      <c r="I701" s="92"/>
      <c r="J701" s="92"/>
      <c r="K701" s="92"/>
      <c r="L701" s="92"/>
      <c r="M701" s="93"/>
      <c r="N701" s="67"/>
      <c r="O701" s="54"/>
      <c r="P701" s="54"/>
      <c r="Q701" s="94"/>
      <c r="R701" s="98"/>
      <c r="S701" s="99"/>
      <c r="T701" s="93"/>
      <c r="U701" s="93"/>
      <c r="V701" s="100"/>
      <c r="W701" s="92"/>
      <c r="X701" s="95"/>
      <c r="Y701" s="92"/>
      <c r="Z701" s="92"/>
      <c r="AA701" s="92"/>
      <c r="AB701" s="92"/>
      <c r="AC701" s="91"/>
      <c r="AD701" s="92"/>
      <c r="AE701" s="92"/>
      <c r="AF701" s="92"/>
      <c r="AG701" s="583"/>
      <c r="AH701" s="67" t="s">
        <v>4419</v>
      </c>
      <c r="AI701" s="54">
        <v>0.16</v>
      </c>
      <c r="AJ701" s="54">
        <v>1973</v>
      </c>
      <c r="AK701" s="57" t="s">
        <v>3487</v>
      </c>
      <c r="AL701" s="118"/>
    </row>
    <row r="702" spans="1:38" x14ac:dyDescent="0.25">
      <c r="A702" s="66"/>
      <c r="B702" s="62"/>
      <c r="C702" s="62"/>
      <c r="D702" s="92"/>
      <c r="E702" s="92"/>
      <c r="F702" s="92"/>
      <c r="G702" s="92"/>
      <c r="H702" s="92"/>
      <c r="I702" s="92"/>
      <c r="J702" s="92"/>
      <c r="K702" s="92"/>
      <c r="L702" s="92"/>
      <c r="M702" s="93"/>
      <c r="N702" s="67"/>
      <c r="O702" s="54"/>
      <c r="P702" s="54"/>
      <c r="Q702" s="94"/>
      <c r="R702" s="98"/>
      <c r="S702" s="99"/>
      <c r="T702" s="93"/>
      <c r="U702" s="93"/>
      <c r="V702" s="100"/>
      <c r="W702" s="92"/>
      <c r="X702" s="95"/>
      <c r="Y702" s="92"/>
      <c r="Z702" s="92"/>
      <c r="AA702" s="92"/>
      <c r="AB702" s="92"/>
      <c r="AC702" s="91"/>
      <c r="AD702" s="92"/>
      <c r="AE702" s="92"/>
      <c r="AF702" s="92"/>
      <c r="AG702" s="583"/>
      <c r="AH702" s="67" t="s">
        <v>4420</v>
      </c>
      <c r="AI702" s="54">
        <v>0.154</v>
      </c>
      <c r="AJ702" s="54">
        <v>1973</v>
      </c>
      <c r="AK702" s="57" t="s">
        <v>4421</v>
      </c>
      <c r="AL702" s="118"/>
    </row>
    <row r="703" spans="1:38" x14ac:dyDescent="0.25">
      <c r="A703" s="66"/>
      <c r="B703" s="62"/>
      <c r="C703" s="62"/>
      <c r="D703" s="92"/>
      <c r="E703" s="92"/>
      <c r="F703" s="92"/>
      <c r="G703" s="92"/>
      <c r="H703" s="92"/>
      <c r="I703" s="92"/>
      <c r="J703" s="92"/>
      <c r="K703" s="92"/>
      <c r="L703" s="92"/>
      <c r="M703" s="93"/>
      <c r="N703" s="67"/>
      <c r="O703" s="54"/>
      <c r="P703" s="54"/>
      <c r="Q703" s="94"/>
      <c r="R703" s="98"/>
      <c r="S703" s="99"/>
      <c r="T703" s="93"/>
      <c r="U703" s="93"/>
      <c r="V703" s="100"/>
      <c r="W703" s="92"/>
      <c r="X703" s="95"/>
      <c r="Y703" s="92"/>
      <c r="Z703" s="92"/>
      <c r="AA703" s="92"/>
      <c r="AB703" s="92"/>
      <c r="AC703" s="91"/>
      <c r="AD703" s="92"/>
      <c r="AE703" s="92"/>
      <c r="AF703" s="92"/>
      <c r="AG703" s="583"/>
      <c r="AH703" s="67" t="s">
        <v>4422</v>
      </c>
      <c r="AI703" s="54">
        <v>6.7000000000000004E-2</v>
      </c>
      <c r="AJ703" s="54">
        <v>1973</v>
      </c>
      <c r="AK703" s="57" t="s">
        <v>3917</v>
      </c>
      <c r="AL703" s="118"/>
    </row>
    <row r="704" spans="1:38" x14ac:dyDescent="0.25">
      <c r="A704" s="66"/>
      <c r="B704" s="62"/>
      <c r="C704" s="62"/>
      <c r="D704" s="92"/>
      <c r="E704" s="92"/>
      <c r="F704" s="92"/>
      <c r="G704" s="92"/>
      <c r="H704" s="92"/>
      <c r="I704" s="92"/>
      <c r="J704" s="92"/>
      <c r="K704" s="92"/>
      <c r="L704" s="92"/>
      <c r="M704" s="93"/>
      <c r="N704" s="67"/>
      <c r="O704" s="54"/>
      <c r="P704" s="54"/>
      <c r="Q704" s="94"/>
      <c r="R704" s="98"/>
      <c r="S704" s="99"/>
      <c r="T704" s="93"/>
      <c r="U704" s="93"/>
      <c r="V704" s="100"/>
      <c r="W704" s="92"/>
      <c r="X704" s="95"/>
      <c r="Y704" s="92"/>
      <c r="Z704" s="92"/>
      <c r="AA704" s="92"/>
      <c r="AB704" s="92"/>
      <c r="AC704" s="91"/>
      <c r="AD704" s="92"/>
      <c r="AE704" s="92"/>
      <c r="AF704" s="92"/>
      <c r="AG704" s="583"/>
      <c r="AH704" s="67" t="s">
        <v>4423</v>
      </c>
      <c r="AI704" s="54">
        <v>9.4E-2</v>
      </c>
      <c r="AJ704" s="54">
        <v>1984</v>
      </c>
      <c r="AK704" s="57" t="s">
        <v>3463</v>
      </c>
      <c r="AL704" s="118"/>
    </row>
    <row r="705" spans="1:38" x14ac:dyDescent="0.25">
      <c r="A705" s="66"/>
      <c r="B705" s="62"/>
      <c r="C705" s="62"/>
      <c r="D705" s="92"/>
      <c r="E705" s="92"/>
      <c r="F705" s="92"/>
      <c r="G705" s="92"/>
      <c r="H705" s="92"/>
      <c r="I705" s="92"/>
      <c r="J705" s="92"/>
      <c r="K705" s="92"/>
      <c r="L705" s="92"/>
      <c r="M705" s="93"/>
      <c r="N705" s="67"/>
      <c r="O705" s="54"/>
      <c r="P705" s="54"/>
      <c r="Q705" s="94"/>
      <c r="R705" s="98"/>
      <c r="S705" s="99"/>
      <c r="T705" s="93"/>
      <c r="U705" s="93"/>
      <c r="V705" s="100"/>
      <c r="W705" s="92"/>
      <c r="X705" s="95"/>
      <c r="Y705" s="92"/>
      <c r="Z705" s="92"/>
      <c r="AA705" s="92"/>
      <c r="AB705" s="92"/>
      <c r="AC705" s="91"/>
      <c r="AD705" s="92"/>
      <c r="AE705" s="92"/>
      <c r="AF705" s="92"/>
      <c r="AG705" s="583"/>
      <c r="AH705" s="67" t="s">
        <v>4424</v>
      </c>
      <c r="AI705" s="54">
        <v>8.7999999999999995E-2</v>
      </c>
      <c r="AJ705" s="54">
        <v>1973</v>
      </c>
      <c r="AK705" s="57" t="s">
        <v>3449</v>
      </c>
      <c r="AL705" s="118"/>
    </row>
    <row r="706" spans="1:38" x14ac:dyDescent="0.25">
      <c r="A706" s="66"/>
      <c r="B706" s="62"/>
      <c r="C706" s="62"/>
      <c r="D706" s="92"/>
      <c r="E706" s="92"/>
      <c r="F706" s="92"/>
      <c r="G706" s="92"/>
      <c r="H706" s="92"/>
      <c r="I706" s="92"/>
      <c r="J706" s="92"/>
      <c r="K706" s="92"/>
      <c r="L706" s="92"/>
      <c r="M706" s="93"/>
      <c r="N706" s="67"/>
      <c r="O706" s="54"/>
      <c r="P706" s="54"/>
      <c r="Q706" s="94"/>
      <c r="R706" s="98"/>
      <c r="S706" s="99"/>
      <c r="T706" s="93"/>
      <c r="U706" s="93"/>
      <c r="V706" s="100"/>
      <c r="W706" s="92"/>
      <c r="X706" s="95"/>
      <c r="Y706" s="92"/>
      <c r="Z706" s="92"/>
      <c r="AA706" s="92"/>
      <c r="AB706" s="92"/>
      <c r="AC706" s="91"/>
      <c r="AD706" s="92"/>
      <c r="AE706" s="92"/>
      <c r="AF706" s="92"/>
      <c r="AG706" s="583"/>
      <c r="AH706" s="67" t="s">
        <v>4425</v>
      </c>
      <c r="AI706" s="54">
        <v>8.1000000000000003E-2</v>
      </c>
      <c r="AJ706" s="54">
        <v>1973</v>
      </c>
      <c r="AK706" s="57" t="s">
        <v>4426</v>
      </c>
      <c r="AL706" s="118"/>
    </row>
    <row r="707" spans="1:38" ht="16.5" customHeight="1" x14ac:dyDescent="0.25">
      <c r="A707" s="66"/>
      <c r="B707" s="62"/>
      <c r="C707" s="62"/>
      <c r="D707" s="92"/>
      <c r="E707" s="92"/>
      <c r="F707" s="92"/>
      <c r="G707" s="92"/>
      <c r="H707" s="92"/>
      <c r="I707" s="92"/>
      <c r="J707" s="92"/>
      <c r="K707" s="92"/>
      <c r="L707" s="92"/>
      <c r="M707" s="93"/>
      <c r="N707" s="67"/>
      <c r="O707" s="54"/>
      <c r="P707" s="54"/>
      <c r="Q707" s="94"/>
      <c r="R707" s="98"/>
      <c r="S707" s="99"/>
      <c r="T707" s="93"/>
      <c r="U707" s="93"/>
      <c r="V707" s="100"/>
      <c r="W707" s="92"/>
      <c r="X707" s="95"/>
      <c r="Y707" s="92"/>
      <c r="Z707" s="92"/>
      <c r="AA707" s="92"/>
      <c r="AB707" s="92"/>
      <c r="AC707" s="91"/>
      <c r="AD707" s="92"/>
      <c r="AE707" s="92"/>
      <c r="AF707" s="92"/>
      <c r="AG707" s="583"/>
      <c r="AH707" s="67" t="s">
        <v>4427</v>
      </c>
      <c r="AI707" s="54">
        <v>0.13400000000000001</v>
      </c>
      <c r="AJ707" s="54">
        <v>1971</v>
      </c>
      <c r="AK707" s="132" t="s">
        <v>3546</v>
      </c>
      <c r="AL707" s="118"/>
    </row>
    <row r="708" spans="1:38" x14ac:dyDescent="0.25">
      <c r="A708" s="66"/>
      <c r="B708" s="62"/>
      <c r="C708" s="62"/>
      <c r="D708" s="92"/>
      <c r="E708" s="92"/>
      <c r="F708" s="92"/>
      <c r="G708" s="92"/>
      <c r="H708" s="92"/>
      <c r="I708" s="92"/>
      <c r="J708" s="92"/>
      <c r="K708" s="92"/>
      <c r="L708" s="92"/>
      <c r="M708" s="93"/>
      <c r="N708" s="67"/>
      <c r="O708" s="54"/>
      <c r="P708" s="54"/>
      <c r="Q708" s="94"/>
      <c r="R708" s="98"/>
      <c r="S708" s="99"/>
      <c r="T708" s="93"/>
      <c r="U708" s="93"/>
      <c r="V708" s="100"/>
      <c r="W708" s="92"/>
      <c r="X708" s="95"/>
      <c r="Y708" s="92"/>
      <c r="Z708" s="92"/>
      <c r="AA708" s="92"/>
      <c r="AB708" s="92"/>
      <c r="AC708" s="91"/>
      <c r="AD708" s="92"/>
      <c r="AE708" s="92"/>
      <c r="AF708" s="92"/>
      <c r="AG708" s="583"/>
      <c r="AH708" s="67" t="s">
        <v>4428</v>
      </c>
      <c r="AI708" s="54">
        <v>6.7000000000000004E-2</v>
      </c>
      <c r="AJ708" s="54">
        <v>1973</v>
      </c>
      <c r="AK708" s="57" t="s">
        <v>4078</v>
      </c>
      <c r="AL708" s="118"/>
    </row>
    <row r="709" spans="1:38" x14ac:dyDescent="0.25">
      <c r="A709" s="66"/>
      <c r="B709" s="62"/>
      <c r="C709" s="62"/>
      <c r="D709" s="92"/>
      <c r="E709" s="92"/>
      <c r="F709" s="92"/>
      <c r="G709" s="92"/>
      <c r="H709" s="92"/>
      <c r="I709" s="92"/>
      <c r="J709" s="92"/>
      <c r="K709" s="92"/>
      <c r="L709" s="92"/>
      <c r="M709" s="93"/>
      <c r="N709" s="67"/>
      <c r="O709" s="54"/>
      <c r="P709" s="54"/>
      <c r="Q709" s="94"/>
      <c r="R709" s="98"/>
      <c r="S709" s="99"/>
      <c r="T709" s="93"/>
      <c r="U709" s="93"/>
      <c r="V709" s="100"/>
      <c r="W709" s="92"/>
      <c r="X709" s="95"/>
      <c r="Y709" s="92"/>
      <c r="Z709" s="92"/>
      <c r="AA709" s="92"/>
      <c r="AB709" s="92"/>
      <c r="AC709" s="91"/>
      <c r="AD709" s="92"/>
      <c r="AE709" s="92"/>
      <c r="AF709" s="92"/>
      <c r="AG709" s="583"/>
      <c r="AH709" s="67" t="s">
        <v>4429</v>
      </c>
      <c r="AI709" s="54">
        <v>4.8000000000000001E-2</v>
      </c>
      <c r="AJ709" s="54">
        <v>1973</v>
      </c>
      <c r="AK709" s="57" t="s">
        <v>4414</v>
      </c>
      <c r="AL709" s="118"/>
    </row>
    <row r="710" spans="1:38" x14ac:dyDescent="0.25">
      <c r="A710" s="66"/>
      <c r="B710" s="62"/>
      <c r="C710" s="62"/>
      <c r="D710" s="92"/>
      <c r="E710" s="92"/>
      <c r="F710" s="92"/>
      <c r="G710" s="92"/>
      <c r="H710" s="92"/>
      <c r="I710" s="92"/>
      <c r="J710" s="92"/>
      <c r="K710" s="92"/>
      <c r="L710" s="92"/>
      <c r="M710" s="93"/>
      <c r="N710" s="67"/>
      <c r="O710" s="54"/>
      <c r="P710" s="54"/>
      <c r="Q710" s="94"/>
      <c r="R710" s="98"/>
      <c r="S710" s="99"/>
      <c r="T710" s="93"/>
      <c r="U710" s="93"/>
      <c r="V710" s="100"/>
      <c r="W710" s="92"/>
      <c r="X710" s="95"/>
      <c r="Y710" s="92"/>
      <c r="Z710" s="92"/>
      <c r="AA710" s="92"/>
      <c r="AB710" s="92"/>
      <c r="AC710" s="91"/>
      <c r="AD710" s="92"/>
      <c r="AE710" s="92"/>
      <c r="AF710" s="92"/>
      <c r="AG710" s="584"/>
      <c r="AH710" s="67" t="s">
        <v>4430</v>
      </c>
      <c r="AI710" s="54">
        <v>9.5000000000000001E-2</v>
      </c>
      <c r="AJ710" s="54">
        <v>1973</v>
      </c>
      <c r="AK710" s="57" t="s">
        <v>4431</v>
      </c>
      <c r="AL710" s="118"/>
    </row>
    <row r="711" spans="1:38" x14ac:dyDescent="0.25">
      <c r="A711" s="66"/>
      <c r="B711" s="62"/>
      <c r="C711" s="62"/>
      <c r="D711" s="92"/>
      <c r="E711" s="92"/>
      <c r="F711" s="92"/>
      <c r="G711" s="92"/>
      <c r="H711" s="92"/>
      <c r="I711" s="92"/>
      <c r="J711" s="92"/>
      <c r="K711" s="92"/>
      <c r="L711" s="92"/>
      <c r="M711" s="93"/>
      <c r="N711" s="67"/>
      <c r="O711" s="54"/>
      <c r="P711" s="54"/>
      <c r="Q711" s="94"/>
      <c r="R711" s="98"/>
      <c r="S711" s="99"/>
      <c r="T711" s="93"/>
      <c r="U711" s="93"/>
      <c r="V711" s="100"/>
      <c r="W711" s="92"/>
      <c r="X711" s="95"/>
      <c r="Y711" s="92"/>
      <c r="Z711" s="92"/>
      <c r="AA711" s="92"/>
      <c r="AB711" s="92"/>
      <c r="AC711" s="91"/>
      <c r="AD711" s="92"/>
      <c r="AE711" s="92"/>
      <c r="AF711" s="92"/>
      <c r="AG711" s="522"/>
      <c r="AH711" s="92"/>
      <c r="AI711" s="92"/>
      <c r="AJ711" s="92"/>
      <c r="AK711" s="92"/>
      <c r="AL711" s="92"/>
    </row>
    <row r="712" spans="1:38" x14ac:dyDescent="0.25">
      <c r="A712" s="66"/>
      <c r="B712" s="62"/>
      <c r="C712" s="62"/>
      <c r="D712" s="92"/>
      <c r="E712" s="92"/>
      <c r="F712" s="92"/>
      <c r="G712" s="92"/>
      <c r="H712" s="92"/>
      <c r="I712" s="92"/>
      <c r="J712" s="92"/>
      <c r="K712" s="92"/>
      <c r="L712" s="92"/>
      <c r="M712" s="93"/>
      <c r="N712" s="67"/>
      <c r="O712" s="54"/>
      <c r="P712" s="54"/>
      <c r="Q712" s="94"/>
      <c r="R712" s="98"/>
      <c r="S712" s="99"/>
      <c r="T712" s="93"/>
      <c r="U712" s="93"/>
      <c r="V712" s="100"/>
      <c r="W712" s="92"/>
      <c r="X712" s="95"/>
      <c r="Y712" s="92"/>
      <c r="Z712" s="92"/>
      <c r="AA712" s="92"/>
      <c r="AB712" s="92"/>
      <c r="AC712" s="91"/>
      <c r="AD712" s="92"/>
      <c r="AE712" s="92"/>
      <c r="AF712" s="92"/>
      <c r="AG712" s="522"/>
      <c r="AH712" s="92"/>
      <c r="AI712" s="92"/>
      <c r="AJ712" s="92"/>
      <c r="AK712" s="92"/>
      <c r="AL712" s="92"/>
    </row>
    <row r="713" spans="1:38" x14ac:dyDescent="0.25">
      <c r="A713" s="66"/>
      <c r="B713" s="62"/>
      <c r="C713" s="62"/>
      <c r="D713" s="92"/>
      <c r="E713" s="92"/>
      <c r="F713" s="92"/>
      <c r="G713" s="92"/>
      <c r="H713" s="92"/>
      <c r="I713" s="92"/>
      <c r="J713" s="92"/>
      <c r="K713" s="92"/>
      <c r="L713" s="92"/>
      <c r="M713" s="93" t="s">
        <v>4432</v>
      </c>
      <c r="N713" s="73" t="s">
        <v>4433</v>
      </c>
      <c r="O713" s="54">
        <v>0.28599999999999998</v>
      </c>
      <c r="P713" s="54">
        <v>1969</v>
      </c>
      <c r="Q713" s="94" t="s">
        <v>3701</v>
      </c>
      <c r="R713" s="98"/>
      <c r="S713" s="99"/>
      <c r="T713" s="93"/>
      <c r="U713" s="93"/>
      <c r="V713" s="100"/>
      <c r="W713" s="92"/>
      <c r="X713" s="95"/>
      <c r="Y713" s="92"/>
      <c r="Z713" s="92"/>
      <c r="AA713" s="92"/>
      <c r="AB713" s="92"/>
      <c r="AC713" s="91"/>
      <c r="AD713" s="92"/>
      <c r="AE713" s="92"/>
      <c r="AF713" s="92"/>
      <c r="AG713" s="522"/>
      <c r="AH713" s="92"/>
      <c r="AI713" s="92"/>
      <c r="AJ713" s="92"/>
      <c r="AK713" s="92"/>
      <c r="AL713" s="92"/>
    </row>
    <row r="714" spans="1:38" x14ac:dyDescent="0.25">
      <c r="A714" s="66"/>
      <c r="B714" s="62"/>
      <c r="C714" s="62"/>
      <c r="D714" s="92"/>
      <c r="E714" s="92"/>
      <c r="F714" s="92"/>
      <c r="G714" s="92"/>
      <c r="H714" s="92"/>
      <c r="I714" s="92"/>
      <c r="J714" s="92"/>
      <c r="K714" s="92"/>
      <c r="L714" s="92"/>
      <c r="M714" s="93"/>
      <c r="N714" s="73"/>
      <c r="O714" s="54"/>
      <c r="P714" s="54"/>
      <c r="Q714" s="94"/>
      <c r="R714" s="98"/>
      <c r="S714" s="99"/>
      <c r="T714" s="93"/>
      <c r="U714" s="93"/>
      <c r="V714" s="100"/>
      <c r="W714" s="92"/>
      <c r="X714" s="95"/>
      <c r="Y714" s="92"/>
      <c r="Z714" s="92"/>
      <c r="AA714" s="92"/>
      <c r="AB714" s="92"/>
      <c r="AC714" s="91"/>
      <c r="AD714" s="92"/>
      <c r="AE714" s="92"/>
      <c r="AF714" s="92"/>
      <c r="AG714" s="522"/>
      <c r="AH714" s="92"/>
      <c r="AI714" s="92"/>
      <c r="AJ714" s="92"/>
      <c r="AK714" s="92"/>
      <c r="AL714" s="92"/>
    </row>
    <row r="715" spans="1:38" x14ac:dyDescent="0.25">
      <c r="A715" s="66"/>
      <c r="B715" s="62"/>
      <c r="C715" s="62"/>
      <c r="D715" s="92"/>
      <c r="E715" s="92"/>
      <c r="F715" s="92"/>
      <c r="G715" s="92"/>
      <c r="H715" s="92"/>
      <c r="I715" s="92"/>
      <c r="J715" s="92"/>
      <c r="K715" s="92"/>
      <c r="L715" s="92"/>
      <c r="M715" s="93" t="s">
        <v>4434</v>
      </c>
      <c r="N715" s="67" t="s">
        <v>1492</v>
      </c>
      <c r="O715" s="54">
        <v>0.54200000000000004</v>
      </c>
      <c r="P715" s="54">
        <v>1981</v>
      </c>
      <c r="Q715" s="94" t="s">
        <v>3701</v>
      </c>
      <c r="R715" s="66" t="s">
        <v>4435</v>
      </c>
      <c r="S715" s="578">
        <v>52</v>
      </c>
      <c r="T715" s="578">
        <v>1981</v>
      </c>
      <c r="U715" s="578" t="s">
        <v>1016</v>
      </c>
      <c r="V715" s="578" t="s">
        <v>28</v>
      </c>
      <c r="W715" s="92"/>
      <c r="X715" s="95"/>
      <c r="Y715" s="92"/>
      <c r="Z715" s="92"/>
      <c r="AA715" s="92"/>
      <c r="AB715" s="92"/>
      <c r="AC715" s="91"/>
      <c r="AD715" s="92"/>
      <c r="AE715" s="92"/>
      <c r="AF715" s="92"/>
      <c r="AG715" s="582" t="s">
        <v>4436</v>
      </c>
      <c r="AH715" s="67" t="s">
        <v>4437</v>
      </c>
      <c r="AI715" s="54">
        <v>0.29499999999999998</v>
      </c>
      <c r="AJ715" s="54">
        <v>2008</v>
      </c>
      <c r="AK715" s="65" t="s">
        <v>4438</v>
      </c>
      <c r="AL715" s="118"/>
    </row>
    <row r="716" spans="1:38" ht="38.25" x14ac:dyDescent="0.25">
      <c r="A716" s="66"/>
      <c r="B716" s="62"/>
      <c r="C716" s="62"/>
      <c r="D716" s="92"/>
      <c r="E716" s="92"/>
      <c r="F716" s="92"/>
      <c r="G716" s="92"/>
      <c r="H716" s="92"/>
      <c r="I716" s="92"/>
      <c r="J716" s="92"/>
      <c r="K716" s="92"/>
      <c r="L716" s="92"/>
      <c r="M716" s="93"/>
      <c r="N716" s="93"/>
      <c r="O716" s="93"/>
      <c r="P716" s="93"/>
      <c r="Q716" s="133"/>
      <c r="R716" s="110" t="s">
        <v>4439</v>
      </c>
      <c r="S716" s="579"/>
      <c r="T716" s="579"/>
      <c r="U716" s="579"/>
      <c r="V716" s="579"/>
      <c r="W716" s="92"/>
      <c r="X716" s="95"/>
      <c r="Y716" s="92"/>
      <c r="Z716" s="92"/>
      <c r="AA716" s="92"/>
      <c r="AB716" s="92"/>
      <c r="AC716" s="91"/>
      <c r="AD716" s="92"/>
      <c r="AE716" s="92"/>
      <c r="AF716" s="92"/>
      <c r="AG716" s="583"/>
      <c r="AH716" s="67" t="s">
        <v>4440</v>
      </c>
      <c r="AI716" s="54">
        <v>9.2999999999999999E-2</v>
      </c>
      <c r="AJ716" s="54">
        <v>1987</v>
      </c>
      <c r="AK716" s="57" t="s">
        <v>4441</v>
      </c>
      <c r="AL716" s="92"/>
    </row>
    <row r="717" spans="1:38" x14ac:dyDescent="0.25">
      <c r="A717" s="66"/>
      <c r="B717" s="62"/>
      <c r="C717" s="62"/>
      <c r="D717" s="92"/>
      <c r="E717" s="92"/>
      <c r="F717" s="92"/>
      <c r="G717" s="92"/>
      <c r="H717" s="92"/>
      <c r="I717" s="92"/>
      <c r="J717" s="92"/>
      <c r="K717" s="92"/>
      <c r="L717" s="92"/>
      <c r="M717" s="93"/>
      <c r="N717" s="93"/>
      <c r="O717" s="93"/>
      <c r="P717" s="93"/>
      <c r="Q717" s="133"/>
      <c r="R717" s="98"/>
      <c r="S717" s="99"/>
      <c r="T717" s="93"/>
      <c r="U717" s="93"/>
      <c r="V717" s="100"/>
      <c r="W717" s="92"/>
      <c r="X717" s="95"/>
      <c r="Y717" s="92"/>
      <c r="Z717" s="92"/>
      <c r="AA717" s="92"/>
      <c r="AB717" s="92"/>
      <c r="AC717" s="91"/>
      <c r="AD717" s="92"/>
      <c r="AE717" s="92"/>
      <c r="AF717" s="92"/>
      <c r="AG717" s="583"/>
      <c r="AH717" s="67" t="s">
        <v>4442</v>
      </c>
      <c r="AI717" s="54">
        <v>9.2999999999999999E-2</v>
      </c>
      <c r="AJ717" s="54">
        <v>1987</v>
      </c>
      <c r="AK717" s="57" t="s">
        <v>4441</v>
      </c>
      <c r="AL717" s="92"/>
    </row>
    <row r="718" spans="1:38" x14ac:dyDescent="0.25">
      <c r="A718" s="66"/>
      <c r="B718" s="62"/>
      <c r="C718" s="62"/>
      <c r="D718" s="92"/>
      <c r="E718" s="92"/>
      <c r="F718" s="92"/>
      <c r="G718" s="92"/>
      <c r="H718" s="92"/>
      <c r="I718" s="92"/>
      <c r="J718" s="92"/>
      <c r="K718" s="92"/>
      <c r="L718" s="92"/>
      <c r="M718" s="93"/>
      <c r="N718" s="93"/>
      <c r="O718" s="93"/>
      <c r="P718" s="93"/>
      <c r="Q718" s="133"/>
      <c r="R718" s="98"/>
      <c r="S718" s="99"/>
      <c r="T718" s="93"/>
      <c r="U718" s="93"/>
      <c r="V718" s="100"/>
      <c r="W718" s="92"/>
      <c r="X718" s="95"/>
      <c r="Y718" s="92"/>
      <c r="Z718" s="92"/>
      <c r="AA718" s="92"/>
      <c r="AB718" s="92"/>
      <c r="AC718" s="91"/>
      <c r="AD718" s="92"/>
      <c r="AE718" s="92"/>
      <c r="AF718" s="92"/>
      <c r="AG718" s="583"/>
      <c r="AH718" s="519" t="s">
        <v>4443</v>
      </c>
      <c r="AI718" s="524">
        <v>0.10199999999999999</v>
      </c>
      <c r="AJ718" s="524">
        <v>1984</v>
      </c>
      <c r="AK718" s="518" t="s">
        <v>4444</v>
      </c>
      <c r="AL718" s="530"/>
    </row>
    <row r="719" spans="1:38" x14ac:dyDescent="0.25">
      <c r="A719" s="66"/>
      <c r="B719" s="62"/>
      <c r="C719" s="62"/>
      <c r="D719" s="92"/>
      <c r="E719" s="92"/>
      <c r="F719" s="92"/>
      <c r="G719" s="92"/>
      <c r="H719" s="92"/>
      <c r="I719" s="92"/>
      <c r="J719" s="92"/>
      <c r="K719" s="92"/>
      <c r="L719" s="92"/>
      <c r="M719" s="93"/>
      <c r="N719" s="93"/>
      <c r="O719" s="93"/>
      <c r="P719" s="93"/>
      <c r="Q719" s="133"/>
      <c r="R719" s="98"/>
      <c r="S719" s="99"/>
      <c r="T719" s="93"/>
      <c r="U719" s="93"/>
      <c r="V719" s="100"/>
      <c r="W719" s="92"/>
      <c r="X719" s="95"/>
      <c r="Y719" s="92"/>
      <c r="Z719" s="92"/>
      <c r="AA719" s="92"/>
      <c r="AB719" s="92"/>
      <c r="AC719" s="91"/>
      <c r="AD719" s="92"/>
      <c r="AE719" s="92"/>
      <c r="AF719" s="92"/>
      <c r="AG719" s="583"/>
      <c r="AH719" s="518" t="s">
        <v>4445</v>
      </c>
      <c r="AI719" s="54">
        <v>9.2999999999999999E-2</v>
      </c>
      <c r="AJ719" s="54">
        <v>1984</v>
      </c>
      <c r="AK719" s="57" t="s">
        <v>3449</v>
      </c>
      <c r="AL719" s="92"/>
    </row>
    <row r="720" spans="1:38" x14ac:dyDescent="0.25">
      <c r="A720" s="66"/>
      <c r="B720" s="62"/>
      <c r="C720" s="62"/>
      <c r="D720" s="92"/>
      <c r="E720" s="92"/>
      <c r="F720" s="92"/>
      <c r="G720" s="92"/>
      <c r="H720" s="92"/>
      <c r="I720" s="92"/>
      <c r="J720" s="92"/>
      <c r="K720" s="92"/>
      <c r="L720" s="92"/>
      <c r="M720" s="93"/>
      <c r="N720" s="93"/>
      <c r="O720" s="93"/>
      <c r="P720" s="93"/>
      <c r="Q720" s="133"/>
      <c r="R720" s="98"/>
      <c r="S720" s="99"/>
      <c r="T720" s="93"/>
      <c r="U720" s="93"/>
      <c r="V720" s="100"/>
      <c r="W720" s="92"/>
      <c r="X720" s="95"/>
      <c r="Y720" s="92"/>
      <c r="Z720" s="92"/>
      <c r="AA720" s="92"/>
      <c r="AB720" s="92"/>
      <c r="AC720" s="91"/>
      <c r="AD720" s="92"/>
      <c r="AE720" s="92"/>
      <c r="AF720" s="92"/>
      <c r="AG720" s="583"/>
      <c r="AH720" s="67" t="s">
        <v>4446</v>
      </c>
      <c r="AI720" s="54">
        <v>9.2999999999999999E-2</v>
      </c>
      <c r="AJ720" s="54">
        <v>1984</v>
      </c>
      <c r="AK720" s="57" t="s">
        <v>3449</v>
      </c>
      <c r="AL720" s="92"/>
    </row>
    <row r="721" spans="1:38" x14ac:dyDescent="0.25">
      <c r="A721" s="66"/>
      <c r="B721" s="62"/>
      <c r="C721" s="62"/>
      <c r="D721" s="92"/>
      <c r="E721" s="92"/>
      <c r="F721" s="92"/>
      <c r="G721" s="92"/>
      <c r="H721" s="92"/>
      <c r="I721" s="92"/>
      <c r="J721" s="92"/>
      <c r="K721" s="92"/>
      <c r="L721" s="92"/>
      <c r="M721" s="93"/>
      <c r="N721" s="93"/>
      <c r="O721" s="93"/>
      <c r="P721" s="93"/>
      <c r="Q721" s="133"/>
      <c r="R721" s="98"/>
      <c r="S721" s="99"/>
      <c r="T721" s="93"/>
      <c r="U721" s="93"/>
      <c r="V721" s="100"/>
      <c r="W721" s="92"/>
      <c r="X721" s="95"/>
      <c r="Y721" s="92"/>
      <c r="Z721" s="92"/>
      <c r="AA721" s="92"/>
      <c r="AB721" s="92"/>
      <c r="AC721" s="91"/>
      <c r="AD721" s="92"/>
      <c r="AE721" s="92"/>
      <c r="AF721" s="92"/>
      <c r="AG721" s="583"/>
      <c r="AH721" s="67" t="s">
        <v>4447</v>
      </c>
      <c r="AI721" s="54">
        <v>9.2999999999999999E-2</v>
      </c>
      <c r="AJ721" s="54">
        <v>1984</v>
      </c>
      <c r="AK721" s="57" t="s">
        <v>3449</v>
      </c>
      <c r="AL721" s="92"/>
    </row>
    <row r="722" spans="1:38" x14ac:dyDescent="0.25">
      <c r="A722" s="66"/>
      <c r="B722" s="62"/>
      <c r="C722" s="62"/>
      <c r="D722" s="92"/>
      <c r="E722" s="92"/>
      <c r="F722" s="92"/>
      <c r="G722" s="92"/>
      <c r="H722" s="92"/>
      <c r="I722" s="92"/>
      <c r="J722" s="92"/>
      <c r="K722" s="92"/>
      <c r="L722" s="92"/>
      <c r="M722" s="93"/>
      <c r="N722" s="93"/>
      <c r="O722" s="93"/>
      <c r="P722" s="93"/>
      <c r="Q722" s="133"/>
      <c r="R722" s="98"/>
      <c r="S722" s="99"/>
      <c r="T722" s="93"/>
      <c r="U722" s="93"/>
      <c r="V722" s="100"/>
      <c r="W722" s="92"/>
      <c r="X722" s="95"/>
      <c r="Y722" s="92"/>
      <c r="Z722" s="92"/>
      <c r="AA722" s="92"/>
      <c r="AB722" s="92"/>
      <c r="AC722" s="91"/>
      <c r="AD722" s="92"/>
      <c r="AE722" s="92"/>
      <c r="AF722" s="92"/>
      <c r="AG722" s="584"/>
      <c r="AH722" s="67" t="s">
        <v>4448</v>
      </c>
      <c r="AI722" s="54">
        <v>0.26500000000000001</v>
      </c>
      <c r="AJ722" s="54">
        <v>1994</v>
      </c>
      <c r="AK722" s="57" t="s">
        <v>3539</v>
      </c>
      <c r="AL722" s="92"/>
    </row>
    <row r="723" spans="1:38" x14ac:dyDescent="0.25">
      <c r="A723" s="66"/>
      <c r="B723" s="62"/>
      <c r="C723" s="62"/>
      <c r="D723" s="92"/>
      <c r="E723" s="92"/>
      <c r="F723" s="92"/>
      <c r="G723" s="92"/>
      <c r="H723" s="92"/>
      <c r="I723" s="92"/>
      <c r="J723" s="92"/>
      <c r="K723" s="92"/>
      <c r="L723" s="92"/>
      <c r="M723" s="93"/>
      <c r="N723" s="93"/>
      <c r="O723" s="93"/>
      <c r="P723" s="93"/>
      <c r="Q723" s="133"/>
      <c r="R723" s="98"/>
      <c r="S723" s="99"/>
      <c r="T723" s="93"/>
      <c r="U723" s="93"/>
      <c r="V723" s="100"/>
      <c r="W723" s="92"/>
      <c r="X723" s="95"/>
      <c r="Y723" s="92"/>
      <c r="Z723" s="92"/>
      <c r="AA723" s="92"/>
      <c r="AB723" s="92"/>
      <c r="AC723" s="91"/>
      <c r="AD723" s="92"/>
      <c r="AE723" s="92"/>
      <c r="AF723" s="92"/>
      <c r="AG723" s="522"/>
      <c r="AH723" s="92"/>
      <c r="AI723" s="92"/>
      <c r="AJ723" s="92"/>
      <c r="AK723" s="92"/>
      <c r="AL723" s="92"/>
    </row>
    <row r="724" spans="1:38" x14ac:dyDescent="0.25">
      <c r="A724" s="66"/>
      <c r="B724" s="62"/>
      <c r="C724" s="62"/>
      <c r="D724" s="92"/>
      <c r="E724" s="92"/>
      <c r="F724" s="92"/>
      <c r="G724" s="92"/>
      <c r="H724" s="92"/>
      <c r="I724" s="92"/>
      <c r="J724" s="92"/>
      <c r="K724" s="92"/>
      <c r="L724" s="92"/>
      <c r="M724" s="93"/>
      <c r="N724" s="93"/>
      <c r="O724" s="93"/>
      <c r="P724" s="93"/>
      <c r="Q724" s="133"/>
      <c r="R724" s="98"/>
      <c r="S724" s="99"/>
      <c r="T724" s="93"/>
      <c r="U724" s="93"/>
      <c r="V724" s="100"/>
      <c r="W724" s="92"/>
      <c r="X724" s="95"/>
      <c r="Y724" s="92"/>
      <c r="Z724" s="92"/>
      <c r="AA724" s="92"/>
      <c r="AB724" s="92"/>
      <c r="AC724" s="91"/>
      <c r="AD724" s="92"/>
      <c r="AE724" s="92"/>
      <c r="AF724" s="92"/>
      <c r="AG724" s="522"/>
      <c r="AH724" s="92"/>
      <c r="AI724" s="92"/>
      <c r="AJ724" s="92"/>
      <c r="AK724" s="92"/>
      <c r="AL724" s="92"/>
    </row>
    <row r="725" spans="1:38" x14ac:dyDescent="0.25">
      <c r="A725" s="66"/>
      <c r="B725" s="62"/>
      <c r="C725" s="62"/>
      <c r="D725" s="92"/>
      <c r="E725" s="92"/>
      <c r="F725" s="92"/>
      <c r="G725" s="92"/>
      <c r="H725" s="92"/>
      <c r="I725" s="92"/>
      <c r="J725" s="92"/>
      <c r="K725" s="92"/>
      <c r="L725" s="92"/>
      <c r="M725" s="93" t="s">
        <v>4449</v>
      </c>
      <c r="N725" s="67" t="s">
        <v>4450</v>
      </c>
      <c r="O725" s="54">
        <v>0.66</v>
      </c>
      <c r="P725" s="54">
        <v>1981</v>
      </c>
      <c r="Q725" s="94" t="s">
        <v>3701</v>
      </c>
      <c r="R725" s="66" t="s">
        <v>4451</v>
      </c>
      <c r="S725" s="578">
        <v>28</v>
      </c>
      <c r="T725" s="578">
        <v>2011</v>
      </c>
      <c r="U725" s="578" t="s">
        <v>3523</v>
      </c>
      <c r="V725" s="578" t="s">
        <v>1738</v>
      </c>
      <c r="W725" s="92"/>
      <c r="X725" s="95"/>
      <c r="Y725" s="92"/>
      <c r="Z725" s="92"/>
      <c r="AA725" s="92"/>
      <c r="AB725" s="92"/>
      <c r="AC725" s="91"/>
      <c r="AD725" s="92"/>
      <c r="AE725" s="92"/>
      <c r="AF725" s="92"/>
      <c r="AG725" s="582" t="s">
        <v>4452</v>
      </c>
      <c r="AH725" s="67" t="s">
        <v>4453</v>
      </c>
      <c r="AI725" s="54">
        <v>0.14799999999999999</v>
      </c>
      <c r="AJ725" s="54">
        <v>2011</v>
      </c>
      <c r="AK725" s="57" t="s">
        <v>4132</v>
      </c>
      <c r="AL725" s="92"/>
    </row>
    <row r="726" spans="1:38" ht="26.25" x14ac:dyDescent="0.25">
      <c r="A726" s="66"/>
      <c r="B726" s="62"/>
      <c r="C726" s="62"/>
      <c r="D726" s="92"/>
      <c r="E726" s="92"/>
      <c r="F726" s="92"/>
      <c r="G726" s="92"/>
      <c r="H726" s="92"/>
      <c r="I726" s="92"/>
      <c r="J726" s="92"/>
      <c r="K726" s="92"/>
      <c r="L726" s="92"/>
      <c r="M726" s="93"/>
      <c r="N726" s="93"/>
      <c r="O726" s="93"/>
      <c r="P726" s="93"/>
      <c r="Q726" s="133"/>
      <c r="R726" s="101" t="s">
        <v>4454</v>
      </c>
      <c r="S726" s="579"/>
      <c r="T726" s="579"/>
      <c r="U726" s="579"/>
      <c r="V726" s="579"/>
      <c r="W726" s="92"/>
      <c r="X726" s="95"/>
      <c r="Y726" s="92"/>
      <c r="Z726" s="92"/>
      <c r="AA726" s="92"/>
      <c r="AB726" s="92"/>
      <c r="AC726" s="91"/>
      <c r="AD726" s="92"/>
      <c r="AE726" s="92"/>
      <c r="AF726" s="92"/>
      <c r="AG726" s="583"/>
      <c r="AH726" s="67" t="s">
        <v>4455</v>
      </c>
      <c r="AI726" s="54">
        <v>0.153</v>
      </c>
      <c r="AJ726" s="54">
        <v>2011</v>
      </c>
      <c r="AK726" s="57" t="s">
        <v>4132</v>
      </c>
      <c r="AL726" s="92"/>
    </row>
    <row r="727" spans="1:38" x14ac:dyDescent="0.25">
      <c r="A727" s="66"/>
      <c r="B727" s="62"/>
      <c r="C727" s="62"/>
      <c r="D727" s="92"/>
      <c r="E727" s="92"/>
      <c r="F727" s="92"/>
      <c r="G727" s="92"/>
      <c r="H727" s="92"/>
      <c r="I727" s="92"/>
      <c r="J727" s="92"/>
      <c r="K727" s="92"/>
      <c r="L727" s="92"/>
      <c r="M727" s="93"/>
      <c r="N727" s="93"/>
      <c r="O727" s="93"/>
      <c r="P727" s="93"/>
      <c r="Q727" s="133"/>
      <c r="R727" s="98"/>
      <c r="S727" s="99"/>
      <c r="T727" s="93"/>
      <c r="U727" s="93"/>
      <c r="V727" s="100"/>
      <c r="W727" s="92"/>
      <c r="X727" s="95"/>
      <c r="Y727" s="92"/>
      <c r="Z727" s="92"/>
      <c r="AA727" s="92"/>
      <c r="AB727" s="92"/>
      <c r="AC727" s="91"/>
      <c r="AD727" s="92"/>
      <c r="AE727" s="92"/>
      <c r="AF727" s="92"/>
      <c r="AG727" s="583"/>
      <c r="AH727" s="67" t="s">
        <v>4456</v>
      </c>
      <c r="AI727" s="54">
        <v>0.183</v>
      </c>
      <c r="AJ727" s="54">
        <v>1972</v>
      </c>
      <c r="AK727" s="57" t="s">
        <v>4276</v>
      </c>
      <c r="AL727" s="92"/>
    </row>
    <row r="728" spans="1:38" x14ac:dyDescent="0.25">
      <c r="A728" s="66"/>
      <c r="B728" s="62"/>
      <c r="C728" s="62"/>
      <c r="D728" s="92"/>
      <c r="E728" s="92"/>
      <c r="F728" s="92"/>
      <c r="G728" s="92"/>
      <c r="H728" s="92"/>
      <c r="I728" s="92"/>
      <c r="J728" s="92"/>
      <c r="K728" s="92"/>
      <c r="L728" s="92"/>
      <c r="M728" s="93"/>
      <c r="N728" s="93"/>
      <c r="O728" s="93"/>
      <c r="P728" s="93"/>
      <c r="Q728" s="133"/>
      <c r="R728" s="98"/>
      <c r="S728" s="99"/>
      <c r="T728" s="93"/>
      <c r="U728" s="93"/>
      <c r="V728" s="100"/>
      <c r="W728" s="92"/>
      <c r="X728" s="95"/>
      <c r="Y728" s="92"/>
      <c r="Z728" s="92"/>
      <c r="AA728" s="92"/>
      <c r="AB728" s="92"/>
      <c r="AC728" s="91"/>
      <c r="AD728" s="92"/>
      <c r="AE728" s="92"/>
      <c r="AF728" s="92"/>
      <c r="AG728" s="583"/>
      <c r="AH728" s="67" t="s">
        <v>4457</v>
      </c>
      <c r="AI728" s="54">
        <v>0.188</v>
      </c>
      <c r="AJ728" s="54">
        <v>1972</v>
      </c>
      <c r="AK728" s="57" t="s">
        <v>4276</v>
      </c>
      <c r="AL728" s="92"/>
    </row>
    <row r="729" spans="1:38" x14ac:dyDescent="0.25">
      <c r="A729" s="66"/>
      <c r="B729" s="62"/>
      <c r="C729" s="62"/>
      <c r="D729" s="92"/>
      <c r="E729" s="92"/>
      <c r="F729" s="92"/>
      <c r="G729" s="92"/>
      <c r="H729" s="92"/>
      <c r="I729" s="92"/>
      <c r="J729" s="92"/>
      <c r="K729" s="92"/>
      <c r="L729" s="92"/>
      <c r="M729" s="93"/>
      <c r="N729" s="93"/>
      <c r="O729" s="93"/>
      <c r="P729" s="93"/>
      <c r="Q729" s="133"/>
      <c r="R729" s="98"/>
      <c r="S729" s="99"/>
      <c r="T729" s="93"/>
      <c r="U729" s="93"/>
      <c r="V729" s="100"/>
      <c r="W729" s="92"/>
      <c r="X729" s="95"/>
      <c r="Y729" s="92"/>
      <c r="Z729" s="92"/>
      <c r="AA729" s="92"/>
      <c r="AB729" s="92"/>
      <c r="AC729" s="91"/>
      <c r="AD729" s="92"/>
      <c r="AE729" s="92"/>
      <c r="AF729" s="92"/>
      <c r="AG729" s="583"/>
      <c r="AH729" s="67" t="s">
        <v>4458</v>
      </c>
      <c r="AI729" s="54">
        <v>0.16900000000000001</v>
      </c>
      <c r="AJ729" s="54">
        <v>1972</v>
      </c>
      <c r="AK729" s="57" t="s">
        <v>4459</v>
      </c>
      <c r="AL729" s="92"/>
    </row>
    <row r="730" spans="1:38" x14ac:dyDescent="0.25">
      <c r="A730" s="66"/>
      <c r="B730" s="62"/>
      <c r="C730" s="62"/>
      <c r="D730" s="92"/>
      <c r="E730" s="92"/>
      <c r="F730" s="92"/>
      <c r="G730" s="92"/>
      <c r="H730" s="92"/>
      <c r="I730" s="92"/>
      <c r="J730" s="92"/>
      <c r="K730" s="92"/>
      <c r="L730" s="92"/>
      <c r="M730" s="93"/>
      <c r="N730" s="93"/>
      <c r="O730" s="93"/>
      <c r="P730" s="93"/>
      <c r="Q730" s="133"/>
      <c r="R730" s="98"/>
      <c r="S730" s="99"/>
      <c r="T730" s="93"/>
      <c r="U730" s="93"/>
      <c r="V730" s="100"/>
      <c r="W730" s="92"/>
      <c r="X730" s="95"/>
      <c r="Y730" s="92"/>
      <c r="Z730" s="92"/>
      <c r="AA730" s="92"/>
      <c r="AB730" s="92"/>
      <c r="AC730" s="91"/>
      <c r="AD730" s="92"/>
      <c r="AE730" s="92"/>
      <c r="AF730" s="92"/>
      <c r="AG730" s="583"/>
      <c r="AH730" s="67" t="s">
        <v>4460</v>
      </c>
      <c r="AI730" s="54">
        <v>0.25700000000000001</v>
      </c>
      <c r="AJ730" s="54">
        <v>1972</v>
      </c>
      <c r="AK730" s="57" t="s">
        <v>3456</v>
      </c>
      <c r="AL730" s="92"/>
    </row>
    <row r="731" spans="1:38" x14ac:dyDescent="0.25">
      <c r="A731" s="66"/>
      <c r="B731" s="62"/>
      <c r="C731" s="62"/>
      <c r="D731" s="92"/>
      <c r="E731" s="92"/>
      <c r="F731" s="92"/>
      <c r="G731" s="92"/>
      <c r="H731" s="92"/>
      <c r="I731" s="92"/>
      <c r="J731" s="92"/>
      <c r="K731" s="92"/>
      <c r="L731" s="92"/>
      <c r="M731" s="93"/>
      <c r="N731" s="93"/>
      <c r="O731" s="93"/>
      <c r="P731" s="93"/>
      <c r="Q731" s="133"/>
      <c r="R731" s="98"/>
      <c r="S731" s="99"/>
      <c r="T731" s="93"/>
      <c r="U731" s="93"/>
      <c r="V731" s="100"/>
      <c r="W731" s="92"/>
      <c r="X731" s="95"/>
      <c r="Y731" s="92"/>
      <c r="Z731" s="92"/>
      <c r="AA731" s="92"/>
      <c r="AB731" s="92"/>
      <c r="AC731" s="91"/>
      <c r="AD731" s="92"/>
      <c r="AE731" s="92"/>
      <c r="AF731" s="92"/>
      <c r="AG731" s="583"/>
      <c r="AH731" s="67" t="s">
        <v>4461</v>
      </c>
      <c r="AI731" s="54">
        <v>0.114</v>
      </c>
      <c r="AJ731" s="54">
        <v>1988</v>
      </c>
      <c r="AK731" s="57" t="s">
        <v>3559</v>
      </c>
      <c r="AL731" s="92"/>
    </row>
    <row r="732" spans="1:38" x14ac:dyDescent="0.25">
      <c r="A732" s="66"/>
      <c r="B732" s="62"/>
      <c r="C732" s="62"/>
      <c r="D732" s="92"/>
      <c r="E732" s="92"/>
      <c r="F732" s="92"/>
      <c r="G732" s="92"/>
      <c r="H732" s="92"/>
      <c r="I732" s="92"/>
      <c r="J732" s="92"/>
      <c r="K732" s="92"/>
      <c r="L732" s="92"/>
      <c r="M732" s="93"/>
      <c r="N732" s="93"/>
      <c r="O732" s="93"/>
      <c r="P732" s="93"/>
      <c r="Q732" s="133"/>
      <c r="R732" s="98"/>
      <c r="S732" s="99"/>
      <c r="T732" s="93"/>
      <c r="U732" s="93"/>
      <c r="V732" s="100"/>
      <c r="W732" s="92"/>
      <c r="X732" s="95"/>
      <c r="Y732" s="92"/>
      <c r="Z732" s="92"/>
      <c r="AA732" s="92"/>
      <c r="AB732" s="92"/>
      <c r="AC732" s="91"/>
      <c r="AD732" s="92"/>
      <c r="AE732" s="92"/>
      <c r="AF732" s="92"/>
      <c r="AG732" s="583"/>
      <c r="AH732" s="67" t="s">
        <v>4462</v>
      </c>
      <c r="AI732" s="54">
        <v>0.11600000000000001</v>
      </c>
      <c r="AJ732" s="54">
        <v>1988</v>
      </c>
      <c r="AK732" s="57" t="s">
        <v>3559</v>
      </c>
      <c r="AL732" s="92"/>
    </row>
    <row r="733" spans="1:38" x14ac:dyDescent="0.25">
      <c r="A733" s="66"/>
      <c r="B733" s="62"/>
      <c r="C733" s="62"/>
      <c r="D733" s="92"/>
      <c r="E733" s="92"/>
      <c r="F733" s="92"/>
      <c r="G733" s="92"/>
      <c r="H733" s="92"/>
      <c r="I733" s="92"/>
      <c r="J733" s="92"/>
      <c r="K733" s="92"/>
      <c r="L733" s="92"/>
      <c r="M733" s="93"/>
      <c r="N733" s="93"/>
      <c r="O733" s="93"/>
      <c r="P733" s="93"/>
      <c r="Q733" s="133"/>
      <c r="R733" s="98"/>
      <c r="S733" s="99"/>
      <c r="T733" s="93"/>
      <c r="U733" s="93"/>
      <c r="V733" s="100"/>
      <c r="W733" s="92"/>
      <c r="X733" s="95"/>
      <c r="Y733" s="92"/>
      <c r="Z733" s="92"/>
      <c r="AA733" s="92"/>
      <c r="AB733" s="92"/>
      <c r="AC733" s="91"/>
      <c r="AD733" s="92"/>
      <c r="AE733" s="92"/>
      <c r="AF733" s="92"/>
      <c r="AG733" s="583"/>
      <c r="AH733" s="67" t="s">
        <v>4463</v>
      </c>
      <c r="AI733" s="54">
        <v>0.159</v>
      </c>
      <c r="AJ733" s="54">
        <v>2020</v>
      </c>
      <c r="AK733" s="57" t="s">
        <v>3958</v>
      </c>
      <c r="AL733" s="92"/>
    </row>
    <row r="734" spans="1:38" x14ac:dyDescent="0.25">
      <c r="A734" s="66"/>
      <c r="B734" s="62"/>
      <c r="C734" s="62"/>
      <c r="D734" s="92"/>
      <c r="E734" s="92"/>
      <c r="F734" s="92"/>
      <c r="G734" s="92"/>
      <c r="H734" s="92"/>
      <c r="I734" s="92"/>
      <c r="J734" s="92"/>
      <c r="K734" s="92"/>
      <c r="L734" s="92"/>
      <c r="M734" s="93"/>
      <c r="N734" s="93"/>
      <c r="O734" s="93"/>
      <c r="P734" s="93"/>
      <c r="Q734" s="133"/>
      <c r="R734" s="98"/>
      <c r="S734" s="99"/>
      <c r="T734" s="93"/>
      <c r="U734" s="93"/>
      <c r="V734" s="100"/>
      <c r="W734" s="92"/>
      <c r="X734" s="95"/>
      <c r="Y734" s="92"/>
      <c r="Z734" s="92"/>
      <c r="AA734" s="92"/>
      <c r="AB734" s="92"/>
      <c r="AC734" s="91"/>
      <c r="AD734" s="92"/>
      <c r="AE734" s="92"/>
      <c r="AF734" s="92"/>
      <c r="AG734" s="583"/>
      <c r="AH734" s="67" t="s">
        <v>4464</v>
      </c>
      <c r="AI734" s="54">
        <v>6.8000000000000005E-2</v>
      </c>
      <c r="AJ734" s="54">
        <v>1976</v>
      </c>
      <c r="AK734" s="57" t="s">
        <v>3928</v>
      </c>
      <c r="AL734" s="92"/>
    </row>
    <row r="735" spans="1:38" x14ac:dyDescent="0.25">
      <c r="A735" s="66"/>
      <c r="B735" s="62"/>
      <c r="C735" s="62"/>
      <c r="D735" s="92"/>
      <c r="E735" s="92"/>
      <c r="F735" s="92"/>
      <c r="G735" s="92"/>
      <c r="H735" s="92"/>
      <c r="I735" s="92"/>
      <c r="J735" s="92"/>
      <c r="K735" s="92"/>
      <c r="L735" s="92"/>
      <c r="M735" s="93"/>
      <c r="N735" s="93"/>
      <c r="O735" s="93"/>
      <c r="P735" s="93"/>
      <c r="Q735" s="133"/>
      <c r="R735" s="98"/>
      <c r="S735" s="99"/>
      <c r="T735" s="93"/>
      <c r="U735" s="93"/>
      <c r="V735" s="100"/>
      <c r="W735" s="92"/>
      <c r="X735" s="95"/>
      <c r="Y735" s="92"/>
      <c r="Z735" s="92"/>
      <c r="AA735" s="92"/>
      <c r="AB735" s="92"/>
      <c r="AC735" s="91"/>
      <c r="AD735" s="92"/>
      <c r="AE735" s="92"/>
      <c r="AF735" s="92"/>
      <c r="AG735" s="583"/>
      <c r="AH735" s="67" t="s">
        <v>4465</v>
      </c>
      <c r="AI735" s="54">
        <v>5.2999999999999999E-2</v>
      </c>
      <c r="AJ735" s="54">
        <v>1976</v>
      </c>
      <c r="AK735" s="57" t="s">
        <v>3928</v>
      </c>
      <c r="AL735" s="92"/>
    </row>
    <row r="736" spans="1:38" x14ac:dyDescent="0.25">
      <c r="A736" s="66"/>
      <c r="B736" s="62"/>
      <c r="C736" s="62"/>
      <c r="D736" s="92"/>
      <c r="E736" s="92"/>
      <c r="F736" s="92"/>
      <c r="G736" s="92"/>
      <c r="H736" s="92"/>
      <c r="I736" s="92"/>
      <c r="J736" s="92"/>
      <c r="K736" s="92"/>
      <c r="L736" s="92"/>
      <c r="M736" s="93"/>
      <c r="N736" s="93"/>
      <c r="O736" s="93"/>
      <c r="P736" s="93"/>
      <c r="Q736" s="133"/>
      <c r="R736" s="98"/>
      <c r="S736" s="99"/>
      <c r="T736" s="93"/>
      <c r="U736" s="93"/>
      <c r="V736" s="100"/>
      <c r="W736" s="92"/>
      <c r="X736" s="95"/>
      <c r="Y736" s="92"/>
      <c r="Z736" s="92"/>
      <c r="AA736" s="92"/>
      <c r="AB736" s="92"/>
      <c r="AC736" s="91"/>
      <c r="AD736" s="92"/>
      <c r="AE736" s="92"/>
      <c r="AF736" s="92"/>
      <c r="AG736" s="583"/>
      <c r="AH736" s="67" t="s">
        <v>4466</v>
      </c>
      <c r="AI736" s="54">
        <v>0.115</v>
      </c>
      <c r="AJ736" s="54">
        <v>1979</v>
      </c>
      <c r="AK736" s="57" t="s">
        <v>3928</v>
      </c>
      <c r="AL736" s="92"/>
    </row>
    <row r="737" spans="1:38" x14ac:dyDescent="0.25">
      <c r="A737" s="66"/>
      <c r="B737" s="62"/>
      <c r="C737" s="62"/>
      <c r="D737" s="92"/>
      <c r="E737" s="92"/>
      <c r="F737" s="92"/>
      <c r="G737" s="92"/>
      <c r="H737" s="92"/>
      <c r="I737" s="92"/>
      <c r="J737" s="92"/>
      <c r="K737" s="92"/>
      <c r="L737" s="92"/>
      <c r="M737" s="93"/>
      <c r="N737" s="93"/>
      <c r="O737" s="93"/>
      <c r="P737" s="93"/>
      <c r="Q737" s="133"/>
      <c r="R737" s="98"/>
      <c r="S737" s="99"/>
      <c r="T737" s="93"/>
      <c r="U737" s="93"/>
      <c r="V737" s="100"/>
      <c r="W737" s="92"/>
      <c r="X737" s="95"/>
      <c r="Y737" s="92"/>
      <c r="Z737" s="92"/>
      <c r="AA737" s="92"/>
      <c r="AB737" s="92"/>
      <c r="AC737" s="91"/>
      <c r="AD737" s="92"/>
      <c r="AE737" s="92"/>
      <c r="AF737" s="92"/>
      <c r="AG737" s="583"/>
      <c r="AH737" s="67" t="s">
        <v>4467</v>
      </c>
      <c r="AI737" s="54">
        <v>0.12</v>
      </c>
      <c r="AJ737" s="54">
        <v>1974</v>
      </c>
      <c r="AK737" s="57" t="s">
        <v>3928</v>
      </c>
      <c r="AL737" s="92"/>
    </row>
    <row r="738" spans="1:38" x14ac:dyDescent="0.25">
      <c r="A738" s="66"/>
      <c r="B738" s="62"/>
      <c r="C738" s="62"/>
      <c r="D738" s="92"/>
      <c r="E738" s="92"/>
      <c r="F738" s="92"/>
      <c r="G738" s="92"/>
      <c r="H738" s="92"/>
      <c r="I738" s="92"/>
      <c r="J738" s="92"/>
      <c r="K738" s="92"/>
      <c r="L738" s="92"/>
      <c r="M738" s="93"/>
      <c r="N738" s="93"/>
      <c r="O738" s="93"/>
      <c r="P738" s="93"/>
      <c r="Q738" s="133"/>
      <c r="R738" s="98"/>
      <c r="S738" s="99"/>
      <c r="T738" s="93"/>
      <c r="U738" s="93"/>
      <c r="V738" s="100"/>
      <c r="W738" s="92"/>
      <c r="X738" s="95"/>
      <c r="Y738" s="92"/>
      <c r="Z738" s="92"/>
      <c r="AA738" s="92"/>
      <c r="AB738" s="92"/>
      <c r="AC738" s="91"/>
      <c r="AD738" s="92"/>
      <c r="AE738" s="92"/>
      <c r="AF738" s="92"/>
      <c r="AG738" s="583"/>
      <c r="AH738" s="67" t="s">
        <v>4468</v>
      </c>
      <c r="AI738" s="54">
        <v>0.11700000000000001</v>
      </c>
      <c r="AJ738" s="54">
        <v>1973</v>
      </c>
      <c r="AK738" s="57" t="s">
        <v>4163</v>
      </c>
      <c r="AL738" s="92"/>
    </row>
    <row r="739" spans="1:38" x14ac:dyDescent="0.25">
      <c r="A739" s="66"/>
      <c r="B739" s="62"/>
      <c r="C739" s="62"/>
      <c r="D739" s="92"/>
      <c r="E739" s="92"/>
      <c r="F739" s="92"/>
      <c r="G739" s="92"/>
      <c r="H739" s="92"/>
      <c r="I739" s="92"/>
      <c r="J739" s="92"/>
      <c r="K739" s="92"/>
      <c r="L739" s="92"/>
      <c r="M739" s="93"/>
      <c r="N739" s="93"/>
      <c r="O739" s="93"/>
      <c r="P739" s="93"/>
      <c r="Q739" s="133"/>
      <c r="R739" s="98"/>
      <c r="S739" s="99"/>
      <c r="T739" s="93"/>
      <c r="U739" s="93"/>
      <c r="V739" s="100"/>
      <c r="W739" s="92"/>
      <c r="X739" s="95"/>
      <c r="Y739" s="92"/>
      <c r="Z739" s="92"/>
      <c r="AA739" s="92"/>
      <c r="AB739" s="92"/>
      <c r="AC739" s="91"/>
      <c r="AD739" s="92"/>
      <c r="AE739" s="92"/>
      <c r="AF739" s="92"/>
      <c r="AG739" s="583"/>
      <c r="AH739" s="67" t="s">
        <v>4469</v>
      </c>
      <c r="AI739" s="54">
        <v>7.5999999999999998E-2</v>
      </c>
      <c r="AJ739" s="54">
        <v>1972</v>
      </c>
      <c r="AK739" s="57" t="s">
        <v>4470</v>
      </c>
      <c r="AL739" s="92"/>
    </row>
    <row r="740" spans="1:38" x14ac:dyDescent="0.25">
      <c r="A740" s="66"/>
      <c r="B740" s="62"/>
      <c r="C740" s="62"/>
      <c r="D740" s="92"/>
      <c r="E740" s="92"/>
      <c r="F740" s="92"/>
      <c r="G740" s="92"/>
      <c r="H740" s="92"/>
      <c r="I740" s="92"/>
      <c r="J740" s="92"/>
      <c r="K740" s="92"/>
      <c r="L740" s="92"/>
      <c r="M740" s="93"/>
      <c r="N740" s="93"/>
      <c r="O740" s="93"/>
      <c r="P740" s="93"/>
      <c r="Q740" s="133"/>
      <c r="R740" s="98"/>
      <c r="S740" s="99"/>
      <c r="T740" s="93"/>
      <c r="U740" s="93"/>
      <c r="V740" s="100"/>
      <c r="W740" s="92"/>
      <c r="X740" s="95"/>
      <c r="Y740" s="92"/>
      <c r="Z740" s="92"/>
      <c r="AA740" s="92"/>
      <c r="AB740" s="92"/>
      <c r="AC740" s="91"/>
      <c r="AD740" s="92"/>
      <c r="AE740" s="92"/>
      <c r="AF740" s="92"/>
      <c r="AG740" s="583"/>
      <c r="AH740" s="67" t="s">
        <v>4471</v>
      </c>
      <c r="AI740" s="54">
        <v>5.1999999999999998E-2</v>
      </c>
      <c r="AJ740" s="54">
        <v>1973</v>
      </c>
      <c r="AK740" s="57" t="s">
        <v>3928</v>
      </c>
      <c r="AL740" s="92"/>
    </row>
    <row r="741" spans="1:38" x14ac:dyDescent="0.25">
      <c r="A741" s="66"/>
      <c r="B741" s="62"/>
      <c r="C741" s="62"/>
      <c r="D741" s="92"/>
      <c r="E741" s="92"/>
      <c r="F741" s="92"/>
      <c r="G741" s="92"/>
      <c r="H741" s="92"/>
      <c r="I741" s="92"/>
      <c r="J741" s="92"/>
      <c r="K741" s="92"/>
      <c r="L741" s="92"/>
      <c r="M741" s="93"/>
      <c r="N741" s="93"/>
      <c r="O741" s="93"/>
      <c r="P741" s="93"/>
      <c r="Q741" s="133"/>
      <c r="R741" s="98"/>
      <c r="S741" s="99"/>
      <c r="T741" s="93"/>
      <c r="U741" s="93"/>
      <c r="V741" s="100"/>
      <c r="W741" s="92"/>
      <c r="X741" s="95"/>
      <c r="Y741" s="92"/>
      <c r="Z741" s="92"/>
      <c r="AA741" s="92"/>
      <c r="AB741" s="92"/>
      <c r="AC741" s="91"/>
      <c r="AD741" s="92"/>
      <c r="AE741" s="92"/>
      <c r="AF741" s="92"/>
      <c r="AG741" s="584"/>
      <c r="AH741" s="67" t="s">
        <v>4472</v>
      </c>
      <c r="AI741" s="54">
        <v>5.1999999999999998E-2</v>
      </c>
      <c r="AJ741" s="54">
        <v>1973</v>
      </c>
      <c r="AK741" s="57" t="s">
        <v>3928</v>
      </c>
      <c r="AL741" s="92"/>
    </row>
    <row r="742" spans="1:38" x14ac:dyDescent="0.25">
      <c r="A742" s="66"/>
      <c r="B742" s="62"/>
      <c r="C742" s="62"/>
      <c r="D742" s="92"/>
      <c r="E742" s="92"/>
      <c r="F742" s="92"/>
      <c r="G742" s="92"/>
      <c r="H742" s="92"/>
      <c r="I742" s="92"/>
      <c r="J742" s="92"/>
      <c r="K742" s="92"/>
      <c r="L742" s="92"/>
      <c r="M742" s="93"/>
      <c r="N742" s="93"/>
      <c r="O742" s="93"/>
      <c r="P742" s="93"/>
      <c r="Q742" s="133"/>
      <c r="R742" s="98"/>
      <c r="S742" s="99"/>
      <c r="T742" s="93"/>
      <c r="U742" s="93"/>
      <c r="V742" s="100"/>
      <c r="W742" s="92"/>
      <c r="X742" s="95"/>
      <c r="Y742" s="92"/>
      <c r="Z742" s="92"/>
      <c r="AA742" s="92"/>
      <c r="AB742" s="92"/>
      <c r="AC742" s="91"/>
      <c r="AD742" s="92"/>
      <c r="AE742" s="92"/>
      <c r="AF742" s="92"/>
      <c r="AG742" s="522"/>
      <c r="AH742" s="92"/>
      <c r="AI742" s="92"/>
      <c r="AJ742" s="92"/>
      <c r="AK742" s="92"/>
      <c r="AL742" s="92"/>
    </row>
    <row r="743" spans="1:38" x14ac:dyDescent="0.25">
      <c r="A743" s="66"/>
      <c r="B743" s="62"/>
      <c r="C743" s="62"/>
      <c r="D743" s="92"/>
      <c r="E743" s="92"/>
      <c r="F743" s="92"/>
      <c r="G743" s="92"/>
      <c r="H743" s="92"/>
      <c r="I743" s="92"/>
      <c r="J743" s="92"/>
      <c r="K743" s="92"/>
      <c r="L743" s="92"/>
      <c r="M743" s="93"/>
      <c r="N743" s="93"/>
      <c r="O743" s="93"/>
      <c r="P743" s="93"/>
      <c r="Q743" s="133"/>
      <c r="R743" s="98"/>
      <c r="S743" s="99"/>
      <c r="T743" s="93"/>
      <c r="U743" s="93"/>
      <c r="V743" s="100"/>
      <c r="W743" s="92"/>
      <c r="X743" s="95"/>
      <c r="Y743" s="92"/>
      <c r="Z743" s="92"/>
      <c r="AA743" s="92"/>
      <c r="AB743" s="92"/>
      <c r="AC743" s="91"/>
      <c r="AD743" s="92"/>
      <c r="AE743" s="92"/>
      <c r="AF743" s="92"/>
      <c r="AG743" s="522"/>
      <c r="AH743" s="92"/>
      <c r="AI743" s="92"/>
      <c r="AJ743" s="92"/>
      <c r="AK743" s="92"/>
      <c r="AL743" s="92"/>
    </row>
    <row r="744" spans="1:38" x14ac:dyDescent="0.25">
      <c r="A744" s="66"/>
      <c r="B744" s="62"/>
      <c r="C744" s="62"/>
      <c r="D744" s="92"/>
      <c r="E744" s="92"/>
      <c r="F744" s="92"/>
      <c r="G744" s="92"/>
      <c r="H744" s="92"/>
      <c r="I744" s="92"/>
      <c r="J744" s="92"/>
      <c r="K744" s="92"/>
      <c r="L744" s="92"/>
      <c r="M744" s="93" t="s">
        <v>4473</v>
      </c>
      <c r="N744" s="73" t="s">
        <v>4474</v>
      </c>
      <c r="O744" s="54">
        <v>0.501</v>
      </c>
      <c r="P744" s="54">
        <v>1977</v>
      </c>
      <c r="Q744" s="94" t="s">
        <v>3701</v>
      </c>
      <c r="R744" s="66" t="s">
        <v>4475</v>
      </c>
      <c r="S744" s="578">
        <v>29</v>
      </c>
      <c r="T744" s="578">
        <v>1977</v>
      </c>
      <c r="U744" s="578" t="s">
        <v>1016</v>
      </c>
      <c r="V744" s="578" t="s">
        <v>28</v>
      </c>
      <c r="W744" s="92"/>
      <c r="X744" s="95"/>
      <c r="Y744" s="92"/>
      <c r="Z744" s="92"/>
      <c r="AA744" s="92"/>
      <c r="AB744" s="92"/>
      <c r="AC744" s="91"/>
      <c r="AD744" s="92"/>
      <c r="AE744" s="92"/>
      <c r="AF744" s="92"/>
      <c r="AG744" s="582" t="s">
        <v>4476</v>
      </c>
      <c r="AH744" s="67" t="s">
        <v>4477</v>
      </c>
      <c r="AI744" s="54">
        <v>8.5000000000000006E-2</v>
      </c>
      <c r="AJ744" s="54">
        <v>1977</v>
      </c>
      <c r="AK744" s="57" t="s">
        <v>3943</v>
      </c>
      <c r="AL744" s="92"/>
    </row>
    <row r="745" spans="1:38" ht="39" x14ac:dyDescent="0.25">
      <c r="A745" s="66"/>
      <c r="B745" s="62"/>
      <c r="C745" s="62"/>
      <c r="D745" s="92"/>
      <c r="E745" s="92"/>
      <c r="F745" s="92"/>
      <c r="G745" s="92"/>
      <c r="H745" s="92"/>
      <c r="I745" s="92"/>
      <c r="J745" s="92"/>
      <c r="K745" s="92"/>
      <c r="L745" s="92"/>
      <c r="M745" s="93"/>
      <c r="N745" s="73"/>
      <c r="O745" s="54"/>
      <c r="P745" s="54"/>
      <c r="Q745" s="94"/>
      <c r="R745" s="101" t="s">
        <v>4478</v>
      </c>
      <c r="S745" s="579"/>
      <c r="T745" s="579"/>
      <c r="U745" s="579"/>
      <c r="V745" s="579"/>
      <c r="W745" s="92"/>
      <c r="X745" s="95"/>
      <c r="Y745" s="92"/>
      <c r="Z745" s="92"/>
      <c r="AA745" s="92"/>
      <c r="AB745" s="92"/>
      <c r="AC745" s="91"/>
      <c r="AD745" s="92"/>
      <c r="AE745" s="92"/>
      <c r="AF745" s="92"/>
      <c r="AG745" s="583"/>
      <c r="AH745" s="67" t="s">
        <v>4479</v>
      </c>
      <c r="AI745" s="54">
        <v>8.5000000000000006E-2</v>
      </c>
      <c r="AJ745" s="54">
        <v>1977</v>
      </c>
      <c r="AK745" s="57" t="s">
        <v>3943</v>
      </c>
      <c r="AL745" s="92"/>
    </row>
    <row r="746" spans="1:38" x14ac:dyDescent="0.25">
      <c r="A746" s="66"/>
      <c r="B746" s="62"/>
      <c r="C746" s="62"/>
      <c r="D746" s="92"/>
      <c r="E746" s="92"/>
      <c r="F746" s="92"/>
      <c r="G746" s="92"/>
      <c r="H746" s="92"/>
      <c r="I746" s="92"/>
      <c r="J746" s="92"/>
      <c r="K746" s="92"/>
      <c r="L746" s="92"/>
      <c r="M746" s="93"/>
      <c r="N746" s="73"/>
      <c r="O746" s="54"/>
      <c r="P746" s="54"/>
      <c r="Q746" s="94"/>
      <c r="R746" s="98"/>
      <c r="S746" s="99"/>
      <c r="T746" s="93"/>
      <c r="U746" s="93"/>
      <c r="V746" s="100"/>
      <c r="W746" s="92"/>
      <c r="X746" s="95"/>
      <c r="Y746" s="92"/>
      <c r="Z746" s="92"/>
      <c r="AA746" s="92"/>
      <c r="AB746" s="92"/>
      <c r="AC746" s="91"/>
      <c r="AD746" s="92"/>
      <c r="AE746" s="92"/>
      <c r="AF746" s="92"/>
      <c r="AG746" s="583"/>
      <c r="AH746" s="67" t="s">
        <v>4480</v>
      </c>
      <c r="AI746" s="54">
        <v>6.0999999999999999E-2</v>
      </c>
      <c r="AJ746" s="54">
        <v>1978</v>
      </c>
      <c r="AK746" s="57" t="s">
        <v>3943</v>
      </c>
      <c r="AL746" s="92"/>
    </row>
    <row r="747" spans="1:38" x14ac:dyDescent="0.25">
      <c r="A747" s="66"/>
      <c r="B747" s="62"/>
      <c r="C747" s="62"/>
      <c r="D747" s="92"/>
      <c r="E747" s="92"/>
      <c r="F747" s="92"/>
      <c r="G747" s="92"/>
      <c r="H747" s="92"/>
      <c r="I747" s="92"/>
      <c r="J747" s="92"/>
      <c r="K747" s="92"/>
      <c r="L747" s="92"/>
      <c r="M747" s="93"/>
      <c r="N747" s="73"/>
      <c r="O747" s="54"/>
      <c r="P747" s="54"/>
      <c r="Q747" s="94"/>
      <c r="R747" s="98"/>
      <c r="S747" s="99"/>
      <c r="T747" s="93"/>
      <c r="U747" s="93"/>
      <c r="V747" s="100"/>
      <c r="W747" s="92"/>
      <c r="X747" s="95"/>
      <c r="Y747" s="92"/>
      <c r="Z747" s="92"/>
      <c r="AA747" s="92"/>
      <c r="AB747" s="92"/>
      <c r="AC747" s="91"/>
      <c r="AD747" s="92"/>
      <c r="AE747" s="92"/>
      <c r="AF747" s="92"/>
      <c r="AG747" s="583"/>
      <c r="AH747" s="67" t="s">
        <v>4481</v>
      </c>
      <c r="AI747" s="54">
        <v>6.0999999999999999E-2</v>
      </c>
      <c r="AJ747" s="54">
        <v>1978</v>
      </c>
      <c r="AK747" s="57" t="s">
        <v>3943</v>
      </c>
      <c r="AL747" s="92"/>
    </row>
    <row r="748" spans="1:38" x14ac:dyDescent="0.25">
      <c r="A748" s="66"/>
      <c r="B748" s="62"/>
      <c r="C748" s="62"/>
      <c r="D748" s="92"/>
      <c r="E748" s="92"/>
      <c r="F748" s="92"/>
      <c r="G748" s="92"/>
      <c r="H748" s="92"/>
      <c r="I748" s="92"/>
      <c r="J748" s="92"/>
      <c r="K748" s="92"/>
      <c r="L748" s="92"/>
      <c r="M748" s="93"/>
      <c r="N748" s="73"/>
      <c r="O748" s="54"/>
      <c r="P748" s="54"/>
      <c r="Q748" s="94"/>
      <c r="R748" s="98"/>
      <c r="S748" s="99"/>
      <c r="T748" s="93"/>
      <c r="U748" s="93"/>
      <c r="V748" s="100"/>
      <c r="W748" s="92"/>
      <c r="X748" s="95"/>
      <c r="Y748" s="92"/>
      <c r="Z748" s="92"/>
      <c r="AA748" s="92"/>
      <c r="AB748" s="92"/>
      <c r="AC748" s="91"/>
      <c r="AD748" s="92"/>
      <c r="AE748" s="92"/>
      <c r="AF748" s="92"/>
      <c r="AG748" s="583"/>
      <c r="AH748" s="67" t="s">
        <v>4482</v>
      </c>
      <c r="AI748" s="54">
        <v>0.13100000000000001</v>
      </c>
      <c r="AJ748" s="54">
        <v>1979</v>
      </c>
      <c r="AK748" s="57" t="s">
        <v>4483</v>
      </c>
      <c r="AL748" s="92"/>
    </row>
    <row r="749" spans="1:38" x14ac:dyDescent="0.25">
      <c r="A749" s="66"/>
      <c r="B749" s="62"/>
      <c r="C749" s="62"/>
      <c r="D749" s="92"/>
      <c r="E749" s="92"/>
      <c r="F749" s="92"/>
      <c r="G749" s="92"/>
      <c r="H749" s="92"/>
      <c r="I749" s="92"/>
      <c r="J749" s="92"/>
      <c r="K749" s="92"/>
      <c r="L749" s="92"/>
      <c r="M749" s="93"/>
      <c r="N749" s="73"/>
      <c r="O749" s="54"/>
      <c r="P749" s="54"/>
      <c r="Q749" s="94"/>
      <c r="R749" s="98"/>
      <c r="S749" s="99"/>
      <c r="T749" s="93"/>
      <c r="U749" s="93"/>
      <c r="V749" s="100"/>
      <c r="W749" s="92"/>
      <c r="X749" s="95"/>
      <c r="Y749" s="92"/>
      <c r="Z749" s="92"/>
      <c r="AA749" s="92"/>
      <c r="AB749" s="92"/>
      <c r="AC749" s="91"/>
      <c r="AD749" s="92"/>
      <c r="AE749" s="92"/>
      <c r="AF749" s="92"/>
      <c r="AG749" s="583"/>
      <c r="AH749" s="67" t="s">
        <v>4484</v>
      </c>
      <c r="AI749" s="54">
        <v>0.13100000000000001</v>
      </c>
      <c r="AJ749" s="54">
        <v>1979</v>
      </c>
      <c r="AK749" s="57" t="s">
        <v>3943</v>
      </c>
      <c r="AL749" s="92"/>
    </row>
    <row r="750" spans="1:38" x14ac:dyDescent="0.25">
      <c r="A750" s="66"/>
      <c r="B750" s="62"/>
      <c r="C750" s="62"/>
      <c r="D750" s="92"/>
      <c r="E750" s="92"/>
      <c r="F750" s="92"/>
      <c r="G750" s="92"/>
      <c r="H750" s="92"/>
      <c r="I750" s="92"/>
      <c r="J750" s="92"/>
      <c r="K750" s="92"/>
      <c r="L750" s="92"/>
      <c r="M750" s="93"/>
      <c r="N750" s="73"/>
      <c r="O750" s="54"/>
      <c r="P750" s="54"/>
      <c r="Q750" s="94"/>
      <c r="R750" s="98"/>
      <c r="S750" s="99"/>
      <c r="T750" s="93"/>
      <c r="U750" s="93"/>
      <c r="V750" s="100"/>
      <c r="W750" s="92"/>
      <c r="X750" s="95"/>
      <c r="Y750" s="92"/>
      <c r="Z750" s="92"/>
      <c r="AA750" s="92"/>
      <c r="AB750" s="92"/>
      <c r="AC750" s="91"/>
      <c r="AD750" s="92"/>
      <c r="AE750" s="92"/>
      <c r="AF750" s="92"/>
      <c r="AG750" s="583"/>
      <c r="AH750" s="67" t="s">
        <v>4485</v>
      </c>
      <c r="AI750" s="54">
        <v>4.5999999999999999E-2</v>
      </c>
      <c r="AJ750" s="54">
        <v>1979</v>
      </c>
      <c r="AK750" s="111" t="s">
        <v>4486</v>
      </c>
      <c r="AL750" s="92"/>
    </row>
    <row r="751" spans="1:38" x14ac:dyDescent="0.25">
      <c r="A751" s="66"/>
      <c r="B751" s="62"/>
      <c r="C751" s="62"/>
      <c r="D751" s="92"/>
      <c r="E751" s="92"/>
      <c r="F751" s="92"/>
      <c r="G751" s="92"/>
      <c r="H751" s="92"/>
      <c r="I751" s="92"/>
      <c r="J751" s="92"/>
      <c r="K751" s="92"/>
      <c r="L751" s="92"/>
      <c r="M751" s="93"/>
      <c r="N751" s="73"/>
      <c r="O751" s="54"/>
      <c r="P751" s="54"/>
      <c r="Q751" s="94"/>
      <c r="R751" s="98"/>
      <c r="S751" s="99"/>
      <c r="T751" s="93"/>
      <c r="U751" s="93"/>
      <c r="V751" s="100"/>
      <c r="W751" s="92"/>
      <c r="X751" s="95"/>
      <c r="Y751" s="92"/>
      <c r="Z751" s="92"/>
      <c r="AA751" s="92"/>
      <c r="AB751" s="92"/>
      <c r="AC751" s="91"/>
      <c r="AD751" s="92"/>
      <c r="AE751" s="92"/>
      <c r="AF751" s="92"/>
      <c r="AG751" s="583"/>
      <c r="AH751" s="67" t="s">
        <v>4487</v>
      </c>
      <c r="AI751" s="54">
        <v>0.1</v>
      </c>
      <c r="AJ751" s="54">
        <v>1979</v>
      </c>
      <c r="AK751" s="111" t="s">
        <v>3516</v>
      </c>
      <c r="AL751" s="92"/>
    </row>
    <row r="752" spans="1:38" x14ac:dyDescent="0.25">
      <c r="A752" s="66"/>
      <c r="B752" s="62"/>
      <c r="C752" s="62"/>
      <c r="D752" s="92"/>
      <c r="E752" s="92"/>
      <c r="F752" s="92"/>
      <c r="G752" s="92"/>
      <c r="H752" s="92"/>
      <c r="I752" s="92"/>
      <c r="J752" s="92"/>
      <c r="K752" s="92"/>
      <c r="L752" s="92"/>
      <c r="M752" s="93"/>
      <c r="N752" s="73"/>
      <c r="O752" s="54"/>
      <c r="P752" s="54"/>
      <c r="Q752" s="94"/>
      <c r="R752" s="98"/>
      <c r="S752" s="99"/>
      <c r="T752" s="93"/>
      <c r="U752" s="93"/>
      <c r="V752" s="100"/>
      <c r="W752" s="92"/>
      <c r="X752" s="95"/>
      <c r="Y752" s="92"/>
      <c r="Z752" s="92"/>
      <c r="AA752" s="92"/>
      <c r="AB752" s="92"/>
      <c r="AC752" s="91"/>
      <c r="AD752" s="92"/>
      <c r="AE752" s="92"/>
      <c r="AF752" s="92"/>
      <c r="AG752" s="583"/>
      <c r="AH752" s="67" t="s">
        <v>4488</v>
      </c>
      <c r="AI752" s="54">
        <v>5.1999999999999998E-2</v>
      </c>
      <c r="AJ752" s="54">
        <v>1979</v>
      </c>
      <c r="AK752" s="111" t="s">
        <v>4489</v>
      </c>
      <c r="AL752" s="92"/>
    </row>
    <row r="753" spans="1:38" x14ac:dyDescent="0.25">
      <c r="A753" s="66"/>
      <c r="B753" s="62"/>
      <c r="C753" s="62"/>
      <c r="D753" s="92"/>
      <c r="E753" s="92"/>
      <c r="F753" s="92"/>
      <c r="G753" s="92"/>
      <c r="H753" s="92"/>
      <c r="I753" s="92"/>
      <c r="J753" s="92"/>
      <c r="K753" s="92"/>
      <c r="L753" s="92"/>
      <c r="M753" s="93"/>
      <c r="N753" s="73"/>
      <c r="O753" s="54"/>
      <c r="P753" s="54"/>
      <c r="Q753" s="94"/>
      <c r="R753" s="98"/>
      <c r="S753" s="99"/>
      <c r="T753" s="93"/>
      <c r="U753" s="93"/>
      <c r="V753" s="100"/>
      <c r="W753" s="92"/>
      <c r="X753" s="95"/>
      <c r="Y753" s="92"/>
      <c r="Z753" s="92"/>
      <c r="AA753" s="92"/>
      <c r="AB753" s="92"/>
      <c r="AC753" s="91"/>
      <c r="AD753" s="92"/>
      <c r="AE753" s="92"/>
      <c r="AF753" s="92"/>
      <c r="AG753" s="583"/>
      <c r="AH753" s="67" t="s">
        <v>4490</v>
      </c>
      <c r="AI753" s="54">
        <v>6.9000000000000006E-2</v>
      </c>
      <c r="AJ753" s="54">
        <v>1979</v>
      </c>
      <c r="AK753" s="57" t="s">
        <v>4491</v>
      </c>
      <c r="AL753" s="92"/>
    </row>
    <row r="754" spans="1:38" x14ac:dyDescent="0.25">
      <c r="A754" s="66"/>
      <c r="B754" s="62"/>
      <c r="C754" s="62"/>
      <c r="D754" s="92"/>
      <c r="E754" s="92"/>
      <c r="F754" s="92"/>
      <c r="G754" s="92"/>
      <c r="H754" s="92"/>
      <c r="I754" s="92"/>
      <c r="J754" s="92"/>
      <c r="K754" s="92"/>
      <c r="L754" s="92"/>
      <c r="M754" s="93"/>
      <c r="N754" s="73"/>
      <c r="O754" s="54"/>
      <c r="P754" s="54"/>
      <c r="Q754" s="94"/>
      <c r="R754" s="98"/>
      <c r="S754" s="99"/>
      <c r="T754" s="93"/>
      <c r="U754" s="93"/>
      <c r="V754" s="100"/>
      <c r="W754" s="92"/>
      <c r="X754" s="95"/>
      <c r="Y754" s="92"/>
      <c r="Z754" s="92"/>
      <c r="AA754" s="92"/>
      <c r="AB754" s="92"/>
      <c r="AC754" s="91"/>
      <c r="AD754" s="92"/>
      <c r="AE754" s="92"/>
      <c r="AF754" s="92"/>
      <c r="AG754" s="583"/>
      <c r="AH754" s="67" t="s">
        <v>4492</v>
      </c>
      <c r="AI754" s="54">
        <v>6.6000000000000003E-2</v>
      </c>
      <c r="AJ754" s="54">
        <v>1978</v>
      </c>
      <c r="AK754" s="57" t="s">
        <v>4483</v>
      </c>
      <c r="AL754" s="92"/>
    </row>
    <row r="755" spans="1:38" x14ac:dyDescent="0.25">
      <c r="A755" s="66"/>
      <c r="B755" s="62"/>
      <c r="C755" s="62"/>
      <c r="D755" s="92"/>
      <c r="E755" s="92"/>
      <c r="F755" s="92"/>
      <c r="G755" s="92"/>
      <c r="H755" s="92"/>
      <c r="I755" s="92"/>
      <c r="J755" s="92"/>
      <c r="K755" s="92"/>
      <c r="L755" s="92"/>
      <c r="M755" s="93"/>
      <c r="N755" s="73"/>
      <c r="O755" s="54"/>
      <c r="P755" s="54"/>
      <c r="Q755" s="94"/>
      <c r="R755" s="98"/>
      <c r="S755" s="99"/>
      <c r="T755" s="93"/>
      <c r="U755" s="93"/>
      <c r="V755" s="100"/>
      <c r="W755" s="92"/>
      <c r="X755" s="95"/>
      <c r="Y755" s="92"/>
      <c r="Z755" s="92"/>
      <c r="AA755" s="92"/>
      <c r="AB755" s="92"/>
      <c r="AC755" s="91"/>
      <c r="AD755" s="92"/>
      <c r="AE755" s="92"/>
      <c r="AF755" s="92"/>
      <c r="AG755" s="583"/>
      <c r="AH755" s="67" t="s">
        <v>4493</v>
      </c>
      <c r="AI755" s="54">
        <v>6.6000000000000003E-2</v>
      </c>
      <c r="AJ755" s="54">
        <v>1978</v>
      </c>
      <c r="AK755" s="57" t="s">
        <v>4483</v>
      </c>
      <c r="AL755" s="92"/>
    </row>
    <row r="756" spans="1:38" x14ac:dyDescent="0.25">
      <c r="A756" s="66"/>
      <c r="B756" s="62"/>
      <c r="C756" s="62"/>
      <c r="D756" s="92"/>
      <c r="E756" s="92"/>
      <c r="F756" s="92"/>
      <c r="G756" s="92"/>
      <c r="H756" s="92"/>
      <c r="I756" s="92"/>
      <c r="J756" s="92"/>
      <c r="K756" s="92"/>
      <c r="L756" s="92"/>
      <c r="M756" s="93"/>
      <c r="N756" s="73"/>
      <c r="O756" s="54"/>
      <c r="P756" s="54"/>
      <c r="Q756" s="94"/>
      <c r="R756" s="98"/>
      <c r="S756" s="99"/>
      <c r="T756" s="93"/>
      <c r="U756" s="93"/>
      <c r="V756" s="100"/>
      <c r="W756" s="92"/>
      <c r="X756" s="95"/>
      <c r="Y756" s="92"/>
      <c r="Z756" s="92"/>
      <c r="AA756" s="92"/>
      <c r="AB756" s="92"/>
      <c r="AC756" s="91"/>
      <c r="AD756" s="92"/>
      <c r="AE756" s="92"/>
      <c r="AF756" s="92"/>
      <c r="AG756" s="583"/>
      <c r="AH756" s="67" t="s">
        <v>4494</v>
      </c>
      <c r="AI756" s="54">
        <v>6.4000000000000001E-2</v>
      </c>
      <c r="AJ756" s="54">
        <v>1977</v>
      </c>
      <c r="AK756" s="57" t="s">
        <v>4483</v>
      </c>
      <c r="AL756" s="92"/>
    </row>
    <row r="757" spans="1:38" x14ac:dyDescent="0.25">
      <c r="A757" s="66"/>
      <c r="B757" s="62"/>
      <c r="C757" s="62"/>
      <c r="D757" s="92"/>
      <c r="E757" s="92"/>
      <c r="F757" s="92"/>
      <c r="G757" s="92"/>
      <c r="H757" s="92"/>
      <c r="I757" s="92"/>
      <c r="J757" s="92"/>
      <c r="K757" s="92"/>
      <c r="L757" s="92"/>
      <c r="M757" s="93"/>
      <c r="N757" s="73"/>
      <c r="O757" s="54"/>
      <c r="P757" s="54"/>
      <c r="Q757" s="94"/>
      <c r="R757" s="98"/>
      <c r="S757" s="99"/>
      <c r="T757" s="93"/>
      <c r="U757" s="93"/>
      <c r="V757" s="100"/>
      <c r="W757" s="92"/>
      <c r="X757" s="95"/>
      <c r="Y757" s="92"/>
      <c r="Z757" s="92"/>
      <c r="AA757" s="92"/>
      <c r="AB757" s="92"/>
      <c r="AC757" s="91"/>
      <c r="AD757" s="92"/>
      <c r="AE757" s="92"/>
      <c r="AF757" s="92"/>
      <c r="AG757" s="584"/>
      <c r="AH757" s="67" t="s">
        <v>4495</v>
      </c>
      <c r="AI757" s="54">
        <v>6.4000000000000001E-2</v>
      </c>
      <c r="AJ757" s="54">
        <v>1977</v>
      </c>
      <c r="AK757" s="57" t="s">
        <v>4483</v>
      </c>
      <c r="AL757" s="92"/>
    </row>
    <row r="758" spans="1:38" x14ac:dyDescent="0.25">
      <c r="A758" s="66"/>
      <c r="B758" s="62"/>
      <c r="C758" s="62"/>
      <c r="D758" s="92"/>
      <c r="E758" s="92"/>
      <c r="F758" s="92"/>
      <c r="G758" s="92"/>
      <c r="H758" s="92"/>
      <c r="I758" s="92"/>
      <c r="J758" s="92"/>
      <c r="K758" s="92"/>
      <c r="L758" s="92"/>
      <c r="M758" s="93"/>
      <c r="N758" s="93"/>
      <c r="O758" s="93"/>
      <c r="P758" s="93"/>
      <c r="Q758" s="133"/>
      <c r="R758" s="98"/>
      <c r="S758" s="99"/>
      <c r="T758" s="93"/>
      <c r="U758" s="93"/>
      <c r="V758" s="100"/>
      <c r="W758" s="92"/>
      <c r="X758" s="95"/>
      <c r="Y758" s="92"/>
      <c r="Z758" s="92"/>
      <c r="AA758" s="92"/>
      <c r="AB758" s="92"/>
      <c r="AC758" s="91"/>
      <c r="AD758" s="92"/>
      <c r="AE758" s="92"/>
      <c r="AF758" s="92"/>
      <c r="AG758" s="522"/>
      <c r="AH758" s="92"/>
      <c r="AI758" s="92"/>
      <c r="AJ758" s="92"/>
      <c r="AK758" s="92"/>
      <c r="AL758" s="92"/>
    </row>
    <row r="759" spans="1:38" x14ac:dyDescent="0.25">
      <c r="A759" s="66"/>
      <c r="B759" s="62"/>
      <c r="C759" s="62"/>
      <c r="D759" s="92"/>
      <c r="E759" s="92"/>
      <c r="F759" s="92"/>
      <c r="G759" s="92"/>
      <c r="H759" s="92"/>
      <c r="I759" s="92"/>
      <c r="J759" s="92"/>
      <c r="K759" s="92"/>
      <c r="L759" s="92"/>
      <c r="M759" s="93"/>
      <c r="N759" s="93"/>
      <c r="O759" s="93"/>
      <c r="P759" s="93"/>
      <c r="Q759" s="133"/>
      <c r="R759" s="98"/>
      <c r="S759" s="99"/>
      <c r="T759" s="93"/>
      <c r="U759" s="93"/>
      <c r="V759" s="100"/>
      <c r="W759" s="92"/>
      <c r="X759" s="95"/>
      <c r="Y759" s="92"/>
      <c r="Z759" s="92"/>
      <c r="AA759" s="92"/>
      <c r="AB759" s="92"/>
      <c r="AC759" s="91"/>
      <c r="AD759" s="92"/>
      <c r="AE759" s="92"/>
      <c r="AF759" s="92"/>
      <c r="AG759" s="522"/>
      <c r="AH759" s="92"/>
      <c r="AI759" s="92"/>
      <c r="AJ759" s="92"/>
      <c r="AK759" s="92"/>
      <c r="AL759" s="92"/>
    </row>
    <row r="760" spans="1:38" x14ac:dyDescent="0.25">
      <c r="A760" s="66"/>
      <c r="B760" s="62"/>
      <c r="C760" s="62"/>
      <c r="D760" s="92"/>
      <c r="E760" s="92"/>
      <c r="F760" s="92"/>
      <c r="G760" s="92"/>
      <c r="H760" s="92"/>
      <c r="I760" s="92"/>
      <c r="J760" s="92"/>
      <c r="K760" s="92"/>
      <c r="L760" s="92"/>
      <c r="M760" s="93" t="s">
        <v>4496</v>
      </c>
      <c r="N760" s="67" t="s">
        <v>4497</v>
      </c>
      <c r="O760" s="54">
        <v>0.45800000000000002</v>
      </c>
      <c r="P760" s="54">
        <v>1979</v>
      </c>
      <c r="Q760" s="94" t="s">
        <v>3701</v>
      </c>
      <c r="R760" s="66" t="s">
        <v>4160</v>
      </c>
      <c r="S760" s="578">
        <v>41</v>
      </c>
      <c r="T760" s="578">
        <v>2012</v>
      </c>
      <c r="U760" s="578" t="s">
        <v>3523</v>
      </c>
      <c r="V760" s="578" t="s">
        <v>1734</v>
      </c>
      <c r="W760" s="92"/>
      <c r="X760" s="95"/>
      <c r="Y760" s="92"/>
      <c r="Z760" s="92"/>
      <c r="AA760" s="92"/>
      <c r="AB760" s="92"/>
      <c r="AC760" s="91"/>
      <c r="AD760" s="92"/>
      <c r="AE760" s="92"/>
      <c r="AF760" s="92"/>
      <c r="AG760" s="522"/>
      <c r="AH760" s="92"/>
      <c r="AI760" s="92"/>
      <c r="AJ760" s="92"/>
      <c r="AK760" s="92"/>
      <c r="AL760" s="92"/>
    </row>
    <row r="761" spans="1:38" ht="26.25" x14ac:dyDescent="0.25">
      <c r="A761" s="66"/>
      <c r="B761" s="62"/>
      <c r="C761" s="62"/>
      <c r="D761" s="92"/>
      <c r="E761" s="92"/>
      <c r="F761" s="92"/>
      <c r="G761" s="92"/>
      <c r="H761" s="92"/>
      <c r="I761" s="92"/>
      <c r="J761" s="92"/>
      <c r="K761" s="92"/>
      <c r="L761" s="92"/>
      <c r="M761" s="93"/>
      <c r="N761" s="93"/>
      <c r="O761" s="93"/>
      <c r="P761" s="93"/>
      <c r="Q761" s="133"/>
      <c r="R761" s="101" t="s">
        <v>4164</v>
      </c>
      <c r="S761" s="579"/>
      <c r="T761" s="579"/>
      <c r="U761" s="579"/>
      <c r="V761" s="579"/>
      <c r="W761" s="92"/>
      <c r="X761" s="95"/>
      <c r="Y761" s="92"/>
      <c r="Z761" s="92"/>
      <c r="AA761" s="92"/>
      <c r="AB761" s="92"/>
      <c r="AC761" s="91"/>
      <c r="AD761" s="92"/>
      <c r="AE761" s="92"/>
      <c r="AF761" s="92"/>
      <c r="AG761" s="522"/>
      <c r="AH761" s="92"/>
      <c r="AI761" s="92"/>
      <c r="AJ761" s="92"/>
      <c r="AK761" s="92"/>
      <c r="AL761" s="92"/>
    </row>
    <row r="762" spans="1:38" x14ac:dyDescent="0.25">
      <c r="A762" s="66"/>
      <c r="B762" s="62"/>
      <c r="C762" s="62"/>
      <c r="D762" s="92"/>
      <c r="E762" s="92"/>
      <c r="F762" s="92"/>
      <c r="G762" s="92"/>
      <c r="H762" s="92"/>
      <c r="I762" s="92"/>
      <c r="J762" s="92"/>
      <c r="K762" s="92"/>
      <c r="L762" s="92"/>
      <c r="M762" s="93" t="s">
        <v>4498</v>
      </c>
      <c r="N762" s="93" t="s">
        <v>4499</v>
      </c>
      <c r="O762" s="99">
        <v>0.58599999999999997</v>
      </c>
      <c r="P762" s="99">
        <v>2012</v>
      </c>
      <c r="Q762" s="133" t="s">
        <v>3521</v>
      </c>
      <c r="R762" s="578" t="s">
        <v>4500</v>
      </c>
      <c r="S762" s="578">
        <v>6</v>
      </c>
      <c r="T762" s="578">
        <v>2011</v>
      </c>
      <c r="U762" s="578" t="s">
        <v>1017</v>
      </c>
      <c r="V762" s="578" t="s">
        <v>1011</v>
      </c>
      <c r="W762" s="92"/>
      <c r="X762" s="95"/>
      <c r="Y762" s="92"/>
      <c r="Z762" s="92"/>
      <c r="AA762" s="92"/>
      <c r="AB762" s="92"/>
      <c r="AC762" s="91"/>
      <c r="AD762" s="92"/>
      <c r="AE762" s="92"/>
      <c r="AF762" s="92"/>
      <c r="AG762" s="522"/>
      <c r="AH762" s="92"/>
      <c r="AI762" s="92"/>
      <c r="AJ762" s="92"/>
      <c r="AK762" s="92"/>
      <c r="AL762" s="92"/>
    </row>
    <row r="763" spans="1:38" x14ac:dyDescent="0.25">
      <c r="A763" s="66"/>
      <c r="B763" s="62"/>
      <c r="C763" s="62"/>
      <c r="D763" s="92"/>
      <c r="E763" s="92"/>
      <c r="F763" s="92"/>
      <c r="G763" s="92"/>
      <c r="H763" s="92"/>
      <c r="I763" s="92"/>
      <c r="J763" s="92"/>
      <c r="K763" s="92"/>
      <c r="L763" s="92"/>
      <c r="M763" s="93"/>
      <c r="N763" s="93"/>
      <c r="O763" s="93"/>
      <c r="P763" s="93"/>
      <c r="Q763" s="133"/>
      <c r="R763" s="579"/>
      <c r="S763" s="579"/>
      <c r="T763" s="579"/>
      <c r="U763" s="579"/>
      <c r="V763" s="579"/>
      <c r="W763" s="92"/>
      <c r="X763" s="95"/>
      <c r="Y763" s="92"/>
      <c r="Z763" s="92"/>
      <c r="AA763" s="92"/>
      <c r="AB763" s="92"/>
      <c r="AC763" s="91"/>
      <c r="AD763" s="92"/>
      <c r="AE763" s="92"/>
      <c r="AF763" s="92"/>
      <c r="AG763" s="522"/>
      <c r="AH763" s="92"/>
      <c r="AI763" s="92"/>
      <c r="AJ763" s="92"/>
      <c r="AK763" s="92"/>
      <c r="AL763" s="92"/>
    </row>
    <row r="764" spans="1:38" x14ac:dyDescent="0.25">
      <c r="A764" s="66"/>
      <c r="B764" s="62"/>
      <c r="C764" s="62"/>
      <c r="D764" s="92"/>
      <c r="E764" s="92"/>
      <c r="F764" s="92"/>
      <c r="G764" s="92"/>
      <c r="H764" s="92"/>
      <c r="I764" s="92"/>
      <c r="J764" s="92"/>
      <c r="K764" s="92"/>
      <c r="L764" s="92"/>
      <c r="M764" s="93" t="s">
        <v>4071</v>
      </c>
      <c r="N764" s="591" t="s">
        <v>4501</v>
      </c>
      <c r="O764" s="54">
        <v>0.9</v>
      </c>
      <c r="P764" s="54">
        <v>1976</v>
      </c>
      <c r="Q764" s="94" t="s">
        <v>3711</v>
      </c>
      <c r="R764" s="98"/>
      <c r="S764" s="99"/>
      <c r="T764" s="93"/>
      <c r="U764" s="93"/>
      <c r="V764" s="100"/>
      <c r="W764" s="92"/>
      <c r="X764" s="95"/>
      <c r="Y764" s="92"/>
      <c r="Z764" s="92"/>
      <c r="AA764" s="92"/>
      <c r="AB764" s="92"/>
      <c r="AC764" s="91"/>
      <c r="AD764" s="92"/>
      <c r="AE764" s="92"/>
      <c r="AF764" s="92"/>
      <c r="AG764" s="522"/>
      <c r="AH764" s="92"/>
      <c r="AI764" s="92"/>
      <c r="AJ764" s="92"/>
      <c r="AK764" s="92"/>
      <c r="AL764" s="92"/>
    </row>
    <row r="765" spans="1:38" x14ac:dyDescent="0.25">
      <c r="A765" s="66"/>
      <c r="B765" s="62"/>
      <c r="C765" s="62"/>
      <c r="D765" s="92"/>
      <c r="E765" s="92"/>
      <c r="F765" s="92"/>
      <c r="G765" s="92"/>
      <c r="H765" s="92"/>
      <c r="I765" s="92"/>
      <c r="J765" s="92"/>
      <c r="K765" s="92"/>
      <c r="L765" s="92"/>
      <c r="M765" s="93" t="s">
        <v>4502</v>
      </c>
      <c r="N765" s="601"/>
      <c r="O765" s="54">
        <v>0.496</v>
      </c>
      <c r="P765" s="54">
        <v>2015</v>
      </c>
      <c r="Q765" s="94" t="s">
        <v>4151</v>
      </c>
      <c r="R765" s="98"/>
      <c r="S765" s="99"/>
      <c r="T765" s="93"/>
      <c r="U765" s="93"/>
      <c r="V765" s="100"/>
      <c r="W765" s="92"/>
      <c r="X765" s="95"/>
      <c r="Y765" s="92"/>
      <c r="Z765" s="92"/>
      <c r="AA765" s="92"/>
      <c r="AB765" s="92"/>
      <c r="AC765" s="91"/>
      <c r="AD765" s="92"/>
      <c r="AE765" s="92"/>
      <c r="AF765" s="92"/>
      <c r="AG765" s="522"/>
      <c r="AH765" s="92"/>
      <c r="AI765" s="92"/>
      <c r="AJ765" s="92"/>
      <c r="AK765" s="92"/>
      <c r="AL765" s="92"/>
    </row>
    <row r="766" spans="1:38" x14ac:dyDescent="0.25">
      <c r="A766" s="66"/>
      <c r="B766" s="62"/>
      <c r="C766" s="62"/>
      <c r="D766" s="92"/>
      <c r="E766" s="92"/>
      <c r="F766" s="92"/>
      <c r="G766" s="92"/>
      <c r="H766" s="92"/>
      <c r="I766" s="92"/>
      <c r="J766" s="92"/>
      <c r="K766" s="92"/>
      <c r="L766" s="92"/>
      <c r="M766" s="93"/>
      <c r="N766" s="93"/>
      <c r="O766" s="93"/>
      <c r="P766" s="93"/>
      <c r="Q766" s="133"/>
      <c r="R766" s="98"/>
      <c r="S766" s="99"/>
      <c r="T766" s="93"/>
      <c r="U766" s="93"/>
      <c r="V766" s="100"/>
      <c r="W766" s="92"/>
      <c r="X766" s="95"/>
      <c r="Y766" s="92"/>
      <c r="Z766" s="92"/>
      <c r="AA766" s="92"/>
      <c r="AB766" s="92"/>
      <c r="AC766" s="91"/>
      <c r="AD766" s="92"/>
      <c r="AE766" s="92"/>
      <c r="AF766" s="92"/>
      <c r="AG766" s="522"/>
      <c r="AH766" s="92"/>
      <c r="AI766" s="92"/>
      <c r="AJ766" s="92"/>
      <c r="AK766" s="92"/>
      <c r="AL766" s="92"/>
    </row>
    <row r="767" spans="1:38" x14ac:dyDescent="0.25">
      <c r="A767" s="66"/>
      <c r="B767" s="62"/>
      <c r="C767" s="62"/>
      <c r="D767" s="92"/>
      <c r="E767" s="92"/>
      <c r="F767" s="92"/>
      <c r="G767" s="92"/>
      <c r="H767" s="92"/>
      <c r="I767" s="92"/>
      <c r="J767" s="92"/>
      <c r="K767" s="92"/>
      <c r="L767" s="92"/>
      <c r="M767" s="93"/>
      <c r="N767" s="93"/>
      <c r="O767" s="93"/>
      <c r="P767" s="93"/>
      <c r="Q767" s="133"/>
      <c r="R767" s="98"/>
      <c r="S767" s="99"/>
      <c r="T767" s="93"/>
      <c r="U767" s="93"/>
      <c r="V767" s="100"/>
      <c r="W767" s="92"/>
      <c r="X767" s="95"/>
      <c r="Y767" s="92"/>
      <c r="Z767" s="92"/>
      <c r="AA767" s="92"/>
      <c r="AB767" s="92"/>
      <c r="AC767" s="91"/>
      <c r="AD767" s="92"/>
      <c r="AE767" s="92"/>
      <c r="AF767" s="92"/>
      <c r="AG767" s="522"/>
      <c r="AH767" s="92"/>
      <c r="AI767" s="92"/>
      <c r="AJ767" s="92"/>
      <c r="AK767" s="92"/>
      <c r="AL767" s="92"/>
    </row>
    <row r="768" spans="1:38" x14ac:dyDescent="0.25">
      <c r="A768" s="63" t="s">
        <v>1104</v>
      </c>
      <c r="B768" s="62"/>
      <c r="C768" s="62" t="s">
        <v>4503</v>
      </c>
      <c r="D768" s="92"/>
      <c r="E768" s="92"/>
      <c r="F768" s="92"/>
      <c r="G768" s="92"/>
      <c r="H768" s="92"/>
      <c r="I768" s="92"/>
      <c r="J768" s="92"/>
      <c r="K768" s="92"/>
      <c r="L768" s="92"/>
      <c r="M768" s="93" t="s">
        <v>4504</v>
      </c>
      <c r="N768" s="67" t="s">
        <v>4505</v>
      </c>
      <c r="O768" s="54">
        <v>0.50800000000000001</v>
      </c>
      <c r="P768" s="54">
        <v>1985</v>
      </c>
      <c r="Q768" s="94" t="s">
        <v>3567</v>
      </c>
      <c r="R768" s="66" t="s">
        <v>3573</v>
      </c>
      <c r="S768" s="578">
        <v>49</v>
      </c>
      <c r="T768" s="66">
        <v>1985</v>
      </c>
      <c r="U768" s="578" t="s">
        <v>1016</v>
      </c>
      <c r="V768" s="578" t="s">
        <v>1801</v>
      </c>
      <c r="W768" s="92"/>
      <c r="X768" s="95"/>
      <c r="Y768" s="92"/>
      <c r="Z768" s="92"/>
      <c r="AA768" s="92"/>
      <c r="AB768" s="92"/>
      <c r="AC768" s="91"/>
      <c r="AD768" s="92"/>
      <c r="AE768" s="92"/>
      <c r="AF768" s="92"/>
      <c r="AG768" s="522"/>
      <c r="AH768" s="92"/>
      <c r="AI768" s="92"/>
      <c r="AJ768" s="92"/>
      <c r="AK768" s="92"/>
      <c r="AL768" s="92"/>
    </row>
    <row r="769" spans="1:38" ht="38.25" x14ac:dyDescent="0.25">
      <c r="A769" s="63"/>
      <c r="B769" s="62"/>
      <c r="C769" s="62"/>
      <c r="D769" s="92"/>
      <c r="E769" s="92"/>
      <c r="F769" s="92"/>
      <c r="G769" s="92"/>
      <c r="H769" s="92"/>
      <c r="I769" s="92"/>
      <c r="J769" s="92"/>
      <c r="K769" s="92"/>
      <c r="L769" s="92"/>
      <c r="M769" s="93"/>
      <c r="N769" s="93"/>
      <c r="O769" s="93"/>
      <c r="P769" s="93"/>
      <c r="Q769" s="133"/>
      <c r="R769" s="110" t="s">
        <v>3574</v>
      </c>
      <c r="S769" s="579"/>
      <c r="T769" s="99">
        <v>2017</v>
      </c>
      <c r="U769" s="579"/>
      <c r="V769" s="579"/>
      <c r="W769" s="92"/>
      <c r="X769" s="95"/>
      <c r="Y769" s="92"/>
      <c r="Z769" s="92"/>
      <c r="AA769" s="92"/>
      <c r="AB769" s="92"/>
      <c r="AC769" s="91"/>
      <c r="AD769" s="92"/>
      <c r="AE769" s="92"/>
      <c r="AF769" s="92"/>
      <c r="AG769" s="522"/>
      <c r="AH769" s="92"/>
      <c r="AI769" s="92"/>
      <c r="AJ769" s="92"/>
      <c r="AK769" s="92"/>
      <c r="AL769" s="92"/>
    </row>
    <row r="770" spans="1:38" x14ac:dyDescent="0.25">
      <c r="A770" s="63"/>
      <c r="B770" s="62"/>
      <c r="C770" s="62"/>
      <c r="D770" s="92"/>
      <c r="E770" s="92"/>
      <c r="F770" s="92"/>
      <c r="G770" s="92"/>
      <c r="H770" s="92"/>
      <c r="I770" s="92"/>
      <c r="J770" s="92"/>
      <c r="K770" s="92"/>
      <c r="L770" s="92"/>
      <c r="M770" s="93" t="s">
        <v>3575</v>
      </c>
      <c r="N770" s="67" t="s">
        <v>4506</v>
      </c>
      <c r="O770" s="54">
        <v>0.39</v>
      </c>
      <c r="P770" s="54">
        <v>1985</v>
      </c>
      <c r="Q770" s="94" t="s">
        <v>3567</v>
      </c>
      <c r="R770" s="98"/>
      <c r="S770" s="99"/>
      <c r="T770" s="93"/>
      <c r="U770" s="93"/>
      <c r="V770" s="100"/>
      <c r="W770" s="92"/>
      <c r="X770" s="95"/>
      <c r="Y770" s="92"/>
      <c r="Z770" s="92"/>
      <c r="AA770" s="92"/>
      <c r="AB770" s="92"/>
      <c r="AC770" s="91"/>
      <c r="AD770" s="92"/>
      <c r="AE770" s="92"/>
      <c r="AF770" s="92"/>
      <c r="AG770" s="522"/>
      <c r="AH770" s="92"/>
      <c r="AI770" s="92"/>
      <c r="AJ770" s="92"/>
      <c r="AK770" s="92"/>
      <c r="AL770" s="92"/>
    </row>
    <row r="771" spans="1:38" x14ac:dyDescent="0.25">
      <c r="A771" s="63"/>
      <c r="B771" s="62"/>
      <c r="C771" s="62"/>
      <c r="D771" s="92"/>
      <c r="E771" s="92"/>
      <c r="F771" s="92"/>
      <c r="G771" s="92"/>
      <c r="H771" s="92"/>
      <c r="I771" s="92"/>
      <c r="J771" s="92"/>
      <c r="K771" s="92"/>
      <c r="L771" s="92"/>
      <c r="M771" s="93"/>
      <c r="N771" s="93"/>
      <c r="O771" s="93"/>
      <c r="P771" s="93"/>
      <c r="Q771" s="133"/>
      <c r="R771" s="98"/>
      <c r="S771" s="99"/>
      <c r="T771" s="93"/>
      <c r="U771" s="93"/>
      <c r="V771" s="100"/>
      <c r="W771" s="92"/>
      <c r="X771" s="95"/>
      <c r="Y771" s="92"/>
      <c r="Z771" s="92"/>
      <c r="AA771" s="92"/>
      <c r="AB771" s="92"/>
      <c r="AC771" s="91"/>
      <c r="AD771" s="92"/>
      <c r="AE771" s="92"/>
      <c r="AF771" s="92"/>
      <c r="AG771" s="522"/>
      <c r="AH771" s="92"/>
      <c r="AI771" s="92"/>
      <c r="AJ771" s="92"/>
      <c r="AK771" s="92"/>
      <c r="AL771" s="92"/>
    </row>
    <row r="772" spans="1:38" x14ac:dyDescent="0.25">
      <c r="A772" s="63" t="s">
        <v>2154</v>
      </c>
      <c r="B772" s="62"/>
      <c r="C772" s="62" t="s">
        <v>4507</v>
      </c>
      <c r="D772" s="92"/>
      <c r="E772" s="92"/>
      <c r="F772" s="92"/>
      <c r="G772" s="92"/>
      <c r="H772" s="92"/>
      <c r="I772" s="92"/>
      <c r="J772" s="92"/>
      <c r="K772" s="92"/>
      <c r="L772" s="92"/>
      <c r="M772" s="93" t="s">
        <v>4508</v>
      </c>
      <c r="N772" s="67" t="s">
        <v>4509</v>
      </c>
      <c r="O772" s="54">
        <v>2.9119999999999999</v>
      </c>
      <c r="P772" s="54">
        <v>2018</v>
      </c>
      <c r="Q772" s="94" t="s">
        <v>3781</v>
      </c>
      <c r="R772" s="66" t="s">
        <v>3782</v>
      </c>
      <c r="S772" s="578">
        <v>3</v>
      </c>
      <c r="T772" s="66">
        <v>1964</v>
      </c>
      <c r="U772" s="578" t="s">
        <v>1017</v>
      </c>
      <c r="V772" s="578" t="s">
        <v>1011</v>
      </c>
      <c r="W772" s="92"/>
      <c r="X772" s="95"/>
      <c r="Y772" s="92"/>
      <c r="Z772" s="92"/>
      <c r="AA772" s="92"/>
      <c r="AB772" s="92"/>
      <c r="AC772" s="91"/>
      <c r="AD772" s="92"/>
      <c r="AE772" s="92"/>
      <c r="AF772" s="92"/>
      <c r="AG772" s="522"/>
      <c r="AH772" s="92"/>
      <c r="AI772" s="92"/>
      <c r="AJ772" s="92"/>
      <c r="AK772" s="92"/>
      <c r="AL772" s="92"/>
    </row>
    <row r="773" spans="1:38" ht="36.75" customHeight="1" x14ac:dyDescent="0.25">
      <c r="A773" s="63"/>
      <c r="B773" s="62"/>
      <c r="C773" s="62"/>
      <c r="D773" s="92"/>
      <c r="E773" s="92"/>
      <c r="F773" s="92"/>
      <c r="G773" s="92"/>
      <c r="H773" s="92"/>
      <c r="I773" s="92"/>
      <c r="J773" s="92"/>
      <c r="K773" s="92"/>
      <c r="L773" s="92"/>
      <c r="M773" s="93"/>
      <c r="N773" s="93"/>
      <c r="O773" s="93"/>
      <c r="P773" s="93"/>
      <c r="Q773" s="133"/>
      <c r="R773" s="110" t="s">
        <v>3783</v>
      </c>
      <c r="S773" s="579"/>
      <c r="T773" s="99">
        <v>2009</v>
      </c>
      <c r="U773" s="579"/>
      <c r="V773" s="579"/>
      <c r="W773" s="92"/>
      <c r="X773" s="95"/>
      <c r="Y773" s="92"/>
      <c r="Z773" s="92"/>
      <c r="AA773" s="92"/>
      <c r="AB773" s="92"/>
      <c r="AC773" s="91"/>
      <c r="AD773" s="92"/>
      <c r="AE773" s="92"/>
      <c r="AF773" s="92"/>
      <c r="AG773" s="522"/>
      <c r="AH773" s="92"/>
      <c r="AI773" s="92"/>
      <c r="AJ773" s="92"/>
      <c r="AK773" s="92"/>
      <c r="AL773" s="92"/>
    </row>
    <row r="774" spans="1:38" ht="25.5" x14ac:dyDescent="0.25">
      <c r="A774" s="63"/>
      <c r="B774" s="62"/>
      <c r="C774" s="62"/>
      <c r="D774" s="92"/>
      <c r="E774" s="92"/>
      <c r="F774" s="92"/>
      <c r="G774" s="92"/>
      <c r="H774" s="92"/>
      <c r="I774" s="92"/>
      <c r="J774" s="92"/>
      <c r="K774" s="92"/>
      <c r="L774" s="92"/>
      <c r="M774" s="93" t="s">
        <v>4510</v>
      </c>
      <c r="N774" s="67" t="s">
        <v>4511</v>
      </c>
      <c r="O774" s="54">
        <v>2.85</v>
      </c>
      <c r="P774" s="99">
        <v>2023</v>
      </c>
      <c r="Q774" s="94" t="s">
        <v>4512</v>
      </c>
      <c r="R774" s="66" t="s">
        <v>4513</v>
      </c>
      <c r="S774" s="578">
        <v>5</v>
      </c>
      <c r="T774" s="66">
        <v>1986</v>
      </c>
      <c r="U774" s="578" t="s">
        <v>1017</v>
      </c>
      <c r="V774" s="578" t="s">
        <v>1011</v>
      </c>
      <c r="W774" s="92"/>
      <c r="X774" s="95"/>
      <c r="Y774" s="92"/>
      <c r="Z774" s="92"/>
      <c r="AA774" s="92"/>
      <c r="AB774" s="92"/>
      <c r="AC774" s="91"/>
      <c r="AD774" s="92"/>
      <c r="AE774" s="92"/>
      <c r="AF774" s="92"/>
      <c r="AG774" s="522"/>
      <c r="AH774" s="92"/>
      <c r="AI774" s="92"/>
      <c r="AJ774" s="92"/>
      <c r="AK774" s="92"/>
      <c r="AL774" s="92"/>
    </row>
    <row r="775" spans="1:38" ht="38.25" x14ac:dyDescent="0.25">
      <c r="A775" s="63"/>
      <c r="B775" s="62"/>
      <c r="C775" s="62"/>
      <c r="D775" s="92"/>
      <c r="E775" s="92"/>
      <c r="F775" s="92"/>
      <c r="G775" s="92"/>
      <c r="H775" s="92"/>
      <c r="I775" s="92"/>
      <c r="J775" s="92"/>
      <c r="K775" s="92"/>
      <c r="L775" s="92"/>
      <c r="M775" s="93"/>
      <c r="N775" s="93"/>
      <c r="O775" s="93"/>
      <c r="P775" s="93"/>
      <c r="Q775" s="133"/>
      <c r="R775" s="110" t="s">
        <v>4514</v>
      </c>
      <c r="S775" s="579"/>
      <c r="T775" s="99">
        <v>2015</v>
      </c>
      <c r="U775" s="579"/>
      <c r="V775" s="579"/>
      <c r="W775" s="92"/>
      <c r="X775" s="95"/>
      <c r="Y775" s="92"/>
      <c r="Z775" s="92"/>
      <c r="AA775" s="92"/>
      <c r="AB775" s="92"/>
      <c r="AC775" s="91"/>
      <c r="AD775" s="92"/>
      <c r="AE775" s="92"/>
      <c r="AF775" s="92"/>
      <c r="AG775" s="522"/>
      <c r="AH775" s="92"/>
      <c r="AI775" s="92"/>
      <c r="AJ775" s="92"/>
      <c r="AK775" s="92"/>
      <c r="AL775" s="92"/>
    </row>
    <row r="776" spans="1:38" ht="25.5" x14ac:dyDescent="0.25">
      <c r="A776" s="63"/>
      <c r="B776" s="62"/>
      <c r="C776" s="62"/>
      <c r="D776" s="92"/>
      <c r="E776" s="92"/>
      <c r="F776" s="92"/>
      <c r="G776" s="92"/>
      <c r="H776" s="92"/>
      <c r="I776" s="92"/>
      <c r="J776" s="92"/>
      <c r="K776" s="92"/>
      <c r="L776" s="92"/>
      <c r="M776" s="93" t="s">
        <v>3783</v>
      </c>
      <c r="N776" s="67" t="s">
        <v>4515</v>
      </c>
      <c r="O776" s="54">
        <v>0.105</v>
      </c>
      <c r="P776" s="54">
        <v>2019</v>
      </c>
      <c r="Q776" s="94" t="s">
        <v>3785</v>
      </c>
      <c r="R776" s="66" t="s">
        <v>3786</v>
      </c>
      <c r="S776" s="578">
        <v>57</v>
      </c>
      <c r="T776" s="66">
        <v>1965</v>
      </c>
      <c r="U776" s="578" t="s">
        <v>1016</v>
      </c>
      <c r="V776" s="578" t="s">
        <v>1801</v>
      </c>
      <c r="W776" s="92"/>
      <c r="X776" s="95"/>
      <c r="Y776" s="92"/>
      <c r="Z776" s="92"/>
      <c r="AA776" s="92"/>
      <c r="AB776" s="92"/>
      <c r="AC776" s="91"/>
      <c r="AD776" s="92"/>
      <c r="AE776" s="92"/>
      <c r="AF776" s="92"/>
      <c r="AG776" s="522"/>
      <c r="AH776" s="92"/>
      <c r="AI776" s="92"/>
      <c r="AJ776" s="92"/>
      <c r="AK776" s="92"/>
      <c r="AL776" s="92"/>
    </row>
    <row r="777" spans="1:38" ht="38.25" x14ac:dyDescent="0.25">
      <c r="A777" s="63"/>
      <c r="B777" s="62"/>
      <c r="C777" s="62"/>
      <c r="D777" s="92"/>
      <c r="E777" s="92"/>
      <c r="F777" s="92"/>
      <c r="G777" s="92"/>
      <c r="H777" s="92"/>
      <c r="I777" s="92"/>
      <c r="J777" s="92"/>
      <c r="K777" s="92"/>
      <c r="L777" s="92"/>
      <c r="M777" s="93"/>
      <c r="N777" s="93"/>
      <c r="O777" s="93"/>
      <c r="P777" s="93"/>
      <c r="Q777" s="133"/>
      <c r="R777" s="110" t="s">
        <v>3787</v>
      </c>
      <c r="S777" s="579"/>
      <c r="T777" s="99">
        <v>2019</v>
      </c>
      <c r="U777" s="579"/>
      <c r="V777" s="579"/>
      <c r="W777" s="92"/>
      <c r="X777" s="95"/>
      <c r="Y777" s="92"/>
      <c r="Z777" s="92"/>
      <c r="AA777" s="92"/>
      <c r="AB777" s="92"/>
      <c r="AC777" s="91"/>
      <c r="AD777" s="92"/>
      <c r="AE777" s="92"/>
      <c r="AF777" s="92"/>
      <c r="AG777" s="522"/>
      <c r="AH777" s="92"/>
      <c r="AI777" s="92"/>
      <c r="AJ777" s="92"/>
      <c r="AK777" s="92"/>
      <c r="AL777" s="92"/>
    </row>
    <row r="778" spans="1:38" x14ac:dyDescent="0.25">
      <c r="A778" s="63"/>
      <c r="B778" s="62"/>
      <c r="C778" s="62"/>
      <c r="D778" s="92"/>
      <c r="E778" s="92"/>
      <c r="F778" s="92"/>
      <c r="G778" s="92"/>
      <c r="H778" s="92"/>
      <c r="I778" s="92"/>
      <c r="J778" s="92"/>
      <c r="K778" s="92"/>
      <c r="L778" s="92"/>
      <c r="M778" s="93"/>
      <c r="N778" s="93"/>
      <c r="O778" s="93"/>
      <c r="P778" s="93"/>
      <c r="Q778" s="133"/>
      <c r="R778" s="98"/>
      <c r="S778" s="99"/>
      <c r="T778" s="93"/>
      <c r="U778" s="93"/>
      <c r="V778" s="100"/>
      <c r="W778" s="92"/>
      <c r="X778" s="95"/>
      <c r="Y778" s="92"/>
      <c r="Z778" s="92"/>
      <c r="AA778" s="92"/>
      <c r="AB778" s="92"/>
      <c r="AC778" s="91"/>
      <c r="AD778" s="92"/>
      <c r="AE778" s="92"/>
      <c r="AF778" s="92"/>
      <c r="AG778" s="522"/>
      <c r="AH778" s="92"/>
      <c r="AI778" s="92"/>
      <c r="AJ778" s="92"/>
      <c r="AK778" s="92"/>
      <c r="AL778" s="92"/>
    </row>
    <row r="779" spans="1:38" x14ac:dyDescent="0.25">
      <c r="A779" s="63"/>
      <c r="B779" s="62"/>
      <c r="C779" s="62"/>
      <c r="D779" s="92"/>
      <c r="E779" s="92"/>
      <c r="F779" s="92"/>
      <c r="G779" s="92"/>
      <c r="H779" s="92"/>
      <c r="I779" s="92"/>
      <c r="J779" s="92"/>
      <c r="K779" s="92"/>
      <c r="L779" s="92"/>
      <c r="M779" s="93"/>
      <c r="N779" s="93"/>
      <c r="O779" s="93"/>
      <c r="P779" s="93"/>
      <c r="Q779" s="133"/>
      <c r="R779" s="98"/>
      <c r="S779" s="99"/>
      <c r="T779" s="93"/>
      <c r="U779" s="93"/>
      <c r="V779" s="100"/>
      <c r="W779" s="92"/>
      <c r="X779" s="95"/>
      <c r="Y779" s="92"/>
      <c r="Z779" s="92"/>
      <c r="AA779" s="92"/>
      <c r="AB779" s="92"/>
      <c r="AC779" s="91"/>
      <c r="AD779" s="92"/>
      <c r="AE779" s="92"/>
      <c r="AF779" s="92"/>
      <c r="AG779" s="522"/>
      <c r="AH779" s="92"/>
      <c r="AI779" s="92"/>
      <c r="AJ779" s="92"/>
      <c r="AK779" s="92"/>
      <c r="AL779" s="92"/>
    </row>
    <row r="780" spans="1:38" x14ac:dyDescent="0.25">
      <c r="A780" s="63"/>
      <c r="B780" s="62"/>
      <c r="C780" s="62"/>
      <c r="D780" s="92"/>
      <c r="E780" s="92"/>
      <c r="F780" s="92"/>
      <c r="G780" s="92"/>
      <c r="H780" s="92"/>
      <c r="I780" s="92"/>
      <c r="J780" s="92"/>
      <c r="K780" s="92"/>
      <c r="L780" s="92"/>
      <c r="M780" s="93"/>
      <c r="N780" s="67"/>
      <c r="O780" s="54"/>
      <c r="P780" s="54"/>
      <c r="Q780" s="94"/>
      <c r="R780" s="98"/>
      <c r="S780" s="99"/>
      <c r="T780" s="93"/>
      <c r="U780" s="93"/>
      <c r="V780" s="100"/>
      <c r="W780" s="92"/>
      <c r="X780" s="95"/>
      <c r="Y780" s="92"/>
      <c r="Z780" s="92"/>
      <c r="AA780" s="92"/>
      <c r="AB780" s="92"/>
      <c r="AC780" s="91"/>
      <c r="AD780" s="92"/>
      <c r="AE780" s="92"/>
      <c r="AF780" s="92"/>
      <c r="AG780" s="522"/>
      <c r="AH780" s="92"/>
      <c r="AI780" s="92"/>
      <c r="AJ780" s="92"/>
      <c r="AK780" s="92"/>
      <c r="AL780" s="92"/>
    </row>
    <row r="781" spans="1:38" x14ac:dyDescent="0.25">
      <c r="A781" s="63" t="s">
        <v>2102</v>
      </c>
      <c r="B781" s="62"/>
      <c r="C781" s="62" t="s">
        <v>4516</v>
      </c>
      <c r="D781" s="92"/>
      <c r="E781" s="92"/>
      <c r="F781" s="92"/>
      <c r="G781" s="92"/>
      <c r="H781" s="92"/>
      <c r="I781" s="92"/>
      <c r="J781" s="92"/>
      <c r="K781" s="92"/>
      <c r="L781" s="92"/>
      <c r="M781" s="93" t="s">
        <v>4517</v>
      </c>
      <c r="N781" s="67" t="s">
        <v>4518</v>
      </c>
      <c r="O781" s="54">
        <v>1.1359999999999999</v>
      </c>
      <c r="P781" s="54">
        <v>1965</v>
      </c>
      <c r="Q781" s="94" t="s">
        <v>3701</v>
      </c>
      <c r="R781" s="66" t="s">
        <v>4064</v>
      </c>
      <c r="S781" s="578">
        <v>4</v>
      </c>
      <c r="T781" s="66">
        <v>1965</v>
      </c>
      <c r="U781" s="578" t="s">
        <v>1017</v>
      </c>
      <c r="V781" s="578" t="s">
        <v>1011</v>
      </c>
      <c r="W781" s="92"/>
      <c r="X781" s="95"/>
      <c r="Y781" s="92"/>
      <c r="Z781" s="92"/>
      <c r="AA781" s="92"/>
      <c r="AB781" s="92"/>
      <c r="AC781" s="91"/>
      <c r="AD781" s="92"/>
      <c r="AE781" s="92"/>
      <c r="AF781" s="92"/>
      <c r="AG781" s="522"/>
      <c r="AH781" s="92"/>
      <c r="AI781" s="92"/>
      <c r="AJ781" s="92"/>
      <c r="AK781" s="92"/>
      <c r="AL781" s="92"/>
    </row>
    <row r="782" spans="1:38" ht="36" customHeight="1" x14ac:dyDescent="0.25">
      <c r="A782" s="63"/>
      <c r="B782" s="62"/>
      <c r="C782" s="62"/>
      <c r="D782" s="92"/>
      <c r="E782" s="92"/>
      <c r="F782" s="92"/>
      <c r="G782" s="92"/>
      <c r="H782" s="92"/>
      <c r="I782" s="92"/>
      <c r="J782" s="92"/>
      <c r="K782" s="92"/>
      <c r="L782" s="92"/>
      <c r="M782" s="93"/>
      <c r="N782" s="67"/>
      <c r="O782" s="54"/>
      <c r="P782" s="54"/>
      <c r="Q782" s="94"/>
      <c r="R782" s="110" t="s">
        <v>4065</v>
      </c>
      <c r="S782" s="579"/>
      <c r="T782" s="99">
        <v>2012</v>
      </c>
      <c r="U782" s="579"/>
      <c r="V782" s="579"/>
      <c r="W782" s="92"/>
      <c r="X782" s="95"/>
      <c r="Y782" s="92"/>
      <c r="Z782" s="92"/>
      <c r="AA782" s="92"/>
      <c r="AB782" s="92"/>
      <c r="AC782" s="91"/>
      <c r="AD782" s="92"/>
      <c r="AE782" s="92"/>
      <c r="AF782" s="92"/>
      <c r="AG782" s="522"/>
      <c r="AH782" s="92"/>
      <c r="AI782" s="92"/>
      <c r="AJ782" s="92"/>
      <c r="AK782" s="92"/>
      <c r="AL782" s="92"/>
    </row>
    <row r="783" spans="1:38" ht="25.5" x14ac:dyDescent="0.25">
      <c r="A783" s="63"/>
      <c r="B783" s="62"/>
      <c r="C783" s="62"/>
      <c r="D783" s="92"/>
      <c r="E783" s="92"/>
      <c r="F783" s="92"/>
      <c r="G783" s="92"/>
      <c r="H783" s="92"/>
      <c r="I783" s="92"/>
      <c r="J783" s="92"/>
      <c r="K783" s="92"/>
      <c r="L783" s="92"/>
      <c r="M783" s="93" t="s">
        <v>4065</v>
      </c>
      <c r="N783" s="67" t="s">
        <v>4068</v>
      </c>
      <c r="O783" s="54">
        <v>0.02</v>
      </c>
      <c r="P783" s="54">
        <v>1965</v>
      </c>
      <c r="Q783" s="94" t="s">
        <v>3701</v>
      </c>
      <c r="R783" s="55" t="s">
        <v>4069</v>
      </c>
      <c r="S783" s="578">
        <v>59</v>
      </c>
      <c r="T783" s="578">
        <v>1965</v>
      </c>
      <c r="U783" s="578" t="s">
        <v>1016</v>
      </c>
      <c r="V783" s="578" t="s">
        <v>1734</v>
      </c>
      <c r="W783" s="92"/>
      <c r="X783" s="95"/>
      <c r="Y783" s="92"/>
      <c r="Z783" s="92"/>
      <c r="AA783" s="92"/>
      <c r="AB783" s="92"/>
      <c r="AC783" s="91"/>
      <c r="AD783" s="92"/>
      <c r="AE783" s="92"/>
      <c r="AF783" s="92"/>
      <c r="AG783" s="522"/>
      <c r="AH783" s="92"/>
      <c r="AI783" s="92"/>
      <c r="AJ783" s="92"/>
      <c r="AK783" s="92"/>
      <c r="AL783" s="92"/>
    </row>
    <row r="784" spans="1:38" ht="39" x14ac:dyDescent="0.25">
      <c r="A784" s="63"/>
      <c r="B784" s="62"/>
      <c r="C784" s="62"/>
      <c r="D784" s="92"/>
      <c r="E784" s="92"/>
      <c r="F784" s="92"/>
      <c r="G784" s="92"/>
      <c r="H784" s="92"/>
      <c r="I784" s="92"/>
      <c r="J784" s="92"/>
      <c r="K784" s="92"/>
      <c r="L784" s="92"/>
      <c r="M784" s="93"/>
      <c r="N784" s="67"/>
      <c r="O784" s="54"/>
      <c r="P784" s="54"/>
      <c r="Q784" s="94"/>
      <c r="R784" s="101" t="s">
        <v>4070</v>
      </c>
      <c r="S784" s="579"/>
      <c r="T784" s="579"/>
      <c r="U784" s="579"/>
      <c r="V784" s="579"/>
      <c r="W784" s="92"/>
      <c r="X784" s="95"/>
      <c r="Y784" s="92"/>
      <c r="Z784" s="92"/>
      <c r="AA784" s="92"/>
      <c r="AB784" s="92"/>
      <c r="AC784" s="91"/>
      <c r="AD784" s="92"/>
      <c r="AE784" s="92"/>
      <c r="AF784" s="92"/>
      <c r="AG784" s="522"/>
      <c r="AH784" s="92"/>
      <c r="AI784" s="92"/>
      <c r="AJ784" s="92"/>
      <c r="AK784" s="92"/>
      <c r="AL784" s="92"/>
    </row>
    <row r="785" spans="1:38" x14ac:dyDescent="0.25">
      <c r="A785" s="63"/>
      <c r="B785" s="62"/>
      <c r="C785" s="62"/>
      <c r="D785" s="92"/>
      <c r="E785" s="92"/>
      <c r="F785" s="92"/>
      <c r="G785" s="92"/>
      <c r="H785" s="92"/>
      <c r="I785" s="92"/>
      <c r="J785" s="92"/>
      <c r="K785" s="92"/>
      <c r="L785" s="92"/>
      <c r="M785" s="93"/>
      <c r="N785" s="67"/>
      <c r="O785" s="54"/>
      <c r="P785" s="54"/>
      <c r="Q785" s="94"/>
      <c r="R785" s="98"/>
      <c r="S785" s="99"/>
      <c r="T785" s="93"/>
      <c r="U785" s="93"/>
      <c r="V785" s="100"/>
      <c r="W785" s="92"/>
      <c r="X785" s="95"/>
      <c r="Y785" s="92"/>
      <c r="Z785" s="92"/>
      <c r="AA785" s="92"/>
      <c r="AB785" s="92"/>
      <c r="AC785" s="91"/>
      <c r="AD785" s="92"/>
      <c r="AE785" s="92"/>
      <c r="AF785" s="92"/>
      <c r="AG785" s="522"/>
      <c r="AH785" s="92"/>
      <c r="AI785" s="92"/>
      <c r="AJ785" s="92"/>
      <c r="AK785" s="92"/>
      <c r="AL785" s="92"/>
    </row>
    <row r="786" spans="1:38" x14ac:dyDescent="0.25">
      <c r="A786" s="63"/>
      <c r="B786" s="62"/>
      <c r="C786" s="62"/>
      <c r="D786" s="92"/>
      <c r="E786" s="92"/>
      <c r="F786" s="92"/>
      <c r="G786" s="92"/>
      <c r="H786" s="92"/>
      <c r="I786" s="92"/>
      <c r="J786" s="92"/>
      <c r="K786" s="92"/>
      <c r="L786" s="92"/>
      <c r="M786" s="93"/>
      <c r="N786" s="73"/>
      <c r="O786" s="54"/>
      <c r="P786" s="54"/>
      <c r="Q786" s="94"/>
      <c r="R786" s="98"/>
      <c r="S786" s="99"/>
      <c r="T786" s="93"/>
      <c r="U786" s="93"/>
      <c r="V786" s="100"/>
      <c r="W786" s="92"/>
      <c r="X786" s="95"/>
      <c r="Y786" s="92"/>
      <c r="Z786" s="92"/>
      <c r="AA786" s="92"/>
      <c r="AB786" s="92"/>
      <c r="AC786" s="91"/>
      <c r="AD786" s="92"/>
      <c r="AE786" s="92"/>
      <c r="AF786" s="92"/>
      <c r="AG786" s="522"/>
      <c r="AH786" s="92"/>
      <c r="AI786" s="92"/>
      <c r="AJ786" s="92"/>
      <c r="AK786" s="92"/>
      <c r="AL786" s="92"/>
    </row>
    <row r="787" spans="1:38" x14ac:dyDescent="0.25">
      <c r="A787" s="66">
        <v>19</v>
      </c>
      <c r="B787" s="62"/>
      <c r="C787" s="62" t="s">
        <v>4519</v>
      </c>
      <c r="D787" s="92"/>
      <c r="E787" s="92"/>
      <c r="F787" s="92"/>
      <c r="G787" s="92"/>
      <c r="H787" s="92"/>
      <c r="I787" s="92"/>
      <c r="J787" s="92"/>
      <c r="K787" s="92"/>
      <c r="L787" s="92"/>
      <c r="M787" s="93" t="s">
        <v>4520</v>
      </c>
      <c r="N787" s="67" t="s">
        <v>4521</v>
      </c>
      <c r="O787" s="54">
        <v>1.17</v>
      </c>
      <c r="P787" s="54">
        <v>2007</v>
      </c>
      <c r="Q787" s="94" t="s">
        <v>3781</v>
      </c>
      <c r="R787" s="66" t="s">
        <v>4522</v>
      </c>
      <c r="S787" s="578">
        <v>2</v>
      </c>
      <c r="T787" s="66">
        <v>1978</v>
      </c>
      <c r="U787" s="578" t="s">
        <v>1017</v>
      </c>
      <c r="V787" s="578" t="s">
        <v>1011</v>
      </c>
      <c r="W787" s="92"/>
      <c r="X787" s="95"/>
      <c r="Y787" s="92"/>
      <c r="Z787" s="92"/>
      <c r="AA787" s="92"/>
      <c r="AB787" s="92"/>
      <c r="AC787" s="91"/>
      <c r="AD787" s="92"/>
      <c r="AE787" s="92"/>
      <c r="AF787" s="92"/>
      <c r="AG787" s="522"/>
      <c r="AH787" s="92"/>
      <c r="AI787" s="92"/>
      <c r="AJ787" s="92"/>
      <c r="AK787" s="92"/>
      <c r="AL787" s="92"/>
    </row>
    <row r="788" spans="1:38" ht="25.5" x14ac:dyDescent="0.25">
      <c r="A788" s="66"/>
      <c r="B788" s="62"/>
      <c r="C788" s="62"/>
      <c r="D788" s="92"/>
      <c r="E788" s="92"/>
      <c r="F788" s="92"/>
      <c r="G788" s="92"/>
      <c r="H788" s="92"/>
      <c r="I788" s="92"/>
      <c r="J788" s="92"/>
      <c r="K788" s="92"/>
      <c r="L788" s="92"/>
      <c r="M788" s="93"/>
      <c r="N788" s="73"/>
      <c r="O788" s="54"/>
      <c r="P788" s="54"/>
      <c r="Q788" s="94"/>
      <c r="R788" s="110" t="s">
        <v>4523</v>
      </c>
      <c r="S788" s="579"/>
      <c r="T788" s="99">
        <v>2008</v>
      </c>
      <c r="U788" s="579"/>
      <c r="V788" s="579"/>
      <c r="W788" s="92"/>
      <c r="X788" s="95"/>
      <c r="Y788" s="92"/>
      <c r="Z788" s="92"/>
      <c r="AA788" s="92"/>
      <c r="AB788" s="92"/>
      <c r="AC788" s="91"/>
      <c r="AD788" s="92"/>
      <c r="AE788" s="92"/>
      <c r="AF788" s="92"/>
      <c r="AG788" s="522"/>
      <c r="AH788" s="92"/>
      <c r="AI788" s="92"/>
      <c r="AJ788" s="92"/>
      <c r="AK788" s="92"/>
      <c r="AL788" s="92"/>
    </row>
    <row r="789" spans="1:38" x14ac:dyDescent="0.25">
      <c r="A789" s="66"/>
      <c r="B789" s="62"/>
      <c r="C789" s="62"/>
      <c r="D789" s="92"/>
      <c r="E789" s="92"/>
      <c r="F789" s="92"/>
      <c r="G789" s="92"/>
      <c r="H789" s="92"/>
      <c r="I789" s="92"/>
      <c r="J789" s="92"/>
      <c r="K789" s="92"/>
      <c r="L789" s="92"/>
      <c r="M789" s="93"/>
      <c r="N789" s="73"/>
      <c r="O789" s="54"/>
      <c r="P789" s="54"/>
      <c r="Q789" s="94"/>
      <c r="R789" s="98"/>
      <c r="S789" s="99"/>
      <c r="T789" s="93"/>
      <c r="U789" s="93"/>
      <c r="V789" s="100"/>
      <c r="W789" s="92"/>
      <c r="X789" s="95"/>
      <c r="Y789" s="92"/>
      <c r="Z789" s="92"/>
      <c r="AA789" s="92"/>
      <c r="AB789" s="92"/>
      <c r="AC789" s="91"/>
      <c r="AD789" s="92"/>
      <c r="AE789" s="92"/>
      <c r="AF789" s="92"/>
      <c r="AG789" s="522"/>
      <c r="AH789" s="92"/>
      <c r="AI789" s="92"/>
      <c r="AJ789" s="92"/>
      <c r="AK789" s="92"/>
      <c r="AL789" s="92"/>
    </row>
    <row r="790" spans="1:38" ht="24.75" customHeight="1" x14ac:dyDescent="0.25">
      <c r="A790" s="66"/>
      <c r="B790" s="62"/>
      <c r="C790" s="62"/>
      <c r="D790" s="92"/>
      <c r="E790" s="92"/>
      <c r="F790" s="92"/>
      <c r="G790" s="92"/>
      <c r="H790" s="92"/>
      <c r="I790" s="92"/>
      <c r="J790" s="92"/>
      <c r="K790" s="92"/>
      <c r="L790" s="92"/>
      <c r="M790" s="93" t="s">
        <v>4524</v>
      </c>
      <c r="N790" s="73" t="s">
        <v>4525</v>
      </c>
      <c r="O790" s="54">
        <v>2.7450000000000001</v>
      </c>
      <c r="P790" s="54">
        <v>2020</v>
      </c>
      <c r="Q790" s="94" t="s">
        <v>4526</v>
      </c>
      <c r="R790" s="54" t="s">
        <v>4152</v>
      </c>
      <c r="S790" s="578">
        <v>1</v>
      </c>
      <c r="T790" s="66">
        <v>1977</v>
      </c>
      <c r="U790" s="578" t="s">
        <v>1017</v>
      </c>
      <c r="V790" s="578" t="s">
        <v>1011</v>
      </c>
      <c r="W790" s="92"/>
      <c r="X790" s="95"/>
      <c r="Y790" s="92"/>
      <c r="Z790" s="92"/>
      <c r="AA790" s="92"/>
      <c r="AB790" s="92"/>
      <c r="AC790" s="91"/>
      <c r="AD790" s="92"/>
      <c r="AE790" s="92"/>
      <c r="AF790" s="92"/>
      <c r="AG790" s="522"/>
      <c r="AH790" s="92"/>
      <c r="AI790" s="92"/>
      <c r="AJ790" s="92"/>
      <c r="AK790" s="92"/>
      <c r="AL790" s="92"/>
    </row>
    <row r="791" spans="1:38" ht="38.25" x14ac:dyDescent="0.25">
      <c r="A791" s="66"/>
      <c r="B791" s="62"/>
      <c r="C791" s="62"/>
      <c r="D791" s="92"/>
      <c r="E791" s="92"/>
      <c r="F791" s="92"/>
      <c r="G791" s="92"/>
      <c r="H791" s="92"/>
      <c r="I791" s="92"/>
      <c r="J791" s="92"/>
      <c r="K791" s="92"/>
      <c r="L791" s="92"/>
      <c r="M791" s="93"/>
      <c r="N791" s="67"/>
      <c r="O791" s="54"/>
      <c r="P791" s="54"/>
      <c r="Q791" s="94"/>
      <c r="R791" s="110" t="s">
        <v>4153</v>
      </c>
      <c r="S791" s="579"/>
      <c r="T791" s="99">
        <v>2006</v>
      </c>
      <c r="U791" s="579"/>
      <c r="V791" s="579"/>
      <c r="W791" s="92"/>
      <c r="X791" s="95"/>
      <c r="Y791" s="92"/>
      <c r="Z791" s="92"/>
      <c r="AA791" s="92"/>
      <c r="AB791" s="92"/>
      <c r="AC791" s="91"/>
      <c r="AD791" s="92"/>
      <c r="AE791" s="92"/>
      <c r="AF791" s="92"/>
      <c r="AG791" s="522"/>
      <c r="AH791" s="92"/>
      <c r="AI791" s="92"/>
      <c r="AJ791" s="92"/>
      <c r="AK791" s="92"/>
      <c r="AL791" s="92"/>
    </row>
    <row r="792" spans="1:38" ht="25.5" x14ac:dyDescent="0.25">
      <c r="A792" s="66"/>
      <c r="B792" s="62"/>
      <c r="C792" s="62"/>
      <c r="D792" s="92"/>
      <c r="E792" s="92"/>
      <c r="F792" s="92"/>
      <c r="G792" s="92"/>
      <c r="H792" s="92"/>
      <c r="I792" s="92"/>
      <c r="J792" s="92"/>
      <c r="K792" s="92"/>
      <c r="L792" s="92"/>
      <c r="M792" s="93" t="s">
        <v>4524</v>
      </c>
      <c r="N792" s="73" t="s">
        <v>4527</v>
      </c>
      <c r="O792" s="54">
        <v>0.44600000000000001</v>
      </c>
      <c r="P792" s="54">
        <v>1980</v>
      </c>
      <c r="Q792" s="94" t="s">
        <v>3567</v>
      </c>
      <c r="R792" s="55" t="s">
        <v>3883</v>
      </c>
      <c r="S792" s="578">
        <v>67</v>
      </c>
      <c r="T792" s="578">
        <v>1980</v>
      </c>
      <c r="U792" s="578" t="s">
        <v>1016</v>
      </c>
      <c r="V792" s="578" t="s">
        <v>1661</v>
      </c>
      <c r="W792" s="92"/>
      <c r="X792" s="95"/>
      <c r="Y792" s="92"/>
      <c r="Z792" s="92"/>
      <c r="AA792" s="92"/>
      <c r="AB792" s="92"/>
      <c r="AC792" s="91"/>
      <c r="AD792" s="92"/>
      <c r="AE792" s="92"/>
      <c r="AF792" s="92"/>
      <c r="AG792" s="522" t="s">
        <v>4528</v>
      </c>
      <c r="AH792" s="67" t="s">
        <v>4529</v>
      </c>
      <c r="AI792" s="54">
        <v>0.03</v>
      </c>
      <c r="AJ792" s="54">
        <v>2018</v>
      </c>
      <c r="AK792" s="57" t="s">
        <v>4530</v>
      </c>
      <c r="AL792" s="92"/>
    </row>
    <row r="793" spans="1:38" ht="38.25" x14ac:dyDescent="0.25">
      <c r="A793" s="63"/>
      <c r="B793" s="62"/>
      <c r="C793" s="62"/>
      <c r="D793" s="92"/>
      <c r="E793" s="92"/>
      <c r="F793" s="92"/>
      <c r="G793" s="92"/>
      <c r="H793" s="92"/>
      <c r="I793" s="92"/>
      <c r="J793" s="92"/>
      <c r="K793" s="92"/>
      <c r="L793" s="92"/>
      <c r="M793" s="93"/>
      <c r="N793" s="67"/>
      <c r="O793" s="54"/>
      <c r="P793" s="54"/>
      <c r="Q793" s="94"/>
      <c r="R793" s="110" t="s">
        <v>3884</v>
      </c>
      <c r="S793" s="579"/>
      <c r="T793" s="579"/>
      <c r="U793" s="579"/>
      <c r="V793" s="579"/>
      <c r="W793" s="92"/>
      <c r="X793" s="95"/>
      <c r="Y793" s="92"/>
      <c r="Z793" s="92"/>
      <c r="AA793" s="92"/>
      <c r="AB793" s="92"/>
      <c r="AC793" s="91"/>
      <c r="AD793" s="92"/>
      <c r="AE793" s="92"/>
      <c r="AF793" s="92"/>
      <c r="AG793" s="522"/>
      <c r="AH793" s="92"/>
      <c r="AI793" s="92"/>
      <c r="AJ793" s="92"/>
      <c r="AK793" s="92"/>
      <c r="AL793" s="92"/>
    </row>
    <row r="794" spans="1:38" x14ac:dyDescent="0.25">
      <c r="A794" s="63"/>
      <c r="B794" s="62"/>
      <c r="C794" s="62"/>
      <c r="D794" s="92"/>
      <c r="E794" s="92"/>
      <c r="F794" s="92"/>
      <c r="G794" s="92"/>
      <c r="H794" s="92"/>
      <c r="I794" s="92"/>
      <c r="J794" s="92"/>
      <c r="K794" s="92"/>
      <c r="L794" s="92"/>
      <c r="M794" s="93"/>
      <c r="N794" s="67"/>
      <c r="O794" s="54"/>
      <c r="P794" s="54"/>
      <c r="Q794" s="94"/>
      <c r="R794" s="98"/>
      <c r="S794" s="99"/>
      <c r="T794" s="93"/>
      <c r="U794" s="93"/>
      <c r="V794" s="100"/>
      <c r="W794" s="92"/>
      <c r="X794" s="95"/>
      <c r="Y794" s="92"/>
      <c r="Z794" s="92"/>
      <c r="AA794" s="92"/>
      <c r="AB794" s="92"/>
      <c r="AC794" s="91"/>
      <c r="AD794" s="92"/>
      <c r="AE794" s="92"/>
      <c r="AF794" s="92"/>
      <c r="AG794" s="522"/>
      <c r="AH794" s="92"/>
      <c r="AI794" s="92"/>
      <c r="AJ794" s="92"/>
      <c r="AK794" s="92"/>
      <c r="AL794" s="92"/>
    </row>
    <row r="795" spans="1:38" x14ac:dyDescent="0.25">
      <c r="A795" s="63"/>
      <c r="B795" s="62"/>
      <c r="C795" s="62"/>
      <c r="D795" s="92"/>
      <c r="E795" s="92"/>
      <c r="F795" s="92"/>
      <c r="G795" s="92"/>
      <c r="H795" s="92"/>
      <c r="I795" s="92"/>
      <c r="J795" s="92"/>
      <c r="K795" s="92"/>
      <c r="L795" s="92"/>
      <c r="M795" s="93" t="s">
        <v>3881</v>
      </c>
      <c r="N795" s="73" t="s">
        <v>3882</v>
      </c>
      <c r="O795" s="54">
        <v>0.63</v>
      </c>
      <c r="P795" s="54">
        <v>1983</v>
      </c>
      <c r="Q795" s="94" t="s">
        <v>3567</v>
      </c>
      <c r="R795" s="66" t="s">
        <v>4531</v>
      </c>
      <c r="S795" s="578">
        <v>63</v>
      </c>
      <c r="T795" s="578">
        <v>1983</v>
      </c>
      <c r="U795" s="578" t="s">
        <v>1016</v>
      </c>
      <c r="V795" s="578" t="s">
        <v>28</v>
      </c>
      <c r="W795" s="92"/>
      <c r="X795" s="95"/>
      <c r="Y795" s="92"/>
      <c r="Z795" s="92"/>
      <c r="AA795" s="92"/>
      <c r="AB795" s="92"/>
      <c r="AC795" s="91"/>
      <c r="AD795" s="92"/>
      <c r="AE795" s="92"/>
      <c r="AF795" s="92"/>
      <c r="AG795" s="522"/>
      <c r="AH795" s="92"/>
      <c r="AI795" s="92"/>
      <c r="AJ795" s="92"/>
      <c r="AK795" s="92"/>
      <c r="AL795" s="92"/>
    </row>
    <row r="796" spans="1:38" ht="38.25" x14ac:dyDescent="0.25">
      <c r="A796" s="63"/>
      <c r="B796" s="62"/>
      <c r="C796" s="62"/>
      <c r="D796" s="92"/>
      <c r="E796" s="92"/>
      <c r="F796" s="92"/>
      <c r="G796" s="92"/>
      <c r="H796" s="92"/>
      <c r="I796" s="92"/>
      <c r="J796" s="92"/>
      <c r="K796" s="92"/>
      <c r="L796" s="92"/>
      <c r="M796" s="93"/>
      <c r="N796" s="67"/>
      <c r="O796" s="54"/>
      <c r="P796" s="54"/>
      <c r="Q796" s="94"/>
      <c r="R796" s="110" t="s">
        <v>3875</v>
      </c>
      <c r="S796" s="579"/>
      <c r="T796" s="579"/>
      <c r="U796" s="579"/>
      <c r="V796" s="579"/>
      <c r="W796" s="92"/>
      <c r="X796" s="95"/>
      <c r="Y796" s="92"/>
      <c r="Z796" s="92"/>
      <c r="AA796" s="92"/>
      <c r="AB796" s="92"/>
      <c r="AC796" s="91"/>
      <c r="AD796" s="92"/>
      <c r="AE796" s="92"/>
      <c r="AF796" s="92"/>
      <c r="AG796" s="522"/>
      <c r="AH796" s="92"/>
      <c r="AI796" s="92"/>
      <c r="AJ796" s="92"/>
      <c r="AK796" s="92"/>
      <c r="AL796" s="92"/>
    </row>
    <row r="797" spans="1:38" x14ac:dyDescent="0.25">
      <c r="A797" s="63"/>
      <c r="B797" s="62"/>
      <c r="C797" s="62"/>
      <c r="D797" s="92"/>
      <c r="E797" s="92"/>
      <c r="F797" s="92"/>
      <c r="G797" s="92"/>
      <c r="H797" s="92"/>
      <c r="I797" s="92"/>
      <c r="J797" s="92"/>
      <c r="K797" s="92"/>
      <c r="L797" s="92"/>
      <c r="M797" s="93" t="s">
        <v>3881</v>
      </c>
      <c r="N797" s="73" t="s">
        <v>4532</v>
      </c>
      <c r="O797" s="54">
        <v>9.5000000000000001E-2</v>
      </c>
      <c r="P797" s="54">
        <v>1984</v>
      </c>
      <c r="Q797" s="94" t="s">
        <v>3577</v>
      </c>
      <c r="R797" s="54" t="s">
        <v>4533</v>
      </c>
      <c r="S797" s="578">
        <v>64</v>
      </c>
      <c r="T797" s="578">
        <v>2014</v>
      </c>
      <c r="U797" s="578" t="s">
        <v>3523</v>
      </c>
      <c r="V797" s="578" t="s">
        <v>28</v>
      </c>
      <c r="W797" s="92"/>
      <c r="X797" s="95"/>
      <c r="Y797" s="92"/>
      <c r="Z797" s="92"/>
      <c r="AA797" s="92"/>
      <c r="AB797" s="92"/>
      <c r="AC797" s="91"/>
      <c r="AD797" s="92"/>
      <c r="AE797" s="92"/>
      <c r="AF797" s="92"/>
      <c r="AG797" s="522" t="s">
        <v>4534</v>
      </c>
      <c r="AH797" s="67" t="s">
        <v>4535</v>
      </c>
      <c r="AI797" s="54">
        <v>0.153</v>
      </c>
      <c r="AJ797" s="54">
        <v>2022</v>
      </c>
      <c r="AK797" s="57" t="s">
        <v>1032</v>
      </c>
      <c r="AL797" s="92"/>
    </row>
    <row r="798" spans="1:38" ht="25.5" x14ac:dyDescent="0.25">
      <c r="A798" s="63"/>
      <c r="B798" s="62"/>
      <c r="C798" s="62"/>
      <c r="D798" s="92"/>
      <c r="E798" s="92"/>
      <c r="F798" s="92"/>
      <c r="G798" s="92"/>
      <c r="H798" s="92"/>
      <c r="I798" s="92"/>
      <c r="J798" s="92"/>
      <c r="K798" s="92"/>
      <c r="L798" s="92"/>
      <c r="M798" s="93"/>
      <c r="N798" s="73"/>
      <c r="O798" s="54"/>
      <c r="P798" s="54"/>
      <c r="Q798" s="94"/>
      <c r="R798" s="110" t="s">
        <v>4536</v>
      </c>
      <c r="S798" s="579"/>
      <c r="T798" s="579"/>
      <c r="U798" s="579"/>
      <c r="V798" s="579"/>
      <c r="W798" s="92"/>
      <c r="X798" s="95"/>
      <c r="Y798" s="92"/>
      <c r="Z798" s="92"/>
      <c r="AA798" s="92"/>
      <c r="AB798" s="92"/>
      <c r="AC798" s="91"/>
      <c r="AD798" s="92"/>
      <c r="AE798" s="92"/>
      <c r="AF798" s="92"/>
      <c r="AG798" s="522"/>
      <c r="AH798" s="92"/>
      <c r="AI798" s="92"/>
      <c r="AJ798" s="92"/>
      <c r="AK798" s="92"/>
      <c r="AL798" s="92"/>
    </row>
    <row r="799" spans="1:38" x14ac:dyDescent="0.25">
      <c r="A799" s="63"/>
      <c r="B799" s="62"/>
      <c r="C799" s="62"/>
      <c r="D799" s="92"/>
      <c r="E799" s="92"/>
      <c r="F799" s="92"/>
      <c r="G799" s="92"/>
      <c r="H799" s="92"/>
      <c r="I799" s="92"/>
      <c r="J799" s="92"/>
      <c r="K799" s="92"/>
      <c r="L799" s="92"/>
      <c r="M799" s="93"/>
      <c r="N799" s="73"/>
      <c r="O799" s="54"/>
      <c r="P799" s="54"/>
      <c r="Q799" s="94"/>
      <c r="R799" s="98"/>
      <c r="S799" s="99"/>
      <c r="T799" s="93"/>
      <c r="U799" s="93"/>
      <c r="V799" s="100"/>
      <c r="W799" s="92"/>
      <c r="X799" s="95"/>
      <c r="Y799" s="92"/>
      <c r="Z799" s="92"/>
      <c r="AA799" s="92"/>
      <c r="AB799" s="92"/>
      <c r="AC799" s="91"/>
      <c r="AD799" s="92"/>
      <c r="AE799" s="92"/>
      <c r="AF799" s="92"/>
      <c r="AG799" s="522"/>
      <c r="AH799" s="92"/>
      <c r="AI799" s="92"/>
      <c r="AJ799" s="92"/>
      <c r="AK799" s="92"/>
      <c r="AL799" s="92"/>
    </row>
    <row r="800" spans="1:38" x14ac:dyDescent="0.25">
      <c r="A800" s="63"/>
      <c r="B800" s="62"/>
      <c r="C800" s="62"/>
      <c r="D800" s="92"/>
      <c r="E800" s="92"/>
      <c r="F800" s="92"/>
      <c r="G800" s="92"/>
      <c r="H800" s="92"/>
      <c r="I800" s="92"/>
      <c r="J800" s="92"/>
      <c r="K800" s="92"/>
      <c r="L800" s="92"/>
      <c r="M800" s="93" t="s">
        <v>4537</v>
      </c>
      <c r="N800" s="73" t="s">
        <v>4538</v>
      </c>
      <c r="O800" s="54">
        <v>0.32800000000000001</v>
      </c>
      <c r="P800" s="54">
        <v>2005</v>
      </c>
      <c r="Q800" s="94" t="s">
        <v>3701</v>
      </c>
      <c r="R800" s="98"/>
      <c r="S800" s="99"/>
      <c r="T800" s="93"/>
      <c r="U800" s="93"/>
      <c r="V800" s="100"/>
      <c r="W800" s="92"/>
      <c r="X800" s="95"/>
      <c r="Y800" s="92"/>
      <c r="Z800" s="92"/>
      <c r="AA800" s="92"/>
      <c r="AB800" s="92"/>
      <c r="AC800" s="91"/>
      <c r="AD800" s="92"/>
      <c r="AE800" s="92"/>
      <c r="AF800" s="92"/>
      <c r="AG800" s="522"/>
      <c r="AH800" s="92"/>
      <c r="AI800" s="92"/>
      <c r="AJ800" s="92"/>
      <c r="AK800" s="92"/>
      <c r="AL800" s="92"/>
    </row>
    <row r="801" spans="1:38" x14ac:dyDescent="0.25">
      <c r="A801" s="63"/>
      <c r="B801" s="62"/>
      <c r="C801" s="62"/>
      <c r="D801" s="92"/>
      <c r="E801" s="92"/>
      <c r="F801" s="92"/>
      <c r="G801" s="92"/>
      <c r="H801" s="92"/>
      <c r="I801" s="92"/>
      <c r="J801" s="92"/>
      <c r="K801" s="92"/>
      <c r="L801" s="92"/>
      <c r="M801" s="93" t="s">
        <v>4537</v>
      </c>
      <c r="N801" s="73" t="s">
        <v>4539</v>
      </c>
      <c r="O801" s="54">
        <v>0.32300000000000001</v>
      </c>
      <c r="P801" s="54">
        <v>2005</v>
      </c>
      <c r="Q801" s="94" t="s">
        <v>3701</v>
      </c>
      <c r="R801" s="66" t="s">
        <v>4540</v>
      </c>
      <c r="S801" s="54">
        <v>97</v>
      </c>
      <c r="T801" s="66">
        <v>2005</v>
      </c>
      <c r="U801" s="56" t="s">
        <v>1018</v>
      </c>
      <c r="V801" s="54" t="s">
        <v>56</v>
      </c>
      <c r="W801" s="92"/>
      <c r="X801" s="95"/>
      <c r="Y801" s="92"/>
      <c r="Z801" s="92"/>
      <c r="AA801" s="92"/>
      <c r="AB801" s="92"/>
      <c r="AC801" s="91"/>
      <c r="AD801" s="92"/>
      <c r="AE801" s="92"/>
      <c r="AF801" s="92"/>
      <c r="AG801" s="522"/>
      <c r="AH801" s="92"/>
      <c r="AI801" s="92"/>
      <c r="AJ801" s="92"/>
      <c r="AK801" s="92"/>
      <c r="AL801" s="92"/>
    </row>
    <row r="802" spans="1:38" x14ac:dyDescent="0.25">
      <c r="A802" s="63"/>
      <c r="B802" s="62"/>
      <c r="C802" s="62"/>
      <c r="D802" s="92"/>
      <c r="E802" s="92"/>
      <c r="F802" s="92"/>
      <c r="G802" s="92"/>
      <c r="H802" s="92"/>
      <c r="I802" s="92"/>
      <c r="J802" s="92"/>
      <c r="K802" s="92"/>
      <c r="L802" s="92"/>
      <c r="M802" s="93"/>
      <c r="N802" s="73"/>
      <c r="O802" s="54"/>
      <c r="P802" s="54"/>
      <c r="Q802" s="94"/>
      <c r="R802" s="98"/>
      <c r="S802" s="99"/>
      <c r="T802" s="93"/>
      <c r="U802" s="93"/>
      <c r="V802" s="100"/>
      <c r="W802" s="92"/>
      <c r="X802" s="95"/>
      <c r="Y802" s="92"/>
      <c r="Z802" s="92"/>
      <c r="AA802" s="92"/>
      <c r="AB802" s="92"/>
      <c r="AC802" s="91"/>
      <c r="AD802" s="92"/>
      <c r="AE802" s="92"/>
      <c r="AF802" s="92"/>
      <c r="AG802" s="522"/>
      <c r="AH802" s="92"/>
      <c r="AI802" s="92"/>
      <c r="AJ802" s="92"/>
      <c r="AK802" s="92"/>
      <c r="AL802" s="92"/>
    </row>
    <row r="803" spans="1:38" x14ac:dyDescent="0.25">
      <c r="A803" s="63"/>
      <c r="B803" s="62"/>
      <c r="C803" s="62"/>
      <c r="D803" s="92"/>
      <c r="E803" s="92"/>
      <c r="F803" s="92"/>
      <c r="G803" s="92"/>
      <c r="H803" s="92"/>
      <c r="I803" s="92"/>
      <c r="J803" s="92"/>
      <c r="K803" s="92"/>
      <c r="L803" s="92"/>
      <c r="M803" s="93" t="s">
        <v>4541</v>
      </c>
      <c r="N803" s="73" t="s">
        <v>4542</v>
      </c>
      <c r="O803" s="54">
        <v>1.4059999999999999</v>
      </c>
      <c r="P803" s="54">
        <v>1978</v>
      </c>
      <c r="Q803" s="94" t="s">
        <v>4203</v>
      </c>
      <c r="R803" s="66" t="s">
        <v>4543</v>
      </c>
      <c r="S803" s="580">
        <v>73</v>
      </c>
      <c r="T803" s="578">
        <v>1971</v>
      </c>
      <c r="U803" s="578" t="s">
        <v>1016</v>
      </c>
      <c r="V803" s="578" t="s">
        <v>28</v>
      </c>
      <c r="W803" s="92"/>
      <c r="X803" s="95"/>
      <c r="Y803" s="92"/>
      <c r="Z803" s="92"/>
      <c r="AA803" s="92"/>
      <c r="AB803" s="92"/>
      <c r="AC803" s="91"/>
      <c r="AD803" s="92"/>
      <c r="AE803" s="92"/>
      <c r="AF803" s="92"/>
      <c r="AG803" s="582" t="s">
        <v>4544</v>
      </c>
      <c r="AH803" s="67" t="s">
        <v>4545</v>
      </c>
      <c r="AI803" s="54">
        <v>0.14899999999999999</v>
      </c>
      <c r="AJ803" s="54">
        <v>1986</v>
      </c>
      <c r="AK803" s="57" t="s">
        <v>4546</v>
      </c>
      <c r="AL803" s="92"/>
    </row>
    <row r="804" spans="1:38" ht="38.25" x14ac:dyDescent="0.25">
      <c r="A804" s="63"/>
      <c r="B804" s="62"/>
      <c r="C804" s="62"/>
      <c r="D804" s="92"/>
      <c r="E804" s="92"/>
      <c r="F804" s="92"/>
      <c r="G804" s="92"/>
      <c r="H804" s="92"/>
      <c r="I804" s="92"/>
      <c r="J804" s="92"/>
      <c r="K804" s="92"/>
      <c r="L804" s="92"/>
      <c r="M804" s="93"/>
      <c r="N804" s="520"/>
      <c r="O804" s="54"/>
      <c r="P804" s="54"/>
      <c r="Q804" s="94"/>
      <c r="R804" s="110" t="s">
        <v>4547</v>
      </c>
      <c r="S804" s="581"/>
      <c r="T804" s="579"/>
      <c r="U804" s="579"/>
      <c r="V804" s="579"/>
      <c r="W804" s="92"/>
      <c r="X804" s="95"/>
      <c r="Y804" s="92"/>
      <c r="Z804" s="92"/>
      <c r="AA804" s="92"/>
      <c r="AB804" s="92"/>
      <c r="AC804" s="91"/>
      <c r="AD804" s="92"/>
      <c r="AE804" s="92"/>
      <c r="AF804" s="92"/>
      <c r="AG804" s="583"/>
      <c r="AH804" s="67" t="s">
        <v>4548</v>
      </c>
      <c r="AI804" s="54">
        <v>0.14899999999999999</v>
      </c>
      <c r="AJ804" s="54">
        <v>1986</v>
      </c>
      <c r="AK804" s="57" t="s">
        <v>4546</v>
      </c>
      <c r="AL804" s="92"/>
    </row>
    <row r="805" spans="1:38" x14ac:dyDescent="0.25">
      <c r="A805" s="63"/>
      <c r="B805" s="62"/>
      <c r="C805" s="62"/>
      <c r="D805" s="92"/>
      <c r="E805" s="92"/>
      <c r="F805" s="92"/>
      <c r="G805" s="92"/>
      <c r="H805" s="92"/>
      <c r="I805" s="92"/>
      <c r="J805" s="92"/>
      <c r="K805" s="92"/>
      <c r="L805" s="92"/>
      <c r="M805" s="93"/>
      <c r="N805" s="67"/>
      <c r="O805" s="54"/>
      <c r="P805" s="54"/>
      <c r="Q805" s="94"/>
      <c r="R805" s="98"/>
      <c r="S805" s="99"/>
      <c r="T805" s="93"/>
      <c r="U805" s="93"/>
      <c r="V805" s="100"/>
      <c r="W805" s="92"/>
      <c r="X805" s="95"/>
      <c r="Y805" s="92"/>
      <c r="Z805" s="92"/>
      <c r="AA805" s="92"/>
      <c r="AB805" s="92"/>
      <c r="AC805" s="91"/>
      <c r="AD805" s="92"/>
      <c r="AE805" s="92"/>
      <c r="AF805" s="92"/>
      <c r="AG805" s="583"/>
      <c r="AH805" s="67" t="s">
        <v>4549</v>
      </c>
      <c r="AI805" s="54">
        <v>0.22600000000000001</v>
      </c>
      <c r="AJ805" s="54">
        <v>1986</v>
      </c>
      <c r="AK805" s="57" t="s">
        <v>4550</v>
      </c>
      <c r="AL805" s="92"/>
    </row>
    <row r="806" spans="1:38" x14ac:dyDescent="0.25">
      <c r="A806" s="63"/>
      <c r="B806" s="62"/>
      <c r="C806" s="62"/>
      <c r="D806" s="92"/>
      <c r="E806" s="92"/>
      <c r="F806" s="92"/>
      <c r="G806" s="92"/>
      <c r="H806" s="92"/>
      <c r="I806" s="92"/>
      <c r="J806" s="92"/>
      <c r="K806" s="92"/>
      <c r="L806" s="92"/>
      <c r="M806" s="93"/>
      <c r="N806" s="67"/>
      <c r="O806" s="54"/>
      <c r="P806" s="54"/>
      <c r="Q806" s="94"/>
      <c r="R806" s="98"/>
      <c r="S806" s="99"/>
      <c r="T806" s="93"/>
      <c r="U806" s="93"/>
      <c r="V806" s="100"/>
      <c r="W806" s="92"/>
      <c r="X806" s="95"/>
      <c r="Y806" s="92"/>
      <c r="Z806" s="92"/>
      <c r="AA806" s="92"/>
      <c r="AB806" s="92"/>
      <c r="AC806" s="91"/>
      <c r="AD806" s="92"/>
      <c r="AE806" s="92"/>
      <c r="AF806" s="92"/>
      <c r="AG806" s="583"/>
      <c r="AH806" s="67" t="s">
        <v>4551</v>
      </c>
      <c r="AI806" s="54">
        <v>3.9E-2</v>
      </c>
      <c r="AJ806" s="54">
        <v>1975</v>
      </c>
      <c r="AK806" s="57" t="s">
        <v>3559</v>
      </c>
      <c r="AL806" s="92"/>
    </row>
    <row r="807" spans="1:38" x14ac:dyDescent="0.25">
      <c r="A807" s="63"/>
      <c r="B807" s="62"/>
      <c r="C807" s="62"/>
      <c r="D807" s="92"/>
      <c r="E807" s="92"/>
      <c r="F807" s="92"/>
      <c r="G807" s="92"/>
      <c r="H807" s="92"/>
      <c r="I807" s="92"/>
      <c r="J807" s="92"/>
      <c r="K807" s="92"/>
      <c r="L807" s="92"/>
      <c r="M807" s="93"/>
      <c r="N807" s="67"/>
      <c r="O807" s="54"/>
      <c r="P807" s="54"/>
      <c r="Q807" s="94"/>
      <c r="R807" s="98"/>
      <c r="S807" s="99"/>
      <c r="T807" s="93"/>
      <c r="U807" s="93"/>
      <c r="V807" s="100"/>
      <c r="W807" s="92"/>
      <c r="X807" s="95"/>
      <c r="Y807" s="92"/>
      <c r="Z807" s="92"/>
      <c r="AA807" s="92"/>
      <c r="AB807" s="92"/>
      <c r="AC807" s="91"/>
      <c r="AD807" s="92"/>
      <c r="AE807" s="92"/>
      <c r="AF807" s="92"/>
      <c r="AG807" s="583"/>
      <c r="AH807" s="67" t="s">
        <v>4552</v>
      </c>
      <c r="AI807" s="54">
        <v>3.9E-2</v>
      </c>
      <c r="AJ807" s="54">
        <v>1973</v>
      </c>
      <c r="AK807" s="57" t="s">
        <v>3559</v>
      </c>
      <c r="AL807" s="92"/>
    </row>
    <row r="808" spans="1:38" x14ac:dyDescent="0.25">
      <c r="A808" s="63"/>
      <c r="B808" s="62"/>
      <c r="C808" s="62"/>
      <c r="D808" s="92"/>
      <c r="E808" s="92"/>
      <c r="F808" s="92"/>
      <c r="G808" s="92"/>
      <c r="H808" s="92"/>
      <c r="I808" s="92"/>
      <c r="J808" s="92"/>
      <c r="K808" s="92"/>
      <c r="L808" s="92"/>
      <c r="M808" s="93"/>
      <c r="N808" s="520"/>
      <c r="O808" s="54"/>
      <c r="P808" s="54"/>
      <c r="Q808" s="94"/>
      <c r="R808" s="98"/>
      <c r="S808" s="99"/>
      <c r="T808" s="93"/>
      <c r="U808" s="93"/>
      <c r="V808" s="100"/>
      <c r="W808" s="92"/>
      <c r="X808" s="95"/>
      <c r="Y808" s="92"/>
      <c r="Z808" s="92"/>
      <c r="AA808" s="92"/>
      <c r="AB808" s="92"/>
      <c r="AC808" s="91"/>
      <c r="AD808" s="92"/>
      <c r="AE808" s="92"/>
      <c r="AF808" s="92"/>
      <c r="AG808" s="583"/>
      <c r="AH808" s="67" t="s">
        <v>4553</v>
      </c>
      <c r="AI808" s="54">
        <v>8.2000000000000003E-2</v>
      </c>
      <c r="AJ808" s="54">
        <v>1973</v>
      </c>
      <c r="AK808" s="57" t="s">
        <v>4470</v>
      </c>
      <c r="AL808" s="92"/>
    </row>
    <row r="809" spans="1:38" x14ac:dyDescent="0.25">
      <c r="A809" s="63"/>
      <c r="B809" s="62"/>
      <c r="C809" s="62"/>
      <c r="D809" s="92"/>
      <c r="E809" s="92"/>
      <c r="F809" s="92"/>
      <c r="G809" s="92"/>
      <c r="H809" s="92"/>
      <c r="I809" s="92"/>
      <c r="J809" s="92"/>
      <c r="K809" s="92"/>
      <c r="L809" s="92"/>
      <c r="M809" s="93"/>
      <c r="N809" s="520"/>
      <c r="O809" s="54"/>
      <c r="P809" s="54"/>
      <c r="Q809" s="94"/>
      <c r="R809" s="98"/>
      <c r="S809" s="99"/>
      <c r="T809" s="93"/>
      <c r="U809" s="93"/>
      <c r="V809" s="100"/>
      <c r="W809" s="92"/>
      <c r="X809" s="95"/>
      <c r="Y809" s="92"/>
      <c r="Z809" s="92"/>
      <c r="AA809" s="92"/>
      <c r="AB809" s="92"/>
      <c r="AC809" s="91"/>
      <c r="AD809" s="92"/>
      <c r="AE809" s="92"/>
      <c r="AF809" s="92"/>
      <c r="AG809" s="583"/>
      <c r="AH809" s="67" t="s">
        <v>4554</v>
      </c>
      <c r="AI809" s="54">
        <v>8.2000000000000003E-2</v>
      </c>
      <c r="AJ809" s="54">
        <v>1971</v>
      </c>
      <c r="AK809" s="57" t="s">
        <v>3543</v>
      </c>
      <c r="AL809" s="92"/>
    </row>
    <row r="810" spans="1:38" x14ac:dyDescent="0.25">
      <c r="A810" s="63"/>
      <c r="B810" s="62"/>
      <c r="C810" s="62"/>
      <c r="D810" s="92"/>
      <c r="E810" s="92"/>
      <c r="F810" s="92"/>
      <c r="G810" s="92"/>
      <c r="H810" s="92"/>
      <c r="I810" s="92"/>
      <c r="J810" s="92"/>
      <c r="K810" s="92"/>
      <c r="L810" s="92"/>
      <c r="M810" s="93"/>
      <c r="N810" s="520"/>
      <c r="O810" s="54"/>
      <c r="P810" s="54"/>
      <c r="Q810" s="94"/>
      <c r="R810" s="98"/>
      <c r="S810" s="99"/>
      <c r="T810" s="93"/>
      <c r="U810" s="93"/>
      <c r="V810" s="100"/>
      <c r="W810" s="92"/>
      <c r="X810" s="95"/>
      <c r="Y810" s="92"/>
      <c r="Z810" s="92"/>
      <c r="AA810" s="92"/>
      <c r="AB810" s="92"/>
      <c r="AC810" s="91"/>
      <c r="AD810" s="92"/>
      <c r="AE810" s="92"/>
      <c r="AF810" s="92"/>
      <c r="AG810" s="583"/>
      <c r="AH810" s="67" t="s">
        <v>4555</v>
      </c>
      <c r="AI810" s="54">
        <v>0.157</v>
      </c>
      <c r="AJ810" s="54">
        <v>1971</v>
      </c>
      <c r="AK810" s="57" t="s">
        <v>3543</v>
      </c>
      <c r="AL810" s="92"/>
    </row>
    <row r="811" spans="1:38" x14ac:dyDescent="0.25">
      <c r="A811" s="63"/>
      <c r="B811" s="62"/>
      <c r="C811" s="62"/>
      <c r="D811" s="92"/>
      <c r="E811" s="92"/>
      <c r="F811" s="92"/>
      <c r="G811" s="92"/>
      <c r="H811" s="92"/>
      <c r="I811" s="92"/>
      <c r="J811" s="92"/>
      <c r="K811" s="92"/>
      <c r="L811" s="92"/>
      <c r="M811" s="93"/>
      <c r="N811" s="520"/>
      <c r="O811" s="54"/>
      <c r="P811" s="54"/>
      <c r="Q811" s="94"/>
      <c r="R811" s="98"/>
      <c r="S811" s="99"/>
      <c r="T811" s="93"/>
      <c r="U811" s="93"/>
      <c r="V811" s="100"/>
      <c r="W811" s="92"/>
      <c r="X811" s="95"/>
      <c r="Y811" s="92"/>
      <c r="Z811" s="92"/>
      <c r="AA811" s="92"/>
      <c r="AB811" s="92"/>
      <c r="AC811" s="91"/>
      <c r="AD811" s="92"/>
      <c r="AE811" s="92"/>
      <c r="AF811" s="92"/>
      <c r="AG811" s="583"/>
      <c r="AH811" s="67" t="s">
        <v>4556</v>
      </c>
      <c r="AI811" s="54">
        <v>0.182</v>
      </c>
      <c r="AJ811" s="54">
        <v>1977</v>
      </c>
      <c r="AK811" s="57" t="s">
        <v>3559</v>
      </c>
      <c r="AL811" s="92"/>
    </row>
    <row r="812" spans="1:38" x14ac:dyDescent="0.25">
      <c r="A812" s="63"/>
      <c r="B812" s="62"/>
      <c r="C812" s="62"/>
      <c r="D812" s="92"/>
      <c r="E812" s="92"/>
      <c r="F812" s="92"/>
      <c r="G812" s="92"/>
      <c r="H812" s="92"/>
      <c r="I812" s="92"/>
      <c r="J812" s="92"/>
      <c r="K812" s="92"/>
      <c r="L812" s="92"/>
      <c r="M812" s="93"/>
      <c r="N812" s="520"/>
      <c r="O812" s="54"/>
      <c r="P812" s="54"/>
      <c r="Q812" s="94"/>
      <c r="R812" s="98"/>
      <c r="S812" s="99"/>
      <c r="T812" s="93"/>
      <c r="U812" s="93"/>
      <c r="V812" s="100"/>
      <c r="W812" s="92"/>
      <c r="X812" s="95"/>
      <c r="Y812" s="92"/>
      <c r="Z812" s="92"/>
      <c r="AA812" s="92"/>
      <c r="AB812" s="92"/>
      <c r="AC812" s="91"/>
      <c r="AD812" s="92"/>
      <c r="AE812" s="92"/>
      <c r="AF812" s="92"/>
      <c r="AG812" s="583"/>
      <c r="AH812" s="67" t="s">
        <v>4557</v>
      </c>
      <c r="AI812" s="54">
        <v>8.3000000000000004E-2</v>
      </c>
      <c r="AJ812" s="54">
        <v>1972</v>
      </c>
      <c r="AK812" s="57" t="s">
        <v>3463</v>
      </c>
      <c r="AL812" s="92"/>
    </row>
    <row r="813" spans="1:38" x14ac:dyDescent="0.25">
      <c r="A813" s="63"/>
      <c r="B813" s="62"/>
      <c r="C813" s="62"/>
      <c r="D813" s="92"/>
      <c r="E813" s="92"/>
      <c r="F813" s="92"/>
      <c r="G813" s="92"/>
      <c r="H813" s="92"/>
      <c r="I813" s="92"/>
      <c r="J813" s="92"/>
      <c r="K813" s="92"/>
      <c r="L813" s="92"/>
      <c r="M813" s="93"/>
      <c r="N813" s="520"/>
      <c r="O813" s="54"/>
      <c r="P813" s="54"/>
      <c r="Q813" s="94"/>
      <c r="R813" s="98"/>
      <c r="S813" s="99"/>
      <c r="T813" s="93"/>
      <c r="U813" s="93"/>
      <c r="V813" s="100"/>
      <c r="W813" s="92"/>
      <c r="X813" s="95"/>
      <c r="Y813" s="92"/>
      <c r="Z813" s="92"/>
      <c r="AA813" s="92"/>
      <c r="AB813" s="92"/>
      <c r="AC813" s="91"/>
      <c r="AD813" s="92"/>
      <c r="AE813" s="92"/>
      <c r="AF813" s="92"/>
      <c r="AG813" s="583"/>
      <c r="AH813" s="67" t="s">
        <v>4558</v>
      </c>
      <c r="AI813" s="54">
        <v>8.3000000000000004E-2</v>
      </c>
      <c r="AJ813" s="54">
        <v>1972</v>
      </c>
      <c r="AK813" s="57" t="s">
        <v>3463</v>
      </c>
      <c r="AL813" s="92"/>
    </row>
    <row r="814" spans="1:38" x14ac:dyDescent="0.25">
      <c r="A814" s="63"/>
      <c r="B814" s="62"/>
      <c r="C814" s="62"/>
      <c r="D814" s="92"/>
      <c r="E814" s="92"/>
      <c r="F814" s="92"/>
      <c r="G814" s="92"/>
      <c r="H814" s="92"/>
      <c r="I814" s="92"/>
      <c r="J814" s="92"/>
      <c r="K814" s="92"/>
      <c r="L814" s="92"/>
      <c r="M814" s="93"/>
      <c r="N814" s="520"/>
      <c r="O814" s="54"/>
      <c r="P814" s="54"/>
      <c r="Q814" s="94"/>
      <c r="R814" s="98"/>
      <c r="S814" s="99"/>
      <c r="T814" s="93"/>
      <c r="U814" s="93"/>
      <c r="V814" s="100"/>
      <c r="W814" s="92"/>
      <c r="X814" s="95"/>
      <c r="Y814" s="92"/>
      <c r="Z814" s="92"/>
      <c r="AA814" s="92"/>
      <c r="AB814" s="92"/>
      <c r="AC814" s="91"/>
      <c r="AD814" s="92"/>
      <c r="AE814" s="92"/>
      <c r="AF814" s="92"/>
      <c r="AG814" s="583"/>
      <c r="AH814" s="67" t="s">
        <v>4559</v>
      </c>
      <c r="AI814" s="54">
        <v>3.9E-2</v>
      </c>
      <c r="AJ814" s="54">
        <v>1973</v>
      </c>
      <c r="AK814" s="57" t="s">
        <v>3559</v>
      </c>
      <c r="AL814" s="92"/>
    </row>
    <row r="815" spans="1:38" x14ac:dyDescent="0.25">
      <c r="A815" s="63"/>
      <c r="B815" s="62"/>
      <c r="C815" s="62"/>
      <c r="D815" s="92"/>
      <c r="E815" s="92"/>
      <c r="F815" s="92"/>
      <c r="G815" s="92"/>
      <c r="H815" s="92"/>
      <c r="I815" s="92"/>
      <c r="J815" s="92"/>
      <c r="K815" s="92"/>
      <c r="L815" s="92"/>
      <c r="M815" s="93"/>
      <c r="N815" s="520"/>
      <c r="O815" s="54"/>
      <c r="P815" s="54"/>
      <c r="Q815" s="94"/>
      <c r="R815" s="98"/>
      <c r="S815" s="99"/>
      <c r="T815" s="93"/>
      <c r="U815" s="93"/>
      <c r="V815" s="100"/>
      <c r="W815" s="92"/>
      <c r="X815" s="95"/>
      <c r="Y815" s="92"/>
      <c r="Z815" s="92"/>
      <c r="AA815" s="92"/>
      <c r="AB815" s="92"/>
      <c r="AC815" s="91"/>
      <c r="AD815" s="92"/>
      <c r="AE815" s="92"/>
      <c r="AF815" s="92"/>
      <c r="AG815" s="583"/>
      <c r="AH815" s="67" t="s">
        <v>4560</v>
      </c>
      <c r="AI815" s="54">
        <v>3.9E-2</v>
      </c>
      <c r="AJ815" s="54">
        <v>1973</v>
      </c>
      <c r="AK815" s="57" t="s">
        <v>3559</v>
      </c>
      <c r="AL815" s="92"/>
    </row>
    <row r="816" spans="1:38" x14ac:dyDescent="0.25">
      <c r="A816" s="63"/>
      <c r="B816" s="62"/>
      <c r="C816" s="62"/>
      <c r="D816" s="92"/>
      <c r="E816" s="92"/>
      <c r="F816" s="92"/>
      <c r="G816" s="92"/>
      <c r="H816" s="92"/>
      <c r="I816" s="92"/>
      <c r="J816" s="92"/>
      <c r="K816" s="92"/>
      <c r="L816" s="92"/>
      <c r="M816" s="93"/>
      <c r="N816" s="520"/>
      <c r="O816" s="54"/>
      <c r="P816" s="54"/>
      <c r="Q816" s="94"/>
      <c r="R816" s="98"/>
      <c r="S816" s="99"/>
      <c r="T816" s="93"/>
      <c r="U816" s="93"/>
      <c r="V816" s="100"/>
      <c r="W816" s="92"/>
      <c r="X816" s="95"/>
      <c r="Y816" s="92"/>
      <c r="Z816" s="92"/>
      <c r="AA816" s="92"/>
      <c r="AB816" s="92"/>
      <c r="AC816" s="91"/>
      <c r="AD816" s="92"/>
      <c r="AE816" s="92"/>
      <c r="AF816" s="92"/>
      <c r="AG816" s="583"/>
      <c r="AH816" s="67" t="s">
        <v>4561</v>
      </c>
      <c r="AI816" s="54">
        <v>7.0000000000000007E-2</v>
      </c>
      <c r="AJ816" s="54">
        <v>1972</v>
      </c>
      <c r="AK816" s="57" t="s">
        <v>3543</v>
      </c>
      <c r="AL816" s="92"/>
    </row>
    <row r="817" spans="1:38" x14ac:dyDescent="0.25">
      <c r="A817" s="63"/>
      <c r="B817" s="62"/>
      <c r="C817" s="62"/>
      <c r="D817" s="92"/>
      <c r="E817" s="92"/>
      <c r="F817" s="92"/>
      <c r="G817" s="92"/>
      <c r="H817" s="92"/>
      <c r="I817" s="92"/>
      <c r="J817" s="92"/>
      <c r="K817" s="92"/>
      <c r="L817" s="92"/>
      <c r="M817" s="93"/>
      <c r="N817" s="520"/>
      <c r="O817" s="54"/>
      <c r="P817" s="54"/>
      <c r="Q817" s="94"/>
      <c r="R817" s="98"/>
      <c r="S817" s="99"/>
      <c r="T817" s="93"/>
      <c r="U817" s="93"/>
      <c r="V817" s="100"/>
      <c r="W817" s="92"/>
      <c r="X817" s="95"/>
      <c r="Y817" s="92"/>
      <c r="Z817" s="92"/>
      <c r="AA817" s="92"/>
      <c r="AB817" s="92"/>
      <c r="AC817" s="91"/>
      <c r="AD817" s="92"/>
      <c r="AE817" s="92"/>
      <c r="AF817" s="92"/>
      <c r="AG817" s="583"/>
      <c r="AH817" s="67" t="s">
        <v>4562</v>
      </c>
      <c r="AI817" s="54">
        <v>5.6000000000000001E-2</v>
      </c>
      <c r="AJ817" s="54">
        <v>1972</v>
      </c>
      <c r="AK817" s="57" t="s">
        <v>3543</v>
      </c>
      <c r="AL817" s="92"/>
    </row>
    <row r="818" spans="1:38" x14ac:dyDescent="0.25">
      <c r="A818" s="63"/>
      <c r="B818" s="62"/>
      <c r="C818" s="62"/>
      <c r="D818" s="92"/>
      <c r="E818" s="92"/>
      <c r="F818" s="92"/>
      <c r="G818" s="92"/>
      <c r="H818" s="92"/>
      <c r="I818" s="92"/>
      <c r="J818" s="92"/>
      <c r="K818" s="92"/>
      <c r="L818" s="92"/>
      <c r="M818" s="93"/>
      <c r="N818" s="520"/>
      <c r="O818" s="54"/>
      <c r="P818" s="54"/>
      <c r="Q818" s="94"/>
      <c r="R818" s="98"/>
      <c r="S818" s="99"/>
      <c r="T818" s="93"/>
      <c r="U818" s="93"/>
      <c r="V818" s="100"/>
      <c r="W818" s="92"/>
      <c r="X818" s="95"/>
      <c r="Y818" s="92"/>
      <c r="Z818" s="92"/>
      <c r="AA818" s="92"/>
      <c r="AB818" s="92"/>
      <c r="AC818" s="91"/>
      <c r="AD818" s="92"/>
      <c r="AE818" s="92"/>
      <c r="AF818" s="92"/>
      <c r="AG818" s="583"/>
      <c r="AH818" s="67" t="s">
        <v>4563</v>
      </c>
      <c r="AI818" s="54">
        <v>9.6000000000000002E-2</v>
      </c>
      <c r="AJ818" s="54">
        <v>1973</v>
      </c>
      <c r="AK818" s="57" t="s">
        <v>4470</v>
      </c>
      <c r="AL818" s="92"/>
    </row>
    <row r="819" spans="1:38" x14ac:dyDescent="0.25">
      <c r="A819" s="63"/>
      <c r="B819" s="62"/>
      <c r="C819" s="62"/>
      <c r="D819" s="92"/>
      <c r="E819" s="92"/>
      <c r="F819" s="92"/>
      <c r="G819" s="92"/>
      <c r="H819" s="92"/>
      <c r="I819" s="92"/>
      <c r="J819" s="92"/>
      <c r="K819" s="92"/>
      <c r="L819" s="92"/>
      <c r="M819" s="93"/>
      <c r="N819" s="520"/>
      <c r="O819" s="54"/>
      <c r="P819" s="54"/>
      <c r="Q819" s="94"/>
      <c r="R819" s="98"/>
      <c r="S819" s="99"/>
      <c r="T819" s="93"/>
      <c r="U819" s="93"/>
      <c r="V819" s="100"/>
      <c r="W819" s="92"/>
      <c r="X819" s="95"/>
      <c r="Y819" s="92"/>
      <c r="Z819" s="92"/>
      <c r="AA819" s="92"/>
      <c r="AB819" s="92"/>
      <c r="AC819" s="91"/>
      <c r="AD819" s="92"/>
      <c r="AE819" s="92"/>
      <c r="AF819" s="92"/>
      <c r="AG819" s="584"/>
      <c r="AH819" s="67" t="s">
        <v>4564</v>
      </c>
      <c r="AI819" s="54">
        <v>0.11700000000000001</v>
      </c>
      <c r="AJ819" s="54">
        <v>1986</v>
      </c>
      <c r="AK819" s="57" t="s">
        <v>4565</v>
      </c>
      <c r="AL819" s="92"/>
    </row>
    <row r="820" spans="1:38" x14ac:dyDescent="0.25">
      <c r="A820" s="63"/>
      <c r="B820" s="62"/>
      <c r="C820" s="62"/>
      <c r="D820" s="92"/>
      <c r="E820" s="92"/>
      <c r="F820" s="92"/>
      <c r="G820" s="92"/>
      <c r="H820" s="92"/>
      <c r="I820" s="92"/>
      <c r="J820" s="92"/>
      <c r="K820" s="92"/>
      <c r="L820" s="92"/>
      <c r="M820" s="93"/>
      <c r="N820" s="520"/>
      <c r="O820" s="54"/>
      <c r="P820" s="54"/>
      <c r="Q820" s="94"/>
      <c r="R820" s="98"/>
      <c r="S820" s="99"/>
      <c r="T820" s="93"/>
      <c r="U820" s="93"/>
      <c r="V820" s="100"/>
      <c r="W820" s="92"/>
      <c r="X820" s="95"/>
      <c r="Y820" s="92"/>
      <c r="Z820" s="92"/>
      <c r="AA820" s="92"/>
      <c r="AB820" s="92"/>
      <c r="AC820" s="91"/>
      <c r="AD820" s="92"/>
      <c r="AE820" s="92"/>
      <c r="AF820" s="92"/>
      <c r="AG820" s="522"/>
      <c r="AH820" s="92"/>
      <c r="AI820" s="92"/>
      <c r="AJ820" s="92"/>
      <c r="AK820" s="92"/>
      <c r="AL820" s="92"/>
    </row>
    <row r="821" spans="1:38" x14ac:dyDescent="0.25">
      <c r="A821" s="63"/>
      <c r="B821" s="62"/>
      <c r="C821" s="62"/>
      <c r="D821" s="92"/>
      <c r="E821" s="92"/>
      <c r="F821" s="92"/>
      <c r="G821" s="92"/>
      <c r="H821" s="92"/>
      <c r="I821" s="92"/>
      <c r="J821" s="92"/>
      <c r="K821" s="92"/>
      <c r="L821" s="92"/>
      <c r="M821" s="93"/>
      <c r="N821" s="520"/>
      <c r="O821" s="54"/>
      <c r="P821" s="54"/>
      <c r="Q821" s="94"/>
      <c r="R821" s="98"/>
      <c r="S821" s="99"/>
      <c r="T821" s="93"/>
      <c r="U821" s="93"/>
      <c r="V821" s="100"/>
      <c r="W821" s="92"/>
      <c r="X821" s="95"/>
      <c r="Y821" s="92"/>
      <c r="Z821" s="92"/>
      <c r="AA821" s="92"/>
      <c r="AB821" s="92"/>
      <c r="AC821" s="91"/>
      <c r="AD821" s="92"/>
      <c r="AE821" s="92"/>
      <c r="AF821" s="92"/>
      <c r="AG821" s="522"/>
      <c r="AH821" s="92"/>
      <c r="AI821" s="92"/>
      <c r="AJ821" s="92"/>
      <c r="AK821" s="92"/>
      <c r="AL821" s="92"/>
    </row>
    <row r="822" spans="1:38" x14ac:dyDescent="0.25">
      <c r="A822" s="63"/>
      <c r="B822" s="62"/>
      <c r="C822" s="62"/>
      <c r="D822" s="92"/>
      <c r="E822" s="92"/>
      <c r="F822" s="92"/>
      <c r="G822" s="92"/>
      <c r="H822" s="92"/>
      <c r="I822" s="92"/>
      <c r="J822" s="92"/>
      <c r="K822" s="92"/>
      <c r="L822" s="92"/>
      <c r="M822" s="93" t="s">
        <v>4541</v>
      </c>
      <c r="N822" s="73" t="s">
        <v>4566</v>
      </c>
      <c r="O822" s="54">
        <v>0.30599999999999999</v>
      </c>
      <c r="P822" s="54">
        <v>1971</v>
      </c>
      <c r="Q822" s="94" t="s">
        <v>3701</v>
      </c>
      <c r="R822" s="66" t="s">
        <v>4567</v>
      </c>
      <c r="S822" s="580">
        <v>70</v>
      </c>
      <c r="T822" s="578">
        <v>1967</v>
      </c>
      <c r="U822" s="578" t="s">
        <v>1016</v>
      </c>
      <c r="V822" s="578" t="s">
        <v>28</v>
      </c>
      <c r="W822" s="92"/>
      <c r="X822" s="95"/>
      <c r="Y822" s="92"/>
      <c r="Z822" s="92"/>
      <c r="AA822" s="92"/>
      <c r="AB822" s="92"/>
      <c r="AC822" s="91"/>
      <c r="AD822" s="92"/>
      <c r="AE822" s="92"/>
      <c r="AF822" s="92"/>
      <c r="AG822" s="582" t="s">
        <v>4568</v>
      </c>
      <c r="AH822" s="67" t="s">
        <v>4569</v>
      </c>
      <c r="AI822" s="54">
        <v>0.13300000000000001</v>
      </c>
      <c r="AJ822" s="54">
        <v>1986</v>
      </c>
      <c r="AK822" s="57" t="s">
        <v>4546</v>
      </c>
      <c r="AL822" s="92"/>
    </row>
    <row r="823" spans="1:38" ht="38.25" x14ac:dyDescent="0.25">
      <c r="A823" s="63"/>
      <c r="B823" s="62"/>
      <c r="C823" s="62"/>
      <c r="D823" s="92"/>
      <c r="E823" s="92"/>
      <c r="F823" s="92"/>
      <c r="G823" s="92"/>
      <c r="H823" s="92"/>
      <c r="I823" s="92"/>
      <c r="J823" s="92"/>
      <c r="K823" s="92"/>
      <c r="L823" s="92"/>
      <c r="M823" s="93"/>
      <c r="N823" s="67"/>
      <c r="O823" s="54"/>
      <c r="P823" s="54"/>
      <c r="Q823" s="94"/>
      <c r="R823" s="110" t="s">
        <v>4570</v>
      </c>
      <c r="S823" s="581"/>
      <c r="T823" s="579"/>
      <c r="U823" s="579"/>
      <c r="V823" s="579"/>
      <c r="W823" s="92"/>
      <c r="X823" s="95"/>
      <c r="Y823" s="92"/>
      <c r="Z823" s="92"/>
      <c r="AA823" s="92"/>
      <c r="AB823" s="92"/>
      <c r="AC823" s="91"/>
      <c r="AD823" s="92"/>
      <c r="AE823" s="92"/>
      <c r="AF823" s="92"/>
      <c r="AG823" s="583"/>
      <c r="AH823" s="67" t="s">
        <v>4571</v>
      </c>
      <c r="AI823" s="54">
        <v>0.126</v>
      </c>
      <c r="AJ823" s="54">
        <v>1976</v>
      </c>
      <c r="AK823" s="57" t="s">
        <v>3754</v>
      </c>
      <c r="AL823" s="92"/>
    </row>
    <row r="824" spans="1:38" x14ac:dyDescent="0.25">
      <c r="A824" s="63"/>
      <c r="B824" s="62"/>
      <c r="C824" s="62"/>
      <c r="D824" s="92"/>
      <c r="E824" s="92"/>
      <c r="F824" s="92"/>
      <c r="G824" s="92"/>
      <c r="H824" s="92"/>
      <c r="I824" s="92"/>
      <c r="J824" s="92"/>
      <c r="K824" s="92"/>
      <c r="L824" s="92"/>
      <c r="M824" s="93"/>
      <c r="N824" s="67"/>
      <c r="O824" s="54"/>
      <c r="P824" s="54"/>
      <c r="Q824" s="94"/>
      <c r="R824" s="98"/>
      <c r="S824" s="99"/>
      <c r="T824" s="93"/>
      <c r="U824" s="93"/>
      <c r="V824" s="100"/>
      <c r="W824" s="92"/>
      <c r="X824" s="95"/>
      <c r="Y824" s="92"/>
      <c r="Z824" s="92"/>
      <c r="AA824" s="92"/>
      <c r="AB824" s="92"/>
      <c r="AC824" s="91"/>
      <c r="AD824" s="92"/>
      <c r="AE824" s="92"/>
      <c r="AF824" s="92"/>
      <c r="AG824" s="583"/>
      <c r="AH824" s="67" t="s">
        <v>4572</v>
      </c>
      <c r="AI824" s="54">
        <v>0.126</v>
      </c>
      <c r="AJ824" s="54">
        <v>1976</v>
      </c>
      <c r="AK824" s="57" t="s">
        <v>3754</v>
      </c>
      <c r="AL824" s="92"/>
    </row>
    <row r="825" spans="1:38" x14ac:dyDescent="0.25">
      <c r="A825" s="63"/>
      <c r="B825" s="62"/>
      <c r="C825" s="62"/>
      <c r="D825" s="92"/>
      <c r="E825" s="92"/>
      <c r="F825" s="92"/>
      <c r="G825" s="92"/>
      <c r="H825" s="92"/>
      <c r="I825" s="92"/>
      <c r="J825" s="92"/>
      <c r="K825" s="92"/>
      <c r="L825" s="92"/>
      <c r="M825" s="93"/>
      <c r="N825" s="67"/>
      <c r="O825" s="54"/>
      <c r="P825" s="54"/>
      <c r="Q825" s="94"/>
      <c r="R825" s="98"/>
      <c r="S825" s="99"/>
      <c r="T825" s="93"/>
      <c r="U825" s="93"/>
      <c r="V825" s="100"/>
      <c r="W825" s="92"/>
      <c r="X825" s="95"/>
      <c r="Y825" s="92"/>
      <c r="Z825" s="92"/>
      <c r="AA825" s="92"/>
      <c r="AB825" s="92"/>
      <c r="AC825" s="91"/>
      <c r="AD825" s="92"/>
      <c r="AE825" s="92"/>
      <c r="AF825" s="92"/>
      <c r="AG825" s="583"/>
      <c r="AH825" s="67" t="s">
        <v>4573</v>
      </c>
      <c r="AI825" s="54">
        <v>5.1999999999999998E-2</v>
      </c>
      <c r="AJ825" s="54">
        <v>1972</v>
      </c>
      <c r="AK825" s="57" t="s">
        <v>3463</v>
      </c>
      <c r="AL825" s="92"/>
    </row>
    <row r="826" spans="1:38" x14ac:dyDescent="0.25">
      <c r="A826" s="63"/>
      <c r="B826" s="73"/>
      <c r="C826" s="73"/>
      <c r="D826" s="92"/>
      <c r="E826" s="92"/>
      <c r="F826" s="92"/>
      <c r="G826" s="92"/>
      <c r="H826" s="92"/>
      <c r="I826" s="92"/>
      <c r="J826" s="92"/>
      <c r="K826" s="92"/>
      <c r="L826" s="92"/>
      <c r="M826" s="93"/>
      <c r="N826" s="67"/>
      <c r="O826" s="54"/>
      <c r="P826" s="54"/>
      <c r="Q826" s="94"/>
      <c r="R826" s="98"/>
      <c r="S826" s="99"/>
      <c r="T826" s="93"/>
      <c r="U826" s="93"/>
      <c r="V826" s="100"/>
      <c r="W826" s="92"/>
      <c r="X826" s="95"/>
      <c r="Y826" s="92"/>
      <c r="Z826" s="92"/>
      <c r="AA826" s="92"/>
      <c r="AB826" s="92"/>
      <c r="AC826" s="91"/>
      <c r="AD826" s="92"/>
      <c r="AE826" s="92"/>
      <c r="AF826" s="92"/>
      <c r="AG826" s="583"/>
      <c r="AH826" s="67" t="s">
        <v>4574</v>
      </c>
      <c r="AI826" s="54">
        <v>4.1000000000000002E-2</v>
      </c>
      <c r="AJ826" s="54">
        <v>1974</v>
      </c>
      <c r="AK826" s="57" t="s">
        <v>4444</v>
      </c>
      <c r="AL826" s="92"/>
    </row>
    <row r="827" spans="1:38" x14ac:dyDescent="0.25">
      <c r="A827" s="63"/>
      <c r="B827" s="73"/>
      <c r="C827" s="73"/>
      <c r="D827" s="92"/>
      <c r="E827" s="92"/>
      <c r="F827" s="92"/>
      <c r="G827" s="92"/>
      <c r="H827" s="92"/>
      <c r="I827" s="92"/>
      <c r="J827" s="92"/>
      <c r="K827" s="92"/>
      <c r="L827" s="92"/>
      <c r="M827" s="93"/>
      <c r="N827" s="67"/>
      <c r="O827" s="54"/>
      <c r="P827" s="54"/>
      <c r="Q827" s="94"/>
      <c r="R827" s="98"/>
      <c r="S827" s="99"/>
      <c r="T827" s="93"/>
      <c r="U827" s="93"/>
      <c r="V827" s="100"/>
      <c r="W827" s="92"/>
      <c r="X827" s="95"/>
      <c r="Y827" s="92"/>
      <c r="Z827" s="92"/>
      <c r="AA827" s="92"/>
      <c r="AB827" s="92"/>
      <c r="AC827" s="91"/>
      <c r="AD827" s="92"/>
      <c r="AE827" s="92"/>
      <c r="AF827" s="92"/>
      <c r="AG827" s="583"/>
      <c r="AH827" s="67" t="s">
        <v>4575</v>
      </c>
      <c r="AI827" s="54">
        <v>4.1000000000000002E-2</v>
      </c>
      <c r="AJ827" s="54">
        <v>1974</v>
      </c>
      <c r="AK827" s="57" t="s">
        <v>4444</v>
      </c>
      <c r="AL827" s="92"/>
    </row>
    <row r="828" spans="1:38" x14ac:dyDescent="0.25">
      <c r="A828" s="63"/>
      <c r="B828" s="62"/>
      <c r="C828" s="62"/>
      <c r="D828" s="92"/>
      <c r="E828" s="92"/>
      <c r="F828" s="92"/>
      <c r="G828" s="92"/>
      <c r="H828" s="92"/>
      <c r="I828" s="92"/>
      <c r="J828" s="92"/>
      <c r="K828" s="92"/>
      <c r="L828" s="92"/>
      <c r="M828" s="93"/>
      <c r="N828" s="67"/>
      <c r="O828" s="54"/>
      <c r="P828" s="54"/>
      <c r="Q828" s="94"/>
      <c r="R828" s="98"/>
      <c r="S828" s="99"/>
      <c r="T828" s="93"/>
      <c r="U828" s="93"/>
      <c r="V828" s="100"/>
      <c r="W828" s="92"/>
      <c r="X828" s="95"/>
      <c r="Y828" s="92"/>
      <c r="Z828" s="92"/>
      <c r="AA828" s="92"/>
      <c r="AB828" s="92"/>
      <c r="AC828" s="91"/>
      <c r="AD828" s="92"/>
      <c r="AE828" s="92"/>
      <c r="AF828" s="92"/>
      <c r="AG828" s="583"/>
      <c r="AH828" s="67" t="s">
        <v>4576</v>
      </c>
      <c r="AI828" s="54">
        <v>3.5999999999999997E-2</v>
      </c>
      <c r="AJ828" s="54">
        <v>1974</v>
      </c>
      <c r="AK828" s="57" t="s">
        <v>4444</v>
      </c>
      <c r="AL828" s="92"/>
    </row>
    <row r="829" spans="1:38" x14ac:dyDescent="0.25">
      <c r="A829" s="63"/>
      <c r="B829" s="62"/>
      <c r="C829" s="62"/>
      <c r="D829" s="92"/>
      <c r="E829" s="92"/>
      <c r="F829" s="92"/>
      <c r="G829" s="92"/>
      <c r="H829" s="92"/>
      <c r="I829" s="92"/>
      <c r="J829" s="92"/>
      <c r="K829" s="92"/>
      <c r="L829" s="92"/>
      <c r="M829" s="93"/>
      <c r="N829" s="67"/>
      <c r="O829" s="54"/>
      <c r="P829" s="54"/>
      <c r="Q829" s="94"/>
      <c r="R829" s="98"/>
      <c r="S829" s="99"/>
      <c r="T829" s="93"/>
      <c r="U829" s="93"/>
      <c r="V829" s="100"/>
      <c r="W829" s="92"/>
      <c r="X829" s="95"/>
      <c r="Y829" s="92"/>
      <c r="Z829" s="92"/>
      <c r="AA829" s="92"/>
      <c r="AB829" s="92"/>
      <c r="AC829" s="91"/>
      <c r="AD829" s="92"/>
      <c r="AE829" s="92"/>
      <c r="AF829" s="92"/>
      <c r="AG829" s="583"/>
      <c r="AH829" s="67" t="s">
        <v>4577</v>
      </c>
      <c r="AI829" s="54">
        <v>4.1000000000000002E-2</v>
      </c>
      <c r="AJ829" s="54">
        <v>1993</v>
      </c>
      <c r="AK829" s="57" t="s">
        <v>4578</v>
      </c>
      <c r="AL829" s="92"/>
    </row>
    <row r="830" spans="1:38" x14ac:dyDescent="0.25">
      <c r="A830" s="63"/>
      <c r="B830" s="62"/>
      <c r="C830" s="62"/>
      <c r="D830" s="92"/>
      <c r="E830" s="92"/>
      <c r="F830" s="92"/>
      <c r="G830" s="92"/>
      <c r="H830" s="92"/>
      <c r="I830" s="92"/>
      <c r="J830" s="92"/>
      <c r="K830" s="92"/>
      <c r="L830" s="92"/>
      <c r="M830" s="93"/>
      <c r="N830" s="67"/>
      <c r="O830" s="54"/>
      <c r="P830" s="54"/>
      <c r="Q830" s="94"/>
      <c r="R830" s="98"/>
      <c r="S830" s="99"/>
      <c r="T830" s="93"/>
      <c r="U830" s="93"/>
      <c r="V830" s="100"/>
      <c r="W830" s="92"/>
      <c r="X830" s="95"/>
      <c r="Y830" s="92"/>
      <c r="Z830" s="92"/>
      <c r="AA830" s="92"/>
      <c r="AB830" s="92"/>
      <c r="AC830" s="91"/>
      <c r="AD830" s="92"/>
      <c r="AE830" s="92"/>
      <c r="AF830" s="92"/>
      <c r="AG830" s="583"/>
      <c r="AH830" s="67" t="s">
        <v>4579</v>
      </c>
      <c r="AI830" s="54">
        <v>7.6999999999999999E-2</v>
      </c>
      <c r="AJ830" s="54">
        <v>1993</v>
      </c>
      <c r="AK830" s="57" t="s">
        <v>4578</v>
      </c>
      <c r="AL830" s="92"/>
    </row>
    <row r="831" spans="1:38" x14ac:dyDescent="0.25">
      <c r="A831" s="63"/>
      <c r="B831" s="62"/>
      <c r="C831" s="62"/>
      <c r="D831" s="92"/>
      <c r="E831" s="92"/>
      <c r="F831" s="92"/>
      <c r="G831" s="92"/>
      <c r="H831" s="92"/>
      <c r="I831" s="92"/>
      <c r="J831" s="92"/>
      <c r="K831" s="92"/>
      <c r="L831" s="92"/>
      <c r="M831" s="93"/>
      <c r="N831" s="67"/>
      <c r="O831" s="54"/>
      <c r="P831" s="54"/>
      <c r="Q831" s="94"/>
      <c r="R831" s="98"/>
      <c r="S831" s="99"/>
      <c r="T831" s="93"/>
      <c r="U831" s="93"/>
      <c r="V831" s="100"/>
      <c r="W831" s="92"/>
      <c r="X831" s="95"/>
      <c r="Y831" s="92"/>
      <c r="Z831" s="92"/>
      <c r="AA831" s="92"/>
      <c r="AB831" s="92"/>
      <c r="AC831" s="91"/>
      <c r="AD831" s="92"/>
      <c r="AE831" s="92"/>
      <c r="AF831" s="92"/>
      <c r="AG831" s="583"/>
      <c r="AH831" s="67" t="s">
        <v>4580</v>
      </c>
      <c r="AI831" s="54">
        <v>2.1999999999999999E-2</v>
      </c>
      <c r="AJ831" s="54">
        <v>1993</v>
      </c>
      <c r="AK831" s="57" t="s">
        <v>4578</v>
      </c>
      <c r="AL831" s="92"/>
    </row>
    <row r="832" spans="1:38" x14ac:dyDescent="0.25">
      <c r="A832" s="63"/>
      <c r="B832" s="62"/>
      <c r="C832" s="62"/>
      <c r="D832" s="92"/>
      <c r="E832" s="92"/>
      <c r="F832" s="92"/>
      <c r="G832" s="92"/>
      <c r="H832" s="92"/>
      <c r="I832" s="92"/>
      <c r="J832" s="92"/>
      <c r="K832" s="92"/>
      <c r="L832" s="92"/>
      <c r="M832" s="93"/>
      <c r="N832" s="67"/>
      <c r="O832" s="54"/>
      <c r="P832" s="54"/>
      <c r="Q832" s="94"/>
      <c r="R832" s="98"/>
      <c r="S832" s="99"/>
      <c r="T832" s="93"/>
      <c r="U832" s="93"/>
      <c r="V832" s="100"/>
      <c r="W832" s="92"/>
      <c r="X832" s="95"/>
      <c r="Y832" s="92"/>
      <c r="Z832" s="92"/>
      <c r="AA832" s="92"/>
      <c r="AB832" s="92"/>
      <c r="AC832" s="91"/>
      <c r="AD832" s="92"/>
      <c r="AE832" s="92"/>
      <c r="AF832" s="92"/>
      <c r="AG832" s="583"/>
      <c r="AH832" s="67" t="s">
        <v>4581</v>
      </c>
      <c r="AI832" s="54">
        <v>0.124</v>
      </c>
      <c r="AJ832" s="54">
        <v>1993</v>
      </c>
      <c r="AK832" s="57" t="s">
        <v>3526</v>
      </c>
      <c r="AL832" s="92"/>
    </row>
    <row r="833" spans="1:40" x14ac:dyDescent="0.25">
      <c r="A833" s="63"/>
      <c r="B833" s="62"/>
      <c r="C833" s="62"/>
      <c r="D833" s="92"/>
      <c r="E833" s="92"/>
      <c r="F833" s="92"/>
      <c r="G833" s="92"/>
      <c r="H833" s="92"/>
      <c r="I833" s="92"/>
      <c r="J833" s="92"/>
      <c r="K833" s="92"/>
      <c r="L833" s="92"/>
      <c r="M833" s="93"/>
      <c r="N833" s="67"/>
      <c r="O833" s="54"/>
      <c r="P833" s="54"/>
      <c r="Q833" s="94"/>
      <c r="R833" s="98"/>
      <c r="S833" s="99"/>
      <c r="T833" s="93"/>
      <c r="U833" s="93"/>
      <c r="V833" s="100"/>
      <c r="W833" s="92"/>
      <c r="X833" s="95"/>
      <c r="Y833" s="92"/>
      <c r="Z833" s="92"/>
      <c r="AA833" s="92"/>
      <c r="AB833" s="92"/>
      <c r="AC833" s="91"/>
      <c r="AD833" s="92"/>
      <c r="AE833" s="92"/>
      <c r="AF833" s="92"/>
      <c r="AG833" s="583"/>
      <c r="AH833" s="67" t="s">
        <v>4582</v>
      </c>
      <c r="AI833" s="54">
        <v>8.6999999999999994E-2</v>
      </c>
      <c r="AJ833" s="54">
        <v>1972</v>
      </c>
      <c r="AK833" s="57" t="s">
        <v>3463</v>
      </c>
      <c r="AL833" s="92"/>
    </row>
    <row r="834" spans="1:40" x14ac:dyDescent="0.25">
      <c r="A834" s="63"/>
      <c r="B834" s="62"/>
      <c r="C834" s="62"/>
      <c r="D834" s="92"/>
      <c r="E834" s="92"/>
      <c r="F834" s="92"/>
      <c r="G834" s="92"/>
      <c r="H834" s="92"/>
      <c r="I834" s="92"/>
      <c r="J834" s="92"/>
      <c r="K834" s="92"/>
      <c r="L834" s="92"/>
      <c r="M834" s="93"/>
      <c r="N834" s="67"/>
      <c r="O834" s="54"/>
      <c r="P834" s="54"/>
      <c r="Q834" s="94"/>
      <c r="R834" s="98"/>
      <c r="S834" s="99"/>
      <c r="T834" s="93"/>
      <c r="U834" s="93"/>
      <c r="V834" s="100"/>
      <c r="W834" s="92"/>
      <c r="X834" s="95"/>
      <c r="Y834" s="92"/>
      <c r="Z834" s="92"/>
      <c r="AA834" s="92"/>
      <c r="AB834" s="92"/>
      <c r="AC834" s="91"/>
      <c r="AD834" s="92"/>
      <c r="AE834" s="92"/>
      <c r="AF834" s="92"/>
      <c r="AG834" s="583"/>
      <c r="AH834" s="67" t="s">
        <v>4583</v>
      </c>
      <c r="AI834" s="54">
        <v>0.115</v>
      </c>
      <c r="AJ834" s="54">
        <v>1977</v>
      </c>
      <c r="AK834" s="57" t="s">
        <v>3943</v>
      </c>
      <c r="AL834" s="92"/>
    </row>
    <row r="835" spans="1:40" x14ac:dyDescent="0.25">
      <c r="A835" s="63"/>
      <c r="B835" s="62"/>
      <c r="C835" s="62"/>
      <c r="D835" s="92"/>
      <c r="E835" s="92"/>
      <c r="F835" s="92"/>
      <c r="G835" s="92"/>
      <c r="H835" s="92"/>
      <c r="I835" s="92"/>
      <c r="J835" s="92"/>
      <c r="K835" s="92"/>
      <c r="L835" s="92"/>
      <c r="M835" s="93"/>
      <c r="N835" s="67"/>
      <c r="O835" s="54"/>
      <c r="P835" s="54"/>
      <c r="Q835" s="94"/>
      <c r="R835" s="98"/>
      <c r="S835" s="99"/>
      <c r="T835" s="93"/>
      <c r="U835" s="93"/>
      <c r="V835" s="100"/>
      <c r="W835" s="92"/>
      <c r="X835" s="95"/>
      <c r="Y835" s="92"/>
      <c r="Z835" s="92"/>
      <c r="AA835" s="92"/>
      <c r="AB835" s="92"/>
      <c r="AC835" s="91"/>
      <c r="AD835" s="92"/>
      <c r="AE835" s="92"/>
      <c r="AF835" s="92"/>
      <c r="AG835" s="584"/>
      <c r="AH835" s="67" t="s">
        <v>4584</v>
      </c>
      <c r="AI835" s="54">
        <v>7.0999999999999994E-2</v>
      </c>
      <c r="AJ835" s="54">
        <v>1978</v>
      </c>
      <c r="AK835" s="57" t="s">
        <v>3754</v>
      </c>
      <c r="AL835" s="92"/>
    </row>
    <row r="836" spans="1:40" x14ac:dyDescent="0.25">
      <c r="A836" s="63"/>
      <c r="B836" s="67"/>
      <c r="C836" s="67"/>
      <c r="D836" s="92"/>
      <c r="E836" s="92"/>
      <c r="F836" s="92"/>
      <c r="G836" s="92"/>
      <c r="H836" s="92"/>
      <c r="I836" s="92"/>
      <c r="J836" s="92"/>
      <c r="K836" s="92"/>
      <c r="L836" s="92"/>
      <c r="M836" s="93"/>
      <c r="N836" s="67"/>
      <c r="O836" s="54"/>
      <c r="P836" s="54"/>
      <c r="Q836" s="94"/>
      <c r="R836" s="98"/>
      <c r="S836" s="99"/>
      <c r="T836" s="93"/>
      <c r="U836" s="93"/>
      <c r="V836" s="100"/>
      <c r="W836" s="92"/>
      <c r="X836" s="95"/>
      <c r="Y836" s="92"/>
      <c r="Z836" s="92"/>
      <c r="AA836" s="92"/>
      <c r="AB836" s="92"/>
      <c r="AC836" s="91"/>
      <c r="AD836" s="92"/>
      <c r="AE836" s="92"/>
      <c r="AF836" s="92"/>
      <c r="AG836" s="522"/>
      <c r="AH836" s="92"/>
      <c r="AI836" s="92"/>
      <c r="AJ836" s="92"/>
      <c r="AK836" s="92"/>
      <c r="AL836" s="92"/>
    </row>
    <row r="837" spans="1:40" x14ac:dyDescent="0.25">
      <c r="A837" s="63"/>
      <c r="B837" s="73"/>
      <c r="C837" s="73"/>
      <c r="D837" s="92"/>
      <c r="E837" s="92"/>
      <c r="F837" s="92"/>
      <c r="G837" s="92"/>
      <c r="H837" s="92"/>
      <c r="I837" s="92"/>
      <c r="J837" s="92"/>
      <c r="K837" s="92"/>
      <c r="L837" s="92"/>
      <c r="M837" s="93"/>
      <c r="N837" s="67"/>
      <c r="O837" s="54"/>
      <c r="P837" s="54"/>
      <c r="Q837" s="94"/>
      <c r="R837" s="98"/>
      <c r="S837" s="99"/>
      <c r="T837" s="93"/>
      <c r="U837" s="93"/>
      <c r="V837" s="100"/>
      <c r="W837" s="92"/>
      <c r="X837" s="95"/>
      <c r="Y837" s="92"/>
      <c r="Z837" s="92"/>
      <c r="AA837" s="92"/>
      <c r="AB837" s="92"/>
      <c r="AC837" s="91"/>
      <c r="AD837" s="92"/>
      <c r="AE837" s="92"/>
      <c r="AF837" s="92"/>
      <c r="AG837" s="522"/>
      <c r="AH837" s="92"/>
      <c r="AI837" s="92"/>
      <c r="AJ837" s="92"/>
      <c r="AK837" s="92"/>
      <c r="AL837" s="92"/>
    </row>
    <row r="838" spans="1:40" x14ac:dyDescent="0.25">
      <c r="A838" s="63"/>
      <c r="B838" s="73"/>
      <c r="C838" s="73"/>
      <c r="D838" s="92"/>
      <c r="E838" s="92"/>
      <c r="F838" s="92"/>
      <c r="G838" s="92"/>
      <c r="H838" s="92"/>
      <c r="I838" s="92"/>
      <c r="J838" s="92"/>
      <c r="K838" s="92"/>
      <c r="L838" s="92"/>
      <c r="M838" s="93" t="s">
        <v>4585</v>
      </c>
      <c r="N838" s="67" t="s">
        <v>4586</v>
      </c>
      <c r="O838" s="54">
        <v>0.48299999999999998</v>
      </c>
      <c r="P838" s="54">
        <v>1973</v>
      </c>
      <c r="Q838" s="94" t="s">
        <v>3567</v>
      </c>
      <c r="R838" s="66" t="s">
        <v>1732</v>
      </c>
      <c r="S838" s="580">
        <v>36</v>
      </c>
      <c r="T838" s="66">
        <v>1973</v>
      </c>
      <c r="U838" s="578" t="s">
        <v>1016</v>
      </c>
      <c r="V838" s="578" t="s">
        <v>28</v>
      </c>
      <c r="W838" s="92"/>
      <c r="X838" s="95"/>
      <c r="Y838" s="92"/>
      <c r="Z838" s="92"/>
      <c r="AA838" s="92"/>
      <c r="AB838" s="92"/>
      <c r="AC838" s="91"/>
      <c r="AD838" s="92"/>
      <c r="AE838" s="92"/>
      <c r="AF838" s="92"/>
      <c r="AG838" s="582" t="s">
        <v>4587</v>
      </c>
      <c r="AH838" s="518" t="s">
        <v>4588</v>
      </c>
      <c r="AI838" s="54">
        <v>0.27800000000000002</v>
      </c>
      <c r="AJ838" s="54">
        <v>1984</v>
      </c>
      <c r="AK838" s="57" t="s">
        <v>3454</v>
      </c>
      <c r="AL838" s="92"/>
      <c r="AN838" s="97" t="s">
        <v>4589</v>
      </c>
    </row>
    <row r="839" spans="1:40" ht="38.25" x14ac:dyDescent="0.25">
      <c r="A839" s="66"/>
      <c r="B839" s="62"/>
      <c r="C839" s="62"/>
      <c r="D839" s="92"/>
      <c r="E839" s="92"/>
      <c r="F839" s="92"/>
      <c r="G839" s="92"/>
      <c r="H839" s="92"/>
      <c r="I839" s="92"/>
      <c r="J839" s="92"/>
      <c r="K839" s="92"/>
      <c r="L839" s="92"/>
      <c r="M839" s="93"/>
      <c r="N839" s="67"/>
      <c r="O839" s="54"/>
      <c r="P839" s="54"/>
      <c r="Q839" s="94"/>
      <c r="R839" s="110" t="s">
        <v>4590</v>
      </c>
      <c r="S839" s="581"/>
      <c r="T839" s="99">
        <v>2014</v>
      </c>
      <c r="U839" s="579"/>
      <c r="V839" s="579"/>
      <c r="W839" s="92"/>
      <c r="X839" s="95"/>
      <c r="Y839" s="92"/>
      <c r="Z839" s="92"/>
      <c r="AA839" s="92"/>
      <c r="AB839" s="92"/>
      <c r="AC839" s="91"/>
      <c r="AD839" s="92"/>
      <c r="AE839" s="92"/>
      <c r="AF839" s="92"/>
      <c r="AG839" s="583"/>
      <c r="AH839" s="518" t="s">
        <v>4591</v>
      </c>
      <c r="AI839" s="54">
        <v>0.27800000000000002</v>
      </c>
      <c r="AJ839" s="54">
        <v>1984</v>
      </c>
      <c r="AK839" s="57" t="s">
        <v>3454</v>
      </c>
      <c r="AL839" s="92"/>
      <c r="AN839" s="97" t="s">
        <v>4589</v>
      </c>
    </row>
    <row r="840" spans="1:40" x14ac:dyDescent="0.25">
      <c r="A840" s="63"/>
      <c r="B840" s="62"/>
      <c r="C840" s="62"/>
      <c r="D840" s="92"/>
      <c r="E840" s="92"/>
      <c r="F840" s="92"/>
      <c r="G840" s="92"/>
      <c r="H840" s="92"/>
      <c r="I840" s="92"/>
      <c r="J840" s="92"/>
      <c r="K840" s="92"/>
      <c r="L840" s="92"/>
      <c r="M840" s="93"/>
      <c r="N840" s="67"/>
      <c r="O840" s="54"/>
      <c r="P840" s="54"/>
      <c r="Q840" s="94"/>
      <c r="R840" s="98"/>
      <c r="S840" s="99"/>
      <c r="T840" s="93"/>
      <c r="U840" s="93"/>
      <c r="V840" s="100"/>
      <c r="W840" s="92"/>
      <c r="X840" s="95"/>
      <c r="Y840" s="92"/>
      <c r="Z840" s="92"/>
      <c r="AA840" s="92"/>
      <c r="AB840" s="92"/>
      <c r="AC840" s="91"/>
      <c r="AD840" s="92"/>
      <c r="AE840" s="92"/>
      <c r="AF840" s="92"/>
      <c r="AG840" s="583"/>
      <c r="AH840" s="67" t="s">
        <v>4592</v>
      </c>
      <c r="AI840" s="54">
        <v>0.44600000000000001</v>
      </c>
      <c r="AJ840" s="54">
        <v>1984</v>
      </c>
      <c r="AK840" s="57" t="s">
        <v>3454</v>
      </c>
      <c r="AL840" s="92"/>
    </row>
    <row r="841" spans="1:40" x14ac:dyDescent="0.25">
      <c r="A841" s="63"/>
      <c r="B841" s="62"/>
      <c r="C841" s="62"/>
      <c r="D841" s="92"/>
      <c r="E841" s="92"/>
      <c r="F841" s="92"/>
      <c r="G841" s="92"/>
      <c r="H841" s="92"/>
      <c r="I841" s="92"/>
      <c r="J841" s="92"/>
      <c r="K841" s="92"/>
      <c r="L841" s="92"/>
      <c r="M841" s="93"/>
      <c r="N841" s="67"/>
      <c r="O841" s="54"/>
      <c r="P841" s="54"/>
      <c r="Q841" s="94"/>
      <c r="R841" s="98"/>
      <c r="S841" s="99"/>
      <c r="T841" s="93"/>
      <c r="U841" s="93"/>
      <c r="V841" s="100"/>
      <c r="W841" s="92"/>
      <c r="X841" s="95"/>
      <c r="Y841" s="92"/>
      <c r="Z841" s="92"/>
      <c r="AA841" s="92"/>
      <c r="AB841" s="92"/>
      <c r="AC841" s="91"/>
      <c r="AD841" s="92"/>
      <c r="AE841" s="92"/>
      <c r="AF841" s="92"/>
      <c r="AG841" s="583"/>
      <c r="AH841" s="67" t="s">
        <v>4593</v>
      </c>
      <c r="AI841" s="54">
        <v>0.13200000000000001</v>
      </c>
      <c r="AJ841" s="54">
        <v>1989</v>
      </c>
      <c r="AK841" s="57" t="s">
        <v>3559</v>
      </c>
      <c r="AL841" s="92"/>
    </row>
    <row r="842" spans="1:40" x14ac:dyDescent="0.25">
      <c r="A842" s="63"/>
      <c r="B842" s="62"/>
      <c r="C842" s="62"/>
      <c r="D842" s="92"/>
      <c r="E842" s="92"/>
      <c r="F842" s="92"/>
      <c r="G842" s="92"/>
      <c r="H842" s="92"/>
      <c r="I842" s="92"/>
      <c r="J842" s="92"/>
      <c r="K842" s="92"/>
      <c r="L842" s="92"/>
      <c r="M842" s="93"/>
      <c r="N842" s="67"/>
      <c r="O842" s="54"/>
      <c r="P842" s="54"/>
      <c r="Q842" s="94"/>
      <c r="R842" s="98"/>
      <c r="S842" s="99"/>
      <c r="T842" s="93"/>
      <c r="U842" s="93"/>
      <c r="V842" s="100"/>
      <c r="W842" s="92"/>
      <c r="X842" s="95"/>
      <c r="Y842" s="92"/>
      <c r="Z842" s="92"/>
      <c r="AA842" s="92"/>
      <c r="AB842" s="92"/>
      <c r="AC842" s="91"/>
      <c r="AD842" s="92"/>
      <c r="AE842" s="92"/>
      <c r="AF842" s="92"/>
      <c r="AG842" s="583"/>
      <c r="AH842" s="67" t="s">
        <v>4594</v>
      </c>
      <c r="AI842" s="54">
        <v>7.0000000000000007E-2</v>
      </c>
      <c r="AJ842" s="54">
        <v>1998</v>
      </c>
      <c r="AK842" s="57" t="s">
        <v>3559</v>
      </c>
      <c r="AL842" s="92"/>
    </row>
    <row r="843" spans="1:40" x14ac:dyDescent="0.25">
      <c r="A843" s="63"/>
      <c r="B843" s="62"/>
      <c r="C843" s="62"/>
      <c r="D843" s="92"/>
      <c r="E843" s="92"/>
      <c r="F843" s="92"/>
      <c r="G843" s="92"/>
      <c r="H843" s="92"/>
      <c r="I843" s="92"/>
      <c r="J843" s="92"/>
      <c r="K843" s="92"/>
      <c r="L843" s="92"/>
      <c r="M843" s="93"/>
      <c r="N843" s="67"/>
      <c r="O843" s="54"/>
      <c r="P843" s="54"/>
      <c r="Q843" s="94"/>
      <c r="R843" s="98"/>
      <c r="S843" s="99"/>
      <c r="T843" s="93"/>
      <c r="U843" s="93"/>
      <c r="V843" s="100"/>
      <c r="W843" s="92"/>
      <c r="X843" s="95"/>
      <c r="Y843" s="92"/>
      <c r="Z843" s="92"/>
      <c r="AA843" s="92"/>
      <c r="AB843" s="92"/>
      <c r="AC843" s="91"/>
      <c r="AD843" s="92"/>
      <c r="AE843" s="92"/>
      <c r="AF843" s="92"/>
      <c r="AG843" s="583"/>
      <c r="AH843" s="67" t="s">
        <v>4595</v>
      </c>
      <c r="AI843" s="54">
        <v>7.1999999999999995E-2</v>
      </c>
      <c r="AJ843" s="54">
        <v>2015</v>
      </c>
      <c r="AK843" s="57" t="s">
        <v>3830</v>
      </c>
      <c r="AL843" s="92"/>
    </row>
    <row r="844" spans="1:40" x14ac:dyDescent="0.25">
      <c r="A844" s="63"/>
      <c r="B844" s="62"/>
      <c r="C844" s="62"/>
      <c r="D844" s="92"/>
      <c r="E844" s="92"/>
      <c r="F844" s="92"/>
      <c r="G844" s="92"/>
      <c r="H844" s="92"/>
      <c r="I844" s="92"/>
      <c r="J844" s="92"/>
      <c r="K844" s="92"/>
      <c r="L844" s="92"/>
      <c r="M844" s="93"/>
      <c r="N844" s="67"/>
      <c r="O844" s="54"/>
      <c r="P844" s="54"/>
      <c r="Q844" s="94"/>
      <c r="R844" s="98"/>
      <c r="S844" s="99"/>
      <c r="T844" s="93"/>
      <c r="U844" s="93"/>
      <c r="V844" s="100"/>
      <c r="W844" s="92"/>
      <c r="X844" s="95"/>
      <c r="Y844" s="92"/>
      <c r="Z844" s="92"/>
      <c r="AA844" s="92"/>
      <c r="AB844" s="92"/>
      <c r="AC844" s="91"/>
      <c r="AD844" s="92"/>
      <c r="AE844" s="92"/>
      <c r="AF844" s="92"/>
      <c r="AG844" s="583"/>
      <c r="AH844" s="67" t="s">
        <v>4596</v>
      </c>
      <c r="AI844" s="54">
        <v>0.36899999999999999</v>
      </c>
      <c r="AJ844" s="54">
        <v>1989</v>
      </c>
      <c r="AK844" s="57" t="s">
        <v>3539</v>
      </c>
      <c r="AL844" s="92"/>
    </row>
    <row r="845" spans="1:40" x14ac:dyDescent="0.25">
      <c r="A845" s="63"/>
      <c r="B845" s="62"/>
      <c r="C845" s="62"/>
      <c r="D845" s="92"/>
      <c r="E845" s="92"/>
      <c r="F845" s="92"/>
      <c r="G845" s="92"/>
      <c r="H845" s="92"/>
      <c r="I845" s="92"/>
      <c r="J845" s="92"/>
      <c r="K845" s="92"/>
      <c r="L845" s="92"/>
      <c r="M845" s="93"/>
      <c r="N845" s="67"/>
      <c r="O845" s="54"/>
      <c r="P845" s="54"/>
      <c r="Q845" s="94"/>
      <c r="R845" s="98"/>
      <c r="S845" s="99"/>
      <c r="T845" s="93"/>
      <c r="U845" s="93"/>
      <c r="V845" s="100"/>
      <c r="W845" s="92"/>
      <c r="X845" s="95"/>
      <c r="Y845" s="92"/>
      <c r="Z845" s="92"/>
      <c r="AA845" s="92"/>
      <c r="AB845" s="92"/>
      <c r="AC845" s="91"/>
      <c r="AD845" s="92"/>
      <c r="AE845" s="92"/>
      <c r="AF845" s="92"/>
      <c r="AG845" s="583"/>
      <c r="AH845" s="67" t="s">
        <v>4597</v>
      </c>
      <c r="AI845" s="54">
        <v>0.37</v>
      </c>
      <c r="AJ845" s="54">
        <v>1989</v>
      </c>
      <c r="AK845" s="57" t="s">
        <v>3539</v>
      </c>
      <c r="AL845" s="92"/>
    </row>
    <row r="846" spans="1:40" x14ac:dyDescent="0.25">
      <c r="A846" s="63"/>
      <c r="B846" s="62"/>
      <c r="C846" s="62"/>
      <c r="D846" s="92"/>
      <c r="E846" s="92"/>
      <c r="F846" s="92"/>
      <c r="G846" s="92"/>
      <c r="H846" s="92"/>
      <c r="I846" s="92"/>
      <c r="J846" s="92"/>
      <c r="K846" s="92"/>
      <c r="L846" s="92"/>
      <c r="M846" s="93"/>
      <c r="N846" s="67"/>
      <c r="O846" s="54"/>
      <c r="P846" s="54"/>
      <c r="Q846" s="94"/>
      <c r="R846" s="98"/>
      <c r="S846" s="99"/>
      <c r="T846" s="93"/>
      <c r="U846" s="93"/>
      <c r="V846" s="100"/>
      <c r="W846" s="92"/>
      <c r="X846" s="95"/>
      <c r="Y846" s="92"/>
      <c r="Z846" s="92"/>
      <c r="AA846" s="92"/>
      <c r="AB846" s="92"/>
      <c r="AC846" s="91"/>
      <c r="AD846" s="92"/>
      <c r="AE846" s="92"/>
      <c r="AF846" s="92"/>
      <c r="AG846" s="584"/>
      <c r="AH846" s="67" t="s">
        <v>4598</v>
      </c>
      <c r="AI846" s="54">
        <v>5.0999999999999997E-2</v>
      </c>
      <c r="AJ846" s="54">
        <v>1989</v>
      </c>
      <c r="AK846" s="57" t="s">
        <v>3754</v>
      </c>
      <c r="AL846" s="92"/>
    </row>
    <row r="847" spans="1:40" x14ac:dyDescent="0.25">
      <c r="A847" s="63"/>
      <c r="B847" s="62"/>
      <c r="C847" s="62"/>
      <c r="D847" s="92"/>
      <c r="E847" s="92"/>
      <c r="F847" s="92"/>
      <c r="G847" s="92"/>
      <c r="H847" s="92"/>
      <c r="I847" s="92"/>
      <c r="J847" s="92"/>
      <c r="K847" s="92"/>
      <c r="L847" s="92"/>
      <c r="M847" s="93"/>
      <c r="N847" s="67"/>
      <c r="O847" s="54"/>
      <c r="P847" s="54"/>
      <c r="Q847" s="94"/>
      <c r="R847" s="98"/>
      <c r="S847" s="99"/>
      <c r="T847" s="93"/>
      <c r="U847" s="93"/>
      <c r="V847" s="100"/>
      <c r="W847" s="92"/>
      <c r="X847" s="95"/>
      <c r="Y847" s="92"/>
      <c r="Z847" s="92"/>
      <c r="AA847" s="92"/>
      <c r="AB847" s="92"/>
      <c r="AC847" s="91"/>
      <c r="AD847" s="92"/>
      <c r="AE847" s="92"/>
      <c r="AF847" s="92"/>
      <c r="AG847" s="522" t="s">
        <v>4599</v>
      </c>
      <c r="AH847" s="73" t="s">
        <v>4600</v>
      </c>
      <c r="AI847" s="54">
        <v>0.124</v>
      </c>
      <c r="AJ847" s="54">
        <v>2014</v>
      </c>
      <c r="AK847" s="57" t="s">
        <v>4601</v>
      </c>
      <c r="AL847" s="92"/>
    </row>
    <row r="848" spans="1:40" x14ac:dyDescent="0.25">
      <c r="A848" s="63"/>
      <c r="B848" s="62"/>
      <c r="C848" s="62"/>
      <c r="D848" s="92"/>
      <c r="E848" s="92"/>
      <c r="F848" s="92"/>
      <c r="G848" s="92"/>
      <c r="H848" s="92"/>
      <c r="I848" s="92"/>
      <c r="J848" s="92"/>
      <c r="K848" s="92"/>
      <c r="L848" s="92"/>
      <c r="M848" s="93"/>
      <c r="N848" s="67"/>
      <c r="O848" s="54"/>
      <c r="P848" s="54"/>
      <c r="Q848" s="94"/>
      <c r="R848" s="98"/>
      <c r="S848" s="99"/>
      <c r="T848" s="93"/>
      <c r="U848" s="93"/>
      <c r="V848" s="100"/>
      <c r="W848" s="92"/>
      <c r="X848" s="95"/>
      <c r="Y848" s="92"/>
      <c r="Z848" s="92"/>
      <c r="AA848" s="92"/>
      <c r="AB848" s="92"/>
      <c r="AC848" s="91"/>
      <c r="AD848" s="92"/>
      <c r="AE848" s="92"/>
      <c r="AF848" s="92"/>
      <c r="AG848" s="522" t="s">
        <v>4602</v>
      </c>
      <c r="AH848" s="73" t="s">
        <v>4603</v>
      </c>
      <c r="AI848" s="54">
        <v>9.6000000000000002E-2</v>
      </c>
      <c r="AJ848" s="54">
        <v>2021</v>
      </c>
      <c r="AK848" s="57" t="s">
        <v>4604</v>
      </c>
      <c r="AL848" s="92"/>
    </row>
    <row r="849" spans="1:38" x14ac:dyDescent="0.25">
      <c r="A849" s="63"/>
      <c r="B849" s="67"/>
      <c r="C849" s="67"/>
      <c r="D849" s="92"/>
      <c r="E849" s="92"/>
      <c r="F849" s="92"/>
      <c r="G849" s="92"/>
      <c r="H849" s="92"/>
      <c r="I849" s="92"/>
      <c r="J849" s="92"/>
      <c r="K849" s="92"/>
      <c r="L849" s="92"/>
      <c r="M849" s="93"/>
      <c r="N849" s="67"/>
      <c r="O849" s="54"/>
      <c r="P849" s="54"/>
      <c r="Q849" s="94"/>
      <c r="R849" s="98"/>
      <c r="S849" s="99"/>
      <c r="T849" s="93"/>
      <c r="U849" s="93"/>
      <c r="V849" s="100"/>
      <c r="W849" s="92"/>
      <c r="X849" s="95"/>
      <c r="Y849" s="92"/>
      <c r="Z849" s="92"/>
      <c r="AA849" s="92"/>
      <c r="AB849" s="92"/>
      <c r="AC849" s="91"/>
      <c r="AD849" s="92"/>
      <c r="AE849" s="92"/>
      <c r="AF849" s="92"/>
      <c r="AG849" s="522"/>
      <c r="AH849" s="92"/>
      <c r="AI849" s="92"/>
      <c r="AJ849" s="92"/>
      <c r="AK849" s="92"/>
      <c r="AL849" s="92"/>
    </row>
    <row r="850" spans="1:38" x14ac:dyDescent="0.25">
      <c r="A850" s="63"/>
      <c r="B850" s="67"/>
      <c r="C850" s="67"/>
      <c r="D850" s="92"/>
      <c r="E850" s="92"/>
      <c r="F850" s="92"/>
      <c r="G850" s="92"/>
      <c r="H850" s="92"/>
      <c r="I850" s="92"/>
      <c r="J850" s="92"/>
      <c r="K850" s="92"/>
      <c r="L850" s="92"/>
      <c r="M850" s="93"/>
      <c r="N850" s="67"/>
      <c r="O850" s="54"/>
      <c r="P850" s="54"/>
      <c r="Q850" s="94"/>
      <c r="R850" s="98"/>
      <c r="S850" s="99"/>
      <c r="T850" s="93"/>
      <c r="U850" s="93"/>
      <c r="V850" s="100"/>
      <c r="W850" s="92"/>
      <c r="X850" s="95"/>
      <c r="Y850" s="92"/>
      <c r="Z850" s="92"/>
      <c r="AA850" s="92"/>
      <c r="AB850" s="92"/>
      <c r="AC850" s="91"/>
      <c r="AD850" s="92"/>
      <c r="AE850" s="92"/>
      <c r="AF850" s="92"/>
      <c r="AG850" s="522"/>
      <c r="AH850" s="92"/>
      <c r="AI850" s="92"/>
      <c r="AJ850" s="92"/>
      <c r="AK850" s="92"/>
      <c r="AL850" s="92"/>
    </row>
    <row r="851" spans="1:38" x14ac:dyDescent="0.25">
      <c r="A851" s="63"/>
      <c r="B851" s="62"/>
      <c r="C851" s="62"/>
      <c r="D851" s="92"/>
      <c r="E851" s="92"/>
      <c r="F851" s="92"/>
      <c r="G851" s="92"/>
      <c r="H851" s="92"/>
      <c r="I851" s="92"/>
      <c r="J851" s="92"/>
      <c r="K851" s="92"/>
      <c r="L851" s="92"/>
      <c r="M851" s="93" t="s">
        <v>4606</v>
      </c>
      <c r="N851" s="73" t="s">
        <v>4607</v>
      </c>
      <c r="O851" s="54">
        <v>7.0000000000000007E-2</v>
      </c>
      <c r="P851" s="54">
        <v>1973</v>
      </c>
      <c r="Q851" s="94" t="s">
        <v>3701</v>
      </c>
      <c r="R851" s="66" t="s">
        <v>4608</v>
      </c>
      <c r="S851" s="54">
        <v>39</v>
      </c>
      <c r="T851" s="66">
        <v>1967</v>
      </c>
      <c r="U851" s="54" t="s">
        <v>1016</v>
      </c>
      <c r="V851" s="54" t="s">
        <v>1661</v>
      </c>
      <c r="W851" s="92"/>
      <c r="X851" s="95"/>
      <c r="Y851" s="92"/>
      <c r="Z851" s="92"/>
      <c r="AA851" s="92"/>
      <c r="AB851" s="92"/>
      <c r="AC851" s="91"/>
      <c r="AD851" s="92"/>
      <c r="AE851" s="92"/>
      <c r="AF851" s="92"/>
      <c r="AG851" s="522"/>
      <c r="AH851" s="92"/>
      <c r="AI851" s="92"/>
      <c r="AJ851" s="92"/>
      <c r="AK851" s="92"/>
      <c r="AL851" s="92"/>
    </row>
    <row r="852" spans="1:38" x14ac:dyDescent="0.25">
      <c r="A852" s="63"/>
      <c r="B852" s="62"/>
      <c r="C852" s="62"/>
      <c r="D852" s="92"/>
      <c r="E852" s="92"/>
      <c r="F852" s="92"/>
      <c r="G852" s="92"/>
      <c r="H852" s="92"/>
      <c r="I852" s="92"/>
      <c r="J852" s="92"/>
      <c r="K852" s="92"/>
      <c r="L852" s="92"/>
      <c r="M852" s="93"/>
      <c r="N852" s="67"/>
      <c r="O852" s="54"/>
      <c r="P852" s="54"/>
      <c r="Q852" s="94"/>
      <c r="R852" s="98"/>
      <c r="S852" s="99"/>
      <c r="T852" s="93"/>
      <c r="U852" s="93"/>
      <c r="V852" s="100"/>
      <c r="W852" s="92"/>
      <c r="X852" s="95"/>
      <c r="Y852" s="92"/>
      <c r="Z852" s="92"/>
      <c r="AA852" s="92"/>
      <c r="AB852" s="92"/>
      <c r="AC852" s="91"/>
      <c r="AD852" s="92"/>
      <c r="AE852" s="92"/>
      <c r="AF852" s="92"/>
      <c r="AG852" s="522"/>
      <c r="AH852" s="92"/>
      <c r="AI852" s="92"/>
      <c r="AJ852" s="92"/>
      <c r="AK852" s="92"/>
      <c r="AL852" s="92"/>
    </row>
    <row r="853" spans="1:38" x14ac:dyDescent="0.25">
      <c r="A853" s="63"/>
      <c r="B853" s="62"/>
      <c r="C853" s="62"/>
      <c r="D853" s="92"/>
      <c r="E853" s="92"/>
      <c r="F853" s="92"/>
      <c r="G853" s="92"/>
      <c r="H853" s="92"/>
      <c r="I853" s="92"/>
      <c r="J853" s="92"/>
      <c r="K853" s="92"/>
      <c r="L853" s="92"/>
      <c r="M853" s="93" t="s">
        <v>4609</v>
      </c>
      <c r="N853" s="67" t="s">
        <v>4610</v>
      </c>
      <c r="O853" s="54">
        <v>0.39100000000000001</v>
      </c>
      <c r="P853" s="54">
        <v>2009</v>
      </c>
      <c r="Q853" s="94" t="s">
        <v>4611</v>
      </c>
      <c r="R853" s="66" t="s">
        <v>4612</v>
      </c>
      <c r="S853" s="578">
        <v>113</v>
      </c>
      <c r="T853" s="578">
        <v>2009</v>
      </c>
      <c r="U853" s="578" t="s">
        <v>3523</v>
      </c>
      <c r="V853" s="578" t="s">
        <v>1734</v>
      </c>
      <c r="W853" s="92"/>
      <c r="X853" s="95"/>
      <c r="Y853" s="92"/>
      <c r="Z853" s="92"/>
      <c r="AA853" s="92"/>
      <c r="AB853" s="92"/>
      <c r="AC853" s="91"/>
      <c r="AD853" s="92"/>
      <c r="AE853" s="92"/>
      <c r="AF853" s="92"/>
      <c r="AG853" s="602" t="s">
        <v>4613</v>
      </c>
      <c r="AH853" s="67" t="s">
        <v>4614</v>
      </c>
      <c r="AI853" s="54">
        <v>0.17</v>
      </c>
      <c r="AJ853" s="54">
        <v>2018</v>
      </c>
      <c r="AK853" s="57" t="s">
        <v>4615</v>
      </c>
      <c r="AL853" s="92"/>
    </row>
    <row r="854" spans="1:38" x14ac:dyDescent="0.25">
      <c r="A854" s="63"/>
      <c r="B854" s="62"/>
      <c r="C854" s="62"/>
      <c r="D854" s="92"/>
      <c r="E854" s="92"/>
      <c r="F854" s="92"/>
      <c r="G854" s="92"/>
      <c r="H854" s="92"/>
      <c r="I854" s="92"/>
      <c r="J854" s="92"/>
      <c r="K854" s="92"/>
      <c r="L854" s="92"/>
      <c r="M854" s="93"/>
      <c r="N854" s="73"/>
      <c r="O854" s="54"/>
      <c r="P854" s="54"/>
      <c r="Q854" s="94"/>
      <c r="R854" s="98" t="s">
        <v>4616</v>
      </c>
      <c r="S854" s="579"/>
      <c r="T854" s="579"/>
      <c r="U854" s="579"/>
      <c r="V854" s="579"/>
      <c r="W854" s="92"/>
      <c r="X854" s="95"/>
      <c r="Y854" s="92"/>
      <c r="Z854" s="92"/>
      <c r="AA854" s="92"/>
      <c r="AB854" s="92"/>
      <c r="AC854" s="91"/>
      <c r="AD854" s="92"/>
      <c r="AE854" s="92"/>
      <c r="AF854" s="92"/>
      <c r="AG854" s="602"/>
      <c r="AH854" s="67" t="s">
        <v>4617</v>
      </c>
      <c r="AI854" s="54">
        <v>0.17</v>
      </c>
      <c r="AJ854" s="54">
        <v>2018</v>
      </c>
      <c r="AK854" s="57" t="s">
        <v>4615</v>
      </c>
      <c r="AL854" s="92"/>
    </row>
    <row r="855" spans="1:38" x14ac:dyDescent="0.25">
      <c r="A855" s="66"/>
      <c r="B855" s="62"/>
      <c r="C855" s="62"/>
      <c r="D855" s="92"/>
      <c r="E855" s="92"/>
      <c r="F855" s="92"/>
      <c r="G855" s="92"/>
      <c r="H855" s="92"/>
      <c r="I855" s="92"/>
      <c r="J855" s="92"/>
      <c r="K855" s="92"/>
      <c r="L855" s="92"/>
      <c r="M855" s="93"/>
      <c r="N855" s="73"/>
      <c r="O855" s="54"/>
      <c r="P855" s="54"/>
      <c r="Q855" s="94"/>
      <c r="R855" s="98"/>
      <c r="S855" s="99"/>
      <c r="T855" s="93"/>
      <c r="U855" s="93"/>
      <c r="V855" s="100"/>
      <c r="W855" s="92"/>
      <c r="X855" s="95"/>
      <c r="Y855" s="92"/>
      <c r="Z855" s="92"/>
      <c r="AA855" s="92"/>
      <c r="AB855" s="92"/>
      <c r="AC855" s="91"/>
      <c r="AD855" s="92"/>
      <c r="AE855" s="92"/>
      <c r="AF855" s="92"/>
      <c r="AG855" s="522"/>
      <c r="AH855" s="92"/>
      <c r="AI855" s="92"/>
      <c r="AJ855" s="92"/>
      <c r="AK855" s="92"/>
      <c r="AL855" s="92"/>
    </row>
    <row r="856" spans="1:38" x14ac:dyDescent="0.25">
      <c r="A856" s="66"/>
      <c r="B856" s="62"/>
      <c r="C856" s="62"/>
      <c r="D856" s="92"/>
      <c r="E856" s="92"/>
      <c r="F856" s="92"/>
      <c r="G856" s="92"/>
      <c r="H856" s="92"/>
      <c r="I856" s="92"/>
      <c r="J856" s="92"/>
      <c r="K856" s="92"/>
      <c r="L856" s="92"/>
      <c r="M856" s="93"/>
      <c r="N856" s="73"/>
      <c r="O856" s="54"/>
      <c r="P856" s="54"/>
      <c r="Q856" s="94"/>
      <c r="R856" s="98"/>
      <c r="S856" s="99"/>
      <c r="T856" s="93"/>
      <c r="U856" s="93"/>
      <c r="V856" s="100"/>
      <c r="W856" s="92"/>
      <c r="X856" s="95"/>
      <c r="Y856" s="92"/>
      <c r="Z856" s="92"/>
      <c r="AA856" s="92"/>
      <c r="AB856" s="92"/>
      <c r="AC856" s="91"/>
      <c r="AD856" s="92"/>
      <c r="AE856" s="92"/>
      <c r="AF856" s="92"/>
      <c r="AG856" s="522"/>
      <c r="AH856" s="92"/>
      <c r="AI856" s="92"/>
      <c r="AJ856" s="92"/>
      <c r="AK856" s="92"/>
      <c r="AL856" s="92"/>
    </row>
    <row r="857" spans="1:38" x14ac:dyDescent="0.25">
      <c r="A857" s="66"/>
      <c r="B857" s="62"/>
      <c r="C857" s="62"/>
      <c r="D857" s="92"/>
      <c r="E857" s="92"/>
      <c r="F857" s="92"/>
      <c r="G857" s="92"/>
      <c r="H857" s="92"/>
      <c r="I857" s="92"/>
      <c r="J857" s="92"/>
      <c r="K857" s="92"/>
      <c r="L857" s="92"/>
      <c r="M857" s="93" t="s">
        <v>4618</v>
      </c>
      <c r="N857" s="67" t="s">
        <v>4619</v>
      </c>
      <c r="O857" s="54">
        <v>0.19700000000000001</v>
      </c>
      <c r="P857" s="54">
        <v>1978</v>
      </c>
      <c r="Q857" s="94" t="s">
        <v>3701</v>
      </c>
      <c r="R857" s="98"/>
      <c r="S857" s="99"/>
      <c r="T857" s="93"/>
      <c r="U857" s="93"/>
      <c r="V857" s="100"/>
      <c r="W857" s="92"/>
      <c r="X857" s="95"/>
      <c r="Y857" s="92"/>
      <c r="Z857" s="92"/>
      <c r="AA857" s="92"/>
      <c r="AB857" s="92"/>
      <c r="AC857" s="91"/>
      <c r="AD857" s="92"/>
      <c r="AE857" s="92"/>
      <c r="AF857" s="92"/>
      <c r="AG857" s="522"/>
      <c r="AH857" s="92"/>
      <c r="AI857" s="92"/>
      <c r="AJ857" s="92"/>
      <c r="AK857" s="92"/>
      <c r="AL857" s="92"/>
    </row>
    <row r="858" spans="1:38" x14ac:dyDescent="0.25">
      <c r="A858" s="66"/>
      <c r="B858" s="62"/>
      <c r="C858" s="62"/>
      <c r="D858" s="92"/>
      <c r="E858" s="92"/>
      <c r="F858" s="92"/>
      <c r="G858" s="92"/>
      <c r="H858" s="92"/>
      <c r="I858" s="92"/>
      <c r="J858" s="92"/>
      <c r="K858" s="92"/>
      <c r="L858" s="92"/>
      <c r="M858" s="93" t="s">
        <v>4541</v>
      </c>
      <c r="N858" s="73" t="s">
        <v>4620</v>
      </c>
      <c r="O858" s="54">
        <v>0.36599999999999999</v>
      </c>
      <c r="P858" s="54">
        <v>1978</v>
      </c>
      <c r="Q858" s="94" t="s">
        <v>4621</v>
      </c>
      <c r="R858" s="66" t="s">
        <v>4622</v>
      </c>
      <c r="S858" s="578">
        <v>72</v>
      </c>
      <c r="T858" s="578">
        <v>2017</v>
      </c>
      <c r="U858" s="578" t="s">
        <v>3523</v>
      </c>
      <c r="V858" s="578" t="s">
        <v>28</v>
      </c>
      <c r="W858" s="92"/>
      <c r="X858" s="95"/>
      <c r="Y858" s="92"/>
      <c r="Z858" s="92"/>
      <c r="AA858" s="92"/>
      <c r="AB858" s="92"/>
      <c r="AC858" s="91"/>
      <c r="AD858" s="92"/>
      <c r="AE858" s="92"/>
      <c r="AF858" s="92"/>
      <c r="AG858" s="582" t="s">
        <v>4623</v>
      </c>
      <c r="AH858" s="67" t="s">
        <v>4624</v>
      </c>
      <c r="AI858" s="54">
        <v>6.7000000000000004E-2</v>
      </c>
      <c r="AJ858" s="54">
        <v>1978</v>
      </c>
      <c r="AK858" s="57" t="s">
        <v>4414</v>
      </c>
      <c r="AL858" s="92"/>
    </row>
    <row r="859" spans="1:38" ht="25.5" x14ac:dyDescent="0.25">
      <c r="A859" s="66"/>
      <c r="B859" s="62"/>
      <c r="C859" s="62"/>
      <c r="D859" s="92"/>
      <c r="E859" s="92"/>
      <c r="F859" s="92"/>
      <c r="G859" s="92"/>
      <c r="H859" s="92"/>
      <c r="I859" s="92"/>
      <c r="J859" s="92"/>
      <c r="K859" s="92"/>
      <c r="L859" s="92"/>
      <c r="M859" s="93"/>
      <c r="N859" s="67"/>
      <c r="O859" s="54"/>
      <c r="P859" s="54"/>
      <c r="Q859" s="94"/>
      <c r="R859" s="110" t="s">
        <v>4625</v>
      </c>
      <c r="S859" s="579"/>
      <c r="T859" s="579"/>
      <c r="U859" s="579"/>
      <c r="V859" s="579"/>
      <c r="W859" s="92"/>
      <c r="X859" s="95"/>
      <c r="Y859" s="92"/>
      <c r="Z859" s="92"/>
      <c r="AA859" s="92"/>
      <c r="AB859" s="92"/>
      <c r="AC859" s="91"/>
      <c r="AD859" s="92"/>
      <c r="AE859" s="92"/>
      <c r="AF859" s="92"/>
      <c r="AG859" s="583"/>
      <c r="AH859" s="67" t="s">
        <v>4626</v>
      </c>
      <c r="AI859" s="54">
        <v>0.11</v>
      </c>
      <c r="AJ859" s="54">
        <v>1978</v>
      </c>
      <c r="AK859" s="57" t="s">
        <v>4414</v>
      </c>
      <c r="AL859" s="92"/>
    </row>
    <row r="860" spans="1:38" x14ac:dyDescent="0.25">
      <c r="A860" s="66"/>
      <c r="B860" s="62"/>
      <c r="C860" s="62"/>
      <c r="D860" s="92"/>
      <c r="E860" s="92"/>
      <c r="F860" s="92"/>
      <c r="G860" s="92"/>
      <c r="H860" s="92"/>
      <c r="I860" s="92"/>
      <c r="J860" s="92"/>
      <c r="K860" s="92"/>
      <c r="L860" s="92"/>
      <c r="M860" s="93"/>
      <c r="N860" s="67"/>
      <c r="O860" s="54"/>
      <c r="P860" s="54"/>
      <c r="Q860" s="94"/>
      <c r="R860" s="98"/>
      <c r="S860" s="99"/>
      <c r="T860" s="93"/>
      <c r="U860" s="93"/>
      <c r="V860" s="100"/>
      <c r="W860" s="92"/>
      <c r="X860" s="95"/>
      <c r="Y860" s="92"/>
      <c r="Z860" s="92"/>
      <c r="AA860" s="92"/>
      <c r="AB860" s="92"/>
      <c r="AC860" s="91"/>
      <c r="AD860" s="92"/>
      <c r="AE860" s="92"/>
      <c r="AF860" s="92"/>
      <c r="AG860" s="583"/>
      <c r="AH860" s="67" t="s">
        <v>4627</v>
      </c>
      <c r="AI860" s="54">
        <v>0.02</v>
      </c>
      <c r="AJ860" s="54">
        <v>1973</v>
      </c>
      <c r="AK860" s="57" t="s">
        <v>4628</v>
      </c>
      <c r="AL860" s="92"/>
    </row>
    <row r="861" spans="1:38" x14ac:dyDescent="0.25">
      <c r="A861" s="66"/>
      <c r="B861" s="62"/>
      <c r="C861" s="62"/>
      <c r="D861" s="92"/>
      <c r="E861" s="92"/>
      <c r="F861" s="92"/>
      <c r="G861" s="92"/>
      <c r="H861" s="92"/>
      <c r="I861" s="92"/>
      <c r="J861" s="92"/>
      <c r="K861" s="92"/>
      <c r="L861" s="92"/>
      <c r="M861" s="93"/>
      <c r="N861" s="67"/>
      <c r="O861" s="54"/>
      <c r="P861" s="54"/>
      <c r="Q861" s="94"/>
      <c r="R861" s="98"/>
      <c r="S861" s="99"/>
      <c r="T861" s="93"/>
      <c r="U861" s="93"/>
      <c r="V861" s="100"/>
      <c r="W861" s="92"/>
      <c r="X861" s="95"/>
      <c r="Y861" s="92"/>
      <c r="Z861" s="92"/>
      <c r="AA861" s="92"/>
      <c r="AB861" s="92"/>
      <c r="AC861" s="91"/>
      <c r="AD861" s="92"/>
      <c r="AE861" s="92"/>
      <c r="AF861" s="92"/>
      <c r="AG861" s="583"/>
      <c r="AH861" s="67" t="s">
        <v>4629</v>
      </c>
      <c r="AI861" s="54">
        <v>2.8000000000000001E-2</v>
      </c>
      <c r="AJ861" s="54">
        <v>1972</v>
      </c>
      <c r="AK861" s="57" t="s">
        <v>4628</v>
      </c>
      <c r="AL861" s="92"/>
    </row>
    <row r="862" spans="1:38" x14ac:dyDescent="0.25">
      <c r="A862" s="66"/>
      <c r="B862" s="62"/>
      <c r="C862" s="62"/>
      <c r="D862" s="92"/>
      <c r="E862" s="92"/>
      <c r="F862" s="92"/>
      <c r="G862" s="92"/>
      <c r="H862" s="92"/>
      <c r="I862" s="92"/>
      <c r="J862" s="92"/>
      <c r="K862" s="92"/>
      <c r="L862" s="92"/>
      <c r="M862" s="93"/>
      <c r="N862" s="67"/>
      <c r="O862" s="54"/>
      <c r="P862" s="54"/>
      <c r="Q862" s="94"/>
      <c r="R862" s="98"/>
      <c r="S862" s="99"/>
      <c r="T862" s="93"/>
      <c r="U862" s="93"/>
      <c r="V862" s="100"/>
      <c r="W862" s="92"/>
      <c r="X862" s="95"/>
      <c r="Y862" s="92"/>
      <c r="Z862" s="92"/>
      <c r="AA862" s="92"/>
      <c r="AB862" s="92"/>
      <c r="AC862" s="91"/>
      <c r="AD862" s="92"/>
      <c r="AE862" s="92"/>
      <c r="AF862" s="92"/>
      <c r="AG862" s="583"/>
      <c r="AH862" s="67" t="s">
        <v>4630</v>
      </c>
      <c r="AI862" s="54">
        <v>0.03</v>
      </c>
      <c r="AJ862" s="54">
        <v>1972</v>
      </c>
      <c r="AK862" s="57" t="s">
        <v>4628</v>
      </c>
      <c r="AL862" s="92"/>
    </row>
    <row r="863" spans="1:38" x14ac:dyDescent="0.25">
      <c r="A863" s="66"/>
      <c r="B863" s="62"/>
      <c r="C863" s="62"/>
      <c r="D863" s="92"/>
      <c r="E863" s="92"/>
      <c r="F863" s="92"/>
      <c r="G863" s="92"/>
      <c r="H863" s="92"/>
      <c r="I863" s="92"/>
      <c r="J863" s="92"/>
      <c r="K863" s="92"/>
      <c r="L863" s="92"/>
      <c r="M863" s="93"/>
      <c r="N863" s="67"/>
      <c r="O863" s="54"/>
      <c r="P863" s="54"/>
      <c r="Q863" s="94"/>
      <c r="R863" s="98"/>
      <c r="S863" s="99"/>
      <c r="T863" s="93"/>
      <c r="U863" s="93"/>
      <c r="V863" s="100"/>
      <c r="W863" s="92"/>
      <c r="X863" s="95"/>
      <c r="Y863" s="92"/>
      <c r="Z863" s="92"/>
      <c r="AA863" s="92"/>
      <c r="AB863" s="92"/>
      <c r="AC863" s="91"/>
      <c r="AD863" s="92"/>
      <c r="AE863" s="92"/>
      <c r="AF863" s="92"/>
      <c r="AG863" s="583"/>
      <c r="AH863" s="67" t="s">
        <v>4631</v>
      </c>
      <c r="AI863" s="54">
        <v>3.5999999999999997E-2</v>
      </c>
      <c r="AJ863" s="54">
        <v>1972</v>
      </c>
      <c r="AK863" s="57" t="s">
        <v>4628</v>
      </c>
      <c r="AL863" s="92"/>
    </row>
    <row r="864" spans="1:38" x14ac:dyDescent="0.25">
      <c r="A864" s="66"/>
      <c r="B864" s="62"/>
      <c r="C864" s="62"/>
      <c r="D864" s="92"/>
      <c r="E864" s="92"/>
      <c r="F864" s="92"/>
      <c r="G864" s="92"/>
      <c r="H864" s="92"/>
      <c r="I864" s="92"/>
      <c r="J864" s="92"/>
      <c r="K864" s="92"/>
      <c r="L864" s="92"/>
      <c r="M864" s="93"/>
      <c r="N864" s="67"/>
      <c r="O864" s="54"/>
      <c r="P864" s="54"/>
      <c r="Q864" s="94"/>
      <c r="R864" s="98"/>
      <c r="S864" s="99"/>
      <c r="T864" s="93"/>
      <c r="U864" s="93"/>
      <c r="V864" s="100"/>
      <c r="W864" s="92"/>
      <c r="X864" s="95"/>
      <c r="Y864" s="92"/>
      <c r="Z864" s="92"/>
      <c r="AA864" s="92"/>
      <c r="AB864" s="92"/>
      <c r="AC864" s="91"/>
      <c r="AD864" s="92"/>
      <c r="AE864" s="92"/>
      <c r="AF864" s="92"/>
      <c r="AG864" s="583"/>
      <c r="AH864" s="67" t="s">
        <v>4632</v>
      </c>
      <c r="AI864" s="54">
        <v>0.129</v>
      </c>
      <c r="AJ864" s="54">
        <v>1976</v>
      </c>
      <c r="AK864" s="57" t="s">
        <v>3943</v>
      </c>
      <c r="AL864" s="92"/>
    </row>
    <row r="865" spans="1:38" x14ac:dyDescent="0.25">
      <c r="A865" s="66"/>
      <c r="B865" s="62"/>
      <c r="C865" s="62"/>
      <c r="D865" s="92"/>
      <c r="E865" s="92"/>
      <c r="F865" s="92"/>
      <c r="G865" s="92"/>
      <c r="H865" s="92"/>
      <c r="I865" s="92"/>
      <c r="J865" s="92"/>
      <c r="K865" s="92"/>
      <c r="L865" s="92"/>
      <c r="M865" s="93"/>
      <c r="N865" s="67"/>
      <c r="O865" s="54"/>
      <c r="P865" s="54"/>
      <c r="Q865" s="94"/>
      <c r="R865" s="98"/>
      <c r="S865" s="99"/>
      <c r="T865" s="93"/>
      <c r="U865" s="93"/>
      <c r="V865" s="100"/>
      <c r="W865" s="92"/>
      <c r="X865" s="95"/>
      <c r="Y865" s="92"/>
      <c r="Z865" s="92"/>
      <c r="AA865" s="92"/>
      <c r="AB865" s="92"/>
      <c r="AC865" s="91"/>
      <c r="AD865" s="92"/>
      <c r="AE865" s="92"/>
      <c r="AF865" s="92"/>
      <c r="AG865" s="583"/>
      <c r="AH865" s="67" t="s">
        <v>4633</v>
      </c>
      <c r="AI865" s="54">
        <v>0.115</v>
      </c>
      <c r="AJ865" s="54">
        <v>1979</v>
      </c>
      <c r="AK865" s="57" t="s">
        <v>3754</v>
      </c>
      <c r="AL865" s="92"/>
    </row>
    <row r="866" spans="1:38" x14ac:dyDescent="0.25">
      <c r="A866" s="66"/>
      <c r="B866" s="62"/>
      <c r="C866" s="62"/>
      <c r="D866" s="92"/>
      <c r="E866" s="92"/>
      <c r="F866" s="92"/>
      <c r="G866" s="92"/>
      <c r="H866" s="92"/>
      <c r="I866" s="92"/>
      <c r="J866" s="92"/>
      <c r="K866" s="92"/>
      <c r="L866" s="92"/>
      <c r="M866" s="93"/>
      <c r="N866" s="67"/>
      <c r="O866" s="54"/>
      <c r="P866" s="54"/>
      <c r="Q866" s="94"/>
      <c r="R866" s="98"/>
      <c r="S866" s="99"/>
      <c r="T866" s="93"/>
      <c r="U866" s="93"/>
      <c r="V866" s="100"/>
      <c r="W866" s="92"/>
      <c r="X866" s="95"/>
      <c r="Y866" s="92"/>
      <c r="Z866" s="92"/>
      <c r="AA866" s="92"/>
      <c r="AB866" s="92"/>
      <c r="AC866" s="91"/>
      <c r="AD866" s="92"/>
      <c r="AE866" s="92"/>
      <c r="AF866" s="92"/>
      <c r="AG866" s="583"/>
      <c r="AH866" s="67" t="s">
        <v>4634</v>
      </c>
      <c r="AI866" s="54">
        <v>0.123</v>
      </c>
      <c r="AJ866" s="54">
        <v>1979</v>
      </c>
      <c r="AK866" s="57" t="s">
        <v>3754</v>
      </c>
      <c r="AL866" s="92"/>
    </row>
    <row r="867" spans="1:38" x14ac:dyDescent="0.25">
      <c r="A867" s="66"/>
      <c r="B867" s="62"/>
      <c r="C867" s="62"/>
      <c r="D867" s="92"/>
      <c r="E867" s="92"/>
      <c r="F867" s="92"/>
      <c r="G867" s="92"/>
      <c r="H867" s="92"/>
      <c r="I867" s="92"/>
      <c r="J867" s="92"/>
      <c r="K867" s="92"/>
      <c r="L867" s="92"/>
      <c r="M867" s="93"/>
      <c r="N867" s="67"/>
      <c r="O867" s="54"/>
      <c r="P867" s="54"/>
      <c r="Q867" s="94"/>
      <c r="R867" s="98"/>
      <c r="S867" s="99"/>
      <c r="T867" s="93"/>
      <c r="U867" s="93"/>
      <c r="V867" s="100"/>
      <c r="W867" s="92"/>
      <c r="X867" s="95"/>
      <c r="Y867" s="92"/>
      <c r="Z867" s="92"/>
      <c r="AA867" s="92"/>
      <c r="AB867" s="92"/>
      <c r="AC867" s="91"/>
      <c r="AD867" s="92"/>
      <c r="AE867" s="92"/>
      <c r="AF867" s="92"/>
      <c r="AG867" s="583"/>
      <c r="AH867" s="67" t="s">
        <v>4635</v>
      </c>
      <c r="AI867" s="54">
        <v>8.4000000000000005E-2</v>
      </c>
      <c r="AJ867" s="54">
        <v>1976</v>
      </c>
      <c r="AK867" s="57" t="s">
        <v>4636</v>
      </c>
      <c r="AL867" s="92"/>
    </row>
    <row r="868" spans="1:38" x14ac:dyDescent="0.25">
      <c r="A868" s="66"/>
      <c r="B868" s="62"/>
      <c r="C868" s="62"/>
      <c r="D868" s="92"/>
      <c r="E868" s="92"/>
      <c r="F868" s="92"/>
      <c r="G868" s="92"/>
      <c r="H868" s="92"/>
      <c r="I868" s="92"/>
      <c r="J868" s="92"/>
      <c r="K868" s="92"/>
      <c r="L868" s="92"/>
      <c r="M868" s="93"/>
      <c r="N868" s="67"/>
      <c r="O868" s="54"/>
      <c r="P868" s="54"/>
      <c r="Q868" s="94"/>
      <c r="R868" s="98"/>
      <c r="S868" s="99"/>
      <c r="T868" s="93"/>
      <c r="U868" s="93"/>
      <c r="V868" s="100"/>
      <c r="W868" s="92"/>
      <c r="X868" s="95"/>
      <c r="Y868" s="92"/>
      <c r="Z868" s="92"/>
      <c r="AA868" s="92"/>
      <c r="AB868" s="92"/>
      <c r="AC868" s="91"/>
      <c r="AD868" s="92"/>
      <c r="AE868" s="92"/>
      <c r="AF868" s="92"/>
      <c r="AG868" s="584"/>
      <c r="AH868" s="67" t="s">
        <v>4637</v>
      </c>
      <c r="AI868" s="54">
        <v>4.5999999999999999E-2</v>
      </c>
      <c r="AJ868" s="54">
        <v>1976</v>
      </c>
      <c r="AK868" s="57" t="s">
        <v>4399</v>
      </c>
      <c r="AL868" s="92"/>
    </row>
    <row r="869" spans="1:38" x14ac:dyDescent="0.25">
      <c r="A869" s="66"/>
      <c r="B869" s="62"/>
      <c r="C869" s="62"/>
      <c r="D869" s="92"/>
      <c r="E869" s="92"/>
      <c r="F869" s="92"/>
      <c r="G869" s="92"/>
      <c r="H869" s="92"/>
      <c r="I869" s="92"/>
      <c r="J869" s="92"/>
      <c r="K869" s="92"/>
      <c r="L869" s="92"/>
      <c r="M869" s="93"/>
      <c r="N869" s="67"/>
      <c r="O869" s="54"/>
      <c r="P869" s="54"/>
      <c r="Q869" s="94"/>
      <c r="R869" s="98"/>
      <c r="S869" s="99"/>
      <c r="T869" s="93"/>
      <c r="U869" s="93"/>
      <c r="V869" s="100"/>
      <c r="W869" s="92"/>
      <c r="X869" s="95"/>
      <c r="Y869" s="92"/>
      <c r="Z869" s="92"/>
      <c r="AA869" s="92"/>
      <c r="AB869" s="92"/>
      <c r="AC869" s="91"/>
      <c r="AD869" s="92"/>
      <c r="AE869" s="92"/>
      <c r="AF869" s="92"/>
      <c r="AG869" s="522"/>
      <c r="AH869" s="92"/>
      <c r="AI869" s="92"/>
      <c r="AJ869" s="92"/>
      <c r="AK869" s="92"/>
      <c r="AL869" s="92"/>
    </row>
    <row r="870" spans="1:38" x14ac:dyDescent="0.25">
      <c r="A870" s="66"/>
      <c r="B870" s="62"/>
      <c r="C870" s="62"/>
      <c r="D870" s="92"/>
      <c r="E870" s="92"/>
      <c r="F870" s="92"/>
      <c r="G870" s="92"/>
      <c r="H870" s="92"/>
      <c r="I870" s="92"/>
      <c r="J870" s="92"/>
      <c r="K870" s="92"/>
      <c r="L870" s="92"/>
      <c r="M870" s="93"/>
      <c r="N870" s="67"/>
      <c r="O870" s="54"/>
      <c r="P870" s="54"/>
      <c r="Q870" s="94"/>
      <c r="R870" s="98"/>
      <c r="S870" s="99"/>
      <c r="T870" s="93"/>
      <c r="U870" s="93"/>
      <c r="V870" s="100"/>
      <c r="W870" s="92"/>
      <c r="X870" s="95"/>
      <c r="Y870" s="92"/>
      <c r="Z870" s="92"/>
      <c r="AA870" s="92"/>
      <c r="AB870" s="92"/>
      <c r="AC870" s="91"/>
      <c r="AD870" s="92"/>
      <c r="AE870" s="92"/>
      <c r="AF870" s="92"/>
      <c r="AG870" s="522"/>
      <c r="AH870" s="92"/>
      <c r="AI870" s="92"/>
      <c r="AJ870" s="92"/>
      <c r="AK870" s="92"/>
      <c r="AL870" s="92"/>
    </row>
    <row r="871" spans="1:38" x14ac:dyDescent="0.25">
      <c r="A871" s="66"/>
      <c r="B871" s="62"/>
      <c r="C871" s="62"/>
      <c r="D871" s="92"/>
      <c r="E871" s="92"/>
      <c r="F871" s="92"/>
      <c r="G871" s="92"/>
      <c r="H871" s="92"/>
      <c r="I871" s="92"/>
      <c r="J871" s="92"/>
      <c r="K871" s="92"/>
      <c r="L871" s="92"/>
      <c r="M871" s="93" t="s">
        <v>4638</v>
      </c>
      <c r="N871" s="73" t="s">
        <v>4639</v>
      </c>
      <c r="O871" s="54">
        <v>0.21099999999999999</v>
      </c>
      <c r="P871" s="54">
        <v>1978</v>
      </c>
      <c r="Q871" s="94" t="s">
        <v>3567</v>
      </c>
      <c r="R871" s="66" t="s">
        <v>3952</v>
      </c>
      <c r="S871" s="578">
        <v>69</v>
      </c>
      <c r="T871" s="578">
        <v>1978</v>
      </c>
      <c r="U871" s="578" t="s">
        <v>1016</v>
      </c>
      <c r="V871" s="578" t="s">
        <v>56</v>
      </c>
      <c r="W871" s="92"/>
      <c r="X871" s="95"/>
      <c r="Y871" s="92"/>
      <c r="Z871" s="92"/>
      <c r="AA871" s="92"/>
      <c r="AB871" s="92"/>
      <c r="AC871" s="91"/>
      <c r="AD871" s="92"/>
      <c r="AE871" s="92"/>
      <c r="AF871" s="92"/>
      <c r="AG871" s="522"/>
      <c r="AH871" s="92"/>
      <c r="AI871" s="92"/>
      <c r="AJ871" s="92"/>
      <c r="AK871" s="92"/>
      <c r="AL871" s="92"/>
    </row>
    <row r="872" spans="1:38" ht="39" x14ac:dyDescent="0.25">
      <c r="A872" s="66"/>
      <c r="B872" s="62"/>
      <c r="C872" s="62"/>
      <c r="D872" s="92"/>
      <c r="E872" s="92"/>
      <c r="F872" s="92"/>
      <c r="G872" s="92"/>
      <c r="H872" s="92"/>
      <c r="I872" s="92"/>
      <c r="J872" s="92"/>
      <c r="K872" s="92"/>
      <c r="L872" s="92"/>
      <c r="M872" s="93"/>
      <c r="N872" s="67"/>
      <c r="O872" s="54"/>
      <c r="P872" s="54"/>
      <c r="Q872" s="94"/>
      <c r="R872" s="101" t="s">
        <v>3956</v>
      </c>
      <c r="S872" s="579"/>
      <c r="T872" s="579"/>
      <c r="U872" s="579"/>
      <c r="V872" s="579"/>
      <c r="W872" s="92"/>
      <c r="X872" s="95"/>
      <c r="Y872" s="92"/>
      <c r="Z872" s="92"/>
      <c r="AA872" s="92"/>
      <c r="AB872" s="92"/>
      <c r="AC872" s="91"/>
      <c r="AD872" s="92"/>
      <c r="AE872" s="92"/>
      <c r="AF872" s="92"/>
      <c r="AG872" s="522"/>
      <c r="AH872" s="92"/>
      <c r="AI872" s="92"/>
      <c r="AJ872" s="92"/>
      <c r="AK872" s="92"/>
      <c r="AL872" s="92"/>
    </row>
    <row r="873" spans="1:38" x14ac:dyDescent="0.25">
      <c r="A873" s="66"/>
      <c r="B873" s="62"/>
      <c r="C873" s="62"/>
      <c r="D873" s="92"/>
      <c r="E873" s="92"/>
      <c r="F873" s="92"/>
      <c r="G873" s="92"/>
      <c r="H873" s="92"/>
      <c r="I873" s="92"/>
      <c r="J873" s="92"/>
      <c r="K873" s="92"/>
      <c r="L873" s="92"/>
      <c r="M873" s="93" t="s">
        <v>4524</v>
      </c>
      <c r="N873" s="67" t="s">
        <v>4640</v>
      </c>
      <c r="O873" s="54">
        <v>2.5999999999999999E-2</v>
      </c>
      <c r="P873" s="54">
        <v>2008</v>
      </c>
      <c r="Q873" s="94" t="s">
        <v>3701</v>
      </c>
      <c r="R873" s="66" t="s">
        <v>4641</v>
      </c>
      <c r="S873" s="578">
        <v>96</v>
      </c>
      <c r="T873" s="578">
        <v>2008</v>
      </c>
      <c r="U873" s="578" t="s">
        <v>1016</v>
      </c>
      <c r="V873" s="578" t="s">
        <v>56</v>
      </c>
      <c r="W873" s="92"/>
      <c r="X873" s="95"/>
      <c r="Y873" s="92"/>
      <c r="Z873" s="92"/>
      <c r="AA873" s="92"/>
      <c r="AB873" s="92"/>
      <c r="AC873" s="91"/>
      <c r="AD873" s="92"/>
      <c r="AE873" s="92"/>
      <c r="AF873" s="92"/>
      <c r="AG873" s="522"/>
      <c r="AH873" s="92"/>
      <c r="AI873" s="92"/>
      <c r="AJ873" s="92"/>
      <c r="AK873" s="92"/>
      <c r="AL873" s="92"/>
    </row>
    <row r="874" spans="1:38" ht="25.5" x14ac:dyDescent="0.25">
      <c r="A874" s="63"/>
      <c r="B874" s="62"/>
      <c r="C874" s="62"/>
      <c r="D874" s="92"/>
      <c r="E874" s="92"/>
      <c r="F874" s="92"/>
      <c r="G874" s="92"/>
      <c r="H874" s="92"/>
      <c r="I874" s="92"/>
      <c r="J874" s="92"/>
      <c r="K874" s="92"/>
      <c r="L874" s="92"/>
      <c r="M874" s="93"/>
      <c r="N874" s="67"/>
      <c r="O874" s="54"/>
      <c r="P874" s="54"/>
      <c r="Q874" s="94"/>
      <c r="R874" s="110" t="s">
        <v>4523</v>
      </c>
      <c r="S874" s="579"/>
      <c r="T874" s="579"/>
      <c r="U874" s="579"/>
      <c r="V874" s="579"/>
      <c r="W874" s="92"/>
      <c r="X874" s="95"/>
      <c r="Y874" s="92"/>
      <c r="Z874" s="92"/>
      <c r="AA874" s="92"/>
      <c r="AB874" s="92"/>
      <c r="AC874" s="91"/>
      <c r="AD874" s="92"/>
      <c r="AE874" s="92"/>
      <c r="AF874" s="92"/>
      <c r="AG874" s="522"/>
      <c r="AH874" s="92"/>
      <c r="AI874" s="92"/>
      <c r="AJ874" s="92"/>
      <c r="AK874" s="92"/>
      <c r="AL874" s="92"/>
    </row>
    <row r="875" spans="1:38" x14ac:dyDescent="0.25">
      <c r="A875" s="63"/>
      <c r="B875" s="62"/>
      <c r="C875" s="62"/>
      <c r="D875" s="92"/>
      <c r="E875" s="92"/>
      <c r="F875" s="92"/>
      <c r="G875" s="92"/>
      <c r="H875" s="92"/>
      <c r="I875" s="92"/>
      <c r="J875" s="92"/>
      <c r="K875" s="92"/>
      <c r="L875" s="92"/>
      <c r="M875" s="93"/>
      <c r="N875" s="67"/>
      <c r="O875" s="54"/>
      <c r="P875" s="54"/>
      <c r="Q875" s="94"/>
      <c r="R875" s="98"/>
      <c r="S875" s="99"/>
      <c r="T875" s="93"/>
      <c r="U875" s="93"/>
      <c r="V875" s="100"/>
      <c r="W875" s="92"/>
      <c r="X875" s="95"/>
      <c r="Y875" s="92"/>
      <c r="Z875" s="92"/>
      <c r="AA875" s="92"/>
      <c r="AB875" s="92"/>
      <c r="AC875" s="91"/>
      <c r="AD875" s="92"/>
      <c r="AE875" s="92"/>
      <c r="AF875" s="92"/>
      <c r="AG875" s="522"/>
      <c r="AH875" s="92"/>
      <c r="AI875" s="92"/>
      <c r="AJ875" s="92"/>
      <c r="AK875" s="92"/>
      <c r="AL875" s="92"/>
    </row>
    <row r="876" spans="1:38" x14ac:dyDescent="0.25">
      <c r="A876" s="63"/>
      <c r="B876" s="62"/>
      <c r="C876" s="62"/>
      <c r="D876" s="92"/>
      <c r="E876" s="92"/>
      <c r="F876" s="92"/>
      <c r="G876" s="92"/>
      <c r="H876" s="92"/>
      <c r="I876" s="92"/>
      <c r="J876" s="92"/>
      <c r="K876" s="92"/>
      <c r="L876" s="92"/>
      <c r="M876" s="93"/>
      <c r="N876" s="56"/>
      <c r="O876" s="54"/>
      <c r="P876" s="54"/>
      <c r="Q876" s="94"/>
      <c r="R876" s="98"/>
      <c r="S876" s="99"/>
      <c r="T876" s="93"/>
      <c r="U876" s="93"/>
      <c r="V876" s="100"/>
      <c r="W876" s="92"/>
      <c r="X876" s="95"/>
      <c r="Y876" s="92"/>
      <c r="Z876" s="92"/>
      <c r="AA876" s="92"/>
      <c r="AB876" s="92"/>
      <c r="AC876" s="91"/>
      <c r="AD876" s="92"/>
      <c r="AE876" s="92"/>
      <c r="AF876" s="92"/>
      <c r="AG876" s="522"/>
      <c r="AH876" s="92"/>
      <c r="AI876" s="92"/>
      <c r="AJ876" s="92"/>
      <c r="AK876" s="92"/>
      <c r="AL876" s="92"/>
    </row>
    <row r="877" spans="1:38" x14ac:dyDescent="0.25">
      <c r="A877" s="63"/>
      <c r="B877" s="62"/>
      <c r="C877" s="62"/>
      <c r="D877" s="92"/>
      <c r="E877" s="92"/>
      <c r="F877" s="92"/>
      <c r="G877" s="92"/>
      <c r="H877" s="92"/>
      <c r="I877" s="92"/>
      <c r="J877" s="92"/>
      <c r="K877" s="92"/>
      <c r="L877" s="92"/>
      <c r="M877" s="93" t="s">
        <v>4154</v>
      </c>
      <c r="N877" s="67" t="s">
        <v>4642</v>
      </c>
      <c r="O877" s="54">
        <v>0.2</v>
      </c>
      <c r="P877" s="54">
        <v>1980</v>
      </c>
      <c r="Q877" s="94" t="s">
        <v>4643</v>
      </c>
      <c r="R877" s="66" t="s">
        <v>4157</v>
      </c>
      <c r="S877" s="578">
        <v>43</v>
      </c>
      <c r="T877" s="578">
        <v>1980</v>
      </c>
      <c r="U877" s="578" t="s">
        <v>1016</v>
      </c>
      <c r="V877" s="578" t="s">
        <v>56</v>
      </c>
      <c r="W877" s="92"/>
      <c r="X877" s="95"/>
      <c r="Y877" s="92"/>
      <c r="Z877" s="92"/>
      <c r="AA877" s="92"/>
      <c r="AB877" s="92"/>
      <c r="AC877" s="91"/>
      <c r="AD877" s="92"/>
      <c r="AE877" s="92"/>
      <c r="AF877" s="92"/>
      <c r="AG877" s="582" t="s">
        <v>4644</v>
      </c>
      <c r="AH877" s="67" t="s">
        <v>4645</v>
      </c>
      <c r="AI877" s="54">
        <v>2.3E-2</v>
      </c>
      <c r="AJ877" s="54">
        <v>1982</v>
      </c>
      <c r="AK877" s="57" t="s">
        <v>3943</v>
      </c>
      <c r="AL877" s="92"/>
    </row>
    <row r="878" spans="1:38" ht="39" x14ac:dyDescent="0.25">
      <c r="A878" s="63"/>
      <c r="B878" s="62"/>
      <c r="C878" s="62"/>
      <c r="D878" s="92"/>
      <c r="E878" s="92"/>
      <c r="F878" s="92"/>
      <c r="G878" s="92"/>
      <c r="H878" s="92"/>
      <c r="I878" s="92"/>
      <c r="J878" s="92"/>
      <c r="K878" s="92"/>
      <c r="L878" s="92"/>
      <c r="M878" s="93"/>
      <c r="N878" s="67"/>
      <c r="O878" s="54"/>
      <c r="P878" s="54"/>
      <c r="Q878" s="94"/>
      <c r="R878" s="101" t="s">
        <v>4158</v>
      </c>
      <c r="S878" s="579"/>
      <c r="T878" s="579"/>
      <c r="U878" s="579"/>
      <c r="V878" s="579"/>
      <c r="W878" s="92"/>
      <c r="X878" s="95"/>
      <c r="Y878" s="92"/>
      <c r="Z878" s="92"/>
      <c r="AA878" s="92"/>
      <c r="AB878" s="92"/>
      <c r="AC878" s="91"/>
      <c r="AD878" s="92"/>
      <c r="AE878" s="92"/>
      <c r="AF878" s="92"/>
      <c r="AG878" s="583"/>
      <c r="AH878" s="67" t="s">
        <v>4646</v>
      </c>
      <c r="AI878" s="54">
        <v>2.3E-2</v>
      </c>
      <c r="AJ878" s="54">
        <v>1982</v>
      </c>
      <c r="AK878" s="57" t="s">
        <v>3943</v>
      </c>
      <c r="AL878" s="92"/>
    </row>
    <row r="879" spans="1:38" x14ac:dyDescent="0.25">
      <c r="A879" s="63"/>
      <c r="B879" s="62"/>
      <c r="C879" s="62"/>
      <c r="D879" s="92"/>
      <c r="E879" s="92"/>
      <c r="F879" s="92"/>
      <c r="G879" s="92"/>
      <c r="H879" s="92"/>
      <c r="I879" s="92"/>
      <c r="J879" s="92"/>
      <c r="K879" s="92"/>
      <c r="L879" s="92"/>
      <c r="M879" s="93"/>
      <c r="N879" s="67"/>
      <c r="O879" s="54"/>
      <c r="P879" s="54"/>
      <c r="Q879" s="94"/>
      <c r="R879" s="98"/>
      <c r="S879" s="99"/>
      <c r="T879" s="93"/>
      <c r="U879" s="93"/>
      <c r="V879" s="100"/>
      <c r="W879" s="92"/>
      <c r="X879" s="95"/>
      <c r="Y879" s="92"/>
      <c r="Z879" s="92"/>
      <c r="AA879" s="92"/>
      <c r="AB879" s="92"/>
      <c r="AC879" s="91"/>
      <c r="AD879" s="92"/>
      <c r="AE879" s="92"/>
      <c r="AF879" s="92"/>
      <c r="AG879" s="583"/>
      <c r="AH879" s="67" t="s">
        <v>4647</v>
      </c>
      <c r="AI879" s="54">
        <v>7.5999999999999998E-2</v>
      </c>
      <c r="AJ879" s="54">
        <v>1980</v>
      </c>
      <c r="AK879" s="57" t="s">
        <v>4648</v>
      </c>
      <c r="AL879" s="92"/>
    </row>
    <row r="880" spans="1:38" x14ac:dyDescent="0.25">
      <c r="A880" s="63"/>
      <c r="B880" s="62"/>
      <c r="C880" s="62"/>
      <c r="D880" s="92"/>
      <c r="E880" s="92"/>
      <c r="F880" s="92"/>
      <c r="G880" s="92"/>
      <c r="H880" s="92"/>
      <c r="I880" s="92"/>
      <c r="J880" s="92"/>
      <c r="K880" s="92"/>
      <c r="L880" s="92"/>
      <c r="M880" s="93"/>
      <c r="N880" s="67"/>
      <c r="O880" s="54"/>
      <c r="P880" s="54"/>
      <c r="Q880" s="94"/>
      <c r="R880" s="98"/>
      <c r="S880" s="99"/>
      <c r="T880" s="93"/>
      <c r="U880" s="93"/>
      <c r="V880" s="100"/>
      <c r="W880" s="92"/>
      <c r="X880" s="95"/>
      <c r="Y880" s="92"/>
      <c r="Z880" s="92"/>
      <c r="AA880" s="92"/>
      <c r="AB880" s="92"/>
      <c r="AC880" s="91"/>
      <c r="AD880" s="92"/>
      <c r="AE880" s="92"/>
      <c r="AF880" s="92"/>
      <c r="AG880" s="583"/>
      <c r="AH880" s="67" t="s">
        <v>4649</v>
      </c>
      <c r="AI880" s="54">
        <v>0.14299999999999999</v>
      </c>
      <c r="AJ880" s="54">
        <v>1980</v>
      </c>
      <c r="AK880" s="57" t="s">
        <v>4650</v>
      </c>
      <c r="AL880" s="92"/>
    </row>
    <row r="881" spans="1:38" x14ac:dyDescent="0.25">
      <c r="A881" s="63"/>
      <c r="B881" s="62"/>
      <c r="C881" s="62"/>
      <c r="D881" s="92"/>
      <c r="E881" s="92"/>
      <c r="F881" s="92"/>
      <c r="G881" s="92"/>
      <c r="H881" s="92"/>
      <c r="I881" s="92"/>
      <c r="J881" s="92"/>
      <c r="K881" s="92"/>
      <c r="L881" s="92"/>
      <c r="M881" s="93"/>
      <c r="N881" s="67"/>
      <c r="O881" s="54"/>
      <c r="P881" s="54"/>
      <c r="Q881" s="94"/>
      <c r="R881" s="98"/>
      <c r="S881" s="99"/>
      <c r="T881" s="93"/>
      <c r="U881" s="93"/>
      <c r="V881" s="100"/>
      <c r="W881" s="92"/>
      <c r="X881" s="95"/>
      <c r="Y881" s="92"/>
      <c r="Z881" s="92"/>
      <c r="AA881" s="92"/>
      <c r="AB881" s="92"/>
      <c r="AC881" s="91"/>
      <c r="AD881" s="92"/>
      <c r="AE881" s="92"/>
      <c r="AF881" s="92"/>
      <c r="AG881" s="583"/>
      <c r="AH881" s="67" t="s">
        <v>4651</v>
      </c>
      <c r="AI881" s="54">
        <v>0.13100000000000001</v>
      </c>
      <c r="AJ881" s="54">
        <v>1980</v>
      </c>
      <c r="AK881" s="57" t="s">
        <v>4652</v>
      </c>
      <c r="AL881" s="92"/>
    </row>
    <row r="882" spans="1:38" x14ac:dyDescent="0.25">
      <c r="A882" s="63"/>
      <c r="B882" s="62"/>
      <c r="C882" s="62"/>
      <c r="D882" s="92"/>
      <c r="E882" s="92"/>
      <c r="F882" s="92"/>
      <c r="G882" s="92"/>
      <c r="H882" s="92"/>
      <c r="I882" s="92"/>
      <c r="J882" s="92"/>
      <c r="K882" s="92"/>
      <c r="L882" s="92"/>
      <c r="M882" s="93"/>
      <c r="N882" s="67"/>
      <c r="O882" s="54"/>
      <c r="P882" s="54"/>
      <c r="Q882" s="94"/>
      <c r="R882" s="98"/>
      <c r="S882" s="99"/>
      <c r="T882" s="93"/>
      <c r="U882" s="93"/>
      <c r="V882" s="100"/>
      <c r="W882" s="92"/>
      <c r="X882" s="95"/>
      <c r="Y882" s="92"/>
      <c r="Z882" s="92"/>
      <c r="AA882" s="92"/>
      <c r="AB882" s="92"/>
      <c r="AC882" s="91"/>
      <c r="AD882" s="92"/>
      <c r="AE882" s="92"/>
      <c r="AF882" s="92"/>
      <c r="AG882" s="583"/>
      <c r="AH882" s="67" t="s">
        <v>4653</v>
      </c>
      <c r="AI882" s="54">
        <v>0.12</v>
      </c>
      <c r="AJ882" s="54">
        <v>2004</v>
      </c>
      <c r="AK882" s="57" t="s">
        <v>3475</v>
      </c>
      <c r="AL882" s="92"/>
    </row>
    <row r="883" spans="1:38" x14ac:dyDescent="0.25">
      <c r="A883" s="63"/>
      <c r="B883" s="62"/>
      <c r="C883" s="62"/>
      <c r="D883" s="92"/>
      <c r="E883" s="92"/>
      <c r="F883" s="92"/>
      <c r="G883" s="92"/>
      <c r="H883" s="92"/>
      <c r="I883" s="92"/>
      <c r="J883" s="92"/>
      <c r="K883" s="92"/>
      <c r="L883" s="92"/>
      <c r="M883" s="93"/>
      <c r="N883" s="67"/>
      <c r="O883" s="54"/>
      <c r="P883" s="54"/>
      <c r="Q883" s="94"/>
      <c r="R883" s="98"/>
      <c r="S883" s="99"/>
      <c r="T883" s="93"/>
      <c r="U883" s="93"/>
      <c r="V883" s="100"/>
      <c r="W883" s="92"/>
      <c r="X883" s="95"/>
      <c r="Y883" s="92"/>
      <c r="Z883" s="92"/>
      <c r="AA883" s="92"/>
      <c r="AB883" s="92"/>
      <c r="AC883" s="91"/>
      <c r="AD883" s="92"/>
      <c r="AE883" s="92"/>
      <c r="AF883" s="92"/>
      <c r="AG883" s="583"/>
      <c r="AH883" s="67" t="s">
        <v>4654</v>
      </c>
      <c r="AI883" s="54">
        <v>0.12</v>
      </c>
      <c r="AJ883" s="54">
        <v>2004</v>
      </c>
      <c r="AK883" s="57" t="s">
        <v>3475</v>
      </c>
      <c r="AL883" s="92"/>
    </row>
    <row r="884" spans="1:38" x14ac:dyDescent="0.25">
      <c r="A884" s="63"/>
      <c r="B884" s="62"/>
      <c r="C884" s="62"/>
      <c r="D884" s="92"/>
      <c r="E884" s="92"/>
      <c r="F884" s="92"/>
      <c r="G884" s="92"/>
      <c r="H884" s="92"/>
      <c r="I884" s="92"/>
      <c r="J884" s="92"/>
      <c r="K884" s="92"/>
      <c r="L884" s="92"/>
      <c r="M884" s="93"/>
      <c r="N884" s="67"/>
      <c r="O884" s="54"/>
      <c r="P884" s="54"/>
      <c r="Q884" s="94"/>
      <c r="R884" s="98"/>
      <c r="S884" s="99"/>
      <c r="T884" s="93"/>
      <c r="U884" s="93"/>
      <c r="V884" s="100"/>
      <c r="W884" s="92"/>
      <c r="X884" s="95"/>
      <c r="Y884" s="92"/>
      <c r="Z884" s="92"/>
      <c r="AA884" s="92"/>
      <c r="AB884" s="92"/>
      <c r="AC884" s="91"/>
      <c r="AD884" s="92"/>
      <c r="AE884" s="92"/>
      <c r="AF884" s="92"/>
      <c r="AG884" s="583"/>
      <c r="AH884" s="67" t="s">
        <v>4655</v>
      </c>
      <c r="AI884" s="54">
        <v>0.114</v>
      </c>
      <c r="AJ884" s="54">
        <v>2003</v>
      </c>
      <c r="AK884" s="57" t="s">
        <v>3775</v>
      </c>
      <c r="AL884" s="92"/>
    </row>
    <row r="885" spans="1:38" x14ac:dyDescent="0.25">
      <c r="A885" s="63"/>
      <c r="B885" s="62"/>
      <c r="C885" s="62"/>
      <c r="D885" s="92"/>
      <c r="E885" s="92"/>
      <c r="F885" s="92"/>
      <c r="G885" s="92"/>
      <c r="H885" s="92"/>
      <c r="I885" s="92"/>
      <c r="J885" s="92"/>
      <c r="K885" s="92"/>
      <c r="L885" s="92"/>
      <c r="M885" s="93"/>
      <c r="N885" s="67"/>
      <c r="O885" s="54"/>
      <c r="P885" s="54"/>
      <c r="Q885" s="94"/>
      <c r="R885" s="98"/>
      <c r="S885" s="99"/>
      <c r="T885" s="93"/>
      <c r="U885" s="93"/>
      <c r="V885" s="100"/>
      <c r="W885" s="92"/>
      <c r="X885" s="95"/>
      <c r="Y885" s="92"/>
      <c r="Z885" s="92"/>
      <c r="AA885" s="92"/>
      <c r="AB885" s="92"/>
      <c r="AC885" s="91"/>
      <c r="AD885" s="92"/>
      <c r="AE885" s="92"/>
      <c r="AF885" s="92"/>
      <c r="AG885" s="583"/>
      <c r="AH885" s="67" t="s">
        <v>4656</v>
      </c>
      <c r="AI885" s="54">
        <v>0.114</v>
      </c>
      <c r="AJ885" s="54">
        <v>2003</v>
      </c>
      <c r="AK885" s="57" t="s">
        <v>3775</v>
      </c>
      <c r="AL885" s="92"/>
    </row>
    <row r="886" spans="1:38" x14ac:dyDescent="0.25">
      <c r="A886" s="63"/>
      <c r="B886" s="62"/>
      <c r="C886" s="62"/>
      <c r="D886" s="92"/>
      <c r="E886" s="92"/>
      <c r="F886" s="92"/>
      <c r="G886" s="92"/>
      <c r="H886" s="92"/>
      <c r="I886" s="92"/>
      <c r="J886" s="92"/>
      <c r="K886" s="92"/>
      <c r="L886" s="92"/>
      <c r="M886" s="93"/>
      <c r="N886" s="67"/>
      <c r="O886" s="54"/>
      <c r="P886" s="54"/>
      <c r="Q886" s="94"/>
      <c r="R886" s="98"/>
      <c r="S886" s="99"/>
      <c r="T886" s="93"/>
      <c r="U886" s="93"/>
      <c r="V886" s="100"/>
      <c r="W886" s="92"/>
      <c r="X886" s="95"/>
      <c r="Y886" s="92"/>
      <c r="Z886" s="92"/>
      <c r="AA886" s="92"/>
      <c r="AB886" s="92"/>
      <c r="AC886" s="91"/>
      <c r="AD886" s="92"/>
      <c r="AE886" s="92"/>
      <c r="AF886" s="92"/>
      <c r="AG886" s="583"/>
      <c r="AH886" s="67" t="s">
        <v>4657</v>
      </c>
      <c r="AI886" s="54">
        <v>5.7000000000000002E-2</v>
      </c>
      <c r="AJ886" s="54">
        <v>2006</v>
      </c>
      <c r="AK886" s="57" t="s">
        <v>4658</v>
      </c>
      <c r="AL886" s="92"/>
    </row>
    <row r="887" spans="1:38" x14ac:dyDescent="0.25">
      <c r="A887" s="63"/>
      <c r="B887" s="62"/>
      <c r="C887" s="62"/>
      <c r="D887" s="92"/>
      <c r="E887" s="92"/>
      <c r="F887" s="92"/>
      <c r="G887" s="92"/>
      <c r="H887" s="92"/>
      <c r="I887" s="92"/>
      <c r="J887" s="92"/>
      <c r="K887" s="92"/>
      <c r="L887" s="92"/>
      <c r="M887" s="93"/>
      <c r="N887" s="67"/>
      <c r="O887" s="54"/>
      <c r="P887" s="54"/>
      <c r="Q887" s="94"/>
      <c r="R887" s="98"/>
      <c r="S887" s="99"/>
      <c r="T887" s="93"/>
      <c r="U887" s="93"/>
      <c r="V887" s="100"/>
      <c r="W887" s="92"/>
      <c r="X887" s="95"/>
      <c r="Y887" s="92"/>
      <c r="Z887" s="92"/>
      <c r="AA887" s="92"/>
      <c r="AB887" s="92"/>
      <c r="AC887" s="91"/>
      <c r="AD887" s="92"/>
      <c r="AE887" s="92"/>
      <c r="AF887" s="92"/>
      <c r="AG887" s="583"/>
      <c r="AH887" s="67" t="s">
        <v>4659</v>
      </c>
      <c r="AI887" s="54">
        <v>5.8000000000000003E-2</v>
      </c>
      <c r="AJ887" s="54">
        <v>2000</v>
      </c>
      <c r="AK887" s="57" t="s">
        <v>3526</v>
      </c>
      <c r="AL887" s="92"/>
    </row>
    <row r="888" spans="1:38" x14ac:dyDescent="0.25">
      <c r="A888" s="63"/>
      <c r="B888" s="62"/>
      <c r="C888" s="62"/>
      <c r="D888" s="92"/>
      <c r="E888" s="92"/>
      <c r="F888" s="92"/>
      <c r="G888" s="92"/>
      <c r="H888" s="92"/>
      <c r="I888" s="92"/>
      <c r="J888" s="92"/>
      <c r="K888" s="92"/>
      <c r="L888" s="92"/>
      <c r="M888" s="93"/>
      <c r="N888" s="67"/>
      <c r="O888" s="54"/>
      <c r="P888" s="54"/>
      <c r="Q888" s="94"/>
      <c r="R888" s="98"/>
      <c r="S888" s="99"/>
      <c r="T888" s="93"/>
      <c r="U888" s="93"/>
      <c r="V888" s="100"/>
      <c r="W888" s="92"/>
      <c r="X888" s="95"/>
      <c r="Y888" s="92"/>
      <c r="Z888" s="92"/>
      <c r="AA888" s="92"/>
      <c r="AB888" s="92"/>
      <c r="AC888" s="91"/>
      <c r="AD888" s="92"/>
      <c r="AE888" s="92"/>
      <c r="AF888" s="92"/>
      <c r="AG888" s="583"/>
      <c r="AH888" s="67" t="s">
        <v>4660</v>
      </c>
      <c r="AI888" s="54">
        <v>0.218</v>
      </c>
      <c r="AJ888" s="54">
        <v>2004</v>
      </c>
      <c r="AK888" s="57" t="s">
        <v>3775</v>
      </c>
      <c r="AL888" s="92"/>
    </row>
    <row r="889" spans="1:38" x14ac:dyDescent="0.25">
      <c r="A889" s="63"/>
      <c r="B889" s="62"/>
      <c r="C889" s="62"/>
      <c r="D889" s="92"/>
      <c r="E889" s="92"/>
      <c r="F889" s="92"/>
      <c r="G889" s="92"/>
      <c r="H889" s="92"/>
      <c r="I889" s="92"/>
      <c r="J889" s="92"/>
      <c r="K889" s="92"/>
      <c r="L889" s="92"/>
      <c r="M889" s="93"/>
      <c r="N889" s="67"/>
      <c r="O889" s="54"/>
      <c r="P889" s="54"/>
      <c r="Q889" s="94"/>
      <c r="R889" s="98"/>
      <c r="S889" s="99"/>
      <c r="T889" s="93"/>
      <c r="U889" s="93"/>
      <c r="V889" s="100"/>
      <c r="W889" s="92"/>
      <c r="X889" s="95"/>
      <c r="Y889" s="92"/>
      <c r="Z889" s="92"/>
      <c r="AA889" s="92"/>
      <c r="AB889" s="92"/>
      <c r="AC889" s="91"/>
      <c r="AD889" s="92"/>
      <c r="AE889" s="92"/>
      <c r="AF889" s="92"/>
      <c r="AG889" s="583"/>
      <c r="AH889" s="67" t="s">
        <v>4661</v>
      </c>
      <c r="AI889" s="54">
        <v>0.21099999999999999</v>
      </c>
      <c r="AJ889" s="54">
        <v>2004</v>
      </c>
      <c r="AK889" s="57" t="s">
        <v>4662</v>
      </c>
      <c r="AL889" s="92"/>
    </row>
    <row r="890" spans="1:38" x14ac:dyDescent="0.25">
      <c r="A890" s="63"/>
      <c r="B890" s="62"/>
      <c r="C890" s="62"/>
      <c r="D890" s="92"/>
      <c r="E890" s="92"/>
      <c r="F890" s="92"/>
      <c r="G890" s="92"/>
      <c r="H890" s="92"/>
      <c r="I890" s="92"/>
      <c r="J890" s="92"/>
      <c r="K890" s="92"/>
      <c r="L890" s="92"/>
      <c r="M890" s="93"/>
      <c r="N890" s="67"/>
      <c r="O890" s="54"/>
      <c r="P890" s="54"/>
      <c r="Q890" s="94"/>
      <c r="R890" s="98"/>
      <c r="S890" s="99"/>
      <c r="T890" s="93"/>
      <c r="U890" s="93"/>
      <c r="V890" s="100"/>
      <c r="W890" s="92"/>
      <c r="X890" s="95"/>
      <c r="Y890" s="92"/>
      <c r="Z890" s="92"/>
      <c r="AA890" s="92"/>
      <c r="AB890" s="92"/>
      <c r="AC890" s="91"/>
      <c r="AD890" s="92"/>
      <c r="AE890" s="92"/>
      <c r="AF890" s="92"/>
      <c r="AG890" s="583"/>
      <c r="AH890" s="67" t="s">
        <v>4663</v>
      </c>
      <c r="AI890" s="54">
        <v>0.35499999999999998</v>
      </c>
      <c r="AJ890" s="54">
        <v>2011</v>
      </c>
      <c r="AK890" s="57" t="s">
        <v>4664</v>
      </c>
      <c r="AL890" s="92"/>
    </row>
    <row r="891" spans="1:38" x14ac:dyDescent="0.25">
      <c r="A891" s="63"/>
      <c r="B891" s="62"/>
      <c r="C891" s="62"/>
      <c r="D891" s="92"/>
      <c r="E891" s="92"/>
      <c r="F891" s="92"/>
      <c r="G891" s="92"/>
      <c r="H891" s="92"/>
      <c r="I891" s="92"/>
      <c r="J891" s="92"/>
      <c r="K891" s="92"/>
      <c r="L891" s="92"/>
      <c r="M891" s="93"/>
      <c r="N891" s="67"/>
      <c r="O891" s="54"/>
      <c r="P891" s="54"/>
      <c r="Q891" s="94"/>
      <c r="R891" s="98"/>
      <c r="S891" s="99"/>
      <c r="T891" s="93"/>
      <c r="U891" s="93"/>
      <c r="V891" s="100"/>
      <c r="W891" s="92"/>
      <c r="X891" s="95"/>
      <c r="Y891" s="92"/>
      <c r="Z891" s="92"/>
      <c r="AA891" s="92"/>
      <c r="AB891" s="92"/>
      <c r="AC891" s="91"/>
      <c r="AD891" s="92"/>
      <c r="AE891" s="92"/>
      <c r="AF891" s="92"/>
      <c r="AG891" s="583"/>
      <c r="AH891" s="67" t="s">
        <v>4665</v>
      </c>
      <c r="AI891" s="54">
        <v>7.8E-2</v>
      </c>
      <c r="AJ891" s="54">
        <v>1980</v>
      </c>
      <c r="AK891" s="57" t="s">
        <v>4666</v>
      </c>
      <c r="AL891" s="92"/>
    </row>
    <row r="892" spans="1:38" x14ac:dyDescent="0.25">
      <c r="A892" s="63"/>
      <c r="B892" s="62"/>
      <c r="C892" s="62"/>
      <c r="D892" s="92"/>
      <c r="E892" s="92"/>
      <c r="F892" s="92"/>
      <c r="G892" s="92"/>
      <c r="H892" s="92"/>
      <c r="I892" s="92"/>
      <c r="J892" s="92"/>
      <c r="K892" s="92"/>
      <c r="L892" s="92"/>
      <c r="M892" s="93"/>
      <c r="N892" s="67"/>
      <c r="O892" s="54"/>
      <c r="P892" s="54"/>
      <c r="Q892" s="94"/>
      <c r="R892" s="98"/>
      <c r="S892" s="99"/>
      <c r="T892" s="93"/>
      <c r="U892" s="93"/>
      <c r="V892" s="100"/>
      <c r="W892" s="92"/>
      <c r="X892" s="95"/>
      <c r="Y892" s="92"/>
      <c r="Z892" s="92"/>
      <c r="AA892" s="92"/>
      <c r="AB892" s="92"/>
      <c r="AC892" s="91"/>
      <c r="AD892" s="92"/>
      <c r="AE892" s="92"/>
      <c r="AF892" s="92"/>
      <c r="AG892" s="583"/>
      <c r="AH892" s="67" t="s">
        <v>4667</v>
      </c>
      <c r="AI892" s="54">
        <v>3.5999999999999997E-2</v>
      </c>
      <c r="AJ892" s="54">
        <v>1980</v>
      </c>
      <c r="AK892" s="57" t="s">
        <v>4668</v>
      </c>
      <c r="AL892" s="92"/>
    </row>
    <row r="893" spans="1:38" x14ac:dyDescent="0.25">
      <c r="A893" s="63"/>
      <c r="B893" s="62"/>
      <c r="C893" s="62"/>
      <c r="D893" s="92"/>
      <c r="E893" s="92"/>
      <c r="F893" s="92"/>
      <c r="G893" s="92"/>
      <c r="H893" s="92"/>
      <c r="I893" s="92"/>
      <c r="J893" s="92"/>
      <c r="K893" s="92"/>
      <c r="L893" s="92"/>
      <c r="M893" s="93"/>
      <c r="N893" s="67"/>
      <c r="O893" s="54"/>
      <c r="P893" s="54"/>
      <c r="Q893" s="94"/>
      <c r="R893" s="98"/>
      <c r="S893" s="99"/>
      <c r="T893" s="93"/>
      <c r="U893" s="93"/>
      <c r="V893" s="100"/>
      <c r="W893" s="92"/>
      <c r="X893" s="95"/>
      <c r="Y893" s="92"/>
      <c r="Z893" s="92"/>
      <c r="AA893" s="92"/>
      <c r="AB893" s="92"/>
      <c r="AC893" s="91"/>
      <c r="AD893" s="92"/>
      <c r="AE893" s="92"/>
      <c r="AF893" s="92"/>
      <c r="AG893" s="584"/>
      <c r="AH893" s="67" t="s">
        <v>4669</v>
      </c>
      <c r="AI893" s="54">
        <v>0.09</v>
      </c>
      <c r="AJ893" s="54">
        <v>1997</v>
      </c>
      <c r="AK893" s="57" t="s">
        <v>4666</v>
      </c>
      <c r="AL893" s="92"/>
    </row>
    <row r="894" spans="1:38" x14ac:dyDescent="0.25">
      <c r="A894" s="63"/>
      <c r="B894" s="62"/>
      <c r="C894" s="62"/>
      <c r="D894" s="92"/>
      <c r="E894" s="92"/>
      <c r="F894" s="92"/>
      <c r="G894" s="92"/>
      <c r="H894" s="92"/>
      <c r="I894" s="92"/>
      <c r="J894" s="92"/>
      <c r="K894" s="92"/>
      <c r="L894" s="92"/>
      <c r="M894" s="93"/>
      <c r="N894" s="67"/>
      <c r="O894" s="54"/>
      <c r="P894" s="54"/>
      <c r="Q894" s="94"/>
      <c r="R894" s="98"/>
      <c r="S894" s="99"/>
      <c r="T894" s="93"/>
      <c r="U894" s="93"/>
      <c r="V894" s="100"/>
      <c r="W894" s="92"/>
      <c r="X894" s="95"/>
      <c r="Y894" s="92"/>
      <c r="Z894" s="92"/>
      <c r="AA894" s="92"/>
      <c r="AB894" s="92"/>
      <c r="AC894" s="91"/>
      <c r="AD894" s="92"/>
      <c r="AE894" s="92"/>
      <c r="AF894" s="92"/>
      <c r="AG894" s="522"/>
      <c r="AH894" s="92"/>
      <c r="AI894" s="92"/>
      <c r="AJ894" s="92"/>
      <c r="AK894" s="92"/>
      <c r="AL894" s="92"/>
    </row>
    <row r="895" spans="1:38" x14ac:dyDescent="0.25">
      <c r="A895" s="63"/>
      <c r="B895" s="62"/>
      <c r="C895" s="62"/>
      <c r="D895" s="92"/>
      <c r="E895" s="92"/>
      <c r="F895" s="92"/>
      <c r="G895" s="92"/>
      <c r="H895" s="92"/>
      <c r="I895" s="92"/>
      <c r="J895" s="92"/>
      <c r="K895" s="92"/>
      <c r="L895" s="92"/>
      <c r="M895" s="93"/>
      <c r="N895" s="67"/>
      <c r="O895" s="54"/>
      <c r="P895" s="54"/>
      <c r="Q895" s="94"/>
      <c r="R895" s="98"/>
      <c r="S895" s="99"/>
      <c r="T895" s="93"/>
      <c r="U895" s="93"/>
      <c r="V895" s="100"/>
      <c r="W895" s="92"/>
      <c r="X895" s="95"/>
      <c r="Y895" s="92"/>
      <c r="Z895" s="92"/>
      <c r="AA895" s="92"/>
      <c r="AB895" s="92"/>
      <c r="AC895" s="91"/>
      <c r="AD895" s="92"/>
      <c r="AE895" s="92"/>
      <c r="AF895" s="92"/>
      <c r="AG895" s="522"/>
      <c r="AH895" s="92"/>
      <c r="AI895" s="92"/>
      <c r="AJ895" s="92"/>
      <c r="AK895" s="92"/>
      <c r="AL895" s="92"/>
    </row>
    <row r="896" spans="1:38" x14ac:dyDescent="0.25">
      <c r="A896" s="63"/>
      <c r="B896" s="62"/>
      <c r="C896" s="62"/>
      <c r="D896" s="92"/>
      <c r="E896" s="92"/>
      <c r="F896" s="92"/>
      <c r="G896" s="92"/>
      <c r="H896" s="92"/>
      <c r="I896" s="92"/>
      <c r="J896" s="92"/>
      <c r="K896" s="92"/>
      <c r="L896" s="92"/>
      <c r="M896" s="93" t="s">
        <v>4670</v>
      </c>
      <c r="N896" s="67" t="s">
        <v>4671</v>
      </c>
      <c r="O896" s="54">
        <v>0.33</v>
      </c>
      <c r="P896" s="54">
        <v>1990</v>
      </c>
      <c r="Q896" s="94" t="s">
        <v>4672</v>
      </c>
      <c r="R896" s="578" t="s">
        <v>4673</v>
      </c>
      <c r="S896" s="578">
        <v>80</v>
      </c>
      <c r="T896" s="578">
        <v>2009</v>
      </c>
      <c r="U896" s="578" t="s">
        <v>1016</v>
      </c>
      <c r="V896" s="578" t="s">
        <v>1661</v>
      </c>
      <c r="W896" s="92"/>
      <c r="X896" s="95"/>
      <c r="Y896" s="92"/>
      <c r="Z896" s="92"/>
      <c r="AA896" s="92"/>
      <c r="AB896" s="92"/>
      <c r="AC896" s="91"/>
      <c r="AD896" s="92"/>
      <c r="AE896" s="92"/>
      <c r="AF896" s="92"/>
      <c r="AG896" s="582" t="s">
        <v>4674</v>
      </c>
      <c r="AH896" s="67" t="s">
        <v>4675</v>
      </c>
      <c r="AI896" s="54">
        <v>7.8E-2</v>
      </c>
      <c r="AJ896" s="54">
        <v>2009</v>
      </c>
      <c r="AK896" s="57" t="s">
        <v>3775</v>
      </c>
      <c r="AL896" s="92"/>
    </row>
    <row r="897" spans="1:38" x14ac:dyDescent="0.25">
      <c r="A897" s="63"/>
      <c r="B897" s="62"/>
      <c r="C897" s="62"/>
      <c r="D897" s="92"/>
      <c r="E897" s="92"/>
      <c r="F897" s="92"/>
      <c r="G897" s="92"/>
      <c r="H897" s="92"/>
      <c r="I897" s="92"/>
      <c r="J897" s="92"/>
      <c r="K897" s="92"/>
      <c r="L897" s="92"/>
      <c r="M897" s="93"/>
      <c r="N897" s="67"/>
      <c r="O897" s="54"/>
      <c r="P897" s="54"/>
      <c r="Q897" s="94"/>
      <c r="R897" s="579"/>
      <c r="S897" s="579"/>
      <c r="T897" s="579"/>
      <c r="U897" s="579"/>
      <c r="V897" s="579"/>
      <c r="W897" s="92"/>
      <c r="X897" s="95"/>
      <c r="Y897" s="92"/>
      <c r="Z897" s="92"/>
      <c r="AA897" s="92"/>
      <c r="AB897" s="92"/>
      <c r="AC897" s="91"/>
      <c r="AD897" s="92"/>
      <c r="AE897" s="92"/>
      <c r="AF897" s="92"/>
      <c r="AG897" s="583"/>
      <c r="AH897" s="67" t="s">
        <v>4676</v>
      </c>
      <c r="AI897" s="54">
        <v>7.8E-2</v>
      </c>
      <c r="AJ897" s="54">
        <v>2009</v>
      </c>
      <c r="AK897" s="57" t="s">
        <v>3775</v>
      </c>
      <c r="AL897" s="92"/>
    </row>
    <row r="898" spans="1:38" x14ac:dyDescent="0.25">
      <c r="A898" s="63"/>
      <c r="B898" s="62"/>
      <c r="C898" s="62"/>
      <c r="D898" s="92"/>
      <c r="E898" s="92"/>
      <c r="F898" s="92"/>
      <c r="G898" s="92"/>
      <c r="H898" s="92"/>
      <c r="I898" s="92"/>
      <c r="J898" s="92"/>
      <c r="K898" s="92"/>
      <c r="L898" s="92"/>
      <c r="M898" s="93"/>
      <c r="N898" s="67"/>
      <c r="O898" s="54"/>
      <c r="P898" s="54"/>
      <c r="Q898" s="94"/>
      <c r="R898" s="98"/>
      <c r="S898" s="99"/>
      <c r="T898" s="93"/>
      <c r="U898" s="93"/>
      <c r="V898" s="100"/>
      <c r="W898" s="92"/>
      <c r="X898" s="95"/>
      <c r="Y898" s="92"/>
      <c r="Z898" s="92"/>
      <c r="AA898" s="92"/>
      <c r="AB898" s="92"/>
      <c r="AC898" s="91"/>
      <c r="AD898" s="92"/>
      <c r="AE898" s="92"/>
      <c r="AF898" s="92"/>
      <c r="AG898" s="583"/>
      <c r="AH898" s="589" t="s">
        <v>4677</v>
      </c>
      <c r="AI898" s="54">
        <v>5.8000000000000003E-2</v>
      </c>
      <c r="AJ898" s="54">
        <v>1990</v>
      </c>
      <c r="AK898" s="57" t="s">
        <v>4256</v>
      </c>
      <c r="AL898" s="92"/>
    </row>
    <row r="899" spans="1:38" x14ac:dyDescent="0.25">
      <c r="A899" s="63"/>
      <c r="B899" s="62"/>
      <c r="C899" s="62"/>
      <c r="D899" s="92"/>
      <c r="E899" s="92"/>
      <c r="F899" s="92"/>
      <c r="G899" s="92"/>
      <c r="H899" s="92"/>
      <c r="I899" s="92"/>
      <c r="J899" s="92"/>
      <c r="K899" s="92"/>
      <c r="L899" s="92"/>
      <c r="M899" s="93"/>
      <c r="N899" s="67"/>
      <c r="O899" s="54"/>
      <c r="P899" s="54"/>
      <c r="Q899" s="94"/>
      <c r="R899" s="98"/>
      <c r="S899" s="99"/>
      <c r="T899" s="93"/>
      <c r="U899" s="93"/>
      <c r="V899" s="100"/>
      <c r="W899" s="92"/>
      <c r="X899" s="95"/>
      <c r="Y899" s="92"/>
      <c r="Z899" s="92"/>
      <c r="AA899" s="92"/>
      <c r="AB899" s="92"/>
      <c r="AC899" s="91"/>
      <c r="AD899" s="92"/>
      <c r="AE899" s="92"/>
      <c r="AF899" s="92"/>
      <c r="AG899" s="583"/>
      <c r="AH899" s="590"/>
      <c r="AI899" s="54">
        <v>5.8000000000000003E-2</v>
      </c>
      <c r="AJ899" s="54">
        <v>1990</v>
      </c>
      <c r="AK899" s="57" t="s">
        <v>4678</v>
      </c>
      <c r="AL899" s="92"/>
    </row>
    <row r="900" spans="1:38" x14ac:dyDescent="0.25">
      <c r="A900" s="63"/>
      <c r="B900" s="62"/>
      <c r="C900" s="62"/>
      <c r="D900" s="92"/>
      <c r="E900" s="92"/>
      <c r="F900" s="92"/>
      <c r="G900" s="92"/>
      <c r="H900" s="92"/>
      <c r="I900" s="92"/>
      <c r="J900" s="92"/>
      <c r="K900" s="92"/>
      <c r="L900" s="92"/>
      <c r="M900" s="93"/>
      <c r="N900" s="67"/>
      <c r="O900" s="54"/>
      <c r="P900" s="54"/>
      <c r="Q900" s="94"/>
      <c r="R900" s="98"/>
      <c r="S900" s="99"/>
      <c r="T900" s="93"/>
      <c r="U900" s="93"/>
      <c r="V900" s="100"/>
      <c r="W900" s="92"/>
      <c r="X900" s="95"/>
      <c r="Y900" s="92"/>
      <c r="Z900" s="92"/>
      <c r="AA900" s="92"/>
      <c r="AB900" s="92"/>
      <c r="AC900" s="91"/>
      <c r="AD900" s="92"/>
      <c r="AE900" s="92"/>
      <c r="AF900" s="92"/>
      <c r="AG900" s="583"/>
      <c r="AH900" s="67" t="s">
        <v>4679</v>
      </c>
      <c r="AI900" s="54">
        <v>0.14599999999999999</v>
      </c>
      <c r="AJ900" s="54">
        <v>2007</v>
      </c>
      <c r="AK900" s="57" t="s">
        <v>4662</v>
      </c>
      <c r="AL900" s="92"/>
    </row>
    <row r="901" spans="1:38" x14ac:dyDescent="0.25">
      <c r="A901" s="63"/>
      <c r="B901" s="62"/>
      <c r="C901" s="62"/>
      <c r="D901" s="92"/>
      <c r="E901" s="92"/>
      <c r="F901" s="92"/>
      <c r="G901" s="92"/>
      <c r="H901" s="92"/>
      <c r="I901" s="92"/>
      <c r="J901" s="92"/>
      <c r="K901" s="92"/>
      <c r="L901" s="92"/>
      <c r="M901" s="93"/>
      <c r="N901" s="67"/>
      <c r="O901" s="54"/>
      <c r="P901" s="54"/>
      <c r="Q901" s="94"/>
      <c r="R901" s="98"/>
      <c r="S901" s="99"/>
      <c r="T901" s="93"/>
      <c r="U901" s="93"/>
      <c r="V901" s="100"/>
      <c r="W901" s="92"/>
      <c r="X901" s="95"/>
      <c r="Y901" s="92"/>
      <c r="Z901" s="92"/>
      <c r="AA901" s="92"/>
      <c r="AB901" s="92"/>
      <c r="AC901" s="91"/>
      <c r="AD901" s="92"/>
      <c r="AE901" s="92"/>
      <c r="AF901" s="92"/>
      <c r="AG901" s="583"/>
      <c r="AH901" s="67" t="s">
        <v>4680</v>
      </c>
      <c r="AI901" s="54">
        <v>7.0000000000000007E-2</v>
      </c>
      <c r="AJ901" s="54">
        <v>2007</v>
      </c>
      <c r="AK901" s="57" t="s">
        <v>3775</v>
      </c>
      <c r="AL901" s="92"/>
    </row>
    <row r="902" spans="1:38" x14ac:dyDescent="0.25">
      <c r="A902" s="63"/>
      <c r="B902" s="62"/>
      <c r="C902" s="62"/>
      <c r="D902" s="92"/>
      <c r="E902" s="92"/>
      <c r="F902" s="92"/>
      <c r="G902" s="92"/>
      <c r="H902" s="92"/>
      <c r="I902" s="92"/>
      <c r="J902" s="92"/>
      <c r="K902" s="92"/>
      <c r="L902" s="92"/>
      <c r="M902" s="93"/>
      <c r="N902" s="67"/>
      <c r="O902" s="54"/>
      <c r="P902" s="54"/>
      <c r="Q902" s="94"/>
      <c r="R902" s="98"/>
      <c r="S902" s="99"/>
      <c r="T902" s="93"/>
      <c r="U902" s="93"/>
      <c r="V902" s="100"/>
      <c r="W902" s="92"/>
      <c r="X902" s="95"/>
      <c r="Y902" s="92"/>
      <c r="Z902" s="92"/>
      <c r="AA902" s="92"/>
      <c r="AB902" s="92"/>
      <c r="AC902" s="91"/>
      <c r="AD902" s="92"/>
      <c r="AE902" s="92"/>
      <c r="AF902" s="92"/>
      <c r="AG902" s="583"/>
      <c r="AH902" s="67" t="s">
        <v>4681</v>
      </c>
      <c r="AI902" s="54">
        <v>0.02</v>
      </c>
      <c r="AJ902" s="54">
        <v>2006</v>
      </c>
      <c r="AK902" s="57" t="s">
        <v>3775</v>
      </c>
      <c r="AL902" s="92"/>
    </row>
    <row r="903" spans="1:38" x14ac:dyDescent="0.25">
      <c r="A903" s="63"/>
      <c r="B903" s="62"/>
      <c r="C903" s="62"/>
      <c r="D903" s="92"/>
      <c r="E903" s="92"/>
      <c r="F903" s="92"/>
      <c r="G903" s="92"/>
      <c r="H903" s="92"/>
      <c r="I903" s="92"/>
      <c r="J903" s="92"/>
      <c r="K903" s="92"/>
      <c r="L903" s="92"/>
      <c r="M903" s="93"/>
      <c r="N903" s="67"/>
      <c r="O903" s="54"/>
      <c r="P903" s="54"/>
      <c r="Q903" s="94"/>
      <c r="R903" s="98"/>
      <c r="S903" s="99"/>
      <c r="T903" s="93"/>
      <c r="U903" s="93"/>
      <c r="V903" s="100"/>
      <c r="W903" s="92"/>
      <c r="X903" s="95"/>
      <c r="Y903" s="92"/>
      <c r="Z903" s="92"/>
      <c r="AA903" s="92"/>
      <c r="AB903" s="92"/>
      <c r="AC903" s="91"/>
      <c r="AD903" s="92"/>
      <c r="AE903" s="92"/>
      <c r="AF903" s="92"/>
      <c r="AG903" s="584"/>
      <c r="AH903" s="67" t="s">
        <v>4682</v>
      </c>
      <c r="AI903" s="54">
        <v>0.129</v>
      </c>
      <c r="AJ903" s="54">
        <v>2007</v>
      </c>
      <c r="AK903" s="57" t="s">
        <v>4662</v>
      </c>
      <c r="AL903" s="92"/>
    </row>
    <row r="904" spans="1:38" x14ac:dyDescent="0.25">
      <c r="A904" s="63"/>
      <c r="B904" s="62"/>
      <c r="C904" s="62"/>
      <c r="D904" s="92"/>
      <c r="E904" s="92"/>
      <c r="F904" s="92"/>
      <c r="G904" s="92"/>
      <c r="H904" s="92"/>
      <c r="I904" s="92"/>
      <c r="J904" s="92"/>
      <c r="K904" s="92"/>
      <c r="L904" s="92"/>
      <c r="M904" s="93"/>
      <c r="N904" s="67"/>
      <c r="O904" s="54"/>
      <c r="P904" s="54"/>
      <c r="Q904" s="94"/>
      <c r="R904" s="98"/>
      <c r="S904" s="99"/>
      <c r="T904" s="93"/>
      <c r="U904" s="93"/>
      <c r="V904" s="100"/>
      <c r="W904" s="92"/>
      <c r="X904" s="95"/>
      <c r="Y904" s="92"/>
      <c r="Z904" s="92"/>
      <c r="AA904" s="92"/>
      <c r="AB904" s="92"/>
      <c r="AC904" s="91"/>
      <c r="AD904" s="92"/>
      <c r="AE904" s="92"/>
      <c r="AF904" s="92"/>
      <c r="AG904" s="522"/>
      <c r="AH904" s="92"/>
      <c r="AI904" s="92"/>
      <c r="AJ904" s="92"/>
      <c r="AK904" s="92"/>
      <c r="AL904" s="92"/>
    </row>
    <row r="905" spans="1:38" x14ac:dyDescent="0.25">
      <c r="A905" s="63"/>
      <c r="B905" s="62"/>
      <c r="C905" s="62"/>
      <c r="D905" s="92"/>
      <c r="E905" s="92"/>
      <c r="F905" s="92"/>
      <c r="G905" s="92"/>
      <c r="H905" s="92"/>
      <c r="I905" s="92"/>
      <c r="J905" s="92"/>
      <c r="K905" s="92"/>
      <c r="L905" s="92"/>
      <c r="M905" s="93"/>
      <c r="N905" s="67"/>
      <c r="O905" s="54"/>
      <c r="P905" s="54"/>
      <c r="Q905" s="94"/>
      <c r="R905" s="98"/>
      <c r="S905" s="99"/>
      <c r="T905" s="93"/>
      <c r="U905" s="93"/>
      <c r="V905" s="100"/>
      <c r="W905" s="92"/>
      <c r="X905" s="95"/>
      <c r="Y905" s="92"/>
      <c r="Z905" s="92"/>
      <c r="AA905" s="92"/>
      <c r="AB905" s="92"/>
      <c r="AC905" s="91"/>
      <c r="AD905" s="92"/>
      <c r="AE905" s="92"/>
      <c r="AF905" s="92"/>
      <c r="AG905" s="522"/>
      <c r="AH905" s="92"/>
      <c r="AI905" s="92"/>
      <c r="AJ905" s="92"/>
      <c r="AK905" s="92"/>
      <c r="AL905" s="92"/>
    </row>
    <row r="906" spans="1:38" x14ac:dyDescent="0.25">
      <c r="A906" s="63"/>
      <c r="B906" s="62"/>
      <c r="C906" s="62"/>
      <c r="D906" s="92"/>
      <c r="E906" s="92"/>
      <c r="F906" s="92"/>
      <c r="G906" s="92"/>
      <c r="H906" s="92"/>
      <c r="I906" s="92"/>
      <c r="J906" s="92"/>
      <c r="K906" s="92"/>
      <c r="L906" s="92"/>
      <c r="M906" s="93" t="s">
        <v>4670</v>
      </c>
      <c r="N906" s="67" t="s">
        <v>4683</v>
      </c>
      <c r="O906" s="54">
        <v>0.39900000000000002</v>
      </c>
      <c r="P906" s="54">
        <v>1981</v>
      </c>
      <c r="Q906" s="94" t="s">
        <v>4310</v>
      </c>
      <c r="R906" s="66" t="s">
        <v>4684</v>
      </c>
      <c r="S906" s="578">
        <v>44</v>
      </c>
      <c r="T906" s="578">
        <v>1981</v>
      </c>
      <c r="U906" s="578" t="s">
        <v>1016</v>
      </c>
      <c r="V906" s="578" t="s">
        <v>28</v>
      </c>
      <c r="W906" s="92"/>
      <c r="X906" s="95"/>
      <c r="Y906" s="92"/>
      <c r="Z906" s="92"/>
      <c r="AA906" s="92"/>
      <c r="AB906" s="92"/>
      <c r="AC906" s="91"/>
      <c r="AD906" s="92"/>
      <c r="AE906" s="92"/>
      <c r="AF906" s="92"/>
      <c r="AG906" s="582" t="s">
        <v>4685</v>
      </c>
      <c r="AH906" s="67" t="s">
        <v>4686</v>
      </c>
      <c r="AI906" s="54">
        <v>8.3000000000000004E-2</v>
      </c>
      <c r="AJ906" s="54">
        <v>1990</v>
      </c>
      <c r="AK906" s="57" t="s">
        <v>3526</v>
      </c>
      <c r="AL906" s="92"/>
    </row>
    <row r="907" spans="1:38" ht="38.25" x14ac:dyDescent="0.25">
      <c r="A907" s="63"/>
      <c r="B907" s="62"/>
      <c r="C907" s="62"/>
      <c r="D907" s="92"/>
      <c r="E907" s="92"/>
      <c r="F907" s="92"/>
      <c r="G907" s="92"/>
      <c r="H907" s="92"/>
      <c r="I907" s="92"/>
      <c r="J907" s="92"/>
      <c r="K907" s="92"/>
      <c r="L907" s="92"/>
      <c r="M907" s="93"/>
      <c r="N907" s="67"/>
      <c r="O907" s="54"/>
      <c r="P907" s="54"/>
      <c r="Q907" s="94"/>
      <c r="R907" s="110" t="s">
        <v>4687</v>
      </c>
      <c r="S907" s="579"/>
      <c r="T907" s="579"/>
      <c r="U907" s="579"/>
      <c r="V907" s="579"/>
      <c r="W907" s="92"/>
      <c r="X907" s="95"/>
      <c r="Y907" s="92"/>
      <c r="Z907" s="92"/>
      <c r="AA907" s="92"/>
      <c r="AB907" s="92"/>
      <c r="AC907" s="91"/>
      <c r="AD907" s="92"/>
      <c r="AE907" s="92"/>
      <c r="AF907" s="92"/>
      <c r="AG907" s="583"/>
      <c r="AH907" s="67" t="s">
        <v>4688</v>
      </c>
      <c r="AI907" s="54">
        <v>8.3000000000000004E-2</v>
      </c>
      <c r="AJ907" s="54">
        <v>1990</v>
      </c>
      <c r="AK907" s="57" t="s">
        <v>3526</v>
      </c>
      <c r="AL907" s="92"/>
    </row>
    <row r="908" spans="1:38" x14ac:dyDescent="0.25">
      <c r="A908" s="63"/>
      <c r="B908" s="62"/>
      <c r="C908" s="62"/>
      <c r="D908" s="92"/>
      <c r="E908" s="92"/>
      <c r="F908" s="92"/>
      <c r="G908" s="92"/>
      <c r="H908" s="92"/>
      <c r="I908" s="92"/>
      <c r="J908" s="92"/>
      <c r="K908" s="92"/>
      <c r="L908" s="92"/>
      <c r="M908" s="93"/>
      <c r="N908" s="67"/>
      <c r="O908" s="54"/>
      <c r="P908" s="54"/>
      <c r="Q908" s="94"/>
      <c r="R908" s="98"/>
      <c r="S908" s="99"/>
      <c r="T908" s="93"/>
      <c r="U908" s="93"/>
      <c r="V908" s="100"/>
      <c r="W908" s="92"/>
      <c r="X908" s="95"/>
      <c r="Y908" s="92"/>
      <c r="Z908" s="92"/>
      <c r="AA908" s="92"/>
      <c r="AB908" s="92"/>
      <c r="AC908" s="91"/>
      <c r="AD908" s="92"/>
      <c r="AE908" s="92"/>
      <c r="AF908" s="92"/>
      <c r="AG908" s="583"/>
      <c r="AH908" s="67" t="s">
        <v>4689</v>
      </c>
      <c r="AI908" s="54">
        <v>4.5999999999999999E-2</v>
      </c>
      <c r="AJ908" s="54">
        <v>1990</v>
      </c>
      <c r="AK908" s="57" t="s">
        <v>4163</v>
      </c>
      <c r="AL908" s="92"/>
    </row>
    <row r="909" spans="1:38" x14ac:dyDescent="0.25">
      <c r="A909" s="63"/>
      <c r="B909" s="62"/>
      <c r="C909" s="62"/>
      <c r="D909" s="92"/>
      <c r="E909" s="92"/>
      <c r="F909" s="92"/>
      <c r="G909" s="92"/>
      <c r="H909" s="92"/>
      <c r="I909" s="92"/>
      <c r="J909" s="92"/>
      <c r="K909" s="92"/>
      <c r="L909" s="92"/>
      <c r="M909" s="93"/>
      <c r="N909" s="67"/>
      <c r="O909" s="54"/>
      <c r="P909" s="54"/>
      <c r="Q909" s="94"/>
      <c r="R909" s="98"/>
      <c r="S909" s="99"/>
      <c r="T909" s="93"/>
      <c r="U909" s="93"/>
      <c r="V909" s="100"/>
      <c r="W909" s="92"/>
      <c r="X909" s="95"/>
      <c r="Y909" s="92"/>
      <c r="Z909" s="92"/>
      <c r="AA909" s="92"/>
      <c r="AB909" s="92"/>
      <c r="AC909" s="91"/>
      <c r="AD909" s="92"/>
      <c r="AE909" s="92"/>
      <c r="AF909" s="92"/>
      <c r="AG909" s="583"/>
      <c r="AH909" s="67" t="s">
        <v>4690</v>
      </c>
      <c r="AI909" s="54">
        <v>4.5999999999999999E-2</v>
      </c>
      <c r="AJ909" s="54">
        <v>1990</v>
      </c>
      <c r="AK909" s="57" t="s">
        <v>4163</v>
      </c>
      <c r="AL909" s="92"/>
    </row>
    <row r="910" spans="1:38" x14ac:dyDescent="0.25">
      <c r="A910" s="63"/>
      <c r="B910" s="62"/>
      <c r="C910" s="62"/>
      <c r="D910" s="92"/>
      <c r="E910" s="92"/>
      <c r="F910" s="92"/>
      <c r="G910" s="92"/>
      <c r="H910" s="92"/>
      <c r="I910" s="92"/>
      <c r="J910" s="92"/>
      <c r="K910" s="92"/>
      <c r="L910" s="92"/>
      <c r="M910" s="93"/>
      <c r="N910" s="67"/>
      <c r="O910" s="54"/>
      <c r="P910" s="54"/>
      <c r="Q910" s="94"/>
      <c r="R910" s="98"/>
      <c r="S910" s="99"/>
      <c r="T910" s="93"/>
      <c r="U910" s="93"/>
      <c r="V910" s="100"/>
      <c r="W910" s="92"/>
      <c r="X910" s="95"/>
      <c r="Y910" s="92"/>
      <c r="Z910" s="92"/>
      <c r="AA910" s="92"/>
      <c r="AB910" s="92"/>
      <c r="AC910" s="91"/>
      <c r="AD910" s="92"/>
      <c r="AE910" s="92"/>
      <c r="AF910" s="92"/>
      <c r="AG910" s="583"/>
      <c r="AH910" s="67" t="s">
        <v>4691</v>
      </c>
      <c r="AI910" s="54">
        <v>3.6999999999999998E-2</v>
      </c>
      <c r="AJ910" s="54">
        <v>1983</v>
      </c>
      <c r="AK910" s="57" t="s">
        <v>4692</v>
      </c>
      <c r="AL910" s="92"/>
    </row>
    <row r="911" spans="1:38" x14ac:dyDescent="0.25">
      <c r="A911" s="63"/>
      <c r="B911" s="62"/>
      <c r="C911" s="62"/>
      <c r="D911" s="92"/>
      <c r="E911" s="92"/>
      <c r="F911" s="92"/>
      <c r="G911" s="92"/>
      <c r="H911" s="92"/>
      <c r="I911" s="92"/>
      <c r="J911" s="92"/>
      <c r="K911" s="92"/>
      <c r="L911" s="92"/>
      <c r="M911" s="93"/>
      <c r="N911" s="67"/>
      <c r="O911" s="54"/>
      <c r="P911" s="54"/>
      <c r="Q911" s="94"/>
      <c r="R911" s="98"/>
      <c r="S911" s="99"/>
      <c r="T911" s="93"/>
      <c r="U911" s="93"/>
      <c r="V911" s="100"/>
      <c r="W911" s="92"/>
      <c r="X911" s="95"/>
      <c r="Y911" s="92"/>
      <c r="Z911" s="92"/>
      <c r="AA911" s="92"/>
      <c r="AB911" s="92"/>
      <c r="AC911" s="91"/>
      <c r="AD911" s="92"/>
      <c r="AE911" s="92"/>
      <c r="AF911" s="92"/>
      <c r="AG911" s="583"/>
      <c r="AH911" s="67" t="s">
        <v>4693</v>
      </c>
      <c r="AI911" s="54">
        <v>3.6999999999999998E-2</v>
      </c>
      <c r="AJ911" s="54">
        <v>1983</v>
      </c>
      <c r="AK911" s="57" t="s">
        <v>4692</v>
      </c>
      <c r="AL911" s="92"/>
    </row>
    <row r="912" spans="1:38" x14ac:dyDescent="0.25">
      <c r="A912" s="63"/>
      <c r="B912" s="62"/>
      <c r="C912" s="62"/>
      <c r="D912" s="92"/>
      <c r="E912" s="92"/>
      <c r="F912" s="92"/>
      <c r="G912" s="92"/>
      <c r="H912" s="92"/>
      <c r="I912" s="92"/>
      <c r="J912" s="92"/>
      <c r="K912" s="92"/>
      <c r="L912" s="92"/>
      <c r="M912" s="93"/>
      <c r="N912" s="67"/>
      <c r="O912" s="54"/>
      <c r="P912" s="54"/>
      <c r="Q912" s="94"/>
      <c r="R912" s="98"/>
      <c r="S912" s="99"/>
      <c r="T912" s="93"/>
      <c r="U912" s="93"/>
      <c r="V912" s="100"/>
      <c r="W912" s="92"/>
      <c r="X912" s="95"/>
      <c r="Y912" s="92"/>
      <c r="Z912" s="92"/>
      <c r="AA912" s="92"/>
      <c r="AB912" s="92"/>
      <c r="AC912" s="91"/>
      <c r="AD912" s="92"/>
      <c r="AE912" s="92"/>
      <c r="AF912" s="92"/>
      <c r="AG912" s="583"/>
      <c r="AH912" s="67" t="s">
        <v>4694</v>
      </c>
      <c r="AI912" s="54">
        <v>9.5000000000000001E-2</v>
      </c>
      <c r="AJ912" s="54">
        <v>1981</v>
      </c>
      <c r="AK912" s="57" t="s">
        <v>4167</v>
      </c>
      <c r="AL912" s="92"/>
    </row>
    <row r="913" spans="1:38" x14ac:dyDescent="0.25">
      <c r="A913" s="63"/>
      <c r="B913" s="62"/>
      <c r="C913" s="62"/>
      <c r="D913" s="92"/>
      <c r="E913" s="92"/>
      <c r="F913" s="92"/>
      <c r="G913" s="92"/>
      <c r="H913" s="92"/>
      <c r="I913" s="92"/>
      <c r="J913" s="92"/>
      <c r="K913" s="92"/>
      <c r="L913" s="92"/>
      <c r="M913" s="93"/>
      <c r="N913" s="67"/>
      <c r="O913" s="54"/>
      <c r="P913" s="54"/>
      <c r="Q913" s="94"/>
      <c r="R913" s="98"/>
      <c r="S913" s="99"/>
      <c r="T913" s="93"/>
      <c r="U913" s="93"/>
      <c r="V913" s="100"/>
      <c r="W913" s="92"/>
      <c r="X913" s="95"/>
      <c r="Y913" s="92"/>
      <c r="Z913" s="92"/>
      <c r="AA913" s="92"/>
      <c r="AB913" s="92"/>
      <c r="AC913" s="91"/>
      <c r="AD913" s="92"/>
      <c r="AE913" s="92"/>
      <c r="AF913" s="92"/>
      <c r="AG913" s="583"/>
      <c r="AH913" s="67" t="s">
        <v>4695</v>
      </c>
      <c r="AI913" s="54">
        <v>9.0999999999999998E-2</v>
      </c>
      <c r="AJ913" s="54">
        <v>1981</v>
      </c>
      <c r="AK913" s="57" t="s">
        <v>4696</v>
      </c>
      <c r="AL913" s="92"/>
    </row>
    <row r="914" spans="1:38" x14ac:dyDescent="0.25">
      <c r="A914" s="63"/>
      <c r="B914" s="62"/>
      <c r="C914" s="62"/>
      <c r="D914" s="92"/>
      <c r="E914" s="92"/>
      <c r="F914" s="92"/>
      <c r="G914" s="92"/>
      <c r="H914" s="92"/>
      <c r="I914" s="92"/>
      <c r="J914" s="92"/>
      <c r="K914" s="92"/>
      <c r="L914" s="92"/>
      <c r="M914" s="93"/>
      <c r="N914" s="67"/>
      <c r="O914" s="54"/>
      <c r="P914" s="54"/>
      <c r="Q914" s="94"/>
      <c r="R914" s="98"/>
      <c r="S914" s="99"/>
      <c r="T914" s="93"/>
      <c r="U914" s="93"/>
      <c r="V914" s="100"/>
      <c r="W914" s="92"/>
      <c r="X914" s="95"/>
      <c r="Y914" s="92"/>
      <c r="Z914" s="92"/>
      <c r="AA914" s="92"/>
      <c r="AB914" s="92"/>
      <c r="AC914" s="91"/>
      <c r="AD914" s="92"/>
      <c r="AE914" s="92"/>
      <c r="AF914" s="92"/>
      <c r="AG914" s="583"/>
      <c r="AH914" s="67" t="s">
        <v>4697</v>
      </c>
      <c r="AI914" s="54">
        <v>9.0999999999999998E-2</v>
      </c>
      <c r="AJ914" s="54">
        <v>1981</v>
      </c>
      <c r="AK914" s="57" t="s">
        <v>3556</v>
      </c>
      <c r="AL914" s="92"/>
    </row>
    <row r="915" spans="1:38" x14ac:dyDescent="0.25">
      <c r="A915" s="63"/>
      <c r="B915" s="62"/>
      <c r="C915" s="62"/>
      <c r="D915" s="92"/>
      <c r="E915" s="92"/>
      <c r="F915" s="92"/>
      <c r="G915" s="92"/>
      <c r="H915" s="92"/>
      <c r="I915" s="92"/>
      <c r="J915" s="92"/>
      <c r="K915" s="92"/>
      <c r="L915" s="92"/>
      <c r="M915" s="93"/>
      <c r="N915" s="67"/>
      <c r="O915" s="54"/>
      <c r="P915" s="54"/>
      <c r="Q915" s="94"/>
      <c r="R915" s="98"/>
      <c r="S915" s="99"/>
      <c r="T915" s="93"/>
      <c r="U915" s="93"/>
      <c r="V915" s="100"/>
      <c r="W915" s="92"/>
      <c r="X915" s="95"/>
      <c r="Y915" s="92"/>
      <c r="Z915" s="92"/>
      <c r="AA915" s="92"/>
      <c r="AB915" s="92"/>
      <c r="AC915" s="91"/>
      <c r="AD915" s="92"/>
      <c r="AE915" s="92"/>
      <c r="AF915" s="92"/>
      <c r="AG915" s="583"/>
      <c r="AH915" s="67" t="s">
        <v>4698</v>
      </c>
      <c r="AI915" s="54">
        <v>0.161</v>
      </c>
      <c r="AJ915" s="54">
        <v>1981</v>
      </c>
      <c r="AK915" s="57" t="s">
        <v>3551</v>
      </c>
      <c r="AL915" s="92"/>
    </row>
    <row r="916" spans="1:38" x14ac:dyDescent="0.25">
      <c r="A916" s="63"/>
      <c r="B916" s="62"/>
      <c r="C916" s="62"/>
      <c r="D916" s="92"/>
      <c r="E916" s="92"/>
      <c r="F916" s="92"/>
      <c r="G916" s="92"/>
      <c r="H916" s="92"/>
      <c r="I916" s="92"/>
      <c r="J916" s="92"/>
      <c r="K916" s="92"/>
      <c r="L916" s="92"/>
      <c r="M916" s="93"/>
      <c r="N916" s="67"/>
      <c r="O916" s="54"/>
      <c r="P916" s="54"/>
      <c r="Q916" s="94"/>
      <c r="R916" s="98"/>
      <c r="S916" s="99"/>
      <c r="T916" s="93"/>
      <c r="U916" s="93"/>
      <c r="V916" s="100"/>
      <c r="W916" s="92"/>
      <c r="X916" s="95"/>
      <c r="Y916" s="92"/>
      <c r="Z916" s="92"/>
      <c r="AA916" s="92"/>
      <c r="AB916" s="92"/>
      <c r="AC916" s="91"/>
      <c r="AD916" s="92"/>
      <c r="AE916" s="92"/>
      <c r="AF916" s="92"/>
      <c r="AG916" s="583"/>
      <c r="AH916" s="67" t="s">
        <v>4699</v>
      </c>
      <c r="AI916" s="54">
        <v>0.161</v>
      </c>
      <c r="AJ916" s="54">
        <v>1981</v>
      </c>
      <c r="AK916" s="57" t="s">
        <v>3551</v>
      </c>
      <c r="AL916" s="92"/>
    </row>
    <row r="917" spans="1:38" x14ac:dyDescent="0.25">
      <c r="A917" s="63"/>
      <c r="B917" s="62"/>
      <c r="C917" s="62"/>
      <c r="D917" s="92"/>
      <c r="E917" s="92"/>
      <c r="F917" s="92"/>
      <c r="G917" s="92"/>
      <c r="H917" s="92"/>
      <c r="I917" s="92"/>
      <c r="J917" s="92"/>
      <c r="K917" s="92"/>
      <c r="L917" s="92"/>
      <c r="M917" s="93"/>
      <c r="N917" s="67"/>
      <c r="O917" s="54"/>
      <c r="P917" s="54"/>
      <c r="Q917" s="94"/>
      <c r="R917" s="98"/>
      <c r="S917" s="99"/>
      <c r="T917" s="93"/>
      <c r="U917" s="93"/>
      <c r="V917" s="100"/>
      <c r="W917" s="92"/>
      <c r="X917" s="95"/>
      <c r="Y917" s="92"/>
      <c r="Z917" s="92"/>
      <c r="AA917" s="92"/>
      <c r="AB917" s="92"/>
      <c r="AC917" s="91"/>
      <c r="AD917" s="92"/>
      <c r="AE917" s="92"/>
      <c r="AF917" s="92"/>
      <c r="AG917" s="583"/>
      <c r="AH917" s="67" t="s">
        <v>4700</v>
      </c>
      <c r="AI917" s="54">
        <v>0.13500000000000001</v>
      </c>
      <c r="AJ917" s="54">
        <v>1981</v>
      </c>
      <c r="AK917" s="57" t="s">
        <v>4167</v>
      </c>
      <c r="AL917" s="92"/>
    </row>
    <row r="918" spans="1:38" x14ac:dyDescent="0.25">
      <c r="A918" s="63"/>
      <c r="B918" s="62"/>
      <c r="C918" s="62"/>
      <c r="D918" s="92"/>
      <c r="E918" s="92"/>
      <c r="F918" s="92"/>
      <c r="G918" s="92"/>
      <c r="H918" s="92"/>
      <c r="I918" s="92"/>
      <c r="J918" s="92"/>
      <c r="K918" s="92"/>
      <c r="L918" s="92"/>
      <c r="M918" s="93"/>
      <c r="N918" s="67"/>
      <c r="O918" s="54"/>
      <c r="P918" s="54"/>
      <c r="Q918" s="94"/>
      <c r="R918" s="98"/>
      <c r="S918" s="99"/>
      <c r="T918" s="93"/>
      <c r="U918" s="93"/>
      <c r="V918" s="100"/>
      <c r="W918" s="92"/>
      <c r="X918" s="95"/>
      <c r="Y918" s="92"/>
      <c r="Z918" s="92"/>
      <c r="AA918" s="92"/>
      <c r="AB918" s="92"/>
      <c r="AC918" s="91"/>
      <c r="AD918" s="92"/>
      <c r="AE918" s="92"/>
      <c r="AF918" s="92"/>
      <c r="AG918" s="584"/>
      <c r="AH918" s="67" t="s">
        <v>4701</v>
      </c>
      <c r="AI918" s="54">
        <v>4.2000000000000003E-2</v>
      </c>
      <c r="AJ918" s="54">
        <v>1977</v>
      </c>
      <c r="AK918" s="57" t="s">
        <v>4702</v>
      </c>
      <c r="AL918" s="92"/>
    </row>
    <row r="919" spans="1:38" x14ac:dyDescent="0.25">
      <c r="A919" s="63"/>
      <c r="B919" s="62"/>
      <c r="C919" s="62"/>
      <c r="D919" s="92"/>
      <c r="E919" s="92"/>
      <c r="F919" s="92"/>
      <c r="G919" s="92"/>
      <c r="H919" s="92"/>
      <c r="I919" s="92"/>
      <c r="J919" s="92"/>
      <c r="K919" s="92"/>
      <c r="L919" s="92"/>
      <c r="M919" s="93"/>
      <c r="N919" s="67"/>
      <c r="O919" s="54"/>
      <c r="P919" s="54"/>
      <c r="Q919" s="94"/>
      <c r="R919" s="98"/>
      <c r="S919" s="99"/>
      <c r="T919" s="93"/>
      <c r="U919" s="93"/>
      <c r="V919" s="100"/>
      <c r="W919" s="92"/>
      <c r="X919" s="95"/>
      <c r="Y919" s="92"/>
      <c r="Z919" s="92"/>
      <c r="AA919" s="92"/>
      <c r="AB919" s="92"/>
      <c r="AC919" s="91"/>
      <c r="AD919" s="92"/>
      <c r="AE919" s="92"/>
      <c r="AF919" s="92"/>
      <c r="AG919" s="522"/>
      <c r="AH919" s="92"/>
      <c r="AI919" s="92"/>
      <c r="AJ919" s="92"/>
      <c r="AK919" s="92"/>
      <c r="AL919" s="92"/>
    </row>
    <row r="920" spans="1:38" x14ac:dyDescent="0.25">
      <c r="A920" s="63"/>
      <c r="B920" s="62"/>
      <c r="C920" s="62"/>
      <c r="D920" s="92"/>
      <c r="E920" s="92"/>
      <c r="F920" s="92"/>
      <c r="G920" s="92"/>
      <c r="H920" s="92"/>
      <c r="I920" s="92"/>
      <c r="J920" s="92"/>
      <c r="K920" s="92"/>
      <c r="L920" s="92"/>
      <c r="M920" s="93"/>
      <c r="N920" s="67"/>
      <c r="O920" s="54"/>
      <c r="P920" s="54"/>
      <c r="Q920" s="94"/>
      <c r="R920" s="98"/>
      <c r="S920" s="99"/>
      <c r="T920" s="93"/>
      <c r="U920" s="93"/>
      <c r="V920" s="100"/>
      <c r="W920" s="92"/>
      <c r="X920" s="95"/>
      <c r="Y920" s="92"/>
      <c r="Z920" s="92"/>
      <c r="AA920" s="92"/>
      <c r="AB920" s="92"/>
      <c r="AC920" s="91"/>
      <c r="AD920" s="92"/>
      <c r="AE920" s="92"/>
      <c r="AF920" s="92"/>
      <c r="AG920" s="522"/>
      <c r="AH920" s="92"/>
      <c r="AI920" s="92"/>
      <c r="AJ920" s="92"/>
      <c r="AK920" s="92"/>
      <c r="AL920" s="92"/>
    </row>
    <row r="921" spans="1:38" x14ac:dyDescent="0.25">
      <c r="A921" s="63"/>
      <c r="B921" s="62"/>
      <c r="C921" s="62"/>
      <c r="D921" s="92"/>
      <c r="E921" s="92"/>
      <c r="F921" s="92"/>
      <c r="G921" s="92"/>
      <c r="H921" s="92"/>
      <c r="I921" s="92"/>
      <c r="J921" s="92"/>
      <c r="K921" s="92"/>
      <c r="L921" s="92"/>
      <c r="M921" s="93" t="s">
        <v>4703</v>
      </c>
      <c r="N921" s="67" t="s">
        <v>4704</v>
      </c>
      <c r="O921" s="54">
        <v>0.55700000000000005</v>
      </c>
      <c r="P921" s="54">
        <v>1990</v>
      </c>
      <c r="Q921" s="94" t="s">
        <v>3567</v>
      </c>
      <c r="R921" s="98"/>
      <c r="S921" s="99"/>
      <c r="T921" s="93"/>
      <c r="U921" s="93"/>
      <c r="V921" s="100"/>
      <c r="W921" s="92"/>
      <c r="X921" s="95"/>
      <c r="Y921" s="92"/>
      <c r="Z921" s="92"/>
      <c r="AA921" s="92"/>
      <c r="AB921" s="92"/>
      <c r="AC921" s="91"/>
      <c r="AD921" s="92"/>
      <c r="AE921" s="92"/>
      <c r="AF921" s="92"/>
      <c r="AG921" s="522"/>
      <c r="AH921" s="92"/>
      <c r="AI921" s="92"/>
      <c r="AJ921" s="92"/>
      <c r="AK921" s="92"/>
      <c r="AL921" s="92"/>
    </row>
    <row r="922" spans="1:38" x14ac:dyDescent="0.25">
      <c r="A922" s="63"/>
      <c r="B922" s="62"/>
      <c r="C922" s="62"/>
      <c r="D922" s="92"/>
      <c r="E922" s="92"/>
      <c r="F922" s="92"/>
      <c r="G922" s="92"/>
      <c r="H922" s="92"/>
      <c r="I922" s="92"/>
      <c r="J922" s="92"/>
      <c r="K922" s="92"/>
      <c r="L922" s="92"/>
      <c r="M922" s="93" t="s">
        <v>4705</v>
      </c>
      <c r="N922" s="67" t="s">
        <v>4706</v>
      </c>
      <c r="O922" s="54">
        <v>0.316</v>
      </c>
      <c r="P922" s="54">
        <v>1993</v>
      </c>
      <c r="Q922" s="94" t="s">
        <v>3701</v>
      </c>
      <c r="R922" s="98"/>
      <c r="S922" s="99"/>
      <c r="T922" s="93"/>
      <c r="U922" s="93"/>
      <c r="V922" s="100"/>
      <c r="W922" s="92"/>
      <c r="X922" s="95"/>
      <c r="Y922" s="92"/>
      <c r="Z922" s="92"/>
      <c r="AA922" s="92"/>
      <c r="AB922" s="92"/>
      <c r="AC922" s="91"/>
      <c r="AD922" s="92"/>
      <c r="AE922" s="92"/>
      <c r="AF922" s="92"/>
      <c r="AG922" s="522"/>
      <c r="AH922" s="92"/>
      <c r="AI922" s="92"/>
      <c r="AJ922" s="92"/>
      <c r="AK922" s="92"/>
      <c r="AL922" s="92"/>
    </row>
    <row r="923" spans="1:38" x14ac:dyDescent="0.25">
      <c r="A923" s="63"/>
      <c r="B923" s="62"/>
      <c r="C923" s="62"/>
      <c r="D923" s="92"/>
      <c r="E923" s="92"/>
      <c r="F923" s="92"/>
      <c r="G923" s="92"/>
      <c r="H923" s="92"/>
      <c r="I923" s="92"/>
      <c r="J923" s="92"/>
      <c r="K923" s="92"/>
      <c r="L923" s="92"/>
      <c r="M923" s="93" t="s">
        <v>4154</v>
      </c>
      <c r="N923" s="67" t="s">
        <v>4707</v>
      </c>
      <c r="O923" s="54">
        <v>0.49199999999999999</v>
      </c>
      <c r="P923" s="54">
        <v>1993</v>
      </c>
      <c r="Q923" s="94" t="s">
        <v>3701</v>
      </c>
      <c r="R923" s="66" t="s">
        <v>4708</v>
      </c>
      <c r="S923" s="578">
        <v>82</v>
      </c>
      <c r="T923" s="578">
        <v>1993</v>
      </c>
      <c r="U923" s="578" t="s">
        <v>1016</v>
      </c>
      <c r="V923" s="578" t="s">
        <v>3879</v>
      </c>
      <c r="W923" s="92"/>
      <c r="X923" s="95"/>
      <c r="Y923" s="92"/>
      <c r="Z923" s="92"/>
      <c r="AA923" s="92"/>
      <c r="AB923" s="92"/>
      <c r="AC923" s="91"/>
      <c r="AD923" s="92"/>
      <c r="AE923" s="92"/>
      <c r="AF923" s="92"/>
      <c r="AG923" s="582" t="s">
        <v>4709</v>
      </c>
      <c r="AH923" s="67" t="s">
        <v>4710</v>
      </c>
      <c r="AI923" s="54">
        <v>0.27300000000000002</v>
      </c>
      <c r="AJ923" s="54">
        <v>1999</v>
      </c>
      <c r="AK923" s="57" t="s">
        <v>4711</v>
      </c>
      <c r="AL923" s="92"/>
    </row>
    <row r="924" spans="1:38" ht="39" x14ac:dyDescent="0.25">
      <c r="A924" s="63"/>
      <c r="B924" s="62"/>
      <c r="C924" s="62"/>
      <c r="D924" s="92"/>
      <c r="E924" s="92"/>
      <c r="F924" s="92"/>
      <c r="G924" s="92"/>
      <c r="H924" s="92"/>
      <c r="I924" s="92"/>
      <c r="J924" s="92"/>
      <c r="K924" s="92"/>
      <c r="L924" s="92"/>
      <c r="M924" s="93"/>
      <c r="N924" s="67"/>
      <c r="O924" s="54"/>
      <c r="P924" s="54"/>
      <c r="Q924" s="94"/>
      <c r="R924" s="101" t="s">
        <v>4712</v>
      </c>
      <c r="S924" s="579"/>
      <c r="T924" s="579"/>
      <c r="U924" s="579"/>
      <c r="V924" s="579"/>
      <c r="W924" s="92"/>
      <c r="X924" s="95"/>
      <c r="Y924" s="92"/>
      <c r="Z924" s="92"/>
      <c r="AA924" s="92"/>
      <c r="AB924" s="92"/>
      <c r="AC924" s="91"/>
      <c r="AD924" s="92"/>
      <c r="AE924" s="92"/>
      <c r="AF924" s="92"/>
      <c r="AG924" s="583"/>
      <c r="AH924" s="67" t="s">
        <v>4713</v>
      </c>
      <c r="AI924" s="54">
        <v>2.1999999999999999E-2</v>
      </c>
      <c r="AJ924" s="54">
        <v>1983</v>
      </c>
      <c r="AK924" s="57" t="s">
        <v>4714</v>
      </c>
      <c r="AL924" s="92"/>
    </row>
    <row r="925" spans="1:38" x14ac:dyDescent="0.25">
      <c r="A925" s="63"/>
      <c r="B925" s="62"/>
      <c r="C925" s="62"/>
      <c r="D925" s="92"/>
      <c r="E925" s="92"/>
      <c r="F925" s="92"/>
      <c r="G925" s="92"/>
      <c r="H925" s="92"/>
      <c r="I925" s="92"/>
      <c r="J925" s="92"/>
      <c r="K925" s="92"/>
      <c r="L925" s="92"/>
      <c r="M925" s="93"/>
      <c r="N925" s="67"/>
      <c r="O925" s="54"/>
      <c r="P925" s="54"/>
      <c r="Q925" s="94"/>
      <c r="R925" s="98"/>
      <c r="S925" s="99"/>
      <c r="T925" s="93"/>
      <c r="U925" s="93"/>
      <c r="V925" s="100"/>
      <c r="W925" s="92"/>
      <c r="X925" s="95"/>
      <c r="Y925" s="92"/>
      <c r="Z925" s="92"/>
      <c r="AA925" s="92"/>
      <c r="AB925" s="92"/>
      <c r="AC925" s="91"/>
      <c r="AD925" s="92"/>
      <c r="AE925" s="92"/>
      <c r="AF925" s="92"/>
      <c r="AG925" s="583"/>
      <c r="AH925" s="67" t="s">
        <v>4715</v>
      </c>
      <c r="AI925" s="54">
        <v>2.1999999999999999E-2</v>
      </c>
      <c r="AJ925" s="54">
        <v>1983</v>
      </c>
      <c r="AK925" s="57" t="s">
        <v>4714</v>
      </c>
      <c r="AL925" s="92"/>
    </row>
    <row r="926" spans="1:38" x14ac:dyDescent="0.25">
      <c r="A926" s="63"/>
      <c r="B926" s="62"/>
      <c r="C926" s="62"/>
      <c r="D926" s="92"/>
      <c r="E926" s="92"/>
      <c r="F926" s="92"/>
      <c r="G926" s="92"/>
      <c r="H926" s="92"/>
      <c r="I926" s="92"/>
      <c r="J926" s="92"/>
      <c r="K926" s="92"/>
      <c r="L926" s="92"/>
      <c r="M926" s="93"/>
      <c r="N926" s="67"/>
      <c r="O926" s="54"/>
      <c r="P926" s="54"/>
      <c r="Q926" s="94"/>
      <c r="R926" s="98"/>
      <c r="S926" s="99"/>
      <c r="T926" s="93"/>
      <c r="U926" s="93"/>
      <c r="V926" s="100"/>
      <c r="W926" s="92"/>
      <c r="X926" s="95"/>
      <c r="Y926" s="92"/>
      <c r="Z926" s="92"/>
      <c r="AA926" s="92"/>
      <c r="AB926" s="92"/>
      <c r="AC926" s="91"/>
      <c r="AD926" s="92"/>
      <c r="AE926" s="92"/>
      <c r="AF926" s="92"/>
      <c r="AG926" s="583"/>
      <c r="AH926" s="67" t="s">
        <v>4716</v>
      </c>
      <c r="AI926" s="54">
        <v>7.6999999999999999E-2</v>
      </c>
      <c r="AJ926" s="54">
        <v>1990</v>
      </c>
      <c r="AK926" s="57" t="s">
        <v>3526</v>
      </c>
      <c r="AL926" s="92"/>
    </row>
    <row r="927" spans="1:38" x14ac:dyDescent="0.25">
      <c r="A927" s="63"/>
      <c r="B927" s="62"/>
      <c r="C927" s="62"/>
      <c r="D927" s="92"/>
      <c r="E927" s="92"/>
      <c r="F927" s="92"/>
      <c r="G927" s="92"/>
      <c r="H927" s="92"/>
      <c r="I927" s="92"/>
      <c r="J927" s="92"/>
      <c r="K927" s="92"/>
      <c r="L927" s="92"/>
      <c r="M927" s="93"/>
      <c r="N927" s="67"/>
      <c r="O927" s="54"/>
      <c r="P927" s="54"/>
      <c r="Q927" s="94"/>
      <c r="R927" s="98"/>
      <c r="S927" s="99"/>
      <c r="T927" s="93"/>
      <c r="U927" s="93"/>
      <c r="V927" s="100"/>
      <c r="W927" s="92"/>
      <c r="X927" s="95"/>
      <c r="Y927" s="92"/>
      <c r="Z927" s="92"/>
      <c r="AA927" s="92"/>
      <c r="AB927" s="92"/>
      <c r="AC927" s="91"/>
      <c r="AD927" s="92"/>
      <c r="AE927" s="92"/>
      <c r="AF927" s="92"/>
      <c r="AG927" s="583"/>
      <c r="AH927" s="67" t="s">
        <v>4717</v>
      </c>
      <c r="AI927" s="54">
        <v>7.6999999999999999E-2</v>
      </c>
      <c r="AJ927" s="54">
        <v>1990</v>
      </c>
      <c r="AK927" s="57" t="s">
        <v>3526</v>
      </c>
      <c r="AL927" s="92"/>
    </row>
    <row r="928" spans="1:38" x14ac:dyDescent="0.25">
      <c r="A928" s="63"/>
      <c r="B928" s="62"/>
      <c r="C928" s="62"/>
      <c r="D928" s="92"/>
      <c r="E928" s="92"/>
      <c r="F928" s="92"/>
      <c r="G928" s="92"/>
      <c r="H928" s="92"/>
      <c r="I928" s="92"/>
      <c r="J928" s="92"/>
      <c r="K928" s="92"/>
      <c r="L928" s="92"/>
      <c r="M928" s="93"/>
      <c r="N928" s="67"/>
      <c r="O928" s="54"/>
      <c r="P928" s="54"/>
      <c r="Q928" s="94"/>
      <c r="R928" s="98"/>
      <c r="S928" s="99"/>
      <c r="T928" s="93"/>
      <c r="U928" s="93"/>
      <c r="V928" s="100"/>
      <c r="W928" s="92"/>
      <c r="X928" s="95"/>
      <c r="Y928" s="92"/>
      <c r="Z928" s="92"/>
      <c r="AA928" s="92"/>
      <c r="AB928" s="92"/>
      <c r="AC928" s="91"/>
      <c r="AD928" s="92"/>
      <c r="AE928" s="92"/>
      <c r="AF928" s="92"/>
      <c r="AG928" s="583"/>
      <c r="AH928" s="67" t="s">
        <v>4718</v>
      </c>
      <c r="AI928" s="54">
        <v>7.6999999999999999E-2</v>
      </c>
      <c r="AJ928" s="54">
        <v>1990</v>
      </c>
      <c r="AK928" s="57" t="s">
        <v>4719</v>
      </c>
      <c r="AL928" s="92"/>
    </row>
    <row r="929" spans="1:38" x14ac:dyDescent="0.25">
      <c r="A929" s="63"/>
      <c r="B929" s="62"/>
      <c r="C929" s="62"/>
      <c r="D929" s="92"/>
      <c r="E929" s="92"/>
      <c r="F929" s="92"/>
      <c r="G929" s="92"/>
      <c r="H929" s="92"/>
      <c r="I929" s="92"/>
      <c r="J929" s="92"/>
      <c r="K929" s="92"/>
      <c r="L929" s="92"/>
      <c r="M929" s="93"/>
      <c r="N929" s="67"/>
      <c r="O929" s="54"/>
      <c r="P929" s="54"/>
      <c r="Q929" s="94"/>
      <c r="R929" s="98"/>
      <c r="S929" s="99"/>
      <c r="T929" s="93"/>
      <c r="U929" s="93"/>
      <c r="V929" s="100"/>
      <c r="W929" s="92"/>
      <c r="X929" s="95"/>
      <c r="Y929" s="92"/>
      <c r="Z929" s="92"/>
      <c r="AA929" s="92"/>
      <c r="AB929" s="92"/>
      <c r="AC929" s="91"/>
      <c r="AD929" s="92"/>
      <c r="AE929" s="92"/>
      <c r="AF929" s="92"/>
      <c r="AG929" s="583"/>
      <c r="AH929" s="67" t="s">
        <v>4720</v>
      </c>
      <c r="AI929" s="54">
        <v>3.9E-2</v>
      </c>
      <c r="AJ929" s="54">
        <v>1998</v>
      </c>
      <c r="AK929" s="57" t="s">
        <v>3622</v>
      </c>
      <c r="AL929" s="92"/>
    </row>
    <row r="930" spans="1:38" x14ac:dyDescent="0.25">
      <c r="A930" s="63"/>
      <c r="B930" s="62"/>
      <c r="C930" s="62"/>
      <c r="D930" s="92"/>
      <c r="E930" s="92"/>
      <c r="F930" s="92"/>
      <c r="G930" s="92"/>
      <c r="H930" s="92"/>
      <c r="I930" s="92"/>
      <c r="J930" s="92"/>
      <c r="K930" s="92"/>
      <c r="L930" s="92"/>
      <c r="M930" s="93"/>
      <c r="N930" s="67"/>
      <c r="O930" s="54"/>
      <c r="P930" s="54"/>
      <c r="Q930" s="94"/>
      <c r="R930" s="98"/>
      <c r="S930" s="99"/>
      <c r="T930" s="93"/>
      <c r="U930" s="93"/>
      <c r="V930" s="100"/>
      <c r="W930" s="92"/>
      <c r="X930" s="95"/>
      <c r="Y930" s="92"/>
      <c r="Z930" s="92"/>
      <c r="AA930" s="92"/>
      <c r="AB930" s="92"/>
      <c r="AC930" s="91"/>
      <c r="AD930" s="92"/>
      <c r="AE930" s="92"/>
      <c r="AF930" s="92"/>
      <c r="AG930" s="583"/>
      <c r="AH930" s="67" t="s">
        <v>4721</v>
      </c>
      <c r="AI930" s="54">
        <v>0.04</v>
      </c>
      <c r="AJ930" s="54">
        <v>1998</v>
      </c>
      <c r="AK930" s="57" t="s">
        <v>3622</v>
      </c>
      <c r="AL930" s="92"/>
    </row>
    <row r="931" spans="1:38" x14ac:dyDescent="0.25">
      <c r="A931" s="63"/>
      <c r="B931" s="62"/>
      <c r="C931" s="62"/>
      <c r="D931" s="92"/>
      <c r="E931" s="92"/>
      <c r="F931" s="92"/>
      <c r="G931" s="92"/>
      <c r="H931" s="92"/>
      <c r="I931" s="92"/>
      <c r="J931" s="92"/>
      <c r="K931" s="92"/>
      <c r="L931" s="92"/>
      <c r="M931" s="93"/>
      <c r="N931" s="67"/>
      <c r="O931" s="54"/>
      <c r="P931" s="54"/>
      <c r="Q931" s="94"/>
      <c r="R931" s="98"/>
      <c r="S931" s="99"/>
      <c r="T931" s="93"/>
      <c r="U931" s="93"/>
      <c r="V931" s="100"/>
      <c r="W931" s="92"/>
      <c r="X931" s="95"/>
      <c r="Y931" s="92"/>
      <c r="Z931" s="92"/>
      <c r="AA931" s="92"/>
      <c r="AB931" s="92"/>
      <c r="AC931" s="91"/>
      <c r="AD931" s="92"/>
      <c r="AE931" s="92"/>
      <c r="AF931" s="92"/>
      <c r="AG931" s="584"/>
      <c r="AH931" s="67" t="s">
        <v>4722</v>
      </c>
      <c r="AI931" s="54">
        <v>0.184</v>
      </c>
      <c r="AJ931" s="54">
        <v>2000</v>
      </c>
      <c r="AK931" s="57" t="s">
        <v>4711</v>
      </c>
      <c r="AL931" s="92"/>
    </row>
    <row r="932" spans="1:38" x14ac:dyDescent="0.25">
      <c r="A932" s="63"/>
      <c r="B932" s="62"/>
      <c r="C932" s="62"/>
      <c r="D932" s="92"/>
      <c r="E932" s="92"/>
      <c r="F932" s="92"/>
      <c r="G932" s="92"/>
      <c r="H932" s="92"/>
      <c r="I932" s="92"/>
      <c r="J932" s="92"/>
      <c r="K932" s="92"/>
      <c r="L932" s="92"/>
      <c r="M932" s="93"/>
      <c r="N932" s="67"/>
      <c r="O932" s="54"/>
      <c r="P932" s="54"/>
      <c r="Q932" s="94"/>
      <c r="R932" s="98"/>
      <c r="S932" s="99"/>
      <c r="T932" s="93"/>
      <c r="U932" s="93"/>
      <c r="V932" s="100"/>
      <c r="W932" s="92"/>
      <c r="X932" s="95"/>
      <c r="Y932" s="92"/>
      <c r="Z932" s="92"/>
      <c r="AA932" s="92"/>
      <c r="AB932" s="92"/>
      <c r="AC932" s="91"/>
      <c r="AD932" s="92"/>
      <c r="AE932" s="92"/>
      <c r="AF932" s="92"/>
      <c r="AG932" s="522"/>
      <c r="AH932" s="92"/>
      <c r="AI932" s="92"/>
      <c r="AJ932" s="92"/>
      <c r="AK932" s="92"/>
      <c r="AL932" s="92"/>
    </row>
    <row r="933" spans="1:38" x14ac:dyDescent="0.25">
      <c r="A933" s="63"/>
      <c r="B933" s="62"/>
      <c r="C933" s="62"/>
      <c r="D933" s="92"/>
      <c r="E933" s="92"/>
      <c r="F933" s="92"/>
      <c r="G933" s="92"/>
      <c r="H933" s="92"/>
      <c r="I933" s="92"/>
      <c r="J933" s="92"/>
      <c r="K933" s="92"/>
      <c r="L933" s="92"/>
      <c r="M933" s="93"/>
      <c r="N933" s="67"/>
      <c r="O933" s="54"/>
      <c r="P933" s="54"/>
      <c r="Q933" s="94"/>
      <c r="R933" s="98"/>
      <c r="S933" s="99"/>
      <c r="T933" s="93"/>
      <c r="U933" s="93"/>
      <c r="V933" s="100"/>
      <c r="W933" s="92"/>
      <c r="X933" s="95"/>
      <c r="Y933" s="92"/>
      <c r="Z933" s="92"/>
      <c r="AA933" s="92"/>
      <c r="AB933" s="92"/>
      <c r="AC933" s="91"/>
      <c r="AD933" s="92"/>
      <c r="AE933" s="92"/>
      <c r="AF933" s="92"/>
      <c r="AG933" s="522"/>
      <c r="AH933" s="92"/>
      <c r="AI933" s="92"/>
      <c r="AJ933" s="92"/>
      <c r="AK933" s="92"/>
      <c r="AL933" s="92"/>
    </row>
    <row r="934" spans="1:38" x14ac:dyDescent="0.25">
      <c r="A934" s="63"/>
      <c r="B934" s="62"/>
      <c r="C934" s="62"/>
      <c r="D934" s="92"/>
      <c r="E934" s="92"/>
      <c r="F934" s="92"/>
      <c r="G934" s="92"/>
      <c r="H934" s="92"/>
      <c r="I934" s="92"/>
      <c r="J934" s="92"/>
      <c r="K934" s="92"/>
      <c r="L934" s="92"/>
      <c r="M934" s="93" t="s">
        <v>4705</v>
      </c>
      <c r="N934" s="67" t="s">
        <v>4723</v>
      </c>
      <c r="O934" s="54">
        <v>0.35599999999999998</v>
      </c>
      <c r="P934" s="54">
        <v>1993</v>
      </c>
      <c r="Q934" s="94" t="s">
        <v>4724</v>
      </c>
      <c r="R934" s="66" t="s">
        <v>4725</v>
      </c>
      <c r="S934" s="578">
        <v>47</v>
      </c>
      <c r="T934" s="578">
        <v>1982</v>
      </c>
      <c r="U934" s="578" t="s">
        <v>1016</v>
      </c>
      <c r="V934" s="578" t="s">
        <v>28</v>
      </c>
      <c r="W934" s="92"/>
      <c r="X934" s="95"/>
      <c r="Y934" s="92"/>
      <c r="Z934" s="92"/>
      <c r="AA934" s="92"/>
      <c r="AB934" s="92"/>
      <c r="AC934" s="91"/>
      <c r="AD934" s="92"/>
      <c r="AE934" s="92"/>
      <c r="AF934" s="92"/>
      <c r="AG934" s="582" t="s">
        <v>4726</v>
      </c>
      <c r="AH934" s="67" t="s">
        <v>4727</v>
      </c>
      <c r="AI934" s="54">
        <v>0.12</v>
      </c>
      <c r="AJ934" s="54">
        <v>2000</v>
      </c>
      <c r="AK934" s="57" t="s">
        <v>4711</v>
      </c>
      <c r="AL934" s="92"/>
    </row>
    <row r="935" spans="1:38" ht="38.25" x14ac:dyDescent="0.25">
      <c r="A935" s="63"/>
      <c r="B935" s="62"/>
      <c r="C935" s="62"/>
      <c r="D935" s="92"/>
      <c r="E935" s="92"/>
      <c r="F935" s="92"/>
      <c r="G935" s="92"/>
      <c r="H935" s="92"/>
      <c r="I935" s="92"/>
      <c r="J935" s="92"/>
      <c r="K935" s="92"/>
      <c r="L935" s="92"/>
      <c r="M935" s="93"/>
      <c r="N935" s="67"/>
      <c r="O935" s="54"/>
      <c r="P935" s="54"/>
      <c r="Q935" s="94"/>
      <c r="R935" s="110" t="s">
        <v>4728</v>
      </c>
      <c r="S935" s="579"/>
      <c r="T935" s="579"/>
      <c r="U935" s="579"/>
      <c r="V935" s="579"/>
      <c r="W935" s="92"/>
      <c r="X935" s="95"/>
      <c r="Y935" s="92"/>
      <c r="Z935" s="92"/>
      <c r="AA935" s="92"/>
      <c r="AB935" s="92"/>
      <c r="AC935" s="91"/>
      <c r="AD935" s="92"/>
      <c r="AE935" s="92"/>
      <c r="AF935" s="92"/>
      <c r="AG935" s="583"/>
      <c r="AH935" s="67" t="s">
        <v>4729</v>
      </c>
      <c r="AI935" s="54">
        <v>3.5000000000000003E-2</v>
      </c>
      <c r="AJ935" s="54">
        <v>1983</v>
      </c>
      <c r="AK935" s="57" t="s">
        <v>4173</v>
      </c>
      <c r="AL935" s="92"/>
    </row>
    <row r="936" spans="1:38" x14ac:dyDescent="0.25">
      <c r="A936" s="63"/>
      <c r="B936" s="62"/>
      <c r="C936" s="62"/>
      <c r="D936" s="92"/>
      <c r="E936" s="92"/>
      <c r="F936" s="92"/>
      <c r="G936" s="92"/>
      <c r="H936" s="92"/>
      <c r="I936" s="92"/>
      <c r="J936" s="92"/>
      <c r="K936" s="92"/>
      <c r="L936" s="92"/>
      <c r="M936" s="93"/>
      <c r="N936" s="67"/>
      <c r="O936" s="54"/>
      <c r="P936" s="54"/>
      <c r="Q936" s="94"/>
      <c r="R936" s="98"/>
      <c r="S936" s="99"/>
      <c r="T936" s="93"/>
      <c r="U936" s="93"/>
      <c r="V936" s="100"/>
      <c r="W936" s="92"/>
      <c r="X936" s="95"/>
      <c r="Y936" s="92"/>
      <c r="Z936" s="92"/>
      <c r="AA936" s="92"/>
      <c r="AB936" s="92"/>
      <c r="AC936" s="91"/>
      <c r="AD936" s="92"/>
      <c r="AE936" s="92"/>
      <c r="AF936" s="92"/>
      <c r="AG936" s="583"/>
      <c r="AH936" s="67" t="s">
        <v>4730</v>
      </c>
      <c r="AI936" s="54">
        <v>3.5000000000000003E-2</v>
      </c>
      <c r="AJ936" s="54">
        <v>1983</v>
      </c>
      <c r="AK936" s="57" t="s">
        <v>4173</v>
      </c>
      <c r="AL936" s="92"/>
    </row>
    <row r="937" spans="1:38" x14ac:dyDescent="0.25">
      <c r="A937" s="63"/>
      <c r="B937" s="62"/>
      <c r="C937" s="62"/>
      <c r="D937" s="92"/>
      <c r="E937" s="92"/>
      <c r="F937" s="92"/>
      <c r="G937" s="92"/>
      <c r="H937" s="92"/>
      <c r="I937" s="92"/>
      <c r="J937" s="92"/>
      <c r="K937" s="92"/>
      <c r="L937" s="92"/>
      <c r="M937" s="93"/>
      <c r="N937" s="67"/>
      <c r="O937" s="54"/>
      <c r="P937" s="54"/>
      <c r="Q937" s="94"/>
      <c r="R937" s="98"/>
      <c r="S937" s="99"/>
      <c r="T937" s="93"/>
      <c r="U937" s="93"/>
      <c r="V937" s="100"/>
      <c r="W937" s="92"/>
      <c r="X937" s="95"/>
      <c r="Y937" s="92"/>
      <c r="Z937" s="92"/>
      <c r="AA937" s="92"/>
      <c r="AB937" s="92"/>
      <c r="AC937" s="91"/>
      <c r="AD937" s="92"/>
      <c r="AE937" s="92"/>
      <c r="AF937" s="92"/>
      <c r="AG937" s="583"/>
      <c r="AH937" s="67" t="s">
        <v>4731</v>
      </c>
      <c r="AI937" s="54">
        <v>8.3000000000000004E-2</v>
      </c>
      <c r="AJ937" s="54">
        <v>1999</v>
      </c>
      <c r="AK937" s="57" t="s">
        <v>4711</v>
      </c>
      <c r="AL937" s="92"/>
    </row>
    <row r="938" spans="1:38" x14ac:dyDescent="0.25">
      <c r="A938" s="63"/>
      <c r="B938" s="62"/>
      <c r="C938" s="62"/>
      <c r="D938" s="92"/>
      <c r="E938" s="92"/>
      <c r="F938" s="92"/>
      <c r="G938" s="92"/>
      <c r="H938" s="92"/>
      <c r="I938" s="92"/>
      <c r="J938" s="92"/>
      <c r="K938" s="92"/>
      <c r="L938" s="92"/>
      <c r="M938" s="93"/>
      <c r="N938" s="67"/>
      <c r="O938" s="54"/>
      <c r="P938" s="54"/>
      <c r="Q938" s="94"/>
      <c r="R938" s="98"/>
      <c r="S938" s="99"/>
      <c r="T938" s="93"/>
      <c r="U938" s="93"/>
      <c r="V938" s="100"/>
      <c r="W938" s="92"/>
      <c r="X938" s="95"/>
      <c r="Y938" s="92"/>
      <c r="Z938" s="92"/>
      <c r="AA938" s="92"/>
      <c r="AB938" s="92"/>
      <c r="AC938" s="91"/>
      <c r="AD938" s="92"/>
      <c r="AE938" s="92"/>
      <c r="AF938" s="92"/>
      <c r="AG938" s="583"/>
      <c r="AH938" s="67" t="s">
        <v>4732</v>
      </c>
      <c r="AI938" s="54">
        <v>0.12</v>
      </c>
      <c r="AJ938" s="54">
        <v>2002</v>
      </c>
      <c r="AK938" s="57" t="s">
        <v>4733</v>
      </c>
      <c r="AL938" s="92"/>
    </row>
    <row r="939" spans="1:38" x14ac:dyDescent="0.25">
      <c r="A939" s="63"/>
      <c r="B939" s="62"/>
      <c r="C939" s="62"/>
      <c r="D939" s="92"/>
      <c r="E939" s="92"/>
      <c r="F939" s="92"/>
      <c r="G939" s="92"/>
      <c r="H939" s="92"/>
      <c r="I939" s="92"/>
      <c r="J939" s="92"/>
      <c r="K939" s="92"/>
      <c r="L939" s="92"/>
      <c r="M939" s="93"/>
      <c r="N939" s="67"/>
      <c r="O939" s="54"/>
      <c r="P939" s="54"/>
      <c r="Q939" s="94"/>
      <c r="R939" s="98"/>
      <c r="S939" s="99"/>
      <c r="T939" s="93"/>
      <c r="U939" s="93"/>
      <c r="V939" s="100"/>
      <c r="W939" s="92"/>
      <c r="X939" s="95"/>
      <c r="Y939" s="92"/>
      <c r="Z939" s="92"/>
      <c r="AA939" s="92"/>
      <c r="AB939" s="92"/>
      <c r="AC939" s="91"/>
      <c r="AD939" s="92"/>
      <c r="AE939" s="92"/>
      <c r="AF939" s="92"/>
      <c r="AG939" s="583"/>
      <c r="AH939" s="67" t="s">
        <v>4734</v>
      </c>
      <c r="AI939" s="54">
        <v>0.17399999999999999</v>
      </c>
      <c r="AJ939" s="54">
        <v>2002</v>
      </c>
      <c r="AK939" s="57" t="s">
        <v>4733</v>
      </c>
      <c r="AL939" s="92"/>
    </row>
    <row r="940" spans="1:38" x14ac:dyDescent="0.25">
      <c r="A940" s="63"/>
      <c r="B940" s="62"/>
      <c r="C940" s="62"/>
      <c r="D940" s="92"/>
      <c r="E940" s="92"/>
      <c r="F940" s="92"/>
      <c r="G940" s="92"/>
      <c r="H940" s="92"/>
      <c r="I940" s="92"/>
      <c r="J940" s="92"/>
      <c r="K940" s="92"/>
      <c r="L940" s="92"/>
      <c r="M940" s="93"/>
      <c r="N940" s="67"/>
      <c r="O940" s="54"/>
      <c r="P940" s="54"/>
      <c r="Q940" s="94"/>
      <c r="R940" s="98"/>
      <c r="S940" s="99"/>
      <c r="T940" s="93"/>
      <c r="U940" s="93"/>
      <c r="V940" s="100"/>
      <c r="W940" s="92"/>
      <c r="X940" s="95"/>
      <c r="Y940" s="92"/>
      <c r="Z940" s="92"/>
      <c r="AA940" s="92"/>
      <c r="AB940" s="92"/>
      <c r="AC940" s="91"/>
      <c r="AD940" s="92"/>
      <c r="AE940" s="92"/>
      <c r="AF940" s="92"/>
      <c r="AG940" s="583"/>
      <c r="AH940" s="67" t="s">
        <v>4735</v>
      </c>
      <c r="AI940" s="54">
        <v>0.11700000000000001</v>
      </c>
      <c r="AJ940" s="54">
        <v>1989</v>
      </c>
      <c r="AK940" s="57" t="s">
        <v>4736</v>
      </c>
      <c r="AL940" s="92"/>
    </row>
    <row r="941" spans="1:38" x14ac:dyDescent="0.25">
      <c r="A941" s="63"/>
      <c r="B941" s="62"/>
      <c r="C941" s="62"/>
      <c r="D941" s="92"/>
      <c r="E941" s="92"/>
      <c r="F941" s="92"/>
      <c r="G941" s="92"/>
      <c r="H941" s="92"/>
      <c r="I941" s="92"/>
      <c r="J941" s="92"/>
      <c r="K941" s="92"/>
      <c r="L941" s="92"/>
      <c r="M941" s="93"/>
      <c r="N941" s="67"/>
      <c r="O941" s="54"/>
      <c r="P941" s="54"/>
      <c r="Q941" s="94"/>
      <c r="R941" s="98"/>
      <c r="S941" s="99"/>
      <c r="T941" s="93"/>
      <c r="U941" s="93"/>
      <c r="V941" s="100"/>
      <c r="W941" s="92"/>
      <c r="X941" s="95"/>
      <c r="Y941" s="92"/>
      <c r="Z941" s="92"/>
      <c r="AA941" s="92"/>
      <c r="AB941" s="92"/>
      <c r="AC941" s="91"/>
      <c r="AD941" s="92"/>
      <c r="AE941" s="92"/>
      <c r="AF941" s="92"/>
      <c r="AG941" s="583"/>
      <c r="AH941" s="67" t="s">
        <v>4737</v>
      </c>
      <c r="AI941" s="54">
        <v>0.11799999999999999</v>
      </c>
      <c r="AJ941" s="54">
        <v>1997</v>
      </c>
      <c r="AK941" s="57" t="s">
        <v>4196</v>
      </c>
      <c r="AL941" s="92"/>
    </row>
    <row r="942" spans="1:38" x14ac:dyDescent="0.25">
      <c r="A942" s="63"/>
      <c r="B942" s="62"/>
      <c r="C942" s="62"/>
      <c r="D942" s="92"/>
      <c r="E942" s="92"/>
      <c r="F942" s="92"/>
      <c r="G942" s="92"/>
      <c r="H942" s="92"/>
      <c r="I942" s="92"/>
      <c r="J942" s="92"/>
      <c r="K942" s="92"/>
      <c r="L942" s="92"/>
      <c r="M942" s="93"/>
      <c r="N942" s="67"/>
      <c r="O942" s="54"/>
      <c r="P942" s="54"/>
      <c r="Q942" s="94"/>
      <c r="R942" s="98"/>
      <c r="S942" s="99"/>
      <c r="T942" s="93"/>
      <c r="U942" s="93"/>
      <c r="V942" s="100"/>
      <c r="W942" s="92"/>
      <c r="X942" s="95"/>
      <c r="Y942" s="92"/>
      <c r="Z942" s="92"/>
      <c r="AA942" s="92"/>
      <c r="AB942" s="92"/>
      <c r="AC942" s="91"/>
      <c r="AD942" s="92"/>
      <c r="AE942" s="92"/>
      <c r="AF942" s="92"/>
      <c r="AG942" s="583"/>
      <c r="AH942" s="67" t="s">
        <v>4738</v>
      </c>
      <c r="AI942" s="54">
        <v>0.111</v>
      </c>
      <c r="AJ942" s="54">
        <v>1989</v>
      </c>
      <c r="AK942" s="57" t="s">
        <v>3452</v>
      </c>
      <c r="AL942" s="92"/>
    </row>
    <row r="943" spans="1:38" x14ac:dyDescent="0.25">
      <c r="A943" s="63"/>
      <c r="B943" s="62"/>
      <c r="C943" s="62"/>
      <c r="D943" s="92"/>
      <c r="E943" s="92"/>
      <c r="F943" s="92"/>
      <c r="G943" s="92"/>
      <c r="H943" s="92"/>
      <c r="I943" s="92"/>
      <c r="J943" s="92"/>
      <c r="K943" s="92"/>
      <c r="L943" s="92"/>
      <c r="M943" s="93"/>
      <c r="N943" s="67"/>
      <c r="O943" s="54"/>
      <c r="P943" s="54"/>
      <c r="Q943" s="94"/>
      <c r="R943" s="98"/>
      <c r="S943" s="99"/>
      <c r="T943" s="93"/>
      <c r="U943" s="93"/>
      <c r="V943" s="100"/>
      <c r="W943" s="92"/>
      <c r="X943" s="95"/>
      <c r="Y943" s="92"/>
      <c r="Z943" s="92"/>
      <c r="AA943" s="92"/>
      <c r="AB943" s="92"/>
      <c r="AC943" s="91"/>
      <c r="AD943" s="92"/>
      <c r="AE943" s="92"/>
      <c r="AF943" s="92"/>
      <c r="AG943" s="583"/>
      <c r="AH943" s="67" t="s">
        <v>4739</v>
      </c>
      <c r="AI943" s="54">
        <v>0.12</v>
      </c>
      <c r="AJ943" s="54">
        <v>1983</v>
      </c>
      <c r="AK943" s="57" t="s">
        <v>3463</v>
      </c>
      <c r="AL943" s="92"/>
    </row>
    <row r="944" spans="1:38" x14ac:dyDescent="0.25">
      <c r="A944" s="63"/>
      <c r="B944" s="62"/>
      <c r="C944" s="62"/>
      <c r="D944" s="92"/>
      <c r="E944" s="92"/>
      <c r="F944" s="92"/>
      <c r="G944" s="92"/>
      <c r="H944" s="92"/>
      <c r="I944" s="92"/>
      <c r="J944" s="92"/>
      <c r="K944" s="92"/>
      <c r="L944" s="92"/>
      <c r="M944" s="93"/>
      <c r="N944" s="67"/>
      <c r="O944" s="54"/>
      <c r="P944" s="54"/>
      <c r="Q944" s="94"/>
      <c r="R944" s="98"/>
      <c r="S944" s="99"/>
      <c r="T944" s="93"/>
      <c r="U944" s="93"/>
      <c r="V944" s="100"/>
      <c r="W944" s="92"/>
      <c r="X944" s="95"/>
      <c r="Y944" s="92"/>
      <c r="Z944" s="92"/>
      <c r="AA944" s="92"/>
      <c r="AB944" s="92"/>
      <c r="AC944" s="91"/>
      <c r="AD944" s="92"/>
      <c r="AE944" s="92"/>
      <c r="AF944" s="92"/>
      <c r="AG944" s="583"/>
      <c r="AH944" s="67" t="s">
        <v>4740</v>
      </c>
      <c r="AI944" s="54">
        <v>0.121</v>
      </c>
      <c r="AJ944" s="54">
        <v>1983</v>
      </c>
      <c r="AK944" s="57" t="s">
        <v>4741</v>
      </c>
      <c r="AL944" s="92"/>
    </row>
    <row r="945" spans="1:38" x14ac:dyDescent="0.25">
      <c r="A945" s="63"/>
      <c r="B945" s="62"/>
      <c r="C945" s="62"/>
      <c r="D945" s="92"/>
      <c r="E945" s="92"/>
      <c r="F945" s="92"/>
      <c r="G945" s="92"/>
      <c r="H945" s="92"/>
      <c r="I945" s="92"/>
      <c r="J945" s="92"/>
      <c r="K945" s="92"/>
      <c r="L945" s="92"/>
      <c r="M945" s="93"/>
      <c r="N945" s="67"/>
      <c r="O945" s="54"/>
      <c r="P945" s="54"/>
      <c r="Q945" s="94"/>
      <c r="R945" s="98"/>
      <c r="S945" s="99"/>
      <c r="T945" s="93"/>
      <c r="U945" s="93"/>
      <c r="V945" s="100"/>
      <c r="W945" s="92"/>
      <c r="X945" s="95"/>
      <c r="Y945" s="92"/>
      <c r="Z945" s="92"/>
      <c r="AA945" s="92"/>
      <c r="AB945" s="92"/>
      <c r="AC945" s="91"/>
      <c r="AD945" s="92"/>
      <c r="AE945" s="92"/>
      <c r="AF945" s="92"/>
      <c r="AG945" s="583"/>
      <c r="AH945" s="67" t="s">
        <v>4742</v>
      </c>
      <c r="AI945" s="54">
        <v>0.184</v>
      </c>
      <c r="AJ945" s="54">
        <v>1983</v>
      </c>
      <c r="AK945" s="57" t="s">
        <v>4132</v>
      </c>
      <c r="AL945" s="92"/>
    </row>
    <row r="946" spans="1:38" x14ac:dyDescent="0.25">
      <c r="A946" s="63"/>
      <c r="B946" s="62"/>
      <c r="C946" s="62"/>
      <c r="D946" s="92"/>
      <c r="E946" s="92"/>
      <c r="F946" s="92"/>
      <c r="G946" s="92"/>
      <c r="H946" s="92"/>
      <c r="I946" s="92"/>
      <c r="J946" s="92"/>
      <c r="K946" s="92"/>
      <c r="L946" s="92"/>
      <c r="M946" s="93"/>
      <c r="N946" s="67"/>
      <c r="O946" s="54"/>
      <c r="P946" s="54"/>
      <c r="Q946" s="94"/>
      <c r="R946" s="98"/>
      <c r="S946" s="99"/>
      <c r="T946" s="93"/>
      <c r="U946" s="93"/>
      <c r="V946" s="100"/>
      <c r="W946" s="92"/>
      <c r="X946" s="95"/>
      <c r="Y946" s="92"/>
      <c r="Z946" s="92"/>
      <c r="AA946" s="92"/>
      <c r="AB946" s="92"/>
      <c r="AC946" s="91"/>
      <c r="AD946" s="92"/>
      <c r="AE946" s="92"/>
      <c r="AF946" s="92"/>
      <c r="AG946" s="583"/>
      <c r="AH946" s="67" t="s">
        <v>4743</v>
      </c>
      <c r="AI946" s="54">
        <v>0.113</v>
      </c>
      <c r="AJ946" s="54">
        <v>1977</v>
      </c>
      <c r="AK946" s="57" t="s">
        <v>4736</v>
      </c>
      <c r="AL946" s="92"/>
    </row>
    <row r="947" spans="1:38" x14ac:dyDescent="0.25">
      <c r="A947" s="63"/>
      <c r="B947" s="62"/>
      <c r="C947" s="62"/>
      <c r="D947" s="92"/>
      <c r="E947" s="92"/>
      <c r="F947" s="92"/>
      <c r="G947" s="92"/>
      <c r="H947" s="92"/>
      <c r="I947" s="92"/>
      <c r="J947" s="92"/>
      <c r="K947" s="92"/>
      <c r="L947" s="92"/>
      <c r="M947" s="93"/>
      <c r="N947" s="67"/>
      <c r="O947" s="54"/>
      <c r="P947" s="54"/>
      <c r="Q947" s="94"/>
      <c r="R947" s="98"/>
      <c r="S947" s="99"/>
      <c r="T947" s="93"/>
      <c r="U947" s="93"/>
      <c r="V947" s="100"/>
      <c r="W947" s="92"/>
      <c r="X947" s="95"/>
      <c r="Y947" s="92"/>
      <c r="Z947" s="92"/>
      <c r="AA947" s="92"/>
      <c r="AB947" s="92"/>
      <c r="AC947" s="91"/>
      <c r="AD947" s="92"/>
      <c r="AE947" s="92"/>
      <c r="AF947" s="92"/>
      <c r="AG947" s="583"/>
      <c r="AH947" s="67" t="s">
        <v>4744</v>
      </c>
      <c r="AI947" s="54">
        <v>6.7000000000000004E-2</v>
      </c>
      <c r="AJ947" s="54">
        <v>1977</v>
      </c>
      <c r="AK947" s="57" t="s">
        <v>4736</v>
      </c>
      <c r="AL947" s="92"/>
    </row>
    <row r="948" spans="1:38" x14ac:dyDescent="0.25">
      <c r="A948" s="63"/>
      <c r="B948" s="62"/>
      <c r="C948" s="62"/>
      <c r="D948" s="92"/>
      <c r="E948" s="92"/>
      <c r="F948" s="92"/>
      <c r="G948" s="92"/>
      <c r="H948" s="92"/>
      <c r="I948" s="92"/>
      <c r="J948" s="92"/>
      <c r="K948" s="92"/>
      <c r="L948" s="92"/>
      <c r="M948" s="93"/>
      <c r="N948" s="67"/>
      <c r="O948" s="54"/>
      <c r="P948" s="54"/>
      <c r="Q948" s="94"/>
      <c r="R948" s="98"/>
      <c r="S948" s="99"/>
      <c r="T948" s="93"/>
      <c r="U948" s="93"/>
      <c r="V948" s="100"/>
      <c r="W948" s="92"/>
      <c r="X948" s="95"/>
      <c r="Y948" s="92"/>
      <c r="Z948" s="92"/>
      <c r="AA948" s="92"/>
      <c r="AB948" s="92"/>
      <c r="AC948" s="91"/>
      <c r="AD948" s="92"/>
      <c r="AE948" s="92"/>
      <c r="AF948" s="92"/>
      <c r="AG948" s="583"/>
      <c r="AH948" s="67" t="s">
        <v>4745</v>
      </c>
      <c r="AI948" s="54">
        <v>0.04</v>
      </c>
      <c r="AJ948" s="54">
        <v>1983</v>
      </c>
      <c r="AK948" s="57" t="s">
        <v>4038</v>
      </c>
      <c r="AL948" s="92"/>
    </row>
    <row r="949" spans="1:38" x14ac:dyDescent="0.25">
      <c r="A949" s="63"/>
      <c r="B949" s="62"/>
      <c r="C949" s="62"/>
      <c r="D949" s="92"/>
      <c r="E949" s="92"/>
      <c r="F949" s="92"/>
      <c r="G949" s="92"/>
      <c r="H949" s="92"/>
      <c r="I949" s="92"/>
      <c r="J949" s="92"/>
      <c r="K949" s="92"/>
      <c r="L949" s="92"/>
      <c r="M949" s="93"/>
      <c r="N949" s="67"/>
      <c r="O949" s="54"/>
      <c r="P949" s="54"/>
      <c r="Q949" s="94"/>
      <c r="R949" s="98"/>
      <c r="S949" s="99"/>
      <c r="T949" s="93"/>
      <c r="U949" s="93"/>
      <c r="V949" s="100"/>
      <c r="W949" s="92"/>
      <c r="X949" s="95"/>
      <c r="Y949" s="92"/>
      <c r="Z949" s="92"/>
      <c r="AA949" s="92"/>
      <c r="AB949" s="92"/>
      <c r="AC949" s="91"/>
      <c r="AD949" s="92"/>
      <c r="AE949" s="92"/>
      <c r="AF949" s="92"/>
      <c r="AG949" s="583"/>
      <c r="AH949" s="67" t="s">
        <v>4746</v>
      </c>
      <c r="AI949" s="54">
        <v>0.04</v>
      </c>
      <c r="AJ949" s="54">
        <v>1983</v>
      </c>
      <c r="AK949" s="57" t="s">
        <v>4038</v>
      </c>
      <c r="AL949" s="92"/>
    </row>
    <row r="950" spans="1:38" x14ac:dyDescent="0.25">
      <c r="A950" s="63"/>
      <c r="B950" s="62"/>
      <c r="C950" s="62"/>
      <c r="D950" s="92"/>
      <c r="E950" s="92"/>
      <c r="F950" s="92"/>
      <c r="G950" s="92"/>
      <c r="H950" s="92"/>
      <c r="I950" s="92"/>
      <c r="J950" s="92"/>
      <c r="K950" s="92"/>
      <c r="L950" s="92"/>
      <c r="M950" s="93"/>
      <c r="N950" s="67"/>
      <c r="O950" s="54"/>
      <c r="P950" s="54"/>
      <c r="Q950" s="94"/>
      <c r="R950" s="98"/>
      <c r="S950" s="99"/>
      <c r="T950" s="93"/>
      <c r="U950" s="93"/>
      <c r="V950" s="100"/>
      <c r="W950" s="92"/>
      <c r="X950" s="95"/>
      <c r="Y950" s="92"/>
      <c r="Z950" s="92"/>
      <c r="AA950" s="92"/>
      <c r="AB950" s="92"/>
      <c r="AC950" s="91"/>
      <c r="AD950" s="92"/>
      <c r="AE950" s="92"/>
      <c r="AF950" s="92"/>
      <c r="AG950" s="584"/>
      <c r="AH950" s="67" t="s">
        <v>4747</v>
      </c>
      <c r="AI950" s="54">
        <v>5.5E-2</v>
      </c>
      <c r="AJ950" s="54">
        <v>2002</v>
      </c>
      <c r="AK950" s="57" t="s">
        <v>4748</v>
      </c>
      <c r="AL950" s="92"/>
    </row>
    <row r="951" spans="1:38" x14ac:dyDescent="0.25">
      <c r="A951" s="63"/>
      <c r="B951" s="62"/>
      <c r="C951" s="62"/>
      <c r="D951" s="92"/>
      <c r="E951" s="92"/>
      <c r="F951" s="92"/>
      <c r="G951" s="92"/>
      <c r="H951" s="92"/>
      <c r="I951" s="92"/>
      <c r="J951" s="92"/>
      <c r="K951" s="92"/>
      <c r="L951" s="92"/>
      <c r="M951" s="93"/>
      <c r="N951" s="67"/>
      <c r="O951" s="54"/>
      <c r="P951" s="54"/>
      <c r="Q951" s="94"/>
      <c r="R951" s="98"/>
      <c r="S951" s="99"/>
      <c r="T951" s="93"/>
      <c r="U951" s="93"/>
      <c r="V951" s="100"/>
      <c r="W951" s="92"/>
      <c r="X951" s="95"/>
      <c r="Y951" s="92"/>
      <c r="Z951" s="92"/>
      <c r="AA951" s="92"/>
      <c r="AB951" s="92"/>
      <c r="AC951" s="91"/>
      <c r="AD951" s="92"/>
      <c r="AE951" s="92"/>
      <c r="AF951" s="92"/>
      <c r="AG951" s="522"/>
      <c r="AH951" s="92"/>
      <c r="AI951" s="92"/>
      <c r="AJ951" s="92"/>
      <c r="AK951" s="92"/>
      <c r="AL951" s="92"/>
    </row>
    <row r="952" spans="1:38" x14ac:dyDescent="0.25">
      <c r="A952" s="63"/>
      <c r="B952" s="62"/>
      <c r="C952" s="62"/>
      <c r="D952" s="92"/>
      <c r="E952" s="92"/>
      <c r="F952" s="92"/>
      <c r="G952" s="92"/>
      <c r="H952" s="92"/>
      <c r="I952" s="92"/>
      <c r="J952" s="92"/>
      <c r="K952" s="92"/>
      <c r="L952" s="92"/>
      <c r="M952" s="93"/>
      <c r="N952" s="67"/>
      <c r="O952" s="54"/>
      <c r="P952" s="54"/>
      <c r="Q952" s="94"/>
      <c r="R952" s="98"/>
      <c r="S952" s="99"/>
      <c r="T952" s="93"/>
      <c r="U952" s="93"/>
      <c r="V952" s="100"/>
      <c r="W952" s="92"/>
      <c r="X952" s="95"/>
      <c r="Y952" s="92"/>
      <c r="Z952" s="92"/>
      <c r="AA952" s="92"/>
      <c r="AB952" s="92"/>
      <c r="AC952" s="91"/>
      <c r="AD952" s="92"/>
      <c r="AE952" s="92"/>
      <c r="AF952" s="92"/>
      <c r="AG952" s="522"/>
      <c r="AH952" s="92"/>
      <c r="AI952" s="92"/>
      <c r="AJ952" s="92"/>
      <c r="AK952" s="92"/>
      <c r="AL952" s="92"/>
    </row>
    <row r="953" spans="1:38" x14ac:dyDescent="0.25">
      <c r="A953" s="63"/>
      <c r="B953" s="62"/>
      <c r="C953" s="62"/>
      <c r="D953" s="92"/>
      <c r="E953" s="92"/>
      <c r="F953" s="92"/>
      <c r="G953" s="92"/>
      <c r="H953" s="92"/>
      <c r="I953" s="92"/>
      <c r="J953" s="92"/>
      <c r="K953" s="92"/>
      <c r="L953" s="92"/>
      <c r="M953" s="93" t="s">
        <v>4749</v>
      </c>
      <c r="N953" s="73" t="s">
        <v>4750</v>
      </c>
      <c r="O953" s="54">
        <v>0.32700000000000001</v>
      </c>
      <c r="P953" s="54">
        <v>1983</v>
      </c>
      <c r="Q953" s="94" t="s">
        <v>3567</v>
      </c>
      <c r="R953" s="66" t="s">
        <v>4751</v>
      </c>
      <c r="S953" s="578">
        <v>46</v>
      </c>
      <c r="T953" s="578">
        <v>1983</v>
      </c>
      <c r="U953" s="578" t="s">
        <v>1016</v>
      </c>
      <c r="V953" s="578" t="s">
        <v>4752</v>
      </c>
      <c r="W953" s="92"/>
      <c r="X953" s="95"/>
      <c r="Y953" s="92"/>
      <c r="Z953" s="92"/>
      <c r="AA953" s="92"/>
      <c r="AB953" s="92"/>
      <c r="AC953" s="91"/>
      <c r="AD953" s="92"/>
      <c r="AE953" s="92"/>
      <c r="AF953" s="92"/>
      <c r="AG953" s="582" t="s">
        <v>4753</v>
      </c>
      <c r="AH953" s="67" t="s">
        <v>4754</v>
      </c>
      <c r="AI953" s="54">
        <v>0.24199999999999999</v>
      </c>
      <c r="AJ953" s="54">
        <v>1997</v>
      </c>
      <c r="AK953" s="57" t="s">
        <v>4755</v>
      </c>
      <c r="AL953" s="92"/>
    </row>
    <row r="954" spans="1:38" ht="38.25" x14ac:dyDescent="0.25">
      <c r="A954" s="63"/>
      <c r="B954" s="62"/>
      <c r="C954" s="62"/>
      <c r="D954" s="92"/>
      <c r="E954" s="92"/>
      <c r="F954" s="92"/>
      <c r="G954" s="92"/>
      <c r="H954" s="92"/>
      <c r="I954" s="92"/>
      <c r="J954" s="92"/>
      <c r="K954" s="92"/>
      <c r="L954" s="92"/>
      <c r="M954" s="93"/>
      <c r="N954" s="67"/>
      <c r="O954" s="54"/>
      <c r="P954" s="54"/>
      <c r="Q954" s="94"/>
      <c r="R954" s="110" t="s">
        <v>4756</v>
      </c>
      <c r="S954" s="579"/>
      <c r="T954" s="579"/>
      <c r="U954" s="579"/>
      <c r="V954" s="579"/>
      <c r="W954" s="92"/>
      <c r="X954" s="95"/>
      <c r="Y954" s="92"/>
      <c r="Z954" s="92"/>
      <c r="AA954" s="92"/>
      <c r="AB954" s="92"/>
      <c r="AC954" s="91"/>
      <c r="AD954" s="92"/>
      <c r="AE954" s="92"/>
      <c r="AF954" s="92"/>
      <c r="AG954" s="583"/>
      <c r="AH954" s="67" t="s">
        <v>4757</v>
      </c>
      <c r="AI954" s="54">
        <v>0.24299999999999999</v>
      </c>
      <c r="AJ954" s="54">
        <v>1997</v>
      </c>
      <c r="AK954" s="57" t="s">
        <v>4139</v>
      </c>
      <c r="AL954" s="92"/>
    </row>
    <row r="955" spans="1:38" x14ac:dyDescent="0.25">
      <c r="A955" s="63"/>
      <c r="B955" s="62"/>
      <c r="C955" s="62"/>
      <c r="D955" s="92"/>
      <c r="E955" s="92"/>
      <c r="F955" s="92"/>
      <c r="G955" s="92"/>
      <c r="H955" s="92"/>
      <c r="I955" s="92"/>
      <c r="J955" s="92"/>
      <c r="K955" s="92"/>
      <c r="L955" s="92"/>
      <c r="M955" s="93"/>
      <c r="N955" s="67"/>
      <c r="O955" s="54"/>
      <c r="P955" s="54"/>
      <c r="Q955" s="94"/>
      <c r="R955" s="98"/>
      <c r="S955" s="99"/>
      <c r="T955" s="93"/>
      <c r="U955" s="93"/>
      <c r="V955" s="100"/>
      <c r="W955" s="92"/>
      <c r="X955" s="95"/>
      <c r="Y955" s="92"/>
      <c r="Z955" s="92"/>
      <c r="AA955" s="92"/>
      <c r="AB955" s="92"/>
      <c r="AC955" s="91"/>
      <c r="AD955" s="92"/>
      <c r="AE955" s="92"/>
      <c r="AF955" s="92"/>
      <c r="AG955" s="583"/>
      <c r="AH955" s="67" t="s">
        <v>4758</v>
      </c>
      <c r="AI955" s="54">
        <v>5.7000000000000002E-2</v>
      </c>
      <c r="AJ955" s="54">
        <v>1983</v>
      </c>
      <c r="AK955" s="57" t="s">
        <v>4139</v>
      </c>
      <c r="AL955" s="92"/>
    </row>
    <row r="956" spans="1:38" x14ac:dyDescent="0.25">
      <c r="A956" s="63"/>
      <c r="B956" s="62"/>
      <c r="C956" s="62"/>
      <c r="D956" s="92"/>
      <c r="E956" s="92"/>
      <c r="F956" s="92"/>
      <c r="G956" s="92"/>
      <c r="H956" s="92"/>
      <c r="I956" s="92"/>
      <c r="J956" s="92"/>
      <c r="K956" s="92"/>
      <c r="L956" s="92"/>
      <c r="M956" s="93"/>
      <c r="N956" s="67"/>
      <c r="O956" s="54"/>
      <c r="P956" s="54"/>
      <c r="Q956" s="94"/>
      <c r="R956" s="98"/>
      <c r="S956" s="99"/>
      <c r="T956" s="93"/>
      <c r="U956" s="93"/>
      <c r="V956" s="100"/>
      <c r="W956" s="92"/>
      <c r="X956" s="95"/>
      <c r="Y956" s="92"/>
      <c r="Z956" s="92"/>
      <c r="AA956" s="92"/>
      <c r="AB956" s="92"/>
      <c r="AC956" s="91"/>
      <c r="AD956" s="92"/>
      <c r="AE956" s="92"/>
      <c r="AF956" s="92"/>
      <c r="AG956" s="583"/>
      <c r="AH956" s="67" t="s">
        <v>4759</v>
      </c>
      <c r="AI956" s="54">
        <v>9.2999999999999999E-2</v>
      </c>
      <c r="AJ956" s="54">
        <v>1983</v>
      </c>
      <c r="AK956" s="57" t="s">
        <v>3943</v>
      </c>
      <c r="AL956" s="92"/>
    </row>
    <row r="957" spans="1:38" x14ac:dyDescent="0.25">
      <c r="A957" s="63"/>
      <c r="B957" s="62"/>
      <c r="C957" s="62"/>
      <c r="D957" s="92"/>
      <c r="E957" s="92"/>
      <c r="F957" s="92"/>
      <c r="G957" s="92"/>
      <c r="H957" s="92"/>
      <c r="I957" s="92"/>
      <c r="J957" s="92"/>
      <c r="K957" s="92"/>
      <c r="L957" s="92"/>
      <c r="M957" s="93"/>
      <c r="N957" s="67"/>
      <c r="O957" s="54"/>
      <c r="P957" s="54"/>
      <c r="Q957" s="94"/>
      <c r="R957" s="98"/>
      <c r="S957" s="99"/>
      <c r="T957" s="93"/>
      <c r="U957" s="93"/>
      <c r="V957" s="100"/>
      <c r="W957" s="92"/>
      <c r="X957" s="95"/>
      <c r="Y957" s="92"/>
      <c r="Z957" s="92"/>
      <c r="AA957" s="92"/>
      <c r="AB957" s="92"/>
      <c r="AC957" s="91"/>
      <c r="AD957" s="92"/>
      <c r="AE957" s="92"/>
      <c r="AF957" s="92"/>
      <c r="AG957" s="583"/>
      <c r="AH957" s="67" t="s">
        <v>4760</v>
      </c>
      <c r="AI957" s="54">
        <v>2.9000000000000001E-2</v>
      </c>
      <c r="AJ957" s="54">
        <v>1984</v>
      </c>
      <c r="AK957" s="57" t="s">
        <v>4139</v>
      </c>
      <c r="AL957" s="92"/>
    </row>
    <row r="958" spans="1:38" x14ac:dyDescent="0.25">
      <c r="A958" s="63"/>
      <c r="B958" s="62"/>
      <c r="C958" s="62"/>
      <c r="D958" s="92"/>
      <c r="E958" s="92"/>
      <c r="F958" s="92"/>
      <c r="G958" s="92"/>
      <c r="H958" s="92"/>
      <c r="I958" s="92"/>
      <c r="J958" s="92"/>
      <c r="K958" s="92"/>
      <c r="L958" s="92"/>
      <c r="M958" s="93"/>
      <c r="N958" s="67"/>
      <c r="O958" s="54"/>
      <c r="P958" s="54"/>
      <c r="Q958" s="94"/>
      <c r="R958" s="98"/>
      <c r="S958" s="99"/>
      <c r="T958" s="93"/>
      <c r="U958" s="93"/>
      <c r="V958" s="100"/>
      <c r="W958" s="92"/>
      <c r="X958" s="95"/>
      <c r="Y958" s="92"/>
      <c r="Z958" s="92"/>
      <c r="AA958" s="92"/>
      <c r="AB958" s="92"/>
      <c r="AC958" s="91"/>
      <c r="AD958" s="92"/>
      <c r="AE958" s="92"/>
      <c r="AF958" s="92"/>
      <c r="AG958" s="583"/>
      <c r="AH958" s="67" t="s">
        <v>4761</v>
      </c>
      <c r="AI958" s="54">
        <v>3.9E-2</v>
      </c>
      <c r="AJ958" s="54">
        <v>1984</v>
      </c>
      <c r="AK958" s="57" t="s">
        <v>4352</v>
      </c>
      <c r="AL958" s="92"/>
    </row>
    <row r="959" spans="1:38" x14ac:dyDescent="0.25">
      <c r="A959" s="63"/>
      <c r="B959" s="62"/>
      <c r="C959" s="62"/>
      <c r="D959" s="92"/>
      <c r="E959" s="92"/>
      <c r="F959" s="92"/>
      <c r="G959" s="92"/>
      <c r="H959" s="92"/>
      <c r="I959" s="92"/>
      <c r="J959" s="92"/>
      <c r="K959" s="92"/>
      <c r="L959" s="92"/>
      <c r="M959" s="93"/>
      <c r="N959" s="67"/>
      <c r="O959" s="54"/>
      <c r="P959" s="54"/>
      <c r="Q959" s="94"/>
      <c r="R959" s="98"/>
      <c r="S959" s="99"/>
      <c r="T959" s="93"/>
      <c r="U959" s="93"/>
      <c r="V959" s="100"/>
      <c r="W959" s="92"/>
      <c r="X959" s="95"/>
      <c r="Y959" s="92"/>
      <c r="Z959" s="92"/>
      <c r="AA959" s="92"/>
      <c r="AB959" s="92"/>
      <c r="AC959" s="91"/>
      <c r="AD959" s="92"/>
      <c r="AE959" s="92"/>
      <c r="AF959" s="92"/>
      <c r="AG959" s="583"/>
      <c r="AH959" s="67" t="s">
        <v>4762</v>
      </c>
      <c r="AI959" s="54">
        <v>3.9E-2</v>
      </c>
      <c r="AJ959" s="54">
        <v>1984</v>
      </c>
      <c r="AK959" s="57" t="s">
        <v>4763</v>
      </c>
      <c r="AL959" s="92"/>
    </row>
    <row r="960" spans="1:38" x14ac:dyDescent="0.25">
      <c r="A960" s="63"/>
      <c r="B960" s="62"/>
      <c r="C960" s="62"/>
      <c r="D960" s="92"/>
      <c r="E960" s="92"/>
      <c r="F960" s="92"/>
      <c r="G960" s="92"/>
      <c r="H960" s="92"/>
      <c r="I960" s="92"/>
      <c r="J960" s="92"/>
      <c r="K960" s="92"/>
      <c r="L960" s="92"/>
      <c r="M960" s="93"/>
      <c r="N960" s="67"/>
      <c r="O960" s="54"/>
      <c r="P960" s="54"/>
      <c r="Q960" s="94"/>
      <c r="R960" s="98"/>
      <c r="S960" s="99"/>
      <c r="T960" s="93"/>
      <c r="U960" s="93"/>
      <c r="V960" s="100"/>
      <c r="W960" s="92"/>
      <c r="X960" s="95"/>
      <c r="Y960" s="92"/>
      <c r="Z960" s="92"/>
      <c r="AA960" s="92"/>
      <c r="AB960" s="92"/>
      <c r="AC960" s="91"/>
      <c r="AD960" s="92"/>
      <c r="AE960" s="92"/>
      <c r="AF960" s="92"/>
      <c r="AG960" s="583"/>
      <c r="AH960" s="67" t="s">
        <v>4764</v>
      </c>
      <c r="AI960" s="54">
        <v>0.12</v>
      </c>
      <c r="AJ960" s="54">
        <v>1984</v>
      </c>
      <c r="AK960" s="57" t="s">
        <v>4765</v>
      </c>
      <c r="AL960" s="92"/>
    </row>
    <row r="961" spans="1:38" x14ac:dyDescent="0.25">
      <c r="A961" s="63"/>
      <c r="B961" s="62"/>
      <c r="C961" s="62"/>
      <c r="D961" s="92"/>
      <c r="E961" s="92"/>
      <c r="F961" s="92"/>
      <c r="G961" s="92"/>
      <c r="H961" s="92"/>
      <c r="I961" s="92"/>
      <c r="J961" s="92"/>
      <c r="K961" s="92"/>
      <c r="L961" s="92"/>
      <c r="M961" s="93"/>
      <c r="N961" s="67"/>
      <c r="O961" s="54"/>
      <c r="P961" s="54"/>
      <c r="Q961" s="94"/>
      <c r="R961" s="98"/>
      <c r="S961" s="99"/>
      <c r="T961" s="93"/>
      <c r="U961" s="93"/>
      <c r="V961" s="100"/>
      <c r="W961" s="92"/>
      <c r="X961" s="95"/>
      <c r="Y961" s="92"/>
      <c r="Z961" s="92"/>
      <c r="AA961" s="92"/>
      <c r="AB961" s="92"/>
      <c r="AC961" s="91"/>
      <c r="AD961" s="92"/>
      <c r="AE961" s="92"/>
      <c r="AF961" s="92"/>
      <c r="AG961" s="583"/>
      <c r="AH961" s="67" t="s">
        <v>4766</v>
      </c>
      <c r="AI961" s="54">
        <v>0.12</v>
      </c>
      <c r="AJ961" s="54">
        <v>1984</v>
      </c>
      <c r="AK961" s="57" t="s">
        <v>4765</v>
      </c>
      <c r="AL961" s="92"/>
    </row>
    <row r="962" spans="1:38" x14ac:dyDescent="0.25">
      <c r="A962" s="63"/>
      <c r="B962" s="62"/>
      <c r="C962" s="62"/>
      <c r="D962" s="92"/>
      <c r="E962" s="92"/>
      <c r="F962" s="92"/>
      <c r="G962" s="92"/>
      <c r="H962" s="92"/>
      <c r="I962" s="92"/>
      <c r="J962" s="92"/>
      <c r="K962" s="92"/>
      <c r="L962" s="92"/>
      <c r="M962" s="93"/>
      <c r="N962" s="67"/>
      <c r="O962" s="54"/>
      <c r="P962" s="54"/>
      <c r="Q962" s="94"/>
      <c r="R962" s="98"/>
      <c r="S962" s="99"/>
      <c r="T962" s="93"/>
      <c r="U962" s="93"/>
      <c r="V962" s="100"/>
      <c r="W962" s="92"/>
      <c r="X962" s="95"/>
      <c r="Y962" s="92"/>
      <c r="Z962" s="92"/>
      <c r="AA962" s="92"/>
      <c r="AB962" s="92"/>
      <c r="AC962" s="91"/>
      <c r="AD962" s="92"/>
      <c r="AE962" s="92"/>
      <c r="AF962" s="92"/>
      <c r="AG962" s="583"/>
      <c r="AH962" s="67" t="s">
        <v>4767</v>
      </c>
      <c r="AI962" s="54">
        <v>8.1000000000000003E-2</v>
      </c>
      <c r="AJ962" s="54">
        <v>1983</v>
      </c>
      <c r="AK962" s="57" t="s">
        <v>3943</v>
      </c>
      <c r="AL962" s="92"/>
    </row>
    <row r="963" spans="1:38" x14ac:dyDescent="0.25">
      <c r="A963" s="63"/>
      <c r="B963" s="62"/>
      <c r="C963" s="62"/>
      <c r="D963" s="92"/>
      <c r="E963" s="92"/>
      <c r="F963" s="92"/>
      <c r="G963" s="92"/>
      <c r="H963" s="92"/>
      <c r="I963" s="92"/>
      <c r="J963" s="92"/>
      <c r="K963" s="92"/>
      <c r="L963" s="92"/>
      <c r="M963" s="93"/>
      <c r="N963" s="67"/>
      <c r="O963" s="54"/>
      <c r="P963" s="54"/>
      <c r="Q963" s="94"/>
      <c r="R963" s="98"/>
      <c r="S963" s="99"/>
      <c r="T963" s="93"/>
      <c r="U963" s="93"/>
      <c r="V963" s="100"/>
      <c r="W963" s="92"/>
      <c r="X963" s="95"/>
      <c r="Y963" s="92"/>
      <c r="Z963" s="92"/>
      <c r="AA963" s="92"/>
      <c r="AB963" s="92"/>
      <c r="AC963" s="91"/>
      <c r="AD963" s="92"/>
      <c r="AE963" s="92"/>
      <c r="AF963" s="92"/>
      <c r="AG963" s="583"/>
      <c r="AH963" s="67" t="s">
        <v>4768</v>
      </c>
      <c r="AI963" s="54">
        <v>8.1000000000000003E-2</v>
      </c>
      <c r="AJ963" s="54">
        <v>1983</v>
      </c>
      <c r="AK963" s="57" t="s">
        <v>4769</v>
      </c>
      <c r="AL963" s="92"/>
    </row>
    <row r="964" spans="1:38" x14ac:dyDescent="0.25">
      <c r="A964" s="63"/>
      <c r="B964" s="62"/>
      <c r="C964" s="62"/>
      <c r="D964" s="92"/>
      <c r="E964" s="92"/>
      <c r="F964" s="92"/>
      <c r="G964" s="92"/>
      <c r="H964" s="92"/>
      <c r="I964" s="92"/>
      <c r="J964" s="92"/>
      <c r="K964" s="92"/>
      <c r="L964" s="92"/>
      <c r="M964" s="93"/>
      <c r="N964" s="67"/>
      <c r="O964" s="54"/>
      <c r="P964" s="54"/>
      <c r="Q964" s="94"/>
      <c r="R964" s="98"/>
      <c r="S964" s="99"/>
      <c r="T964" s="93"/>
      <c r="U964" s="93"/>
      <c r="V964" s="100"/>
      <c r="W964" s="92"/>
      <c r="X964" s="95"/>
      <c r="Y964" s="92"/>
      <c r="Z964" s="92"/>
      <c r="AA964" s="92"/>
      <c r="AB964" s="92"/>
      <c r="AC964" s="91"/>
      <c r="AD964" s="92"/>
      <c r="AE964" s="92"/>
      <c r="AF964" s="92"/>
      <c r="AG964" s="583"/>
      <c r="AH964" s="67" t="s">
        <v>4770</v>
      </c>
      <c r="AI964" s="54">
        <v>2.8000000000000001E-2</v>
      </c>
      <c r="AJ964" s="54">
        <v>1983</v>
      </c>
      <c r="AK964" s="57" t="s">
        <v>4741</v>
      </c>
      <c r="AL964" s="92"/>
    </row>
    <row r="965" spans="1:38" x14ac:dyDescent="0.25">
      <c r="A965" s="63"/>
      <c r="B965" s="62"/>
      <c r="C965" s="62"/>
      <c r="D965" s="92"/>
      <c r="E965" s="92"/>
      <c r="F965" s="92"/>
      <c r="G965" s="92"/>
      <c r="H965" s="92"/>
      <c r="I965" s="92"/>
      <c r="J965" s="92"/>
      <c r="K965" s="92"/>
      <c r="L965" s="92"/>
      <c r="M965" s="93"/>
      <c r="N965" s="67"/>
      <c r="O965" s="54"/>
      <c r="P965" s="54"/>
      <c r="Q965" s="94"/>
      <c r="R965" s="98"/>
      <c r="S965" s="99"/>
      <c r="T965" s="93"/>
      <c r="U965" s="93"/>
      <c r="V965" s="100"/>
      <c r="W965" s="92"/>
      <c r="X965" s="95"/>
      <c r="Y965" s="92"/>
      <c r="Z965" s="92"/>
      <c r="AA965" s="92"/>
      <c r="AB965" s="92"/>
      <c r="AC965" s="91"/>
      <c r="AD965" s="92"/>
      <c r="AE965" s="92"/>
      <c r="AF965" s="92"/>
      <c r="AG965" s="583"/>
      <c r="AH965" s="67" t="s">
        <v>4771</v>
      </c>
      <c r="AI965" s="54">
        <v>0.125</v>
      </c>
      <c r="AJ965" s="54">
        <v>1983</v>
      </c>
      <c r="AK965" s="57" t="s">
        <v>4741</v>
      </c>
      <c r="AL965" s="92"/>
    </row>
    <row r="966" spans="1:38" x14ac:dyDescent="0.25">
      <c r="A966" s="63"/>
      <c r="B966" s="62"/>
      <c r="C966" s="62"/>
      <c r="D966" s="92"/>
      <c r="E966" s="92"/>
      <c r="F966" s="92"/>
      <c r="G966" s="92"/>
      <c r="H966" s="92"/>
      <c r="I966" s="92"/>
      <c r="J966" s="92"/>
      <c r="K966" s="92"/>
      <c r="L966" s="92"/>
      <c r="M966" s="93"/>
      <c r="N966" s="67"/>
      <c r="O966" s="54"/>
      <c r="P966" s="54"/>
      <c r="Q966" s="94"/>
      <c r="R966" s="98"/>
      <c r="S966" s="99"/>
      <c r="T966" s="93"/>
      <c r="U966" s="93"/>
      <c r="V966" s="100"/>
      <c r="W966" s="92"/>
      <c r="X966" s="95"/>
      <c r="Y966" s="92"/>
      <c r="Z966" s="92"/>
      <c r="AA966" s="92"/>
      <c r="AB966" s="92"/>
      <c r="AC966" s="91"/>
      <c r="AD966" s="92"/>
      <c r="AE966" s="92"/>
      <c r="AF966" s="92"/>
      <c r="AG966" s="583"/>
      <c r="AH966" s="67" t="s">
        <v>4772</v>
      </c>
      <c r="AI966" s="54">
        <v>0.127</v>
      </c>
      <c r="AJ966" s="54">
        <v>1990</v>
      </c>
      <c r="AK966" s="57" t="s">
        <v>4773</v>
      </c>
      <c r="AL966" s="92"/>
    </row>
    <row r="967" spans="1:38" x14ac:dyDescent="0.25">
      <c r="A967" s="63"/>
      <c r="B967" s="62"/>
      <c r="C967" s="62"/>
      <c r="D967" s="92"/>
      <c r="E967" s="92"/>
      <c r="F967" s="92"/>
      <c r="G967" s="92"/>
      <c r="H967" s="92"/>
      <c r="I967" s="92"/>
      <c r="J967" s="92"/>
      <c r="K967" s="92"/>
      <c r="L967" s="92"/>
      <c r="M967" s="93"/>
      <c r="N967" s="67"/>
      <c r="O967" s="54"/>
      <c r="P967" s="54"/>
      <c r="Q967" s="94"/>
      <c r="R967" s="98"/>
      <c r="S967" s="99"/>
      <c r="T967" s="93"/>
      <c r="U967" s="93"/>
      <c r="V967" s="100"/>
      <c r="W967" s="92"/>
      <c r="X967" s="95"/>
      <c r="Y967" s="92"/>
      <c r="Z967" s="92"/>
      <c r="AA967" s="92"/>
      <c r="AB967" s="92"/>
      <c r="AC967" s="91"/>
      <c r="AD967" s="92"/>
      <c r="AE967" s="92"/>
      <c r="AF967" s="92"/>
      <c r="AG967" s="584"/>
      <c r="AH967" s="67" t="s">
        <v>4774</v>
      </c>
      <c r="AI967" s="54">
        <v>7.3999999999999996E-2</v>
      </c>
      <c r="AJ967" s="54">
        <v>1987</v>
      </c>
      <c r="AK967" s="57" t="s">
        <v>3910</v>
      </c>
      <c r="AL967" s="92"/>
    </row>
    <row r="968" spans="1:38" x14ac:dyDescent="0.25">
      <c r="A968" s="63"/>
      <c r="B968" s="62"/>
      <c r="C968" s="62"/>
      <c r="D968" s="92"/>
      <c r="E968" s="92"/>
      <c r="F968" s="92"/>
      <c r="G968" s="92"/>
      <c r="H968" s="92"/>
      <c r="I968" s="92"/>
      <c r="J968" s="92"/>
      <c r="K968" s="92"/>
      <c r="L968" s="92"/>
      <c r="M968" s="93"/>
      <c r="N968" s="67"/>
      <c r="O968" s="54"/>
      <c r="P968" s="54"/>
      <c r="Q968" s="94"/>
      <c r="R968" s="98"/>
      <c r="S968" s="99"/>
      <c r="T968" s="93"/>
      <c r="U968" s="93"/>
      <c r="V968" s="100"/>
      <c r="W968" s="92"/>
      <c r="X968" s="95"/>
      <c r="Y968" s="92"/>
      <c r="Z968" s="92"/>
      <c r="AA968" s="92"/>
      <c r="AB968" s="92"/>
      <c r="AC968" s="91"/>
      <c r="AD968" s="92"/>
      <c r="AE968" s="92"/>
      <c r="AF968" s="92"/>
      <c r="AG968" s="522"/>
      <c r="AH968" s="92"/>
      <c r="AI968" s="92"/>
      <c r="AJ968" s="92"/>
      <c r="AK968" s="92"/>
      <c r="AL968" s="92"/>
    </row>
    <row r="969" spans="1:38" x14ac:dyDescent="0.25">
      <c r="A969" s="63"/>
      <c r="B969" s="62"/>
      <c r="C969" s="62"/>
      <c r="D969" s="92"/>
      <c r="E969" s="92"/>
      <c r="F969" s="92"/>
      <c r="G969" s="92"/>
      <c r="H969" s="92"/>
      <c r="I969" s="92"/>
      <c r="J969" s="92"/>
      <c r="K969" s="92"/>
      <c r="L969" s="92"/>
      <c r="M969" s="93"/>
      <c r="N969" s="67"/>
      <c r="O969" s="54"/>
      <c r="P969" s="54"/>
      <c r="Q969" s="94"/>
      <c r="R969" s="98"/>
      <c r="S969" s="99"/>
      <c r="T969" s="93"/>
      <c r="U969" s="93"/>
      <c r="V969" s="100"/>
      <c r="W969" s="92"/>
      <c r="X969" s="95"/>
      <c r="Y969" s="92"/>
      <c r="Z969" s="92"/>
      <c r="AA969" s="92"/>
      <c r="AB969" s="92"/>
      <c r="AC969" s="91"/>
      <c r="AD969" s="92"/>
      <c r="AE969" s="92"/>
      <c r="AF969" s="92"/>
      <c r="AG969" s="522"/>
      <c r="AH969" s="92"/>
      <c r="AI969" s="92"/>
      <c r="AJ969" s="92"/>
      <c r="AK969" s="92"/>
      <c r="AL969" s="92"/>
    </row>
    <row r="970" spans="1:38" x14ac:dyDescent="0.25">
      <c r="A970" s="63"/>
      <c r="B970" s="62"/>
      <c r="C970" s="62"/>
      <c r="D970" s="92"/>
      <c r="E970" s="92"/>
      <c r="F970" s="92"/>
      <c r="G970" s="92"/>
      <c r="H970" s="92"/>
      <c r="I970" s="92"/>
      <c r="J970" s="92"/>
      <c r="K970" s="92"/>
      <c r="L970" s="92"/>
      <c r="M970" s="93" t="s">
        <v>4775</v>
      </c>
      <c r="N970" s="67" t="s">
        <v>4776</v>
      </c>
      <c r="O970" s="54">
        <v>0.3</v>
      </c>
      <c r="P970" s="54">
        <v>1999</v>
      </c>
      <c r="Q970" s="94" t="s">
        <v>3567</v>
      </c>
      <c r="R970" s="54" t="s">
        <v>1059</v>
      </c>
      <c r="S970" s="578">
        <v>48</v>
      </c>
      <c r="T970" s="54">
        <v>1984</v>
      </c>
      <c r="U970" s="578" t="s">
        <v>1016</v>
      </c>
      <c r="V970" s="578" t="s">
        <v>1661</v>
      </c>
      <c r="W970" s="92"/>
      <c r="X970" s="95"/>
      <c r="Y970" s="92"/>
      <c r="Z970" s="92"/>
      <c r="AA970" s="92"/>
      <c r="AB970" s="92"/>
      <c r="AC970" s="91"/>
      <c r="AD970" s="92"/>
      <c r="AE970" s="92"/>
      <c r="AF970" s="92"/>
      <c r="AG970" s="582" t="s">
        <v>4777</v>
      </c>
      <c r="AH970" s="67" t="s">
        <v>4778</v>
      </c>
      <c r="AI970" s="54">
        <v>0.104</v>
      </c>
      <c r="AJ970" s="54">
        <v>1985</v>
      </c>
      <c r="AK970" s="57" t="s">
        <v>3487</v>
      </c>
      <c r="AL970" s="92"/>
    </row>
    <row r="971" spans="1:38" ht="38.25" x14ac:dyDescent="0.25">
      <c r="A971" s="63"/>
      <c r="B971" s="62"/>
      <c r="C971" s="62"/>
      <c r="D971" s="92"/>
      <c r="E971" s="92"/>
      <c r="F971" s="92"/>
      <c r="G971" s="92"/>
      <c r="H971" s="92"/>
      <c r="I971" s="92"/>
      <c r="J971" s="92"/>
      <c r="K971" s="92"/>
      <c r="L971" s="92"/>
      <c r="M971" s="93"/>
      <c r="N971" s="67"/>
      <c r="O971" s="54"/>
      <c r="P971" s="54"/>
      <c r="Q971" s="94"/>
      <c r="R971" s="110" t="s">
        <v>4779</v>
      </c>
      <c r="S971" s="579"/>
      <c r="T971" s="99">
        <v>2015</v>
      </c>
      <c r="U971" s="579"/>
      <c r="V971" s="579"/>
      <c r="W971" s="92"/>
      <c r="X971" s="95"/>
      <c r="Y971" s="92"/>
      <c r="Z971" s="92"/>
      <c r="AA971" s="92"/>
      <c r="AB971" s="92"/>
      <c r="AC971" s="91"/>
      <c r="AD971" s="92"/>
      <c r="AE971" s="92"/>
      <c r="AF971" s="92"/>
      <c r="AG971" s="583"/>
      <c r="AH971" s="67" t="s">
        <v>4780</v>
      </c>
      <c r="AI971" s="54">
        <v>8.3000000000000004E-2</v>
      </c>
      <c r="AJ971" s="54">
        <v>1981</v>
      </c>
      <c r="AK971" s="57" t="s">
        <v>3910</v>
      </c>
      <c r="AL971" s="92"/>
    </row>
    <row r="972" spans="1:38" x14ac:dyDescent="0.25">
      <c r="A972" s="63"/>
      <c r="B972" s="62"/>
      <c r="C972" s="62"/>
      <c r="D972" s="92"/>
      <c r="E972" s="92"/>
      <c r="F972" s="92"/>
      <c r="G972" s="92"/>
      <c r="H972" s="92"/>
      <c r="I972" s="92"/>
      <c r="J972" s="92"/>
      <c r="K972" s="92"/>
      <c r="L972" s="92"/>
      <c r="M972" s="93"/>
      <c r="N972" s="67"/>
      <c r="O972" s="54"/>
      <c r="P972" s="54"/>
      <c r="Q972" s="94"/>
      <c r="R972" s="98"/>
      <c r="S972" s="99"/>
      <c r="T972" s="93"/>
      <c r="U972" s="93"/>
      <c r="V972" s="100"/>
      <c r="W972" s="92"/>
      <c r="X972" s="95"/>
      <c r="Y972" s="92"/>
      <c r="Z972" s="92"/>
      <c r="AA972" s="92"/>
      <c r="AB972" s="92"/>
      <c r="AC972" s="91"/>
      <c r="AD972" s="92"/>
      <c r="AE972" s="92"/>
      <c r="AF972" s="92"/>
      <c r="AG972" s="583"/>
      <c r="AH972" s="67" t="s">
        <v>4781</v>
      </c>
      <c r="AI972" s="54">
        <v>8.3000000000000004E-2</v>
      </c>
      <c r="AJ972" s="54">
        <v>1981</v>
      </c>
      <c r="AK972" s="57" t="s">
        <v>3910</v>
      </c>
      <c r="AL972" s="92"/>
    </row>
    <row r="973" spans="1:38" x14ac:dyDescent="0.25">
      <c r="A973" s="63"/>
      <c r="B973" s="62"/>
      <c r="C973" s="62"/>
      <c r="D973" s="92"/>
      <c r="E973" s="92"/>
      <c r="F973" s="92"/>
      <c r="G973" s="92"/>
      <c r="H973" s="92"/>
      <c r="I973" s="92"/>
      <c r="J973" s="92"/>
      <c r="K973" s="92"/>
      <c r="L973" s="92"/>
      <c r="M973" s="93"/>
      <c r="N973" s="67"/>
      <c r="O973" s="54"/>
      <c r="P973" s="54"/>
      <c r="Q973" s="94"/>
      <c r="R973" s="98"/>
      <c r="S973" s="99"/>
      <c r="T973" s="93"/>
      <c r="U973" s="93"/>
      <c r="V973" s="100"/>
      <c r="W973" s="92"/>
      <c r="X973" s="95"/>
      <c r="Y973" s="92"/>
      <c r="Z973" s="92"/>
      <c r="AA973" s="92"/>
      <c r="AB973" s="92"/>
      <c r="AC973" s="91"/>
      <c r="AD973" s="92"/>
      <c r="AE973" s="92"/>
      <c r="AF973" s="92"/>
      <c r="AG973" s="583"/>
      <c r="AH973" s="67" t="s">
        <v>4782</v>
      </c>
      <c r="AI973" s="54">
        <v>0.16500000000000001</v>
      </c>
      <c r="AJ973" s="54">
        <v>1985</v>
      </c>
      <c r="AK973" s="57" t="s">
        <v>3487</v>
      </c>
      <c r="AL973" s="92"/>
    </row>
    <row r="974" spans="1:38" x14ac:dyDescent="0.25">
      <c r="A974" s="63"/>
      <c r="B974" s="62"/>
      <c r="C974" s="62"/>
      <c r="D974" s="92"/>
      <c r="E974" s="92"/>
      <c r="F974" s="92"/>
      <c r="G974" s="92"/>
      <c r="H974" s="92"/>
      <c r="I974" s="92"/>
      <c r="J974" s="92"/>
      <c r="K974" s="92"/>
      <c r="L974" s="92"/>
      <c r="M974" s="93"/>
      <c r="N974" s="67"/>
      <c r="O974" s="54"/>
      <c r="P974" s="54"/>
      <c r="Q974" s="94"/>
      <c r="R974" s="98"/>
      <c r="S974" s="99"/>
      <c r="T974" s="93"/>
      <c r="U974" s="93"/>
      <c r="V974" s="100"/>
      <c r="W974" s="92"/>
      <c r="X974" s="95"/>
      <c r="Y974" s="92"/>
      <c r="Z974" s="92"/>
      <c r="AA974" s="92"/>
      <c r="AB974" s="92"/>
      <c r="AC974" s="91"/>
      <c r="AD974" s="92"/>
      <c r="AE974" s="92"/>
      <c r="AF974" s="92"/>
      <c r="AG974" s="583"/>
      <c r="AH974" s="67" t="s">
        <v>4783</v>
      </c>
      <c r="AI974" s="54">
        <v>0.245</v>
      </c>
      <c r="AJ974" s="54">
        <v>1987</v>
      </c>
      <c r="AK974" s="57" t="s">
        <v>4259</v>
      </c>
      <c r="AL974" s="92"/>
    </row>
    <row r="975" spans="1:38" x14ac:dyDescent="0.25">
      <c r="A975" s="63"/>
      <c r="B975" s="62"/>
      <c r="C975" s="62"/>
      <c r="D975" s="92"/>
      <c r="E975" s="92"/>
      <c r="F975" s="92"/>
      <c r="G975" s="92"/>
      <c r="H975" s="92"/>
      <c r="I975" s="92"/>
      <c r="J975" s="92"/>
      <c r="K975" s="92"/>
      <c r="L975" s="92"/>
      <c r="M975" s="93"/>
      <c r="N975" s="67"/>
      <c r="O975" s="54"/>
      <c r="P975" s="54"/>
      <c r="Q975" s="94"/>
      <c r="R975" s="98"/>
      <c r="S975" s="99"/>
      <c r="T975" s="93"/>
      <c r="U975" s="93"/>
      <c r="V975" s="100"/>
      <c r="W975" s="92"/>
      <c r="X975" s="95"/>
      <c r="Y975" s="92"/>
      <c r="Z975" s="92"/>
      <c r="AA975" s="92"/>
      <c r="AB975" s="92"/>
      <c r="AC975" s="91"/>
      <c r="AD975" s="92"/>
      <c r="AE975" s="92"/>
      <c r="AF975" s="92"/>
      <c r="AG975" s="583"/>
      <c r="AH975" s="67" t="s">
        <v>4784</v>
      </c>
      <c r="AI975" s="54">
        <v>0.126</v>
      </c>
      <c r="AJ975" s="54">
        <v>1987</v>
      </c>
      <c r="AK975" s="57" t="s">
        <v>4259</v>
      </c>
      <c r="AL975" s="92"/>
    </row>
    <row r="976" spans="1:38" x14ac:dyDescent="0.25">
      <c r="A976" s="63"/>
      <c r="B976" s="62"/>
      <c r="C976" s="62"/>
      <c r="D976" s="92"/>
      <c r="E976" s="92"/>
      <c r="F976" s="92"/>
      <c r="G976" s="92"/>
      <c r="H976" s="92"/>
      <c r="I976" s="92"/>
      <c r="J976" s="92"/>
      <c r="K976" s="92"/>
      <c r="L976" s="92"/>
      <c r="M976" s="93"/>
      <c r="N976" s="67"/>
      <c r="O976" s="54"/>
      <c r="P976" s="54"/>
      <c r="Q976" s="94"/>
      <c r="R976" s="98"/>
      <c r="S976" s="99"/>
      <c r="T976" s="93"/>
      <c r="U976" s="93"/>
      <c r="V976" s="100"/>
      <c r="W976" s="92"/>
      <c r="X976" s="95"/>
      <c r="Y976" s="92"/>
      <c r="Z976" s="92"/>
      <c r="AA976" s="92"/>
      <c r="AB976" s="92"/>
      <c r="AC976" s="91"/>
      <c r="AD976" s="92"/>
      <c r="AE976" s="92"/>
      <c r="AF976" s="92"/>
      <c r="AG976" s="583"/>
      <c r="AH976" s="67" t="s">
        <v>4785</v>
      </c>
      <c r="AI976" s="54">
        <v>4.4999999999999998E-2</v>
      </c>
      <c r="AJ976" s="54">
        <v>1987</v>
      </c>
      <c r="AK976" s="57" t="s">
        <v>4259</v>
      </c>
      <c r="AL976" s="92"/>
    </row>
    <row r="977" spans="1:38" x14ac:dyDescent="0.25">
      <c r="A977" s="63"/>
      <c r="B977" s="62"/>
      <c r="C977" s="62"/>
      <c r="D977" s="92"/>
      <c r="E977" s="92"/>
      <c r="F977" s="92"/>
      <c r="G977" s="92"/>
      <c r="H977" s="92"/>
      <c r="I977" s="92"/>
      <c r="J977" s="92"/>
      <c r="K977" s="92"/>
      <c r="L977" s="92"/>
      <c r="M977" s="93"/>
      <c r="N977" s="67"/>
      <c r="O977" s="54"/>
      <c r="P977" s="54"/>
      <c r="Q977" s="94"/>
      <c r="R977" s="98"/>
      <c r="S977" s="99"/>
      <c r="T977" s="93"/>
      <c r="U977" s="93"/>
      <c r="V977" s="100"/>
      <c r="W977" s="92"/>
      <c r="X977" s="95"/>
      <c r="Y977" s="92"/>
      <c r="Z977" s="92"/>
      <c r="AA977" s="92"/>
      <c r="AB977" s="92"/>
      <c r="AC977" s="91"/>
      <c r="AD977" s="92"/>
      <c r="AE977" s="92"/>
      <c r="AF977" s="92"/>
      <c r="AG977" s="583"/>
      <c r="AH977" s="67" t="s">
        <v>4786</v>
      </c>
      <c r="AI977" s="54">
        <v>8.8999999999999996E-2</v>
      </c>
      <c r="AJ977" s="54">
        <v>1987</v>
      </c>
      <c r="AK977" s="57" t="s">
        <v>4259</v>
      </c>
      <c r="AL977" s="92"/>
    </row>
    <row r="978" spans="1:38" x14ac:dyDescent="0.25">
      <c r="A978" s="63"/>
      <c r="B978" s="62"/>
      <c r="C978" s="62"/>
      <c r="D978" s="92"/>
      <c r="E978" s="92"/>
      <c r="F978" s="92"/>
      <c r="G978" s="92"/>
      <c r="H978" s="92"/>
      <c r="I978" s="92"/>
      <c r="J978" s="92"/>
      <c r="K978" s="92"/>
      <c r="L978" s="92"/>
      <c r="M978" s="93"/>
      <c r="N978" s="67"/>
      <c r="O978" s="54"/>
      <c r="P978" s="54"/>
      <c r="Q978" s="94"/>
      <c r="R978" s="98"/>
      <c r="S978" s="99"/>
      <c r="T978" s="93"/>
      <c r="U978" s="93"/>
      <c r="V978" s="100"/>
      <c r="W978" s="92"/>
      <c r="X978" s="95"/>
      <c r="Y978" s="92"/>
      <c r="Z978" s="92"/>
      <c r="AA978" s="92"/>
      <c r="AB978" s="92"/>
      <c r="AC978" s="91"/>
      <c r="AD978" s="92"/>
      <c r="AE978" s="92"/>
      <c r="AF978" s="92"/>
      <c r="AG978" s="583"/>
      <c r="AH978" s="67" t="s">
        <v>4787</v>
      </c>
      <c r="AI978" s="54">
        <v>9.9000000000000005E-2</v>
      </c>
      <c r="AJ978" s="54">
        <v>1988</v>
      </c>
      <c r="AK978" s="57" t="s">
        <v>4259</v>
      </c>
      <c r="AL978" s="92"/>
    </row>
    <row r="979" spans="1:38" x14ac:dyDescent="0.25">
      <c r="A979" s="63"/>
      <c r="B979" s="62"/>
      <c r="C979" s="62"/>
      <c r="D979" s="92"/>
      <c r="E979" s="92"/>
      <c r="F979" s="92"/>
      <c r="G979" s="92"/>
      <c r="H979" s="92"/>
      <c r="I979" s="92"/>
      <c r="J979" s="92"/>
      <c r="K979" s="92"/>
      <c r="L979" s="92"/>
      <c r="M979" s="93"/>
      <c r="N979" s="67"/>
      <c r="O979" s="54"/>
      <c r="P979" s="54"/>
      <c r="Q979" s="94"/>
      <c r="R979" s="98"/>
      <c r="S979" s="99"/>
      <c r="T979" s="93"/>
      <c r="U979" s="93"/>
      <c r="V979" s="100"/>
      <c r="W979" s="92"/>
      <c r="X979" s="95"/>
      <c r="Y979" s="92"/>
      <c r="Z979" s="92"/>
      <c r="AA979" s="92"/>
      <c r="AB979" s="92"/>
      <c r="AC979" s="91"/>
      <c r="AD979" s="92"/>
      <c r="AE979" s="92"/>
      <c r="AF979" s="92"/>
      <c r="AG979" s="583"/>
      <c r="AH979" s="67" t="s">
        <v>4788</v>
      </c>
      <c r="AI979" s="54">
        <v>0.14599999999999999</v>
      </c>
      <c r="AJ979" s="54">
        <v>1988</v>
      </c>
      <c r="AK979" s="57" t="s">
        <v>4259</v>
      </c>
      <c r="AL979" s="92"/>
    </row>
    <row r="980" spans="1:38" x14ac:dyDescent="0.25">
      <c r="A980" s="63"/>
      <c r="B980" s="62"/>
      <c r="C980" s="62"/>
      <c r="D980" s="92"/>
      <c r="E980" s="92"/>
      <c r="F980" s="92"/>
      <c r="G980" s="92"/>
      <c r="H980" s="92"/>
      <c r="I980" s="92"/>
      <c r="J980" s="92"/>
      <c r="K980" s="92"/>
      <c r="L980" s="92"/>
      <c r="M980" s="93"/>
      <c r="N980" s="67"/>
      <c r="O980" s="54"/>
      <c r="P980" s="54"/>
      <c r="Q980" s="94"/>
      <c r="R980" s="98"/>
      <c r="S980" s="99"/>
      <c r="T980" s="93"/>
      <c r="U980" s="93"/>
      <c r="V980" s="100"/>
      <c r="W980" s="92"/>
      <c r="X980" s="95"/>
      <c r="Y980" s="92"/>
      <c r="Z980" s="92"/>
      <c r="AA980" s="92"/>
      <c r="AB980" s="92"/>
      <c r="AC980" s="91"/>
      <c r="AD980" s="92"/>
      <c r="AE980" s="92"/>
      <c r="AF980" s="92"/>
      <c r="AG980" s="583"/>
      <c r="AH980" s="67" t="s">
        <v>4789</v>
      </c>
      <c r="AI980" s="54">
        <v>0.14599999999999999</v>
      </c>
      <c r="AJ980" s="54">
        <v>1988</v>
      </c>
      <c r="AK980" s="57" t="s">
        <v>4790</v>
      </c>
      <c r="AL980" s="92"/>
    </row>
    <row r="981" spans="1:38" x14ac:dyDescent="0.25">
      <c r="A981" s="63"/>
      <c r="B981" s="62"/>
      <c r="C981" s="62"/>
      <c r="D981" s="92"/>
      <c r="E981" s="92"/>
      <c r="F981" s="92"/>
      <c r="G981" s="92"/>
      <c r="H981" s="92"/>
      <c r="I981" s="92"/>
      <c r="J981" s="92"/>
      <c r="K981" s="92"/>
      <c r="L981" s="92"/>
      <c r="M981" s="93"/>
      <c r="N981" s="67"/>
      <c r="O981" s="54"/>
      <c r="P981" s="54"/>
      <c r="Q981" s="94"/>
      <c r="R981" s="98"/>
      <c r="S981" s="99"/>
      <c r="T981" s="93"/>
      <c r="U981" s="93"/>
      <c r="V981" s="100"/>
      <c r="W981" s="92"/>
      <c r="X981" s="95"/>
      <c r="Y981" s="92"/>
      <c r="Z981" s="92"/>
      <c r="AA981" s="92"/>
      <c r="AB981" s="92"/>
      <c r="AC981" s="91"/>
      <c r="AD981" s="92"/>
      <c r="AE981" s="92"/>
      <c r="AF981" s="92"/>
      <c r="AG981" s="583"/>
      <c r="AH981" s="67" t="s">
        <v>4791</v>
      </c>
      <c r="AI981" s="54">
        <v>0.20399999999999999</v>
      </c>
      <c r="AJ981" s="54">
        <v>1988</v>
      </c>
      <c r="AK981" s="57" t="s">
        <v>4259</v>
      </c>
      <c r="AL981" s="92"/>
    </row>
    <row r="982" spans="1:38" x14ac:dyDescent="0.25">
      <c r="A982" s="63"/>
      <c r="B982" s="62"/>
      <c r="C982" s="62"/>
      <c r="D982" s="92"/>
      <c r="E982" s="92"/>
      <c r="F982" s="92"/>
      <c r="G982" s="92"/>
      <c r="H982" s="92"/>
      <c r="I982" s="92"/>
      <c r="J982" s="92"/>
      <c r="K982" s="92"/>
      <c r="L982" s="92"/>
      <c r="M982" s="93"/>
      <c r="N982" s="67"/>
      <c r="O982" s="54"/>
      <c r="P982" s="54"/>
      <c r="Q982" s="94"/>
      <c r="R982" s="98"/>
      <c r="S982" s="99"/>
      <c r="T982" s="93"/>
      <c r="U982" s="93"/>
      <c r="V982" s="100"/>
      <c r="W982" s="92"/>
      <c r="X982" s="95"/>
      <c r="Y982" s="92"/>
      <c r="Z982" s="92"/>
      <c r="AA982" s="92"/>
      <c r="AB982" s="92"/>
      <c r="AC982" s="91"/>
      <c r="AD982" s="92"/>
      <c r="AE982" s="92"/>
      <c r="AF982" s="92"/>
      <c r="AG982" s="583"/>
      <c r="AH982" s="67" t="s">
        <v>4792</v>
      </c>
      <c r="AI982" s="54">
        <v>6.4000000000000001E-2</v>
      </c>
      <c r="AJ982" s="54">
        <v>1985</v>
      </c>
      <c r="AK982" s="57" t="s">
        <v>4793</v>
      </c>
      <c r="AL982" s="92"/>
    </row>
    <row r="983" spans="1:38" x14ac:dyDescent="0.25">
      <c r="A983" s="63"/>
      <c r="B983" s="62"/>
      <c r="C983" s="62"/>
      <c r="D983" s="92"/>
      <c r="E983" s="92"/>
      <c r="F983" s="92"/>
      <c r="G983" s="92"/>
      <c r="H983" s="92"/>
      <c r="I983" s="92"/>
      <c r="J983" s="92"/>
      <c r="K983" s="92"/>
      <c r="L983" s="92"/>
      <c r="M983" s="93"/>
      <c r="N983" s="67"/>
      <c r="O983" s="54"/>
      <c r="P983" s="54"/>
      <c r="Q983" s="94"/>
      <c r="R983" s="98"/>
      <c r="S983" s="99"/>
      <c r="T983" s="93"/>
      <c r="U983" s="93"/>
      <c r="V983" s="100"/>
      <c r="W983" s="92"/>
      <c r="X983" s="95"/>
      <c r="Y983" s="92"/>
      <c r="Z983" s="92"/>
      <c r="AA983" s="92"/>
      <c r="AB983" s="92"/>
      <c r="AC983" s="91"/>
      <c r="AD983" s="92"/>
      <c r="AE983" s="92"/>
      <c r="AF983" s="92"/>
      <c r="AG983" s="583"/>
      <c r="AH983" s="67" t="s">
        <v>4794</v>
      </c>
      <c r="AI983" s="54">
        <v>0.16400000000000001</v>
      </c>
      <c r="AJ983" s="54">
        <v>1984</v>
      </c>
      <c r="AK983" s="57" t="s">
        <v>3487</v>
      </c>
      <c r="AL983" s="92"/>
    </row>
    <row r="984" spans="1:38" x14ac:dyDescent="0.25">
      <c r="A984" s="63"/>
      <c r="B984" s="62"/>
      <c r="C984" s="62"/>
      <c r="D984" s="92"/>
      <c r="E984" s="92"/>
      <c r="F984" s="92"/>
      <c r="G984" s="92"/>
      <c r="H984" s="92"/>
      <c r="I984" s="92"/>
      <c r="J984" s="92"/>
      <c r="K984" s="92"/>
      <c r="L984" s="92"/>
      <c r="M984" s="93"/>
      <c r="N984" s="67"/>
      <c r="O984" s="54"/>
      <c r="P984" s="54"/>
      <c r="Q984" s="94"/>
      <c r="R984" s="98"/>
      <c r="S984" s="99"/>
      <c r="T984" s="93"/>
      <c r="U984" s="93"/>
      <c r="V984" s="100"/>
      <c r="W984" s="92"/>
      <c r="X984" s="95"/>
      <c r="Y984" s="92"/>
      <c r="Z984" s="92"/>
      <c r="AA984" s="92"/>
      <c r="AB984" s="92"/>
      <c r="AC984" s="91"/>
      <c r="AD984" s="92"/>
      <c r="AE984" s="92"/>
      <c r="AF984" s="92"/>
      <c r="AG984" s="583"/>
      <c r="AH984" s="67" t="s">
        <v>4795</v>
      </c>
      <c r="AI984" s="54">
        <v>4.9000000000000002E-2</v>
      </c>
      <c r="AJ984" s="54">
        <v>1988</v>
      </c>
      <c r="AK984" s="57" t="s">
        <v>4259</v>
      </c>
      <c r="AL984" s="92"/>
    </row>
    <row r="985" spans="1:38" x14ac:dyDescent="0.25">
      <c r="A985" s="63"/>
      <c r="B985" s="62"/>
      <c r="C985" s="62"/>
      <c r="D985" s="92"/>
      <c r="E985" s="92"/>
      <c r="F985" s="92"/>
      <c r="G985" s="92"/>
      <c r="H985" s="92"/>
      <c r="I985" s="92"/>
      <c r="J985" s="92"/>
      <c r="K985" s="92"/>
      <c r="L985" s="92"/>
      <c r="M985" s="93"/>
      <c r="N985" s="67"/>
      <c r="O985" s="54"/>
      <c r="P985" s="54"/>
      <c r="Q985" s="94"/>
      <c r="R985" s="98"/>
      <c r="S985" s="99"/>
      <c r="T985" s="93"/>
      <c r="U985" s="93"/>
      <c r="V985" s="100"/>
      <c r="W985" s="92"/>
      <c r="X985" s="95"/>
      <c r="Y985" s="92"/>
      <c r="Z985" s="92"/>
      <c r="AA985" s="92"/>
      <c r="AB985" s="92"/>
      <c r="AC985" s="91"/>
      <c r="AD985" s="92"/>
      <c r="AE985" s="92"/>
      <c r="AF985" s="92"/>
      <c r="AG985" s="583"/>
      <c r="AH985" s="67" t="s">
        <v>4796</v>
      </c>
      <c r="AI985" s="54">
        <v>8.6999999999999994E-2</v>
      </c>
      <c r="AJ985" s="54">
        <v>1987</v>
      </c>
      <c r="AK985" s="57" t="s">
        <v>4259</v>
      </c>
      <c r="AL985" s="92"/>
    </row>
    <row r="986" spans="1:38" x14ac:dyDescent="0.25">
      <c r="A986" s="63"/>
      <c r="B986" s="62"/>
      <c r="C986" s="62"/>
      <c r="D986" s="92"/>
      <c r="E986" s="92"/>
      <c r="F986" s="92"/>
      <c r="G986" s="92"/>
      <c r="H986" s="92"/>
      <c r="I986" s="92"/>
      <c r="J986" s="92"/>
      <c r="K986" s="92"/>
      <c r="L986" s="92"/>
      <c r="M986" s="93"/>
      <c r="N986" s="67"/>
      <c r="O986" s="54"/>
      <c r="P986" s="54"/>
      <c r="Q986" s="94"/>
      <c r="R986" s="98"/>
      <c r="S986" s="99"/>
      <c r="T986" s="93"/>
      <c r="U986" s="93"/>
      <c r="V986" s="100"/>
      <c r="W986" s="92"/>
      <c r="X986" s="95"/>
      <c r="Y986" s="92"/>
      <c r="Z986" s="92"/>
      <c r="AA986" s="92"/>
      <c r="AB986" s="92"/>
      <c r="AC986" s="91"/>
      <c r="AD986" s="92"/>
      <c r="AE986" s="92"/>
      <c r="AF986" s="92"/>
      <c r="AG986" s="583"/>
      <c r="AH986" s="67" t="s">
        <v>4797</v>
      </c>
      <c r="AI986" s="54">
        <v>4.2999999999999997E-2</v>
      </c>
      <c r="AJ986" s="54">
        <v>1987</v>
      </c>
      <c r="AK986" s="57" t="s">
        <v>4259</v>
      </c>
      <c r="AL986" s="92"/>
    </row>
    <row r="987" spans="1:38" x14ac:dyDescent="0.25">
      <c r="A987" s="63"/>
      <c r="B987" s="62"/>
      <c r="C987" s="62"/>
      <c r="D987" s="92"/>
      <c r="E987" s="92"/>
      <c r="F987" s="92"/>
      <c r="G987" s="92"/>
      <c r="H987" s="92"/>
      <c r="I987" s="92"/>
      <c r="J987" s="92"/>
      <c r="K987" s="92"/>
      <c r="L987" s="92"/>
      <c r="M987" s="93"/>
      <c r="N987" s="67"/>
      <c r="O987" s="54"/>
      <c r="P987" s="54"/>
      <c r="Q987" s="94"/>
      <c r="R987" s="98"/>
      <c r="S987" s="99"/>
      <c r="T987" s="93"/>
      <c r="U987" s="93"/>
      <c r="V987" s="100"/>
      <c r="W987" s="92"/>
      <c r="X987" s="95"/>
      <c r="Y987" s="92"/>
      <c r="Z987" s="92"/>
      <c r="AA987" s="92"/>
      <c r="AB987" s="92"/>
      <c r="AC987" s="91"/>
      <c r="AD987" s="92"/>
      <c r="AE987" s="92"/>
      <c r="AF987" s="92"/>
      <c r="AG987" s="583"/>
      <c r="AH987" s="67" t="s">
        <v>4798</v>
      </c>
      <c r="AI987" s="54">
        <v>4.5999999999999999E-2</v>
      </c>
      <c r="AJ987" s="54">
        <v>1988</v>
      </c>
      <c r="AK987" s="57" t="s">
        <v>4259</v>
      </c>
      <c r="AL987" s="92"/>
    </row>
    <row r="988" spans="1:38" x14ac:dyDescent="0.25">
      <c r="A988" s="63"/>
      <c r="B988" s="62"/>
      <c r="C988" s="62"/>
      <c r="D988" s="92"/>
      <c r="E988" s="92"/>
      <c r="F988" s="92"/>
      <c r="G988" s="92"/>
      <c r="H988" s="92"/>
      <c r="I988" s="92"/>
      <c r="J988" s="92"/>
      <c r="K988" s="92"/>
      <c r="L988" s="92"/>
      <c r="M988" s="93"/>
      <c r="N988" s="67"/>
      <c r="O988" s="54"/>
      <c r="P988" s="54"/>
      <c r="Q988" s="94"/>
      <c r="R988" s="98"/>
      <c r="S988" s="99"/>
      <c r="T988" s="93"/>
      <c r="U988" s="93"/>
      <c r="V988" s="100"/>
      <c r="W988" s="92"/>
      <c r="X988" s="95"/>
      <c r="Y988" s="92"/>
      <c r="Z988" s="92"/>
      <c r="AA988" s="92"/>
      <c r="AB988" s="92"/>
      <c r="AC988" s="91"/>
      <c r="AD988" s="92"/>
      <c r="AE988" s="92"/>
      <c r="AF988" s="92"/>
      <c r="AG988" s="583"/>
      <c r="AH988" s="67" t="s">
        <v>4799</v>
      </c>
      <c r="AI988" s="54">
        <v>4.7E-2</v>
      </c>
      <c r="AJ988" s="54">
        <v>1988</v>
      </c>
      <c r="AK988" s="57" t="s">
        <v>4259</v>
      </c>
      <c r="AL988" s="92"/>
    </row>
    <row r="989" spans="1:38" x14ac:dyDescent="0.25">
      <c r="A989" s="63"/>
      <c r="B989" s="62"/>
      <c r="C989" s="62"/>
      <c r="D989" s="92"/>
      <c r="E989" s="92"/>
      <c r="F989" s="92"/>
      <c r="G989" s="92"/>
      <c r="H989" s="92"/>
      <c r="I989" s="92"/>
      <c r="J989" s="92"/>
      <c r="K989" s="92"/>
      <c r="L989" s="92"/>
      <c r="M989" s="93"/>
      <c r="N989" s="67"/>
      <c r="O989" s="54"/>
      <c r="P989" s="54"/>
      <c r="Q989" s="94"/>
      <c r="R989" s="98"/>
      <c r="S989" s="99"/>
      <c r="T989" s="93"/>
      <c r="U989" s="93"/>
      <c r="V989" s="100"/>
      <c r="W989" s="92"/>
      <c r="X989" s="95"/>
      <c r="Y989" s="92"/>
      <c r="Z989" s="92"/>
      <c r="AA989" s="92"/>
      <c r="AB989" s="92"/>
      <c r="AC989" s="91"/>
      <c r="AD989" s="92"/>
      <c r="AE989" s="92"/>
      <c r="AF989" s="92"/>
      <c r="AG989" s="583"/>
      <c r="AH989" s="67" t="s">
        <v>4800</v>
      </c>
      <c r="AI989" s="54">
        <v>5.7000000000000002E-2</v>
      </c>
      <c r="AJ989" s="54">
        <v>1988</v>
      </c>
      <c r="AK989" s="57" t="s">
        <v>4259</v>
      </c>
      <c r="AL989" s="92"/>
    </row>
    <row r="990" spans="1:38" x14ac:dyDescent="0.25">
      <c r="A990" s="63"/>
      <c r="B990" s="62"/>
      <c r="C990" s="62"/>
      <c r="D990" s="92"/>
      <c r="E990" s="92"/>
      <c r="F990" s="92"/>
      <c r="G990" s="92"/>
      <c r="H990" s="92"/>
      <c r="I990" s="92"/>
      <c r="J990" s="92"/>
      <c r="K990" s="92"/>
      <c r="L990" s="92"/>
      <c r="M990" s="93"/>
      <c r="N990" s="67"/>
      <c r="O990" s="54"/>
      <c r="P990" s="54"/>
      <c r="Q990" s="94"/>
      <c r="R990" s="98"/>
      <c r="S990" s="99"/>
      <c r="T990" s="93"/>
      <c r="U990" s="93"/>
      <c r="V990" s="100"/>
      <c r="W990" s="92"/>
      <c r="X990" s="95"/>
      <c r="Y990" s="92"/>
      <c r="Z990" s="92"/>
      <c r="AA990" s="92"/>
      <c r="AB990" s="92"/>
      <c r="AC990" s="91"/>
      <c r="AD990" s="92"/>
      <c r="AE990" s="92"/>
      <c r="AF990" s="92"/>
      <c r="AG990" s="583"/>
      <c r="AH990" s="67" t="s">
        <v>4801</v>
      </c>
      <c r="AI990" s="54">
        <v>0.13</v>
      </c>
      <c r="AJ990" s="54">
        <v>1988</v>
      </c>
      <c r="AK990" s="57" t="s">
        <v>4259</v>
      </c>
      <c r="AL990" s="92"/>
    </row>
    <row r="991" spans="1:38" x14ac:dyDescent="0.25">
      <c r="A991" s="63"/>
      <c r="B991" s="62"/>
      <c r="C991" s="62"/>
      <c r="D991" s="92"/>
      <c r="E991" s="92"/>
      <c r="F991" s="92"/>
      <c r="G991" s="92"/>
      <c r="H991" s="92"/>
      <c r="I991" s="92"/>
      <c r="J991" s="92"/>
      <c r="K991" s="92"/>
      <c r="L991" s="92"/>
      <c r="M991" s="93"/>
      <c r="N991" s="67"/>
      <c r="O991" s="54"/>
      <c r="P991" s="54"/>
      <c r="Q991" s="94"/>
      <c r="R991" s="98"/>
      <c r="S991" s="99"/>
      <c r="T991" s="93"/>
      <c r="U991" s="93"/>
      <c r="V991" s="100"/>
      <c r="W991" s="92"/>
      <c r="X991" s="95"/>
      <c r="Y991" s="92"/>
      <c r="Z991" s="92"/>
      <c r="AA991" s="92"/>
      <c r="AB991" s="92"/>
      <c r="AC991" s="91"/>
      <c r="AD991" s="92"/>
      <c r="AE991" s="92"/>
      <c r="AF991" s="92"/>
      <c r="AG991" s="584"/>
      <c r="AH991" s="67" t="s">
        <v>4802</v>
      </c>
      <c r="AI991" s="54">
        <v>0.13</v>
      </c>
      <c r="AJ991" s="54">
        <v>1988</v>
      </c>
      <c r="AK991" s="57" t="s">
        <v>4259</v>
      </c>
      <c r="AL991" s="92"/>
    </row>
    <row r="992" spans="1:38" x14ac:dyDescent="0.25">
      <c r="A992" s="63"/>
      <c r="B992" s="62"/>
      <c r="C992" s="62"/>
      <c r="D992" s="92"/>
      <c r="E992" s="92"/>
      <c r="F992" s="92"/>
      <c r="G992" s="92"/>
      <c r="H992" s="92"/>
      <c r="I992" s="92"/>
      <c r="J992" s="92"/>
      <c r="K992" s="92"/>
      <c r="L992" s="92"/>
      <c r="M992" s="93"/>
      <c r="N992" s="67"/>
      <c r="O992" s="54"/>
      <c r="P992" s="54"/>
      <c r="Q992" s="94"/>
      <c r="R992" s="98"/>
      <c r="S992" s="99"/>
      <c r="T992" s="93"/>
      <c r="U992" s="93"/>
      <c r="V992" s="100"/>
      <c r="W992" s="92"/>
      <c r="X992" s="95"/>
      <c r="Y992" s="92"/>
      <c r="Z992" s="92"/>
      <c r="AA992" s="92"/>
      <c r="AB992" s="92"/>
      <c r="AC992" s="91"/>
      <c r="AD992" s="92"/>
      <c r="AE992" s="92"/>
      <c r="AF992" s="92"/>
      <c r="AG992" s="522"/>
      <c r="AH992" s="92"/>
      <c r="AI992" s="92"/>
      <c r="AJ992" s="92"/>
      <c r="AK992" s="92"/>
      <c r="AL992" s="92"/>
    </row>
    <row r="993" spans="1:38" x14ac:dyDescent="0.25">
      <c r="A993" s="63"/>
      <c r="B993" s="62"/>
      <c r="C993" s="62"/>
      <c r="D993" s="92"/>
      <c r="E993" s="92"/>
      <c r="F993" s="92"/>
      <c r="G993" s="92"/>
      <c r="H993" s="92"/>
      <c r="I993" s="92"/>
      <c r="J993" s="92"/>
      <c r="K993" s="92"/>
      <c r="L993" s="92"/>
      <c r="M993" s="93"/>
      <c r="N993" s="67"/>
      <c r="O993" s="54"/>
      <c r="P993" s="54"/>
      <c r="Q993" s="94"/>
      <c r="R993" s="98"/>
      <c r="S993" s="99"/>
      <c r="T993" s="93"/>
      <c r="U993" s="93"/>
      <c r="V993" s="100"/>
      <c r="W993" s="92"/>
      <c r="X993" s="95"/>
      <c r="Y993" s="92"/>
      <c r="Z993" s="92"/>
      <c r="AA993" s="92"/>
      <c r="AB993" s="92"/>
      <c r="AC993" s="91"/>
      <c r="AD993" s="92"/>
      <c r="AE993" s="92"/>
      <c r="AF993" s="92"/>
      <c r="AG993" s="522"/>
      <c r="AH993" s="92"/>
      <c r="AI993" s="92"/>
      <c r="AJ993" s="92"/>
      <c r="AK993" s="92"/>
      <c r="AL993" s="92"/>
    </row>
    <row r="994" spans="1:38" x14ac:dyDescent="0.25">
      <c r="A994" s="63"/>
      <c r="B994" s="62"/>
      <c r="C994" s="62"/>
      <c r="D994" s="92"/>
      <c r="E994" s="92"/>
      <c r="F994" s="92"/>
      <c r="G994" s="92"/>
      <c r="H994" s="92"/>
      <c r="I994" s="92"/>
      <c r="J994" s="92"/>
      <c r="K994" s="92"/>
      <c r="L994" s="92"/>
      <c r="M994" s="93"/>
      <c r="N994" s="67"/>
      <c r="O994" s="54"/>
      <c r="P994" s="54"/>
      <c r="Q994" s="94"/>
      <c r="R994" s="98"/>
      <c r="S994" s="99"/>
      <c r="T994" s="93"/>
      <c r="U994" s="93"/>
      <c r="V994" s="100"/>
      <c r="W994" s="92"/>
      <c r="X994" s="95"/>
      <c r="Y994" s="92"/>
      <c r="Z994" s="92"/>
      <c r="AA994" s="92"/>
      <c r="AB994" s="92"/>
      <c r="AC994" s="91"/>
      <c r="AD994" s="92"/>
      <c r="AE994" s="92"/>
      <c r="AF994" s="92"/>
      <c r="AG994" s="522"/>
      <c r="AH994" s="92"/>
      <c r="AI994" s="92"/>
      <c r="AJ994" s="92"/>
      <c r="AK994" s="92"/>
      <c r="AL994" s="92"/>
    </row>
    <row r="995" spans="1:38" x14ac:dyDescent="0.25">
      <c r="A995" s="63"/>
      <c r="B995" s="62"/>
      <c r="C995" s="62"/>
      <c r="D995" s="92"/>
      <c r="E995" s="92"/>
      <c r="F995" s="92"/>
      <c r="G995" s="92"/>
      <c r="H995" s="92"/>
      <c r="I995" s="92"/>
      <c r="J995" s="92"/>
      <c r="K995" s="92"/>
      <c r="L995" s="92"/>
      <c r="M995" s="93" t="s">
        <v>4154</v>
      </c>
      <c r="N995" s="67" t="s">
        <v>4803</v>
      </c>
      <c r="O995" s="54">
        <v>0.54300000000000004</v>
      </c>
      <c r="P995" s="54">
        <v>1982</v>
      </c>
      <c r="Q995" s="94" t="s">
        <v>3577</v>
      </c>
      <c r="R995" s="54" t="s">
        <v>4804</v>
      </c>
      <c r="S995" s="578">
        <v>45</v>
      </c>
      <c r="T995" s="54">
        <v>1982</v>
      </c>
      <c r="U995" s="578" t="s">
        <v>1016</v>
      </c>
      <c r="V995" s="578" t="s">
        <v>1661</v>
      </c>
      <c r="W995" s="92"/>
      <c r="X995" s="95"/>
      <c r="Y995" s="92"/>
      <c r="Z995" s="92"/>
      <c r="AA995" s="92"/>
      <c r="AB995" s="92"/>
      <c r="AC995" s="91"/>
      <c r="AD995" s="92"/>
      <c r="AE995" s="92"/>
      <c r="AF995" s="92"/>
      <c r="AG995" s="582" t="s">
        <v>4805</v>
      </c>
      <c r="AH995" s="67" t="s">
        <v>4806</v>
      </c>
      <c r="AI995" s="54">
        <v>9.6000000000000002E-2</v>
      </c>
      <c r="AJ995" s="54">
        <v>1982</v>
      </c>
      <c r="AK995" s="57" t="s">
        <v>3487</v>
      </c>
      <c r="AL995" s="92"/>
    </row>
    <row r="996" spans="1:38" ht="38.25" x14ac:dyDescent="0.25">
      <c r="A996" s="63"/>
      <c r="B996" s="62"/>
      <c r="C996" s="62"/>
      <c r="D996" s="92"/>
      <c r="E996" s="92"/>
      <c r="F996" s="92"/>
      <c r="G996" s="92"/>
      <c r="H996" s="92"/>
      <c r="I996" s="92"/>
      <c r="J996" s="92"/>
      <c r="K996" s="92"/>
      <c r="L996" s="92"/>
      <c r="M996" s="93"/>
      <c r="N996" s="67"/>
      <c r="O996" s="54"/>
      <c r="P996" s="54"/>
      <c r="Q996" s="94"/>
      <c r="R996" s="110" t="s">
        <v>4807</v>
      </c>
      <c r="S996" s="579"/>
      <c r="T996" s="99">
        <v>2012</v>
      </c>
      <c r="U996" s="579"/>
      <c r="V996" s="579"/>
      <c r="W996" s="92"/>
      <c r="X996" s="95"/>
      <c r="Y996" s="92"/>
      <c r="Z996" s="92"/>
      <c r="AA996" s="92"/>
      <c r="AB996" s="92"/>
      <c r="AC996" s="91"/>
      <c r="AD996" s="92"/>
      <c r="AE996" s="92"/>
      <c r="AF996" s="92"/>
      <c r="AG996" s="583"/>
      <c r="AH996" s="67" t="s">
        <v>4808</v>
      </c>
      <c r="AI996" s="54">
        <v>4.2999999999999997E-2</v>
      </c>
      <c r="AJ996" s="54">
        <v>1982</v>
      </c>
      <c r="AK996" s="57" t="s">
        <v>4173</v>
      </c>
      <c r="AL996" s="92"/>
    </row>
    <row r="997" spans="1:38" x14ac:dyDescent="0.25">
      <c r="A997" s="63"/>
      <c r="B997" s="62"/>
      <c r="C997" s="62"/>
      <c r="D997" s="92"/>
      <c r="E997" s="92"/>
      <c r="F997" s="92"/>
      <c r="G997" s="92"/>
      <c r="H997" s="92"/>
      <c r="I997" s="92"/>
      <c r="J997" s="92"/>
      <c r="K997" s="92"/>
      <c r="L997" s="92"/>
      <c r="M997" s="93"/>
      <c r="N997" s="67"/>
      <c r="O997" s="54"/>
      <c r="P997" s="54"/>
      <c r="Q997" s="94"/>
      <c r="R997" s="98"/>
      <c r="S997" s="99"/>
      <c r="T997" s="93"/>
      <c r="U997" s="93"/>
      <c r="V997" s="100"/>
      <c r="W997" s="92"/>
      <c r="X997" s="95"/>
      <c r="Y997" s="92"/>
      <c r="Z997" s="92"/>
      <c r="AA997" s="92"/>
      <c r="AB997" s="92"/>
      <c r="AC997" s="91"/>
      <c r="AD997" s="92"/>
      <c r="AE997" s="92"/>
      <c r="AF997" s="92"/>
      <c r="AG997" s="583"/>
      <c r="AH997" s="67" t="s">
        <v>4809</v>
      </c>
      <c r="AI997" s="54">
        <v>2.5000000000000001E-2</v>
      </c>
      <c r="AJ997" s="54">
        <v>1982</v>
      </c>
      <c r="AK997" s="57" t="s">
        <v>4810</v>
      </c>
      <c r="AL997" s="92"/>
    </row>
    <row r="998" spans="1:38" x14ac:dyDescent="0.25">
      <c r="A998" s="63"/>
      <c r="B998" s="62"/>
      <c r="C998" s="62"/>
      <c r="D998" s="92"/>
      <c r="E998" s="92"/>
      <c r="F998" s="92"/>
      <c r="G998" s="92"/>
      <c r="H998" s="92"/>
      <c r="I998" s="92"/>
      <c r="J998" s="92"/>
      <c r="K998" s="92"/>
      <c r="L998" s="92"/>
      <c r="M998" s="93"/>
      <c r="N998" s="67"/>
      <c r="O998" s="54"/>
      <c r="P998" s="54"/>
      <c r="Q998" s="94"/>
      <c r="R998" s="98"/>
      <c r="S998" s="99"/>
      <c r="T998" s="93"/>
      <c r="U998" s="93"/>
      <c r="V998" s="100"/>
      <c r="W998" s="92"/>
      <c r="X998" s="95"/>
      <c r="Y998" s="92"/>
      <c r="Z998" s="92"/>
      <c r="AA998" s="92"/>
      <c r="AB998" s="92"/>
      <c r="AC998" s="91"/>
      <c r="AD998" s="92"/>
      <c r="AE998" s="92"/>
      <c r="AF998" s="92"/>
      <c r="AG998" s="583"/>
      <c r="AH998" s="67" t="s">
        <v>4811</v>
      </c>
      <c r="AI998" s="54">
        <v>6.3E-2</v>
      </c>
      <c r="AJ998" s="54">
        <v>1989</v>
      </c>
      <c r="AK998" s="57" t="s">
        <v>4719</v>
      </c>
      <c r="AL998" s="92"/>
    </row>
    <row r="999" spans="1:38" x14ac:dyDescent="0.25">
      <c r="A999" s="63"/>
      <c r="B999" s="62"/>
      <c r="C999" s="62"/>
      <c r="D999" s="92"/>
      <c r="E999" s="92"/>
      <c r="F999" s="92"/>
      <c r="G999" s="92"/>
      <c r="H999" s="92"/>
      <c r="I999" s="92"/>
      <c r="J999" s="92"/>
      <c r="K999" s="92"/>
      <c r="L999" s="92"/>
      <c r="M999" s="93"/>
      <c r="N999" s="67"/>
      <c r="O999" s="54"/>
      <c r="P999" s="54"/>
      <c r="Q999" s="94"/>
      <c r="R999" s="98"/>
      <c r="S999" s="99"/>
      <c r="T999" s="93"/>
      <c r="U999" s="93"/>
      <c r="V999" s="100"/>
      <c r="W999" s="92"/>
      <c r="X999" s="95"/>
      <c r="Y999" s="92"/>
      <c r="Z999" s="92"/>
      <c r="AA999" s="92"/>
      <c r="AB999" s="92"/>
      <c r="AC999" s="91"/>
      <c r="AD999" s="92"/>
      <c r="AE999" s="92"/>
      <c r="AF999" s="92"/>
      <c r="AG999" s="583"/>
      <c r="AH999" s="67" t="s">
        <v>4812</v>
      </c>
      <c r="AI999" s="54">
        <v>6.3E-2</v>
      </c>
      <c r="AJ999" s="54">
        <v>1989</v>
      </c>
      <c r="AK999" s="57" t="s">
        <v>4244</v>
      </c>
      <c r="AL999" s="92"/>
    </row>
    <row r="1000" spans="1:38" x14ac:dyDescent="0.25">
      <c r="A1000" s="63"/>
      <c r="B1000" s="62"/>
      <c r="C1000" s="62"/>
      <c r="D1000" s="92"/>
      <c r="E1000" s="92"/>
      <c r="F1000" s="92"/>
      <c r="G1000" s="92"/>
      <c r="H1000" s="92"/>
      <c r="I1000" s="92"/>
      <c r="J1000" s="92"/>
      <c r="K1000" s="92"/>
      <c r="L1000" s="92"/>
      <c r="M1000" s="93"/>
      <c r="N1000" s="67"/>
      <c r="O1000" s="54"/>
      <c r="P1000" s="54"/>
      <c r="Q1000" s="94"/>
      <c r="R1000" s="98"/>
      <c r="S1000" s="99"/>
      <c r="T1000" s="93"/>
      <c r="U1000" s="93"/>
      <c r="V1000" s="100"/>
      <c r="W1000" s="92"/>
      <c r="X1000" s="95"/>
      <c r="Y1000" s="92"/>
      <c r="Z1000" s="92"/>
      <c r="AA1000" s="92"/>
      <c r="AB1000" s="92"/>
      <c r="AC1000" s="91"/>
      <c r="AD1000" s="92"/>
      <c r="AE1000" s="92"/>
      <c r="AF1000" s="92"/>
      <c r="AG1000" s="583"/>
      <c r="AH1000" s="67" t="s">
        <v>4813</v>
      </c>
      <c r="AI1000" s="54">
        <v>7.2999999999999995E-2</v>
      </c>
      <c r="AJ1000" s="54">
        <v>1982</v>
      </c>
      <c r="AK1000" s="57" t="s">
        <v>3487</v>
      </c>
      <c r="AL1000" s="92"/>
    </row>
    <row r="1001" spans="1:38" x14ac:dyDescent="0.25">
      <c r="A1001" s="63"/>
      <c r="B1001" s="62"/>
      <c r="C1001" s="62"/>
      <c r="D1001" s="92"/>
      <c r="E1001" s="92"/>
      <c r="F1001" s="92"/>
      <c r="G1001" s="92"/>
      <c r="H1001" s="92"/>
      <c r="I1001" s="92"/>
      <c r="J1001" s="92"/>
      <c r="K1001" s="92"/>
      <c r="L1001" s="92"/>
      <c r="M1001" s="93"/>
      <c r="N1001" s="67"/>
      <c r="O1001" s="54"/>
      <c r="P1001" s="54"/>
      <c r="Q1001" s="94"/>
      <c r="R1001" s="98"/>
      <c r="S1001" s="99"/>
      <c r="T1001" s="93"/>
      <c r="U1001" s="93"/>
      <c r="V1001" s="100"/>
      <c r="W1001" s="92"/>
      <c r="X1001" s="95"/>
      <c r="Y1001" s="92"/>
      <c r="Z1001" s="92"/>
      <c r="AA1001" s="92"/>
      <c r="AB1001" s="92"/>
      <c r="AC1001" s="91"/>
      <c r="AD1001" s="92"/>
      <c r="AE1001" s="92"/>
      <c r="AF1001" s="92"/>
      <c r="AG1001" s="583"/>
      <c r="AH1001" s="67" t="s">
        <v>4814</v>
      </c>
      <c r="AI1001" s="54">
        <v>5.3999999999999999E-2</v>
      </c>
      <c r="AJ1001" s="54">
        <v>1983</v>
      </c>
      <c r="AK1001" s="57" t="s">
        <v>3487</v>
      </c>
      <c r="AL1001" s="92"/>
    </row>
    <row r="1002" spans="1:38" x14ac:dyDescent="0.25">
      <c r="A1002" s="63"/>
      <c r="B1002" s="62"/>
      <c r="C1002" s="62"/>
      <c r="D1002" s="92"/>
      <c r="E1002" s="92"/>
      <c r="F1002" s="92"/>
      <c r="G1002" s="92"/>
      <c r="H1002" s="92"/>
      <c r="I1002" s="92"/>
      <c r="J1002" s="92"/>
      <c r="K1002" s="92"/>
      <c r="L1002" s="92"/>
      <c r="M1002" s="93"/>
      <c r="N1002" s="67"/>
      <c r="O1002" s="54"/>
      <c r="P1002" s="54"/>
      <c r="Q1002" s="94"/>
      <c r="R1002" s="98"/>
      <c r="S1002" s="99"/>
      <c r="T1002" s="93"/>
      <c r="U1002" s="93"/>
      <c r="V1002" s="100"/>
      <c r="W1002" s="92"/>
      <c r="X1002" s="95"/>
      <c r="Y1002" s="92"/>
      <c r="Z1002" s="92"/>
      <c r="AA1002" s="92"/>
      <c r="AB1002" s="92"/>
      <c r="AC1002" s="91"/>
      <c r="AD1002" s="92"/>
      <c r="AE1002" s="92"/>
      <c r="AF1002" s="92"/>
      <c r="AG1002" s="584"/>
      <c r="AH1002" s="67" t="s">
        <v>4815</v>
      </c>
      <c r="AI1002" s="54">
        <v>0.13800000000000001</v>
      </c>
      <c r="AJ1002" s="54">
        <v>1984</v>
      </c>
      <c r="AK1002" s="57" t="s">
        <v>4259</v>
      </c>
      <c r="AL1002" s="92"/>
    </row>
    <row r="1003" spans="1:38" x14ac:dyDescent="0.25">
      <c r="A1003" s="63"/>
      <c r="B1003" s="62"/>
      <c r="C1003" s="62"/>
      <c r="D1003" s="92"/>
      <c r="E1003" s="92"/>
      <c r="F1003" s="92"/>
      <c r="G1003" s="92"/>
      <c r="H1003" s="92"/>
      <c r="I1003" s="92"/>
      <c r="J1003" s="92"/>
      <c r="K1003" s="92"/>
      <c r="L1003" s="92"/>
      <c r="M1003" s="93"/>
      <c r="N1003" s="67"/>
      <c r="O1003" s="54"/>
      <c r="P1003" s="54"/>
      <c r="Q1003" s="94"/>
      <c r="R1003" s="98"/>
      <c r="S1003" s="99"/>
      <c r="T1003" s="93"/>
      <c r="U1003" s="93"/>
      <c r="V1003" s="100"/>
      <c r="W1003" s="92"/>
      <c r="X1003" s="95"/>
      <c r="Y1003" s="92"/>
      <c r="Z1003" s="92"/>
      <c r="AA1003" s="92"/>
      <c r="AB1003" s="92"/>
      <c r="AC1003" s="91"/>
      <c r="AD1003" s="92"/>
      <c r="AE1003" s="92"/>
      <c r="AF1003" s="92"/>
      <c r="AG1003" s="522"/>
      <c r="AH1003" s="92"/>
      <c r="AI1003" s="92"/>
      <c r="AJ1003" s="92"/>
      <c r="AK1003" s="92"/>
      <c r="AL1003" s="92"/>
    </row>
    <row r="1004" spans="1:38" x14ac:dyDescent="0.25">
      <c r="A1004" s="63"/>
      <c r="B1004" s="62"/>
      <c r="C1004" s="62"/>
      <c r="D1004" s="92"/>
      <c r="E1004" s="92"/>
      <c r="F1004" s="92"/>
      <c r="G1004" s="92"/>
      <c r="H1004" s="92"/>
      <c r="I1004" s="92"/>
      <c r="J1004" s="92"/>
      <c r="K1004" s="92"/>
      <c r="L1004" s="92"/>
      <c r="M1004" s="93"/>
      <c r="N1004" s="67"/>
      <c r="O1004" s="54"/>
      <c r="P1004" s="54"/>
      <c r="Q1004" s="94"/>
      <c r="R1004" s="98"/>
      <c r="S1004" s="99"/>
      <c r="T1004" s="93"/>
      <c r="U1004" s="93"/>
      <c r="V1004" s="100"/>
      <c r="W1004" s="92"/>
      <c r="X1004" s="95"/>
      <c r="Y1004" s="92"/>
      <c r="Z1004" s="92"/>
      <c r="AA1004" s="92"/>
      <c r="AB1004" s="92"/>
      <c r="AC1004" s="91"/>
      <c r="AD1004" s="92"/>
      <c r="AE1004" s="92"/>
      <c r="AF1004" s="92"/>
      <c r="AG1004" s="522"/>
      <c r="AH1004" s="92"/>
      <c r="AI1004" s="92"/>
      <c r="AJ1004" s="92"/>
      <c r="AK1004" s="92"/>
      <c r="AL1004" s="92"/>
    </row>
    <row r="1005" spans="1:38" x14ac:dyDescent="0.25">
      <c r="A1005" s="63"/>
      <c r="B1005" s="62"/>
      <c r="C1005" s="62"/>
      <c r="D1005" s="92"/>
      <c r="E1005" s="92"/>
      <c r="F1005" s="92"/>
      <c r="G1005" s="92"/>
      <c r="H1005" s="92"/>
      <c r="I1005" s="92"/>
      <c r="J1005" s="92"/>
      <c r="K1005" s="92"/>
      <c r="L1005" s="92"/>
      <c r="M1005" s="93" t="s">
        <v>4816</v>
      </c>
      <c r="N1005" s="591" t="s">
        <v>4817</v>
      </c>
      <c r="O1005" s="54">
        <v>0.124</v>
      </c>
      <c r="P1005" s="54">
        <v>1984</v>
      </c>
      <c r="Q1005" s="94" t="s">
        <v>3577</v>
      </c>
      <c r="R1005" s="98"/>
      <c r="S1005" s="99"/>
      <c r="T1005" s="93"/>
      <c r="U1005" s="93"/>
      <c r="V1005" s="100"/>
      <c r="W1005" s="92"/>
      <c r="X1005" s="95"/>
      <c r="Y1005" s="92"/>
      <c r="Z1005" s="92"/>
      <c r="AA1005" s="92"/>
      <c r="AB1005" s="92"/>
      <c r="AC1005" s="91"/>
      <c r="AD1005" s="92"/>
      <c r="AE1005" s="92"/>
      <c r="AF1005" s="92"/>
      <c r="AG1005" s="522"/>
      <c r="AH1005" s="92"/>
      <c r="AI1005" s="92"/>
      <c r="AJ1005" s="92"/>
      <c r="AK1005" s="92"/>
      <c r="AL1005" s="92"/>
    </row>
    <row r="1006" spans="1:38" x14ac:dyDescent="0.25">
      <c r="A1006" s="63"/>
      <c r="B1006" s="62"/>
      <c r="C1006" s="62"/>
      <c r="D1006" s="92"/>
      <c r="E1006" s="92"/>
      <c r="F1006" s="92"/>
      <c r="G1006" s="92"/>
      <c r="H1006" s="92"/>
      <c r="I1006" s="92"/>
      <c r="J1006" s="92"/>
      <c r="K1006" s="92"/>
      <c r="L1006" s="92"/>
      <c r="M1006" s="93" t="s">
        <v>4818</v>
      </c>
      <c r="N1006" s="601"/>
      <c r="O1006" s="54">
        <v>8.7999999999999995E-2</v>
      </c>
      <c r="P1006" s="54">
        <v>2014</v>
      </c>
      <c r="Q1006" s="94" t="s">
        <v>3521</v>
      </c>
      <c r="R1006" s="66" t="s">
        <v>4223</v>
      </c>
      <c r="S1006" s="578">
        <v>126</v>
      </c>
      <c r="T1006" s="578">
        <v>2015</v>
      </c>
      <c r="U1006" s="578" t="s">
        <v>3523</v>
      </c>
      <c r="V1006" s="578" t="s">
        <v>1801</v>
      </c>
      <c r="W1006" s="92"/>
      <c r="X1006" s="95"/>
      <c r="Y1006" s="92"/>
      <c r="Z1006" s="92"/>
      <c r="AA1006" s="92"/>
      <c r="AB1006" s="92"/>
      <c r="AC1006" s="91"/>
      <c r="AD1006" s="92"/>
      <c r="AE1006" s="92"/>
      <c r="AF1006" s="92"/>
      <c r="AG1006" s="522"/>
      <c r="AH1006" s="92"/>
      <c r="AI1006" s="92"/>
      <c r="AJ1006" s="92"/>
      <c r="AK1006" s="92"/>
      <c r="AL1006" s="92"/>
    </row>
    <row r="1007" spans="1:38" ht="25.5" x14ac:dyDescent="0.25">
      <c r="A1007" s="63"/>
      <c r="B1007" s="62"/>
      <c r="C1007" s="62"/>
      <c r="D1007" s="92"/>
      <c r="E1007" s="92"/>
      <c r="F1007" s="92"/>
      <c r="G1007" s="92"/>
      <c r="H1007" s="92"/>
      <c r="I1007" s="92"/>
      <c r="J1007" s="92"/>
      <c r="K1007" s="92"/>
      <c r="L1007" s="92"/>
      <c r="M1007" s="93"/>
      <c r="N1007" s="67"/>
      <c r="O1007" s="54"/>
      <c r="P1007" s="54"/>
      <c r="Q1007" s="94"/>
      <c r="R1007" s="110" t="s">
        <v>4224</v>
      </c>
      <c r="S1007" s="579"/>
      <c r="T1007" s="579"/>
      <c r="U1007" s="579"/>
      <c r="V1007" s="579"/>
      <c r="W1007" s="92"/>
      <c r="X1007" s="95"/>
      <c r="Y1007" s="92"/>
      <c r="Z1007" s="92"/>
      <c r="AA1007" s="92"/>
      <c r="AB1007" s="92"/>
      <c r="AC1007" s="91"/>
      <c r="AD1007" s="92"/>
      <c r="AE1007" s="92"/>
      <c r="AF1007" s="92"/>
      <c r="AG1007" s="522"/>
      <c r="AH1007" s="92"/>
      <c r="AI1007" s="92"/>
      <c r="AJ1007" s="92"/>
      <c r="AK1007" s="92"/>
      <c r="AL1007" s="92"/>
    </row>
    <row r="1008" spans="1:38" x14ac:dyDescent="0.25">
      <c r="A1008" s="63"/>
      <c r="B1008" s="62"/>
      <c r="C1008" s="62"/>
      <c r="D1008" s="92"/>
      <c r="E1008" s="92"/>
      <c r="F1008" s="92"/>
      <c r="G1008" s="92"/>
      <c r="H1008" s="92"/>
      <c r="I1008" s="92"/>
      <c r="J1008" s="92"/>
      <c r="K1008" s="92"/>
      <c r="L1008" s="92"/>
      <c r="M1008" s="93" t="s">
        <v>4816</v>
      </c>
      <c r="N1008" s="591" t="s">
        <v>4819</v>
      </c>
      <c r="O1008" s="54">
        <v>0.23699999999999999</v>
      </c>
      <c r="P1008" s="54">
        <v>1984</v>
      </c>
      <c r="Q1008" s="94" t="s">
        <v>3577</v>
      </c>
      <c r="R1008" s="98"/>
      <c r="S1008" s="99"/>
      <c r="T1008" s="93"/>
      <c r="U1008" s="93"/>
      <c r="V1008" s="100"/>
      <c r="W1008" s="92"/>
      <c r="X1008" s="95"/>
      <c r="Y1008" s="92"/>
      <c r="Z1008" s="92"/>
      <c r="AA1008" s="92"/>
      <c r="AB1008" s="92"/>
      <c r="AC1008" s="91"/>
      <c r="AD1008" s="92"/>
      <c r="AE1008" s="92"/>
      <c r="AF1008" s="92"/>
      <c r="AG1008" s="522"/>
      <c r="AH1008" s="92"/>
      <c r="AI1008" s="92"/>
      <c r="AJ1008" s="92"/>
      <c r="AK1008" s="92"/>
      <c r="AL1008" s="92"/>
    </row>
    <row r="1009" spans="1:38" x14ac:dyDescent="0.25">
      <c r="A1009" s="63"/>
      <c r="B1009" s="62"/>
      <c r="C1009" s="62"/>
      <c r="D1009" s="92"/>
      <c r="E1009" s="92"/>
      <c r="F1009" s="92"/>
      <c r="G1009" s="92"/>
      <c r="H1009" s="92"/>
      <c r="I1009" s="92"/>
      <c r="J1009" s="92"/>
      <c r="K1009" s="92"/>
      <c r="L1009" s="92"/>
      <c r="M1009" s="93" t="s">
        <v>4818</v>
      </c>
      <c r="N1009" s="601"/>
      <c r="O1009" s="54">
        <v>9.9000000000000005E-2</v>
      </c>
      <c r="P1009" s="54">
        <v>2014</v>
      </c>
      <c r="Q1009" s="94" t="s">
        <v>3521</v>
      </c>
      <c r="R1009" s="98"/>
      <c r="S1009" s="99"/>
      <c r="T1009" s="93"/>
      <c r="U1009" s="93"/>
      <c r="V1009" s="100"/>
      <c r="W1009" s="92"/>
      <c r="X1009" s="95"/>
      <c r="Y1009" s="92"/>
      <c r="Z1009" s="92"/>
      <c r="AA1009" s="92"/>
      <c r="AB1009" s="92"/>
      <c r="AC1009" s="91"/>
      <c r="AD1009" s="92"/>
      <c r="AE1009" s="92"/>
      <c r="AF1009" s="92"/>
      <c r="AG1009" s="522"/>
      <c r="AH1009" s="92"/>
      <c r="AI1009" s="92"/>
      <c r="AJ1009" s="92"/>
      <c r="AK1009" s="92"/>
      <c r="AL1009" s="92"/>
    </row>
    <row r="1010" spans="1:38" x14ac:dyDescent="0.25">
      <c r="A1010" s="63"/>
      <c r="B1010" s="62"/>
      <c r="C1010" s="62"/>
      <c r="D1010" s="92"/>
      <c r="E1010" s="92"/>
      <c r="F1010" s="92"/>
      <c r="G1010" s="92"/>
      <c r="H1010" s="92"/>
      <c r="I1010" s="92"/>
      <c r="J1010" s="92"/>
      <c r="K1010" s="92"/>
      <c r="L1010" s="92"/>
      <c r="M1010" s="93" t="s">
        <v>4820</v>
      </c>
      <c r="N1010" s="67" t="s">
        <v>4821</v>
      </c>
      <c r="O1010" s="54">
        <v>0.42199999999999999</v>
      </c>
      <c r="P1010" s="54">
        <v>1984</v>
      </c>
      <c r="Q1010" s="94" t="s">
        <v>4822</v>
      </c>
      <c r="R1010" s="98"/>
      <c r="S1010" s="99"/>
      <c r="T1010" s="93"/>
      <c r="U1010" s="93"/>
      <c r="V1010" s="100"/>
      <c r="W1010" s="92"/>
      <c r="X1010" s="95"/>
      <c r="Y1010" s="92"/>
      <c r="Z1010" s="92"/>
      <c r="AA1010" s="92"/>
      <c r="AB1010" s="92"/>
      <c r="AC1010" s="91"/>
      <c r="AD1010" s="92"/>
      <c r="AE1010" s="92"/>
      <c r="AF1010" s="92"/>
      <c r="AG1010" s="522"/>
      <c r="AH1010" s="92"/>
      <c r="AI1010" s="92"/>
      <c r="AJ1010" s="92"/>
      <c r="AK1010" s="92"/>
      <c r="AL1010" s="92"/>
    </row>
    <row r="1011" spans="1:38" x14ac:dyDescent="0.25">
      <c r="A1011" s="63"/>
      <c r="B1011" s="62"/>
      <c r="C1011" s="62"/>
      <c r="D1011" s="92"/>
      <c r="E1011" s="92"/>
      <c r="F1011" s="92"/>
      <c r="G1011" s="92"/>
      <c r="H1011" s="92"/>
      <c r="I1011" s="92"/>
      <c r="J1011" s="92"/>
      <c r="K1011" s="92"/>
      <c r="L1011" s="92"/>
      <c r="M1011" s="93"/>
      <c r="N1011" s="67"/>
      <c r="O1011" s="54"/>
      <c r="P1011" s="54"/>
      <c r="Q1011" s="94"/>
      <c r="R1011" s="98"/>
      <c r="S1011" s="99"/>
      <c r="T1011" s="93"/>
      <c r="U1011" s="93"/>
      <c r="V1011" s="100"/>
      <c r="W1011" s="92"/>
      <c r="X1011" s="95"/>
      <c r="Y1011" s="92"/>
      <c r="Z1011" s="92"/>
      <c r="AA1011" s="92"/>
      <c r="AB1011" s="92"/>
      <c r="AC1011" s="91"/>
      <c r="AD1011" s="92"/>
      <c r="AE1011" s="92"/>
      <c r="AF1011" s="92"/>
      <c r="AG1011" s="522"/>
      <c r="AH1011" s="92"/>
      <c r="AI1011" s="92"/>
      <c r="AJ1011" s="92"/>
      <c r="AK1011" s="92"/>
      <c r="AL1011" s="92"/>
    </row>
    <row r="1012" spans="1:38" x14ac:dyDescent="0.25">
      <c r="A1012" s="63" t="s">
        <v>1131</v>
      </c>
      <c r="B1012" s="62"/>
      <c r="C1012" s="62" t="s">
        <v>4823</v>
      </c>
      <c r="D1012" s="92"/>
      <c r="E1012" s="92"/>
      <c r="F1012" s="92"/>
      <c r="G1012" s="92"/>
      <c r="H1012" s="92"/>
      <c r="I1012" s="92"/>
      <c r="J1012" s="92"/>
      <c r="K1012" s="92"/>
      <c r="L1012" s="92"/>
      <c r="M1012" s="93" t="s">
        <v>4824</v>
      </c>
      <c r="N1012" s="73" t="s">
        <v>4825</v>
      </c>
      <c r="O1012" s="54">
        <v>2.3380000000000001</v>
      </c>
      <c r="P1012" s="54">
        <v>2017</v>
      </c>
      <c r="Q1012" s="94" t="s">
        <v>3781</v>
      </c>
      <c r="R1012" s="66" t="s">
        <v>4513</v>
      </c>
      <c r="S1012" s="578">
        <v>5</v>
      </c>
      <c r="T1012" s="66">
        <v>1986</v>
      </c>
      <c r="U1012" s="578" t="s">
        <v>1017</v>
      </c>
      <c r="V1012" s="578" t="s">
        <v>1011</v>
      </c>
      <c r="W1012" s="92"/>
      <c r="X1012" s="95"/>
      <c r="Y1012" s="92"/>
      <c r="Z1012" s="92"/>
      <c r="AA1012" s="92"/>
      <c r="AB1012" s="92"/>
      <c r="AC1012" s="91"/>
      <c r="AD1012" s="92"/>
      <c r="AE1012" s="92"/>
      <c r="AF1012" s="92"/>
      <c r="AG1012" s="522"/>
      <c r="AH1012" s="92"/>
      <c r="AI1012" s="92"/>
      <c r="AJ1012" s="92"/>
      <c r="AK1012" s="92"/>
      <c r="AL1012" s="92"/>
    </row>
    <row r="1013" spans="1:38" ht="39" x14ac:dyDescent="0.25">
      <c r="A1013" s="63"/>
      <c r="B1013" s="62"/>
      <c r="C1013" s="62"/>
      <c r="D1013" s="92"/>
      <c r="E1013" s="92"/>
      <c r="F1013" s="92"/>
      <c r="G1013" s="92"/>
      <c r="H1013" s="92"/>
      <c r="I1013" s="92"/>
      <c r="J1013" s="92"/>
      <c r="K1013" s="92"/>
      <c r="L1013" s="92"/>
      <c r="M1013" s="93"/>
      <c r="N1013" s="73"/>
      <c r="O1013" s="54"/>
      <c r="P1013" s="54"/>
      <c r="Q1013" s="94"/>
      <c r="R1013" s="101" t="s">
        <v>4514</v>
      </c>
      <c r="S1013" s="579"/>
      <c r="T1013" s="99">
        <v>2015</v>
      </c>
      <c r="U1013" s="579"/>
      <c r="V1013" s="579"/>
      <c r="W1013" s="92"/>
      <c r="X1013" s="95"/>
      <c r="Y1013" s="92"/>
      <c r="Z1013" s="92"/>
      <c r="AA1013" s="92"/>
      <c r="AB1013" s="92"/>
      <c r="AC1013" s="91"/>
      <c r="AD1013" s="92"/>
      <c r="AE1013" s="92"/>
      <c r="AF1013" s="92"/>
      <c r="AG1013" s="522"/>
      <c r="AH1013" s="92"/>
      <c r="AI1013" s="92"/>
      <c r="AJ1013" s="92"/>
      <c r="AK1013" s="92"/>
      <c r="AL1013" s="92"/>
    </row>
    <row r="1014" spans="1:38" x14ac:dyDescent="0.25">
      <c r="A1014" s="63"/>
      <c r="B1014" s="62"/>
      <c r="C1014" s="62"/>
      <c r="D1014" s="92"/>
      <c r="E1014" s="92"/>
      <c r="F1014" s="92"/>
      <c r="G1014" s="92"/>
      <c r="H1014" s="92"/>
      <c r="I1014" s="92"/>
      <c r="J1014" s="92"/>
      <c r="K1014" s="92"/>
      <c r="L1014" s="92"/>
      <c r="M1014" s="93" t="s">
        <v>4826</v>
      </c>
      <c r="N1014" s="73" t="s">
        <v>4827</v>
      </c>
      <c r="O1014" s="54">
        <v>0.26300000000000001</v>
      </c>
      <c r="P1014" s="54">
        <v>1997</v>
      </c>
      <c r="Q1014" s="94" t="s">
        <v>3567</v>
      </c>
      <c r="R1014" s="66" t="s">
        <v>4828</v>
      </c>
      <c r="S1014" s="578">
        <v>78</v>
      </c>
      <c r="T1014" s="578">
        <v>1989</v>
      </c>
      <c r="U1014" s="578" t="s">
        <v>1016</v>
      </c>
      <c r="V1014" s="578" t="s">
        <v>28</v>
      </c>
      <c r="W1014" s="92"/>
      <c r="X1014" s="95"/>
      <c r="Y1014" s="92"/>
      <c r="Z1014" s="92"/>
      <c r="AA1014" s="92"/>
      <c r="AB1014" s="92"/>
      <c r="AC1014" s="91"/>
      <c r="AD1014" s="92"/>
      <c r="AE1014" s="92"/>
      <c r="AF1014" s="92"/>
      <c r="AG1014" s="522"/>
      <c r="AH1014" s="92"/>
      <c r="AI1014" s="92"/>
      <c r="AJ1014" s="92"/>
      <c r="AK1014" s="92"/>
      <c r="AL1014" s="92"/>
    </row>
    <row r="1015" spans="1:38" ht="38.25" x14ac:dyDescent="0.25">
      <c r="A1015" s="63"/>
      <c r="B1015" s="62"/>
      <c r="C1015" s="62"/>
      <c r="D1015" s="92"/>
      <c r="E1015" s="92"/>
      <c r="F1015" s="92"/>
      <c r="G1015" s="92"/>
      <c r="H1015" s="92"/>
      <c r="I1015" s="92"/>
      <c r="J1015" s="92"/>
      <c r="K1015" s="92"/>
      <c r="L1015" s="92"/>
      <c r="M1015" s="93"/>
      <c r="N1015" s="67"/>
      <c r="O1015" s="54"/>
      <c r="P1015" s="54"/>
      <c r="Q1015" s="94"/>
      <c r="R1015" s="110" t="s">
        <v>4829</v>
      </c>
      <c r="S1015" s="579"/>
      <c r="T1015" s="579"/>
      <c r="U1015" s="579"/>
      <c r="V1015" s="579"/>
      <c r="W1015" s="92"/>
      <c r="X1015" s="95"/>
      <c r="Y1015" s="92"/>
      <c r="Z1015" s="92"/>
      <c r="AA1015" s="92"/>
      <c r="AB1015" s="92"/>
      <c r="AC1015" s="91"/>
      <c r="AD1015" s="92"/>
      <c r="AE1015" s="92"/>
      <c r="AF1015" s="92"/>
      <c r="AG1015" s="522"/>
      <c r="AH1015" s="92"/>
      <c r="AI1015" s="92"/>
      <c r="AJ1015" s="92"/>
      <c r="AK1015" s="92"/>
      <c r="AL1015" s="92"/>
    </row>
    <row r="1016" spans="1:38" x14ac:dyDescent="0.25">
      <c r="A1016" s="63"/>
      <c r="B1016" s="62"/>
      <c r="C1016" s="62"/>
      <c r="D1016" s="92"/>
      <c r="E1016" s="92"/>
      <c r="F1016" s="92"/>
      <c r="G1016" s="92"/>
      <c r="H1016" s="92"/>
      <c r="I1016" s="92"/>
      <c r="J1016" s="92"/>
      <c r="K1016" s="92"/>
      <c r="L1016" s="92"/>
      <c r="M1016" s="93"/>
      <c r="N1016" s="57"/>
      <c r="O1016" s="54"/>
      <c r="P1016" s="54"/>
      <c r="Q1016" s="55"/>
      <c r="R1016" s="98"/>
      <c r="S1016" s="99"/>
      <c r="T1016" s="93"/>
      <c r="U1016" s="93"/>
      <c r="V1016" s="100"/>
      <c r="W1016" s="92"/>
      <c r="X1016" s="95"/>
      <c r="Y1016" s="92"/>
      <c r="Z1016" s="92"/>
      <c r="AA1016" s="92"/>
      <c r="AB1016" s="92"/>
      <c r="AC1016" s="91"/>
      <c r="AD1016" s="92"/>
      <c r="AE1016" s="92"/>
      <c r="AF1016" s="92"/>
      <c r="AG1016" s="522"/>
      <c r="AH1016" s="92"/>
      <c r="AI1016" s="92"/>
      <c r="AJ1016" s="92"/>
      <c r="AK1016" s="92"/>
      <c r="AL1016" s="92"/>
    </row>
    <row r="1017" spans="1:38" ht="15" customHeight="1" x14ac:dyDescent="0.25">
      <c r="A1017" s="63"/>
      <c r="B1017" s="62"/>
      <c r="C1017" s="62"/>
      <c r="D1017" s="92"/>
      <c r="E1017" s="92"/>
      <c r="F1017" s="92"/>
      <c r="G1017" s="92"/>
      <c r="H1017" s="92"/>
      <c r="I1017" s="92"/>
      <c r="J1017" s="92"/>
      <c r="K1017" s="92"/>
      <c r="L1017" s="92"/>
      <c r="M1017" s="93" t="s">
        <v>4830</v>
      </c>
      <c r="N1017" s="67" t="s">
        <v>4831</v>
      </c>
      <c r="O1017" s="54">
        <v>0.52500000000000002</v>
      </c>
      <c r="P1017" s="54">
        <v>1989</v>
      </c>
      <c r="Q1017" s="94" t="s">
        <v>3567</v>
      </c>
      <c r="R1017" s="66" t="s">
        <v>4832</v>
      </c>
      <c r="S1017" s="578">
        <v>102</v>
      </c>
      <c r="T1017" s="578">
        <v>2012</v>
      </c>
      <c r="U1017" s="578" t="s">
        <v>1018</v>
      </c>
      <c r="V1017" s="578" t="s">
        <v>1734</v>
      </c>
      <c r="W1017" s="527" t="s">
        <v>4833</v>
      </c>
      <c r="X1017" s="95">
        <v>0.26700000000000002</v>
      </c>
      <c r="Y1017" s="57" t="s">
        <v>4834</v>
      </c>
      <c r="Z1017" s="54">
        <v>0.26700000000000002</v>
      </c>
      <c r="AA1017" s="54">
        <v>2011</v>
      </c>
      <c r="AB1017" s="57" t="s">
        <v>4835</v>
      </c>
      <c r="AC1017" s="54">
        <v>8</v>
      </c>
      <c r="AD1017" s="92"/>
      <c r="AE1017" s="92"/>
      <c r="AF1017" s="92"/>
      <c r="AG1017" s="598" t="s">
        <v>4833</v>
      </c>
      <c r="AH1017" s="74" t="s">
        <v>4836</v>
      </c>
      <c r="AI1017" s="54">
        <v>4.0000000000000001E-3</v>
      </c>
      <c r="AJ1017" s="54">
        <v>2011</v>
      </c>
      <c r="AK1017" s="57" t="s">
        <v>3981</v>
      </c>
      <c r="AL1017" s="92"/>
    </row>
    <row r="1018" spans="1:38" ht="41.25" customHeight="1" x14ac:dyDescent="0.25">
      <c r="A1018" s="63"/>
      <c r="B1018" s="62"/>
      <c r="C1018" s="62"/>
      <c r="D1018" s="92"/>
      <c r="E1018" s="92"/>
      <c r="F1018" s="92"/>
      <c r="G1018" s="92"/>
      <c r="H1018" s="92"/>
      <c r="I1018" s="92"/>
      <c r="J1018" s="92"/>
      <c r="K1018" s="92"/>
      <c r="L1018" s="92"/>
      <c r="M1018" s="93"/>
      <c r="N1018" s="67"/>
      <c r="O1018" s="54"/>
      <c r="P1018" s="54"/>
      <c r="Q1018" s="94"/>
      <c r="R1018" s="110" t="s">
        <v>4837</v>
      </c>
      <c r="S1018" s="579"/>
      <c r="T1018" s="579"/>
      <c r="U1018" s="579"/>
      <c r="V1018" s="579"/>
      <c r="W1018" s="668"/>
      <c r="X1018" s="95">
        <v>0.251</v>
      </c>
      <c r="Y1018" s="74" t="s">
        <v>4838</v>
      </c>
      <c r="Z1018" s="54">
        <v>0.251</v>
      </c>
      <c r="AA1018" s="54">
        <v>2011</v>
      </c>
      <c r="AB1018" s="57" t="s">
        <v>4835</v>
      </c>
      <c r="AC1018" s="54">
        <v>8</v>
      </c>
      <c r="AD1018" s="92"/>
      <c r="AE1018" s="92"/>
      <c r="AF1018" s="92"/>
      <c r="AG1018" s="599"/>
      <c r="AH1018" s="74" t="s">
        <v>4839</v>
      </c>
      <c r="AI1018" s="54">
        <v>4.0000000000000001E-3</v>
      </c>
      <c r="AJ1018" s="54">
        <v>2011</v>
      </c>
      <c r="AK1018" s="57" t="s">
        <v>3981</v>
      </c>
      <c r="AL1018" s="92"/>
    </row>
    <row r="1019" spans="1:38" x14ac:dyDescent="0.25">
      <c r="A1019" s="63"/>
      <c r="B1019" s="62"/>
      <c r="C1019" s="62"/>
      <c r="D1019" s="92"/>
      <c r="E1019" s="92"/>
      <c r="F1019" s="92"/>
      <c r="G1019" s="92"/>
      <c r="H1019" s="92"/>
      <c r="I1019" s="92"/>
      <c r="J1019" s="92"/>
      <c r="K1019" s="92"/>
      <c r="L1019" s="92"/>
      <c r="M1019" s="93"/>
      <c r="N1019" s="66"/>
      <c r="O1019" s="54"/>
      <c r="P1019" s="66"/>
      <c r="Q1019" s="94"/>
      <c r="R1019" s="98"/>
      <c r="S1019" s="99"/>
      <c r="T1019" s="93"/>
      <c r="U1019" s="93"/>
      <c r="V1019" s="100"/>
      <c r="W1019" s="668"/>
      <c r="X1019" s="95">
        <v>0.20899999999999999</v>
      </c>
      <c r="Y1019" s="74" t="s">
        <v>4840</v>
      </c>
      <c r="Z1019" s="54">
        <v>0.20899999999999999</v>
      </c>
      <c r="AA1019" s="54">
        <v>2011</v>
      </c>
      <c r="AB1019" s="57" t="s">
        <v>4841</v>
      </c>
      <c r="AC1019" s="54">
        <v>7</v>
      </c>
      <c r="AD1019" s="92"/>
      <c r="AE1019" s="92"/>
      <c r="AF1019" s="92"/>
      <c r="AG1019" s="599"/>
      <c r="AH1019" s="74" t="s">
        <v>4842</v>
      </c>
      <c r="AI1019" s="54">
        <v>1.2E-2</v>
      </c>
      <c r="AJ1019" s="54">
        <v>2011</v>
      </c>
      <c r="AK1019" s="57" t="s">
        <v>3830</v>
      </c>
      <c r="AL1019" s="92"/>
    </row>
    <row r="1020" spans="1:38" x14ac:dyDescent="0.25">
      <c r="A1020" s="72"/>
      <c r="B1020" s="74"/>
      <c r="C1020" s="74"/>
      <c r="D1020" s="92"/>
      <c r="E1020" s="92"/>
      <c r="F1020" s="92"/>
      <c r="G1020" s="92"/>
      <c r="H1020" s="92"/>
      <c r="I1020" s="92"/>
      <c r="J1020" s="92"/>
      <c r="K1020" s="92"/>
      <c r="L1020" s="92"/>
      <c r="M1020" s="93"/>
      <c r="N1020" s="66"/>
      <c r="O1020" s="54"/>
      <c r="P1020" s="66"/>
      <c r="Q1020" s="94"/>
      <c r="R1020" s="98"/>
      <c r="S1020" s="99"/>
      <c r="T1020" s="93"/>
      <c r="U1020" s="93"/>
      <c r="V1020" s="100"/>
      <c r="W1020" s="668"/>
      <c r="X1020" s="95">
        <v>0.49299999999999999</v>
      </c>
      <c r="Y1020" s="74" t="s">
        <v>4843</v>
      </c>
      <c r="Z1020" s="54">
        <v>0.49299999999999999</v>
      </c>
      <c r="AA1020" s="54">
        <v>2011</v>
      </c>
      <c r="AB1020" s="57" t="s">
        <v>4835</v>
      </c>
      <c r="AC1020" s="524">
        <v>7</v>
      </c>
      <c r="AD1020" s="92"/>
      <c r="AE1020" s="92"/>
      <c r="AF1020" s="92"/>
      <c r="AG1020" s="592"/>
      <c r="AH1020" s="74" t="s">
        <v>4844</v>
      </c>
      <c r="AI1020" s="54">
        <v>1.2E-2</v>
      </c>
      <c r="AJ1020" s="54">
        <v>2011</v>
      </c>
      <c r="AK1020" s="57" t="s">
        <v>3830</v>
      </c>
      <c r="AL1020" s="92"/>
    </row>
    <row r="1021" spans="1:38" x14ac:dyDescent="0.25">
      <c r="A1021" s="72"/>
      <c r="B1021" s="74"/>
      <c r="C1021" s="74"/>
      <c r="D1021" s="92"/>
      <c r="E1021" s="92"/>
      <c r="F1021" s="92"/>
      <c r="G1021" s="92"/>
      <c r="H1021" s="92"/>
      <c r="I1021" s="92"/>
      <c r="J1021" s="92"/>
      <c r="K1021" s="92"/>
      <c r="L1021" s="92"/>
      <c r="M1021" s="93"/>
      <c r="N1021" s="66"/>
      <c r="O1021" s="54"/>
      <c r="P1021" s="66"/>
      <c r="Q1021" s="94"/>
      <c r="R1021" s="98"/>
      <c r="S1021" s="99"/>
      <c r="T1021" s="93"/>
      <c r="U1021" s="93"/>
      <c r="V1021" s="100"/>
      <c r="W1021" s="96" t="s">
        <v>4845</v>
      </c>
      <c r="X1021" s="95">
        <v>0.222</v>
      </c>
      <c r="Y1021" s="56" t="s">
        <v>4846</v>
      </c>
      <c r="Z1021" s="54">
        <v>0.17699999999999999</v>
      </c>
      <c r="AA1021" s="54">
        <v>2019</v>
      </c>
      <c r="AB1021" s="57" t="s">
        <v>4835</v>
      </c>
      <c r="AC1021" s="54">
        <v>6</v>
      </c>
      <c r="AD1021" s="92"/>
      <c r="AE1021" s="92"/>
      <c r="AF1021" s="92"/>
      <c r="AG1021" s="582" t="s">
        <v>4847</v>
      </c>
      <c r="AH1021" s="74" t="s">
        <v>4848</v>
      </c>
      <c r="AI1021" s="54">
        <v>0.104</v>
      </c>
      <c r="AJ1021" s="54">
        <v>2019</v>
      </c>
      <c r="AK1021" s="57" t="s">
        <v>4849</v>
      </c>
      <c r="AL1021" s="92"/>
    </row>
    <row r="1022" spans="1:38" x14ac:dyDescent="0.25">
      <c r="A1022" s="72"/>
      <c r="B1022" s="74"/>
      <c r="C1022" s="74"/>
      <c r="D1022" s="92"/>
      <c r="E1022" s="92"/>
      <c r="F1022" s="92"/>
      <c r="G1022" s="92"/>
      <c r="H1022" s="92"/>
      <c r="I1022" s="92"/>
      <c r="J1022" s="92"/>
      <c r="K1022" s="92"/>
      <c r="L1022" s="92"/>
      <c r="M1022" s="93"/>
      <c r="N1022" s="66"/>
      <c r="O1022" s="54"/>
      <c r="P1022" s="66"/>
      <c r="Q1022" s="94"/>
      <c r="R1022" s="98"/>
      <c r="S1022" s="99"/>
      <c r="T1022" s="93"/>
      <c r="U1022" s="93"/>
      <c r="V1022" s="100"/>
      <c r="W1022" s="92"/>
      <c r="X1022" s="95"/>
      <c r="Y1022" s="92"/>
      <c r="Z1022" s="92"/>
      <c r="AA1022" s="92"/>
      <c r="AB1022" s="92"/>
      <c r="AC1022" s="91"/>
      <c r="AD1022" s="92"/>
      <c r="AE1022" s="92"/>
      <c r="AF1022" s="92"/>
      <c r="AG1022" s="584"/>
      <c r="AH1022" s="74" t="s">
        <v>4850</v>
      </c>
      <c r="AI1022" s="54">
        <v>0.05</v>
      </c>
      <c r="AJ1022" s="135">
        <v>2020</v>
      </c>
      <c r="AK1022" s="57" t="s">
        <v>4851</v>
      </c>
      <c r="AL1022" s="92"/>
    </row>
    <row r="1023" spans="1:38" x14ac:dyDescent="0.25">
      <c r="A1023" s="72"/>
      <c r="B1023" s="74"/>
      <c r="C1023" s="74"/>
      <c r="D1023" s="92"/>
      <c r="E1023" s="92"/>
      <c r="F1023" s="92"/>
      <c r="G1023" s="92"/>
      <c r="H1023" s="92"/>
      <c r="I1023" s="92"/>
      <c r="J1023" s="92"/>
      <c r="K1023" s="92"/>
      <c r="L1023" s="92"/>
      <c r="M1023" s="93"/>
      <c r="N1023" s="66"/>
      <c r="O1023" s="54"/>
      <c r="P1023" s="66"/>
      <c r="Q1023" s="94"/>
      <c r="R1023" s="98"/>
      <c r="S1023" s="99"/>
      <c r="T1023" s="93"/>
      <c r="U1023" s="93"/>
      <c r="V1023" s="100"/>
      <c r="W1023" s="92"/>
      <c r="X1023" s="95"/>
      <c r="Y1023" s="92"/>
      <c r="Z1023" s="92"/>
      <c r="AA1023" s="92"/>
      <c r="AB1023" s="92"/>
      <c r="AC1023" s="91"/>
      <c r="AD1023" s="92"/>
      <c r="AE1023" s="92"/>
      <c r="AF1023" s="92"/>
      <c r="AG1023" s="522"/>
      <c r="AH1023" s="92"/>
      <c r="AI1023" s="92"/>
      <c r="AJ1023" s="92"/>
      <c r="AK1023" s="92"/>
      <c r="AL1023" s="92"/>
    </row>
    <row r="1024" spans="1:38" x14ac:dyDescent="0.25">
      <c r="A1024" s="72"/>
      <c r="B1024" s="74"/>
      <c r="C1024" s="74"/>
      <c r="D1024" s="92"/>
      <c r="E1024" s="92"/>
      <c r="F1024" s="92"/>
      <c r="G1024" s="92"/>
      <c r="H1024" s="92"/>
      <c r="I1024" s="92"/>
      <c r="J1024" s="92"/>
      <c r="K1024" s="92"/>
      <c r="L1024" s="92"/>
      <c r="M1024" s="93"/>
      <c r="N1024" s="66"/>
      <c r="O1024" s="54"/>
      <c r="P1024" s="66"/>
      <c r="Q1024" s="94"/>
      <c r="R1024" s="98"/>
      <c r="S1024" s="99"/>
      <c r="T1024" s="93"/>
      <c r="U1024" s="93"/>
      <c r="V1024" s="100"/>
      <c r="W1024" s="92"/>
      <c r="X1024" s="95"/>
      <c r="Y1024" s="92"/>
      <c r="Z1024" s="92"/>
      <c r="AA1024" s="92"/>
      <c r="AB1024" s="92"/>
      <c r="AC1024" s="91"/>
      <c r="AD1024" s="92"/>
      <c r="AE1024" s="92"/>
      <c r="AF1024" s="92"/>
      <c r="AG1024" s="522"/>
      <c r="AH1024" s="92"/>
      <c r="AI1024" s="92"/>
      <c r="AJ1024" s="92"/>
      <c r="AK1024" s="92"/>
      <c r="AL1024" s="92"/>
    </row>
    <row r="1025" spans="1:38" x14ac:dyDescent="0.25">
      <c r="A1025" s="72"/>
      <c r="B1025" s="74"/>
      <c r="C1025" s="74"/>
      <c r="D1025" s="92"/>
      <c r="E1025" s="92"/>
      <c r="F1025" s="92"/>
      <c r="G1025" s="92"/>
      <c r="H1025" s="92"/>
      <c r="I1025" s="92"/>
      <c r="J1025" s="92"/>
      <c r="K1025" s="92"/>
      <c r="L1025" s="92"/>
      <c r="M1025" s="93"/>
      <c r="N1025" s="66"/>
      <c r="O1025" s="54"/>
      <c r="P1025" s="66"/>
      <c r="Q1025" s="94"/>
      <c r="R1025" s="98"/>
      <c r="S1025" s="99"/>
      <c r="T1025" s="93"/>
      <c r="U1025" s="93"/>
      <c r="V1025" s="100"/>
      <c r="W1025" s="92"/>
      <c r="X1025" s="95"/>
      <c r="Y1025" s="92"/>
      <c r="Z1025" s="92"/>
      <c r="AA1025" s="92"/>
      <c r="AB1025" s="92"/>
      <c r="AC1025" s="91"/>
      <c r="AD1025" s="92"/>
      <c r="AE1025" s="92"/>
      <c r="AF1025" s="92"/>
      <c r="AG1025" s="522"/>
      <c r="AH1025" s="92"/>
      <c r="AI1025" s="92"/>
      <c r="AJ1025" s="92"/>
      <c r="AK1025" s="92"/>
      <c r="AL1025" s="92"/>
    </row>
    <row r="1026" spans="1:38" x14ac:dyDescent="0.25">
      <c r="A1026" s="72"/>
      <c r="B1026" s="74"/>
      <c r="C1026" s="74"/>
      <c r="D1026" s="92"/>
      <c r="E1026" s="92"/>
      <c r="F1026" s="92"/>
      <c r="G1026" s="92"/>
      <c r="H1026" s="92"/>
      <c r="I1026" s="92"/>
      <c r="J1026" s="92"/>
      <c r="K1026" s="92"/>
      <c r="L1026" s="92"/>
      <c r="M1026" s="93"/>
      <c r="N1026" s="66"/>
      <c r="O1026" s="54"/>
      <c r="P1026" s="66"/>
      <c r="Q1026" s="94"/>
      <c r="R1026" s="98"/>
      <c r="S1026" s="99"/>
      <c r="T1026" s="93"/>
      <c r="U1026" s="93"/>
      <c r="V1026" s="100"/>
      <c r="W1026" s="92"/>
      <c r="X1026" s="95"/>
      <c r="Y1026" s="92"/>
      <c r="Z1026" s="92"/>
      <c r="AA1026" s="92"/>
      <c r="AB1026" s="92"/>
      <c r="AC1026" s="91"/>
      <c r="AD1026" s="92"/>
      <c r="AE1026" s="92"/>
      <c r="AF1026" s="92"/>
      <c r="AG1026" s="522"/>
      <c r="AH1026" s="92"/>
      <c r="AI1026" s="92"/>
      <c r="AJ1026" s="92"/>
      <c r="AK1026" s="92"/>
      <c r="AL1026" s="92"/>
    </row>
    <row r="1027" spans="1:38" x14ac:dyDescent="0.25">
      <c r="A1027" s="72"/>
      <c r="B1027" s="74"/>
      <c r="C1027" s="74"/>
      <c r="D1027" s="92"/>
      <c r="E1027" s="92"/>
      <c r="F1027" s="92"/>
      <c r="G1027" s="92"/>
      <c r="H1027" s="92"/>
      <c r="I1027" s="92"/>
      <c r="J1027" s="92"/>
      <c r="K1027" s="92"/>
      <c r="L1027" s="92"/>
      <c r="M1027" s="93" t="s">
        <v>4852</v>
      </c>
      <c r="N1027" s="589" t="s">
        <v>4853</v>
      </c>
      <c r="O1027" s="54">
        <v>0.21299999999999999</v>
      </c>
      <c r="P1027" s="54">
        <v>2005</v>
      </c>
      <c r="Q1027" s="94" t="s">
        <v>3567</v>
      </c>
      <c r="R1027" s="66" t="s">
        <v>4854</v>
      </c>
      <c r="S1027" s="578">
        <v>105</v>
      </c>
      <c r="T1027" s="578">
        <v>2012</v>
      </c>
      <c r="U1027" s="578" t="s">
        <v>1018</v>
      </c>
      <c r="V1027" s="578" t="s">
        <v>1734</v>
      </c>
      <c r="W1027" s="596" t="s">
        <v>4855</v>
      </c>
      <c r="X1027" s="95">
        <v>0.34</v>
      </c>
      <c r="Y1027" s="67" t="s">
        <v>4856</v>
      </c>
      <c r="Z1027" s="54">
        <v>0.34</v>
      </c>
      <c r="AA1027" s="54">
        <v>2011</v>
      </c>
      <c r="AB1027" s="57" t="s">
        <v>4835</v>
      </c>
      <c r="AC1027" s="580">
        <v>10</v>
      </c>
      <c r="AD1027" s="92"/>
      <c r="AE1027" s="92"/>
      <c r="AF1027" s="92"/>
      <c r="AG1027" s="598" t="s">
        <v>4855</v>
      </c>
      <c r="AH1027" s="67" t="s">
        <v>4857</v>
      </c>
      <c r="AI1027" s="54">
        <v>2.1999999999999999E-2</v>
      </c>
      <c r="AJ1027" s="54">
        <v>2011</v>
      </c>
      <c r="AK1027" s="57" t="s">
        <v>4858</v>
      </c>
      <c r="AL1027" s="92"/>
    </row>
    <row r="1028" spans="1:38" ht="39" x14ac:dyDescent="0.25">
      <c r="A1028" s="72"/>
      <c r="B1028" s="74"/>
      <c r="C1028" s="74"/>
      <c r="D1028" s="92"/>
      <c r="E1028" s="92"/>
      <c r="F1028" s="92"/>
      <c r="G1028" s="92"/>
      <c r="H1028" s="92"/>
      <c r="I1028" s="92"/>
      <c r="J1028" s="92"/>
      <c r="K1028" s="92"/>
      <c r="L1028" s="92"/>
      <c r="M1028" s="93" t="s">
        <v>4859</v>
      </c>
      <c r="N1028" s="603"/>
      <c r="O1028" s="54">
        <v>0.14899999999999999</v>
      </c>
      <c r="P1028" s="54">
        <v>2011</v>
      </c>
      <c r="Q1028" s="94" t="s">
        <v>3567</v>
      </c>
      <c r="R1028" s="101" t="s">
        <v>4860</v>
      </c>
      <c r="S1028" s="579"/>
      <c r="T1028" s="579"/>
      <c r="U1028" s="579"/>
      <c r="V1028" s="579"/>
      <c r="W1028" s="597"/>
      <c r="X1028" s="95">
        <v>0.34</v>
      </c>
      <c r="Y1028" s="67" t="s">
        <v>4861</v>
      </c>
      <c r="Z1028" s="54">
        <v>0.34</v>
      </c>
      <c r="AA1028" s="54">
        <v>2011</v>
      </c>
      <c r="AB1028" s="57" t="s">
        <v>4835</v>
      </c>
      <c r="AC1028" s="600"/>
      <c r="AD1028" s="92"/>
      <c r="AE1028" s="92"/>
      <c r="AF1028" s="92"/>
      <c r="AG1028" s="599"/>
      <c r="AH1028" s="67" t="s">
        <v>4862</v>
      </c>
      <c r="AI1028" s="54">
        <v>2.1999999999999999E-2</v>
      </c>
      <c r="AJ1028" s="54">
        <v>2011</v>
      </c>
      <c r="AK1028" s="57" t="s">
        <v>4858</v>
      </c>
      <c r="AL1028" s="92"/>
    </row>
    <row r="1029" spans="1:38" ht="15" customHeight="1" x14ac:dyDescent="0.25">
      <c r="A1029" s="72"/>
      <c r="B1029" s="74"/>
      <c r="C1029" s="74"/>
      <c r="D1029" s="92"/>
      <c r="E1029" s="92"/>
      <c r="F1029" s="92"/>
      <c r="G1029" s="92"/>
      <c r="H1029" s="92"/>
      <c r="I1029" s="92"/>
      <c r="J1029" s="92"/>
      <c r="K1029" s="92"/>
      <c r="L1029" s="92"/>
      <c r="M1029" s="93"/>
      <c r="N1029" s="67"/>
      <c r="O1029" s="54"/>
      <c r="P1029" s="54"/>
      <c r="Q1029" s="94"/>
      <c r="R1029" s="98"/>
      <c r="S1029" s="99"/>
      <c r="T1029" s="93"/>
      <c r="U1029" s="93"/>
      <c r="V1029" s="100"/>
      <c r="W1029" s="597"/>
      <c r="X1029" s="95">
        <v>0.36</v>
      </c>
      <c r="Y1029" s="67" t="s">
        <v>4863</v>
      </c>
      <c r="Z1029" s="54">
        <v>0.36</v>
      </c>
      <c r="AA1029" s="54">
        <v>2011</v>
      </c>
      <c r="AB1029" s="57" t="s">
        <v>4835</v>
      </c>
      <c r="AC1029" s="580">
        <v>11</v>
      </c>
      <c r="AD1029" s="92"/>
      <c r="AE1029" s="92"/>
      <c r="AF1029" s="92"/>
      <c r="AG1029" s="599"/>
      <c r="AH1029" s="67" t="s">
        <v>4864</v>
      </c>
      <c r="AI1029" s="54">
        <v>2.1999999999999999E-2</v>
      </c>
      <c r="AJ1029" s="54">
        <v>2011</v>
      </c>
      <c r="AK1029" s="57" t="s">
        <v>4858</v>
      </c>
      <c r="AL1029" s="92"/>
    </row>
    <row r="1030" spans="1:38" x14ac:dyDescent="0.25">
      <c r="A1030" s="72"/>
      <c r="B1030" s="74"/>
      <c r="C1030" s="74"/>
      <c r="D1030" s="92"/>
      <c r="E1030" s="92"/>
      <c r="F1030" s="92"/>
      <c r="G1030" s="92"/>
      <c r="H1030" s="92"/>
      <c r="I1030" s="92"/>
      <c r="J1030" s="92"/>
      <c r="K1030" s="92"/>
      <c r="L1030" s="92"/>
      <c r="M1030" s="93"/>
      <c r="N1030" s="136"/>
      <c r="O1030" s="54"/>
      <c r="P1030" s="137"/>
      <c r="Q1030" s="94"/>
      <c r="R1030" s="98"/>
      <c r="S1030" s="99"/>
      <c r="T1030" s="93"/>
      <c r="U1030" s="93"/>
      <c r="V1030" s="100"/>
      <c r="W1030" s="597"/>
      <c r="X1030" s="95">
        <v>0.36</v>
      </c>
      <c r="Y1030" s="67" t="s">
        <v>4865</v>
      </c>
      <c r="Z1030" s="54">
        <v>0.36</v>
      </c>
      <c r="AA1030" s="54">
        <v>2011</v>
      </c>
      <c r="AB1030" s="57" t="s">
        <v>4835</v>
      </c>
      <c r="AC1030" s="581"/>
      <c r="AD1030" s="92"/>
      <c r="AE1030" s="92"/>
      <c r="AF1030" s="92"/>
      <c r="AG1030" s="599"/>
      <c r="AH1030" s="67" t="s">
        <v>4866</v>
      </c>
      <c r="AI1030" s="54">
        <v>2.1999999999999999E-2</v>
      </c>
      <c r="AJ1030" s="54">
        <v>2011</v>
      </c>
      <c r="AK1030" s="57" t="s">
        <v>4858</v>
      </c>
      <c r="AL1030" s="92"/>
    </row>
    <row r="1031" spans="1:38" x14ac:dyDescent="0.25">
      <c r="A1031" s="63"/>
      <c r="B1031" s="62"/>
      <c r="C1031" s="62"/>
      <c r="D1031" s="92"/>
      <c r="E1031" s="92"/>
      <c r="F1031" s="92"/>
      <c r="G1031" s="92"/>
      <c r="H1031" s="92"/>
      <c r="I1031" s="92"/>
      <c r="J1031" s="92"/>
      <c r="K1031" s="92"/>
      <c r="L1031" s="92"/>
      <c r="M1031" s="93"/>
      <c r="N1031" s="66"/>
      <c r="O1031" s="54"/>
      <c r="P1031" s="66"/>
      <c r="Q1031" s="94"/>
      <c r="R1031" s="98"/>
      <c r="S1031" s="99"/>
      <c r="T1031" s="93"/>
      <c r="U1031" s="93"/>
      <c r="V1031" s="100"/>
      <c r="W1031" s="604"/>
      <c r="X1031" s="95">
        <v>0.192</v>
      </c>
      <c r="Y1031" s="67" t="s">
        <v>4867</v>
      </c>
      <c r="Z1031" s="54">
        <v>0.192</v>
      </c>
      <c r="AA1031" s="54">
        <v>2011</v>
      </c>
      <c r="AB1031" s="57" t="s">
        <v>4868</v>
      </c>
      <c r="AC1031" s="54">
        <v>6</v>
      </c>
      <c r="AD1031" s="92"/>
      <c r="AE1031" s="92"/>
      <c r="AF1031" s="92"/>
      <c r="AG1031" s="592"/>
      <c r="AH1031" s="67" t="s">
        <v>4869</v>
      </c>
      <c r="AI1031" s="54">
        <v>2.5999999999999999E-2</v>
      </c>
      <c r="AJ1031" s="54">
        <v>2011</v>
      </c>
      <c r="AK1031" s="57" t="s">
        <v>4858</v>
      </c>
      <c r="AL1031" s="92"/>
    </row>
    <row r="1032" spans="1:38" x14ac:dyDescent="0.25">
      <c r="A1032" s="63"/>
      <c r="B1032" s="62"/>
      <c r="C1032" s="62"/>
      <c r="D1032" s="92"/>
      <c r="E1032" s="92"/>
      <c r="F1032" s="92"/>
      <c r="G1032" s="92"/>
      <c r="H1032" s="92"/>
      <c r="I1032" s="92"/>
      <c r="J1032" s="92"/>
      <c r="K1032" s="92"/>
      <c r="L1032" s="92"/>
      <c r="M1032" s="93"/>
      <c r="N1032" s="66"/>
      <c r="O1032" s="54"/>
      <c r="P1032" s="66"/>
      <c r="Q1032" s="94"/>
      <c r="R1032" s="98"/>
      <c r="S1032" s="99"/>
      <c r="T1032" s="93"/>
      <c r="U1032" s="93"/>
      <c r="V1032" s="100"/>
      <c r="W1032" s="92"/>
      <c r="X1032" s="95"/>
      <c r="Y1032" s="92"/>
      <c r="Z1032" s="92"/>
      <c r="AA1032" s="92"/>
      <c r="AB1032" s="92"/>
      <c r="AC1032" s="91"/>
      <c r="AD1032" s="92"/>
      <c r="AE1032" s="92"/>
      <c r="AF1032" s="92"/>
      <c r="AG1032" s="522"/>
      <c r="AH1032" s="92"/>
      <c r="AI1032" s="92"/>
      <c r="AJ1032" s="92"/>
      <c r="AK1032" s="92"/>
      <c r="AL1032" s="92"/>
    </row>
    <row r="1033" spans="1:38" x14ac:dyDescent="0.25">
      <c r="A1033" s="63"/>
      <c r="B1033" s="62"/>
      <c r="C1033" s="62"/>
      <c r="D1033" s="92"/>
      <c r="E1033" s="92"/>
      <c r="F1033" s="92"/>
      <c r="G1033" s="92"/>
      <c r="H1033" s="92"/>
      <c r="I1033" s="92"/>
      <c r="J1033" s="92"/>
      <c r="K1033" s="92"/>
      <c r="L1033" s="92"/>
      <c r="M1033" s="93"/>
      <c r="N1033" s="66"/>
      <c r="O1033" s="54"/>
      <c r="P1033" s="66"/>
      <c r="Q1033" s="94"/>
      <c r="R1033" s="98"/>
      <c r="S1033" s="99"/>
      <c r="T1033" s="93"/>
      <c r="U1033" s="93"/>
      <c r="V1033" s="100"/>
      <c r="W1033" s="92"/>
      <c r="X1033" s="95"/>
      <c r="Y1033" s="92"/>
      <c r="Z1033" s="92"/>
      <c r="AA1033" s="92"/>
      <c r="AB1033" s="92"/>
      <c r="AC1033" s="91"/>
      <c r="AD1033" s="92"/>
      <c r="AE1033" s="92"/>
      <c r="AF1033" s="92"/>
      <c r="AG1033" s="522"/>
      <c r="AH1033" s="92"/>
      <c r="AI1033" s="92"/>
      <c r="AJ1033" s="92"/>
      <c r="AK1033" s="92"/>
      <c r="AL1033" s="92"/>
    </row>
    <row r="1034" spans="1:38" x14ac:dyDescent="0.25">
      <c r="A1034" s="66"/>
      <c r="B1034" s="62"/>
      <c r="C1034" s="62"/>
      <c r="D1034" s="92"/>
      <c r="E1034" s="92"/>
      <c r="F1034" s="92"/>
      <c r="G1034" s="92"/>
      <c r="H1034" s="92"/>
      <c r="I1034" s="92"/>
      <c r="J1034" s="92"/>
      <c r="K1034" s="92"/>
      <c r="L1034" s="92"/>
      <c r="M1034" s="93"/>
      <c r="N1034" s="66"/>
      <c r="O1034" s="54"/>
      <c r="P1034" s="66"/>
      <c r="Q1034" s="94"/>
      <c r="R1034" s="98"/>
      <c r="S1034" s="99"/>
      <c r="T1034" s="93"/>
      <c r="U1034" s="93"/>
      <c r="V1034" s="100"/>
      <c r="W1034" s="92"/>
      <c r="X1034" s="95"/>
      <c r="Y1034" s="92"/>
      <c r="Z1034" s="92"/>
      <c r="AA1034" s="92"/>
      <c r="AB1034" s="92"/>
      <c r="AC1034" s="91"/>
      <c r="AD1034" s="92"/>
      <c r="AE1034" s="92"/>
      <c r="AF1034" s="92"/>
      <c r="AG1034" s="522"/>
      <c r="AH1034" s="92"/>
      <c r="AI1034" s="92"/>
      <c r="AJ1034" s="92"/>
      <c r="AK1034" s="92"/>
      <c r="AL1034" s="92"/>
    </row>
    <row r="1035" spans="1:38" x14ac:dyDescent="0.25">
      <c r="A1035" s="63"/>
      <c r="B1035" s="62"/>
      <c r="C1035" s="62"/>
      <c r="D1035" s="92"/>
      <c r="E1035" s="92"/>
      <c r="F1035" s="92"/>
      <c r="G1035" s="92"/>
      <c r="H1035" s="92"/>
      <c r="I1035" s="92"/>
      <c r="J1035" s="92"/>
      <c r="K1035" s="92"/>
      <c r="L1035" s="92"/>
      <c r="M1035" s="93" t="s">
        <v>4871</v>
      </c>
      <c r="N1035" s="74" t="s">
        <v>4872</v>
      </c>
      <c r="O1035" s="54">
        <v>0.16500000000000001</v>
      </c>
      <c r="P1035" s="54">
        <v>2015</v>
      </c>
      <c r="Q1035" s="94" t="s">
        <v>3521</v>
      </c>
      <c r="R1035" s="66" t="s">
        <v>4873</v>
      </c>
      <c r="S1035" s="578">
        <v>107</v>
      </c>
      <c r="T1035" s="578">
        <v>2015</v>
      </c>
      <c r="U1035" s="578" t="s">
        <v>1018</v>
      </c>
      <c r="V1035" s="578" t="s">
        <v>1661</v>
      </c>
      <c r="W1035" s="596" t="s">
        <v>4874</v>
      </c>
      <c r="X1035" s="95">
        <v>8.2000000000000003E-2</v>
      </c>
      <c r="Y1035" s="66" t="s">
        <v>4875</v>
      </c>
      <c r="Z1035" s="54">
        <v>8.2000000000000003E-2</v>
      </c>
      <c r="AA1035" s="54">
        <v>2019</v>
      </c>
      <c r="AB1035" s="57" t="s">
        <v>4876</v>
      </c>
      <c r="AC1035" s="122">
        <v>3</v>
      </c>
      <c r="AD1035" s="92"/>
      <c r="AE1035" s="92"/>
      <c r="AF1035" s="92"/>
      <c r="AG1035" s="522" t="s">
        <v>4877</v>
      </c>
      <c r="AH1035" s="67" t="s">
        <v>4878</v>
      </c>
      <c r="AI1035" s="54">
        <v>0.02</v>
      </c>
      <c r="AJ1035" s="54">
        <v>2016</v>
      </c>
      <c r="AK1035" s="57" t="s">
        <v>3830</v>
      </c>
      <c r="AL1035" s="92"/>
    </row>
    <row r="1036" spans="1:38" ht="25.5" x14ac:dyDescent="0.25">
      <c r="A1036" s="63"/>
      <c r="B1036" s="62"/>
      <c r="C1036" s="62"/>
      <c r="D1036" s="92"/>
      <c r="E1036" s="92"/>
      <c r="F1036" s="92"/>
      <c r="G1036" s="92"/>
      <c r="H1036" s="92"/>
      <c r="I1036" s="92"/>
      <c r="J1036" s="92"/>
      <c r="K1036" s="92"/>
      <c r="L1036" s="92"/>
      <c r="M1036" s="93"/>
      <c r="N1036" s="66"/>
      <c r="O1036" s="54"/>
      <c r="P1036" s="66"/>
      <c r="Q1036" s="94"/>
      <c r="R1036" s="110" t="s">
        <v>4879</v>
      </c>
      <c r="S1036" s="579"/>
      <c r="T1036" s="579"/>
      <c r="U1036" s="579"/>
      <c r="V1036" s="579"/>
      <c r="W1036" s="604"/>
      <c r="X1036" s="95">
        <v>7.0000000000000007E-2</v>
      </c>
      <c r="Y1036" s="67" t="s">
        <v>4880</v>
      </c>
      <c r="Z1036" s="54">
        <v>0.16200000000000001</v>
      </c>
      <c r="AA1036" s="54">
        <v>2019</v>
      </c>
      <c r="AB1036" s="57" t="s">
        <v>4881</v>
      </c>
      <c r="AC1036" s="91">
        <v>1</v>
      </c>
      <c r="AD1036" s="92"/>
      <c r="AE1036" s="92"/>
      <c r="AF1036" s="92"/>
      <c r="AG1036" s="598" t="s">
        <v>4874</v>
      </c>
      <c r="AH1036" s="67" t="s">
        <v>4882</v>
      </c>
      <c r="AI1036" s="54">
        <v>6.5000000000000002E-2</v>
      </c>
      <c r="AJ1036" s="54">
        <v>2019</v>
      </c>
      <c r="AK1036" s="57" t="s">
        <v>4883</v>
      </c>
      <c r="AL1036" s="92"/>
    </row>
    <row r="1037" spans="1:38" ht="15" customHeight="1" x14ac:dyDescent="0.25">
      <c r="A1037" s="63"/>
      <c r="B1037" s="62"/>
      <c r="C1037" s="62"/>
      <c r="D1037" s="92"/>
      <c r="E1037" s="92"/>
      <c r="F1037" s="92"/>
      <c r="G1037" s="92"/>
      <c r="H1037" s="92"/>
      <c r="I1037" s="92"/>
      <c r="J1037" s="92"/>
      <c r="K1037" s="92"/>
      <c r="L1037" s="92"/>
      <c r="M1037" s="93"/>
      <c r="N1037" s="66"/>
      <c r="O1037" s="54"/>
      <c r="P1037" s="66"/>
      <c r="Q1037" s="94"/>
      <c r="R1037" s="98"/>
      <c r="S1037" s="99"/>
      <c r="T1037" s="93"/>
      <c r="U1037" s="93"/>
      <c r="V1037" s="100"/>
      <c r="W1037" s="122" t="s">
        <v>4884</v>
      </c>
      <c r="X1037" s="95">
        <v>0.28399999999999997</v>
      </c>
      <c r="Y1037" s="67" t="s">
        <v>2513</v>
      </c>
      <c r="Z1037" s="54">
        <v>0.28399999999999997</v>
      </c>
      <c r="AA1037" s="54">
        <v>2019</v>
      </c>
      <c r="AB1037" s="57" t="s">
        <v>4881</v>
      </c>
      <c r="AC1037" s="95">
        <v>10</v>
      </c>
      <c r="AD1037" s="92"/>
      <c r="AE1037" s="92"/>
      <c r="AF1037" s="92"/>
      <c r="AG1037" s="592"/>
      <c r="AH1037" s="67" t="s">
        <v>4885</v>
      </c>
      <c r="AI1037" s="54">
        <v>6.5000000000000002E-2</v>
      </c>
      <c r="AJ1037" s="54">
        <v>2019</v>
      </c>
      <c r="AK1037" s="57" t="s">
        <v>4886</v>
      </c>
      <c r="AL1037" s="92"/>
    </row>
    <row r="1038" spans="1:38" x14ac:dyDescent="0.25">
      <c r="A1038" s="63"/>
      <c r="B1038" s="62"/>
      <c r="C1038" s="62"/>
      <c r="D1038" s="92"/>
      <c r="E1038" s="92"/>
      <c r="F1038" s="92"/>
      <c r="G1038" s="92"/>
      <c r="H1038" s="92"/>
      <c r="I1038" s="92"/>
      <c r="J1038" s="92"/>
      <c r="K1038" s="92"/>
      <c r="L1038" s="92"/>
      <c r="M1038" s="93"/>
      <c r="N1038" s="66"/>
      <c r="O1038" s="54"/>
      <c r="P1038" s="66"/>
      <c r="Q1038" s="94"/>
      <c r="R1038" s="98"/>
      <c r="S1038" s="99"/>
      <c r="T1038" s="93"/>
      <c r="U1038" s="93"/>
      <c r="V1038" s="100"/>
      <c r="W1038" s="95" t="s">
        <v>4887</v>
      </c>
      <c r="X1038" s="95">
        <v>0.21</v>
      </c>
      <c r="Y1038" s="66" t="s">
        <v>4888</v>
      </c>
      <c r="Z1038" s="54">
        <v>0.21</v>
      </c>
      <c r="AA1038" s="54">
        <v>2019</v>
      </c>
      <c r="AB1038" s="57" t="s">
        <v>4881</v>
      </c>
      <c r="AC1038" s="95">
        <v>3</v>
      </c>
      <c r="AD1038" s="92"/>
      <c r="AE1038" s="92"/>
      <c r="AF1038" s="92"/>
      <c r="AG1038" s="522" t="s">
        <v>4884</v>
      </c>
      <c r="AH1038" s="67" t="s">
        <v>4889</v>
      </c>
      <c r="AI1038" s="54">
        <v>6.5000000000000002E-2</v>
      </c>
      <c r="AJ1038" s="54">
        <v>2019</v>
      </c>
      <c r="AK1038" s="57" t="s">
        <v>4890</v>
      </c>
      <c r="AL1038" s="92"/>
    </row>
    <row r="1039" spans="1:38" x14ac:dyDescent="0.25">
      <c r="A1039" s="63"/>
      <c r="B1039" s="62"/>
      <c r="C1039" s="62"/>
      <c r="D1039" s="92"/>
      <c r="E1039" s="92"/>
      <c r="F1039" s="92"/>
      <c r="G1039" s="92"/>
      <c r="H1039" s="92"/>
      <c r="I1039" s="92"/>
      <c r="J1039" s="92"/>
      <c r="K1039" s="92"/>
      <c r="L1039" s="92"/>
      <c r="M1039" s="93"/>
      <c r="N1039" s="66"/>
      <c r="O1039" s="54"/>
      <c r="P1039" s="66"/>
      <c r="Q1039" s="94"/>
      <c r="R1039" s="98"/>
      <c r="S1039" s="99"/>
      <c r="T1039" s="93"/>
      <c r="U1039" s="93"/>
      <c r="V1039" s="100"/>
      <c r="W1039" s="596" t="s">
        <v>4877</v>
      </c>
      <c r="X1039" s="596">
        <v>7.0000000000000007E-2</v>
      </c>
      <c r="Y1039" s="580" t="s">
        <v>4891</v>
      </c>
      <c r="Z1039" s="54">
        <v>4.4999999999999998E-2</v>
      </c>
      <c r="AA1039" s="54">
        <v>2016</v>
      </c>
      <c r="AB1039" s="57" t="s">
        <v>4892</v>
      </c>
      <c r="AC1039" s="596">
        <v>3</v>
      </c>
      <c r="AD1039" s="92"/>
      <c r="AE1039" s="92"/>
      <c r="AF1039" s="92"/>
      <c r="AG1039" s="522" t="s">
        <v>4887</v>
      </c>
      <c r="AH1039" s="67" t="s">
        <v>4893</v>
      </c>
      <c r="AI1039" s="54">
        <v>6.5000000000000002E-2</v>
      </c>
      <c r="AJ1039" s="54">
        <v>2019</v>
      </c>
      <c r="AK1039" s="57" t="s">
        <v>4890</v>
      </c>
      <c r="AL1039" s="92"/>
    </row>
    <row r="1040" spans="1:38" x14ac:dyDescent="0.25">
      <c r="A1040" s="63"/>
      <c r="B1040" s="62"/>
      <c r="C1040" s="62"/>
      <c r="D1040" s="92"/>
      <c r="E1040" s="92"/>
      <c r="F1040" s="92"/>
      <c r="G1040" s="92"/>
      <c r="H1040" s="92"/>
      <c r="I1040" s="92"/>
      <c r="J1040" s="92"/>
      <c r="K1040" s="92"/>
      <c r="L1040" s="92"/>
      <c r="M1040" s="93"/>
      <c r="N1040" s="66"/>
      <c r="O1040" s="54"/>
      <c r="P1040" s="66"/>
      <c r="Q1040" s="94"/>
      <c r="R1040" s="98"/>
      <c r="S1040" s="99"/>
      <c r="T1040" s="93"/>
      <c r="U1040" s="93"/>
      <c r="V1040" s="100"/>
      <c r="W1040" s="604"/>
      <c r="X1040" s="604"/>
      <c r="Y1040" s="581"/>
      <c r="Z1040" s="54">
        <v>2.5000000000000001E-2</v>
      </c>
      <c r="AA1040" s="54">
        <v>2021</v>
      </c>
      <c r="AB1040" s="57" t="s">
        <v>4894</v>
      </c>
      <c r="AC1040" s="604"/>
      <c r="AD1040" s="92"/>
      <c r="AE1040" s="92"/>
      <c r="AF1040" s="92"/>
      <c r="AG1040" s="522"/>
      <c r="AH1040" s="92"/>
      <c r="AI1040" s="92"/>
      <c r="AJ1040" s="92"/>
      <c r="AK1040" s="92"/>
      <c r="AL1040" s="92"/>
    </row>
    <row r="1041" spans="1:38" ht="15" customHeight="1" x14ac:dyDescent="0.25">
      <c r="A1041" s="63"/>
      <c r="B1041" s="62"/>
      <c r="C1041" s="62"/>
      <c r="D1041" s="92"/>
      <c r="E1041" s="92"/>
      <c r="F1041" s="92"/>
      <c r="G1041" s="92"/>
      <c r="H1041" s="92"/>
      <c r="I1041" s="92"/>
      <c r="J1041" s="92"/>
      <c r="K1041" s="92"/>
      <c r="L1041" s="92"/>
      <c r="M1041" s="93"/>
      <c r="N1041" s="66"/>
      <c r="O1041" s="54"/>
      <c r="P1041" s="66"/>
      <c r="Q1041" s="94"/>
      <c r="R1041" s="98"/>
      <c r="S1041" s="99"/>
      <c r="T1041" s="93"/>
      <c r="U1041" s="93"/>
      <c r="V1041" s="100"/>
      <c r="W1041" s="92"/>
      <c r="X1041" s="95"/>
      <c r="Y1041" s="92"/>
      <c r="Z1041" s="92"/>
      <c r="AA1041" s="92"/>
      <c r="AB1041" s="92"/>
      <c r="AC1041" s="91"/>
      <c r="AD1041" s="92"/>
      <c r="AE1041" s="92"/>
      <c r="AF1041" s="92"/>
      <c r="AG1041" s="522"/>
      <c r="AH1041" s="92"/>
      <c r="AI1041" s="92"/>
      <c r="AJ1041" s="92"/>
      <c r="AK1041" s="92"/>
      <c r="AL1041" s="92"/>
    </row>
    <row r="1042" spans="1:38" x14ac:dyDescent="0.25">
      <c r="A1042" s="63"/>
      <c r="B1042" s="62"/>
      <c r="C1042" s="62"/>
      <c r="D1042" s="92"/>
      <c r="E1042" s="92"/>
      <c r="F1042" s="92"/>
      <c r="G1042" s="92"/>
      <c r="H1042" s="92"/>
      <c r="I1042" s="92"/>
      <c r="J1042" s="92"/>
      <c r="K1042" s="92"/>
      <c r="L1042" s="92"/>
      <c r="M1042" s="93"/>
      <c r="N1042" s="66"/>
      <c r="O1042" s="54"/>
      <c r="P1042" s="66"/>
      <c r="Q1042" s="94"/>
      <c r="R1042" s="98"/>
      <c r="S1042" s="99"/>
      <c r="T1042" s="93"/>
      <c r="U1042" s="93"/>
      <c r="V1042" s="100"/>
      <c r="W1042" s="92"/>
      <c r="X1042" s="95"/>
      <c r="Y1042" s="92"/>
      <c r="Z1042" s="92"/>
      <c r="AA1042" s="92"/>
      <c r="AB1042" s="92"/>
      <c r="AC1042" s="91"/>
      <c r="AD1042" s="92"/>
      <c r="AE1042" s="92"/>
      <c r="AF1042" s="92"/>
      <c r="AG1042" s="522"/>
      <c r="AH1042" s="92"/>
      <c r="AI1042" s="92"/>
      <c r="AJ1042" s="92"/>
      <c r="AK1042" s="92"/>
      <c r="AL1042" s="92"/>
    </row>
    <row r="1043" spans="1:38" x14ac:dyDescent="0.25">
      <c r="A1043" s="63"/>
      <c r="B1043" s="62"/>
      <c r="C1043" s="62"/>
      <c r="D1043" s="92"/>
      <c r="E1043" s="92"/>
      <c r="F1043" s="92"/>
      <c r="G1043" s="92"/>
      <c r="H1043" s="92"/>
      <c r="I1043" s="92"/>
      <c r="J1043" s="92"/>
      <c r="K1043" s="92"/>
      <c r="L1043" s="92"/>
      <c r="M1043" s="93"/>
      <c r="N1043" s="66"/>
      <c r="O1043" s="54"/>
      <c r="P1043" s="66"/>
      <c r="Q1043" s="94"/>
      <c r="R1043" s="98"/>
      <c r="S1043" s="99"/>
      <c r="T1043" s="93"/>
      <c r="U1043" s="93"/>
      <c r="V1043" s="100"/>
      <c r="W1043" s="92"/>
      <c r="X1043" s="95"/>
      <c r="Y1043" s="92"/>
      <c r="Z1043" s="92"/>
      <c r="AA1043" s="92"/>
      <c r="AB1043" s="92"/>
      <c r="AC1043" s="91"/>
      <c r="AD1043" s="92"/>
      <c r="AE1043" s="92"/>
      <c r="AF1043" s="92"/>
      <c r="AG1043" s="522"/>
      <c r="AH1043" s="92"/>
      <c r="AI1043" s="92"/>
      <c r="AJ1043" s="92"/>
      <c r="AK1043" s="92"/>
      <c r="AL1043" s="92"/>
    </row>
    <row r="1044" spans="1:38" x14ac:dyDescent="0.25">
      <c r="A1044" s="63"/>
      <c r="B1044" s="62"/>
      <c r="C1044" s="62"/>
      <c r="D1044" s="92"/>
      <c r="E1044" s="92"/>
      <c r="F1044" s="92"/>
      <c r="G1044" s="92"/>
      <c r="H1044" s="92"/>
      <c r="I1044" s="92"/>
      <c r="J1044" s="92"/>
      <c r="K1044" s="92"/>
      <c r="L1044" s="92"/>
      <c r="M1044" s="93" t="s">
        <v>4895</v>
      </c>
      <c r="N1044" s="67" t="s">
        <v>4896</v>
      </c>
      <c r="O1044" s="54">
        <v>0.83899999999999997</v>
      </c>
      <c r="P1044" s="54">
        <v>2015</v>
      </c>
      <c r="Q1044" s="94" t="s">
        <v>3567</v>
      </c>
      <c r="R1044" s="98"/>
      <c r="S1044" s="99"/>
      <c r="T1044" s="93"/>
      <c r="U1044" s="93"/>
      <c r="V1044" s="100"/>
      <c r="W1044" s="92"/>
      <c r="X1044" s="95"/>
      <c r="Y1044" s="92"/>
      <c r="Z1044" s="92"/>
      <c r="AA1044" s="92"/>
      <c r="AB1044" s="92"/>
      <c r="AC1044" s="91"/>
      <c r="AD1044" s="92"/>
      <c r="AE1044" s="92"/>
      <c r="AF1044" s="92"/>
      <c r="AG1044" s="522"/>
      <c r="AH1044" s="92"/>
      <c r="AI1044" s="92"/>
      <c r="AJ1044" s="92"/>
      <c r="AK1044" s="92"/>
      <c r="AL1044" s="92"/>
    </row>
    <row r="1045" spans="1:38" x14ac:dyDescent="0.25">
      <c r="A1045" s="63"/>
      <c r="B1045" s="62"/>
      <c r="C1045" s="62"/>
      <c r="D1045" s="92"/>
      <c r="E1045" s="92"/>
      <c r="F1045" s="92"/>
      <c r="G1045" s="92"/>
      <c r="H1045" s="92"/>
      <c r="I1045" s="92"/>
      <c r="J1045" s="92"/>
      <c r="K1045" s="92"/>
      <c r="L1045" s="92"/>
      <c r="M1045" s="93" t="s">
        <v>4897</v>
      </c>
      <c r="N1045" s="67" t="s">
        <v>4898</v>
      </c>
      <c r="O1045" s="54">
        <v>0.53600000000000003</v>
      </c>
      <c r="P1045" s="54">
        <v>1997</v>
      </c>
      <c r="Q1045" s="94" t="s">
        <v>3567</v>
      </c>
      <c r="R1045" s="66" t="s">
        <v>4899</v>
      </c>
      <c r="S1045" s="578">
        <v>74</v>
      </c>
      <c r="T1045" s="578">
        <v>1975</v>
      </c>
      <c r="U1045" s="578" t="s">
        <v>1016</v>
      </c>
      <c r="V1045" s="578" t="s">
        <v>28</v>
      </c>
      <c r="W1045" s="92"/>
      <c r="X1045" s="95"/>
      <c r="Y1045" s="92"/>
      <c r="Z1045" s="92"/>
      <c r="AA1045" s="92"/>
      <c r="AB1045" s="92"/>
      <c r="AC1045" s="91"/>
      <c r="AD1045" s="92"/>
      <c r="AE1045" s="92"/>
      <c r="AF1045" s="92"/>
      <c r="AG1045" s="582" t="s">
        <v>4900</v>
      </c>
      <c r="AH1045" s="67" t="s">
        <v>4901</v>
      </c>
      <c r="AI1045" s="54">
        <v>0.2</v>
      </c>
      <c r="AJ1045" s="54">
        <v>1985</v>
      </c>
      <c r="AK1045" s="57" t="s">
        <v>3922</v>
      </c>
      <c r="AL1045" s="92"/>
    </row>
    <row r="1046" spans="1:38" ht="38.25" x14ac:dyDescent="0.25">
      <c r="A1046" s="63"/>
      <c r="B1046" s="62"/>
      <c r="C1046" s="62"/>
      <c r="D1046" s="92"/>
      <c r="E1046" s="92"/>
      <c r="F1046" s="92"/>
      <c r="G1046" s="92"/>
      <c r="H1046" s="92"/>
      <c r="I1046" s="92"/>
      <c r="J1046" s="92"/>
      <c r="K1046" s="92"/>
      <c r="L1046" s="92"/>
      <c r="M1046" s="93"/>
      <c r="N1046" s="66"/>
      <c r="O1046" s="54"/>
      <c r="P1046" s="66"/>
      <c r="Q1046" s="94"/>
      <c r="R1046" s="110" t="s">
        <v>4902</v>
      </c>
      <c r="S1046" s="579"/>
      <c r="T1046" s="579"/>
      <c r="U1046" s="579"/>
      <c r="V1046" s="579"/>
      <c r="W1046" s="92"/>
      <c r="X1046" s="95"/>
      <c r="Y1046" s="92"/>
      <c r="Z1046" s="92"/>
      <c r="AA1046" s="92"/>
      <c r="AB1046" s="92"/>
      <c r="AC1046" s="91"/>
      <c r="AD1046" s="92"/>
      <c r="AE1046" s="92"/>
      <c r="AF1046" s="92"/>
      <c r="AG1046" s="583"/>
      <c r="AH1046" s="67" t="s">
        <v>4903</v>
      </c>
      <c r="AI1046" s="54">
        <v>0.19800000000000001</v>
      </c>
      <c r="AJ1046" s="54">
        <v>1985</v>
      </c>
      <c r="AK1046" s="57" t="s">
        <v>3922</v>
      </c>
      <c r="AL1046" s="92"/>
    </row>
    <row r="1047" spans="1:38" x14ac:dyDescent="0.25">
      <c r="A1047" s="63"/>
      <c r="B1047" s="62"/>
      <c r="C1047" s="62"/>
      <c r="D1047" s="92"/>
      <c r="E1047" s="92"/>
      <c r="F1047" s="92"/>
      <c r="G1047" s="92"/>
      <c r="H1047" s="92"/>
      <c r="I1047" s="92"/>
      <c r="J1047" s="92"/>
      <c r="K1047" s="92"/>
      <c r="L1047" s="92"/>
      <c r="M1047" s="93"/>
      <c r="N1047" s="67"/>
      <c r="O1047" s="54"/>
      <c r="P1047" s="54"/>
      <c r="Q1047" s="94"/>
      <c r="R1047" s="98"/>
      <c r="S1047" s="99"/>
      <c r="T1047" s="93"/>
      <c r="U1047" s="93"/>
      <c r="V1047" s="100"/>
      <c r="W1047" s="92"/>
      <c r="X1047" s="95"/>
      <c r="Y1047" s="92"/>
      <c r="Z1047" s="92"/>
      <c r="AA1047" s="92"/>
      <c r="AB1047" s="92"/>
      <c r="AC1047" s="91"/>
      <c r="AD1047" s="92"/>
      <c r="AE1047" s="92"/>
      <c r="AF1047" s="92"/>
      <c r="AG1047" s="583"/>
      <c r="AH1047" s="67" t="s">
        <v>4904</v>
      </c>
      <c r="AI1047" s="54">
        <v>5.8999999999999997E-2</v>
      </c>
      <c r="AJ1047" s="54">
        <v>1974</v>
      </c>
      <c r="AK1047" s="57" t="s">
        <v>3487</v>
      </c>
      <c r="AL1047" s="92"/>
    </row>
    <row r="1048" spans="1:38" x14ac:dyDescent="0.25">
      <c r="A1048" s="63"/>
      <c r="B1048" s="62"/>
      <c r="C1048" s="62"/>
      <c r="D1048" s="92"/>
      <c r="E1048" s="92"/>
      <c r="F1048" s="92"/>
      <c r="G1048" s="92"/>
      <c r="H1048" s="92"/>
      <c r="I1048" s="92"/>
      <c r="J1048" s="92"/>
      <c r="K1048" s="92"/>
      <c r="L1048" s="92"/>
      <c r="M1048" s="93"/>
      <c r="N1048" s="67"/>
      <c r="O1048" s="54"/>
      <c r="P1048" s="54"/>
      <c r="Q1048" s="94"/>
      <c r="R1048" s="98"/>
      <c r="S1048" s="99"/>
      <c r="T1048" s="93"/>
      <c r="U1048" s="93"/>
      <c r="V1048" s="100"/>
      <c r="W1048" s="92"/>
      <c r="X1048" s="95"/>
      <c r="Y1048" s="92"/>
      <c r="Z1048" s="92"/>
      <c r="AA1048" s="92"/>
      <c r="AB1048" s="92"/>
      <c r="AC1048" s="91"/>
      <c r="AD1048" s="92"/>
      <c r="AE1048" s="92"/>
      <c r="AF1048" s="92"/>
      <c r="AG1048" s="583"/>
      <c r="AH1048" s="67" t="s">
        <v>4905</v>
      </c>
      <c r="AI1048" s="54">
        <v>0.06</v>
      </c>
      <c r="AJ1048" s="54">
        <v>1974</v>
      </c>
      <c r="AK1048" s="57" t="s">
        <v>3487</v>
      </c>
      <c r="AL1048" s="92"/>
    </row>
    <row r="1049" spans="1:38" x14ac:dyDescent="0.25">
      <c r="A1049" s="63"/>
      <c r="B1049" s="62"/>
      <c r="C1049" s="62"/>
      <c r="D1049" s="92"/>
      <c r="E1049" s="92"/>
      <c r="F1049" s="92"/>
      <c r="G1049" s="92"/>
      <c r="H1049" s="92"/>
      <c r="I1049" s="92"/>
      <c r="J1049" s="92"/>
      <c r="K1049" s="92"/>
      <c r="L1049" s="92"/>
      <c r="M1049" s="93"/>
      <c r="N1049" s="67"/>
      <c r="O1049" s="54"/>
      <c r="P1049" s="54"/>
      <c r="Q1049" s="94"/>
      <c r="R1049" s="98"/>
      <c r="S1049" s="99"/>
      <c r="T1049" s="93"/>
      <c r="U1049" s="93"/>
      <c r="V1049" s="100"/>
      <c r="W1049" s="92"/>
      <c r="X1049" s="95"/>
      <c r="Y1049" s="92"/>
      <c r="Z1049" s="92"/>
      <c r="AA1049" s="92"/>
      <c r="AB1049" s="92"/>
      <c r="AC1049" s="91"/>
      <c r="AD1049" s="92"/>
      <c r="AE1049" s="92"/>
      <c r="AF1049" s="92"/>
      <c r="AG1049" s="583"/>
      <c r="AH1049" s="67" t="s">
        <v>4906</v>
      </c>
      <c r="AI1049" s="54">
        <v>3.5999999999999997E-2</v>
      </c>
      <c r="AJ1049" s="54">
        <v>1974</v>
      </c>
      <c r="AK1049" s="57" t="s">
        <v>3463</v>
      </c>
      <c r="AL1049" s="92"/>
    </row>
    <row r="1050" spans="1:38" x14ac:dyDescent="0.25">
      <c r="A1050" s="63"/>
      <c r="B1050" s="62"/>
      <c r="C1050" s="62"/>
      <c r="D1050" s="92"/>
      <c r="E1050" s="92"/>
      <c r="F1050" s="92"/>
      <c r="G1050" s="92"/>
      <c r="H1050" s="92"/>
      <c r="I1050" s="92"/>
      <c r="J1050" s="92"/>
      <c r="K1050" s="92"/>
      <c r="L1050" s="92"/>
      <c r="M1050" s="93"/>
      <c r="N1050" s="67"/>
      <c r="O1050" s="54"/>
      <c r="P1050" s="54"/>
      <c r="Q1050" s="94"/>
      <c r="R1050" s="98"/>
      <c r="S1050" s="99"/>
      <c r="T1050" s="93"/>
      <c r="U1050" s="93"/>
      <c r="V1050" s="100"/>
      <c r="W1050" s="92"/>
      <c r="X1050" s="95"/>
      <c r="Y1050" s="92"/>
      <c r="Z1050" s="92"/>
      <c r="AA1050" s="92"/>
      <c r="AB1050" s="92"/>
      <c r="AC1050" s="91"/>
      <c r="AD1050" s="92"/>
      <c r="AE1050" s="92"/>
      <c r="AF1050" s="92"/>
      <c r="AG1050" s="583"/>
      <c r="AH1050" s="67" t="s">
        <v>4907</v>
      </c>
      <c r="AI1050" s="54">
        <v>3.5999999999999997E-2</v>
      </c>
      <c r="AJ1050" s="54">
        <v>1974</v>
      </c>
      <c r="AK1050" s="57" t="s">
        <v>3463</v>
      </c>
      <c r="AL1050" s="92"/>
    </row>
    <row r="1051" spans="1:38" x14ac:dyDescent="0.25">
      <c r="A1051" s="63"/>
      <c r="B1051" s="62"/>
      <c r="C1051" s="62"/>
      <c r="D1051" s="92"/>
      <c r="E1051" s="92"/>
      <c r="F1051" s="92"/>
      <c r="G1051" s="92"/>
      <c r="H1051" s="92"/>
      <c r="I1051" s="92"/>
      <c r="J1051" s="92"/>
      <c r="K1051" s="92"/>
      <c r="L1051" s="92"/>
      <c r="M1051" s="93"/>
      <c r="N1051" s="67"/>
      <c r="O1051" s="54"/>
      <c r="P1051" s="54"/>
      <c r="Q1051" s="94"/>
      <c r="R1051" s="98"/>
      <c r="S1051" s="99"/>
      <c r="T1051" s="93"/>
      <c r="U1051" s="93"/>
      <c r="V1051" s="100"/>
      <c r="W1051" s="92"/>
      <c r="X1051" s="95"/>
      <c r="Y1051" s="92"/>
      <c r="Z1051" s="92"/>
      <c r="AA1051" s="92"/>
      <c r="AB1051" s="92"/>
      <c r="AC1051" s="91"/>
      <c r="AD1051" s="92"/>
      <c r="AE1051" s="92"/>
      <c r="AF1051" s="92"/>
      <c r="AG1051" s="583"/>
      <c r="AH1051" s="67" t="s">
        <v>4908</v>
      </c>
      <c r="AI1051" s="54">
        <v>4.4999999999999998E-2</v>
      </c>
      <c r="AJ1051" s="54">
        <v>1974</v>
      </c>
      <c r="AK1051" s="57" t="s">
        <v>3619</v>
      </c>
      <c r="AL1051" s="92"/>
    </row>
    <row r="1052" spans="1:38" x14ac:dyDescent="0.25">
      <c r="A1052" s="63"/>
      <c r="B1052" s="62"/>
      <c r="C1052" s="62"/>
      <c r="D1052" s="92"/>
      <c r="E1052" s="92"/>
      <c r="F1052" s="92"/>
      <c r="G1052" s="92"/>
      <c r="H1052" s="92"/>
      <c r="I1052" s="92"/>
      <c r="J1052" s="92"/>
      <c r="K1052" s="92"/>
      <c r="L1052" s="92"/>
      <c r="M1052" s="93"/>
      <c r="N1052" s="67"/>
      <c r="O1052" s="54"/>
      <c r="P1052" s="54"/>
      <c r="Q1052" s="94"/>
      <c r="R1052" s="98"/>
      <c r="S1052" s="99"/>
      <c r="T1052" s="93"/>
      <c r="U1052" s="93"/>
      <c r="V1052" s="100"/>
      <c r="W1052" s="92"/>
      <c r="X1052" s="95"/>
      <c r="Y1052" s="92"/>
      <c r="Z1052" s="92"/>
      <c r="AA1052" s="92"/>
      <c r="AB1052" s="92"/>
      <c r="AC1052" s="91"/>
      <c r="AD1052" s="92"/>
      <c r="AE1052" s="92"/>
      <c r="AF1052" s="92"/>
      <c r="AG1052" s="583"/>
      <c r="AH1052" s="67" t="s">
        <v>4909</v>
      </c>
      <c r="AI1052" s="54">
        <v>4.4999999999999998E-2</v>
      </c>
      <c r="AJ1052" s="54">
        <v>1974</v>
      </c>
      <c r="AK1052" s="57" t="s">
        <v>3619</v>
      </c>
      <c r="AL1052" s="92"/>
    </row>
    <row r="1053" spans="1:38" x14ac:dyDescent="0.25">
      <c r="A1053" s="63"/>
      <c r="B1053" s="62"/>
      <c r="C1053" s="62"/>
      <c r="D1053" s="92"/>
      <c r="E1053" s="92"/>
      <c r="F1053" s="92"/>
      <c r="G1053" s="92"/>
      <c r="H1053" s="92"/>
      <c r="I1053" s="92"/>
      <c r="J1053" s="92"/>
      <c r="K1053" s="92"/>
      <c r="L1053" s="92"/>
      <c r="M1053" s="93"/>
      <c r="N1053" s="67"/>
      <c r="O1053" s="54"/>
      <c r="P1053" s="54"/>
      <c r="Q1053" s="94"/>
      <c r="R1053" s="98"/>
      <c r="S1053" s="99"/>
      <c r="T1053" s="93"/>
      <c r="U1053" s="93"/>
      <c r="V1053" s="100"/>
      <c r="W1053" s="92"/>
      <c r="X1053" s="95"/>
      <c r="Y1053" s="92"/>
      <c r="Z1053" s="92"/>
      <c r="AA1053" s="92"/>
      <c r="AB1053" s="92"/>
      <c r="AC1053" s="91"/>
      <c r="AD1053" s="92"/>
      <c r="AE1053" s="92"/>
      <c r="AF1053" s="92"/>
      <c r="AG1053" s="583"/>
      <c r="AH1053" s="67" t="s">
        <v>4910</v>
      </c>
      <c r="AI1053" s="54">
        <v>7.3999999999999996E-2</v>
      </c>
      <c r="AJ1053" s="54">
        <v>1982</v>
      </c>
      <c r="AK1053" s="57" t="s">
        <v>4414</v>
      </c>
      <c r="AL1053" s="92"/>
    </row>
    <row r="1054" spans="1:38" x14ac:dyDescent="0.25">
      <c r="A1054" s="63"/>
      <c r="B1054" s="62"/>
      <c r="C1054" s="62"/>
      <c r="D1054" s="92"/>
      <c r="E1054" s="92"/>
      <c r="F1054" s="92"/>
      <c r="G1054" s="92"/>
      <c r="H1054" s="92"/>
      <c r="I1054" s="92"/>
      <c r="J1054" s="92"/>
      <c r="K1054" s="92"/>
      <c r="L1054" s="92"/>
      <c r="M1054" s="93"/>
      <c r="N1054" s="67"/>
      <c r="O1054" s="54"/>
      <c r="P1054" s="54"/>
      <c r="Q1054" s="94"/>
      <c r="R1054" s="98"/>
      <c r="S1054" s="99"/>
      <c r="T1054" s="93"/>
      <c r="U1054" s="93"/>
      <c r="V1054" s="100"/>
      <c r="W1054" s="92"/>
      <c r="X1054" s="95"/>
      <c r="Y1054" s="92"/>
      <c r="Z1054" s="92"/>
      <c r="AA1054" s="92"/>
      <c r="AB1054" s="92"/>
      <c r="AC1054" s="91"/>
      <c r="AD1054" s="92"/>
      <c r="AE1054" s="92"/>
      <c r="AF1054" s="92"/>
      <c r="AG1054" s="583"/>
      <c r="AH1054" s="67" t="s">
        <v>4911</v>
      </c>
      <c r="AI1054" s="54">
        <v>0.14000000000000001</v>
      </c>
      <c r="AJ1054" s="54">
        <v>1984</v>
      </c>
      <c r="AK1054" s="57" t="s">
        <v>4414</v>
      </c>
      <c r="AL1054" s="92"/>
    </row>
    <row r="1055" spans="1:38" x14ac:dyDescent="0.25">
      <c r="A1055" s="63"/>
      <c r="B1055" s="62"/>
      <c r="C1055" s="62"/>
      <c r="D1055" s="92"/>
      <c r="E1055" s="92"/>
      <c r="F1055" s="92"/>
      <c r="G1055" s="92"/>
      <c r="H1055" s="92"/>
      <c r="I1055" s="92"/>
      <c r="J1055" s="92"/>
      <c r="K1055" s="92"/>
      <c r="L1055" s="92"/>
      <c r="M1055" s="93"/>
      <c r="N1055" s="67"/>
      <c r="O1055" s="54"/>
      <c r="P1055" s="54"/>
      <c r="Q1055" s="94"/>
      <c r="R1055" s="98"/>
      <c r="S1055" s="99"/>
      <c r="T1055" s="93"/>
      <c r="U1055" s="93"/>
      <c r="V1055" s="100"/>
      <c r="W1055" s="92"/>
      <c r="X1055" s="95"/>
      <c r="Y1055" s="92"/>
      <c r="Z1055" s="92"/>
      <c r="AA1055" s="92"/>
      <c r="AB1055" s="92"/>
      <c r="AC1055" s="91"/>
      <c r="AD1055" s="92"/>
      <c r="AE1055" s="92"/>
      <c r="AF1055" s="92"/>
      <c r="AG1055" s="583"/>
      <c r="AH1055" s="67" t="s">
        <v>4912</v>
      </c>
      <c r="AI1055" s="54">
        <v>0.14000000000000001</v>
      </c>
      <c r="AJ1055" s="54">
        <v>1984</v>
      </c>
      <c r="AK1055" s="57" t="s">
        <v>4414</v>
      </c>
      <c r="AL1055" s="92"/>
    </row>
    <row r="1056" spans="1:38" x14ac:dyDescent="0.25">
      <c r="A1056" s="63"/>
      <c r="B1056" s="62"/>
      <c r="C1056" s="62"/>
      <c r="D1056" s="92"/>
      <c r="E1056" s="92"/>
      <c r="F1056" s="92"/>
      <c r="G1056" s="92"/>
      <c r="H1056" s="92"/>
      <c r="I1056" s="92"/>
      <c r="J1056" s="92"/>
      <c r="K1056" s="92"/>
      <c r="L1056" s="92"/>
      <c r="M1056" s="93"/>
      <c r="N1056" s="67"/>
      <c r="O1056" s="54"/>
      <c r="P1056" s="54"/>
      <c r="Q1056" s="94"/>
      <c r="R1056" s="98"/>
      <c r="S1056" s="99"/>
      <c r="T1056" s="93"/>
      <c r="U1056" s="93"/>
      <c r="V1056" s="100"/>
      <c r="W1056" s="92"/>
      <c r="X1056" s="95"/>
      <c r="Y1056" s="92"/>
      <c r="Z1056" s="92"/>
      <c r="AA1056" s="92"/>
      <c r="AB1056" s="92"/>
      <c r="AC1056" s="91"/>
      <c r="AD1056" s="92"/>
      <c r="AE1056" s="92"/>
      <c r="AF1056" s="92"/>
      <c r="AG1056" s="584"/>
      <c r="AH1056" s="67" t="s">
        <v>4913</v>
      </c>
      <c r="AI1056" s="54">
        <v>9.2999999999999999E-2</v>
      </c>
      <c r="AJ1056" s="54">
        <v>1984</v>
      </c>
      <c r="AK1056" s="57" t="s">
        <v>4414</v>
      </c>
      <c r="AL1056" s="92"/>
    </row>
    <row r="1057" spans="1:38" x14ac:dyDescent="0.25">
      <c r="A1057" s="63"/>
      <c r="B1057" s="62"/>
      <c r="C1057" s="62"/>
      <c r="D1057" s="92"/>
      <c r="E1057" s="92"/>
      <c r="F1057" s="92"/>
      <c r="G1057" s="92"/>
      <c r="H1057" s="92"/>
      <c r="I1057" s="92"/>
      <c r="J1057" s="92"/>
      <c r="K1057" s="92"/>
      <c r="L1057" s="92"/>
      <c r="M1057" s="93"/>
      <c r="N1057" s="67"/>
      <c r="O1057" s="54"/>
      <c r="P1057" s="54"/>
      <c r="Q1057" s="94"/>
      <c r="R1057" s="98"/>
      <c r="S1057" s="99"/>
      <c r="T1057" s="93"/>
      <c r="U1057" s="93"/>
      <c r="V1057" s="100"/>
      <c r="W1057" s="92"/>
      <c r="X1057" s="95"/>
      <c r="Y1057" s="92"/>
      <c r="Z1057" s="92"/>
      <c r="AA1057" s="92"/>
      <c r="AB1057" s="92"/>
      <c r="AC1057" s="91"/>
      <c r="AD1057" s="92"/>
      <c r="AE1057" s="92"/>
      <c r="AF1057" s="92"/>
      <c r="AG1057" s="522"/>
      <c r="AH1057" s="92"/>
      <c r="AI1057" s="92"/>
      <c r="AJ1057" s="92"/>
      <c r="AK1057" s="92"/>
      <c r="AL1057" s="92"/>
    </row>
    <row r="1058" spans="1:38" x14ac:dyDescent="0.25">
      <c r="A1058" s="63"/>
      <c r="B1058" s="62"/>
      <c r="C1058" s="62"/>
      <c r="D1058" s="92"/>
      <c r="E1058" s="92"/>
      <c r="F1058" s="92"/>
      <c r="G1058" s="92"/>
      <c r="H1058" s="92"/>
      <c r="I1058" s="92"/>
      <c r="J1058" s="92"/>
      <c r="K1058" s="92"/>
      <c r="L1058" s="92"/>
      <c r="M1058" s="93"/>
      <c r="N1058" s="67"/>
      <c r="O1058" s="54"/>
      <c r="P1058" s="54"/>
      <c r="Q1058" s="94"/>
      <c r="R1058" s="98"/>
      <c r="S1058" s="99"/>
      <c r="T1058" s="93"/>
      <c r="U1058" s="93"/>
      <c r="V1058" s="100"/>
      <c r="W1058" s="92"/>
      <c r="X1058" s="95"/>
      <c r="Y1058" s="92"/>
      <c r="Z1058" s="92"/>
      <c r="AA1058" s="92"/>
      <c r="AB1058" s="92"/>
      <c r="AC1058" s="91"/>
      <c r="AD1058" s="92"/>
      <c r="AE1058" s="92"/>
      <c r="AF1058" s="92"/>
      <c r="AG1058" s="522"/>
      <c r="AH1058" s="92"/>
      <c r="AI1058" s="92"/>
      <c r="AJ1058" s="92"/>
      <c r="AK1058" s="92"/>
      <c r="AL1058" s="92"/>
    </row>
    <row r="1059" spans="1:38" x14ac:dyDescent="0.25">
      <c r="A1059" s="63"/>
      <c r="B1059" s="62"/>
      <c r="C1059" s="62"/>
      <c r="D1059" s="92"/>
      <c r="E1059" s="92"/>
      <c r="F1059" s="92"/>
      <c r="G1059" s="92"/>
      <c r="H1059" s="92"/>
      <c r="I1059" s="92"/>
      <c r="J1059" s="92"/>
      <c r="K1059" s="92"/>
      <c r="L1059" s="92"/>
      <c r="M1059" s="93" t="s">
        <v>4914</v>
      </c>
      <c r="N1059" s="67" t="s">
        <v>4915</v>
      </c>
      <c r="O1059" s="54">
        <v>0.18</v>
      </c>
      <c r="P1059" s="54">
        <v>1985</v>
      </c>
      <c r="Q1059" s="94" t="s">
        <v>4203</v>
      </c>
      <c r="R1059" s="66" t="s">
        <v>4916</v>
      </c>
      <c r="S1059" s="578">
        <v>75</v>
      </c>
      <c r="T1059" s="578">
        <v>1985</v>
      </c>
      <c r="U1059" s="578" t="s">
        <v>1016</v>
      </c>
      <c r="V1059" s="578" t="s">
        <v>4917</v>
      </c>
      <c r="W1059" s="92" t="s">
        <v>4918</v>
      </c>
      <c r="X1059" s="95">
        <v>1.7000000000000001E-2</v>
      </c>
      <c r="Y1059" s="67" t="s">
        <v>4919</v>
      </c>
      <c r="Z1059" s="54">
        <v>0.17</v>
      </c>
      <c r="AA1059" s="54">
        <v>2021</v>
      </c>
      <c r="AB1059" s="57" t="s">
        <v>4841</v>
      </c>
      <c r="AC1059" s="91">
        <v>6</v>
      </c>
      <c r="AD1059" s="92"/>
      <c r="AE1059" s="92"/>
      <c r="AF1059" s="92"/>
      <c r="AG1059" s="582" t="s">
        <v>4920</v>
      </c>
      <c r="AH1059" s="67" t="s">
        <v>4921</v>
      </c>
      <c r="AI1059" s="54">
        <v>8.4000000000000005E-2</v>
      </c>
      <c r="AJ1059" s="54">
        <v>1985</v>
      </c>
      <c r="AK1059" s="57" t="s">
        <v>4922</v>
      </c>
      <c r="AL1059" s="92"/>
    </row>
    <row r="1060" spans="1:38" ht="39" x14ac:dyDescent="0.25">
      <c r="A1060" s="63"/>
      <c r="B1060" s="62"/>
      <c r="C1060" s="62"/>
      <c r="D1060" s="92"/>
      <c r="E1060" s="92"/>
      <c r="F1060" s="92"/>
      <c r="G1060" s="92"/>
      <c r="H1060" s="92"/>
      <c r="I1060" s="92"/>
      <c r="J1060" s="92"/>
      <c r="K1060" s="92"/>
      <c r="L1060" s="92"/>
      <c r="M1060" s="93"/>
      <c r="N1060" s="67"/>
      <c r="O1060" s="54"/>
      <c r="P1060" s="54"/>
      <c r="Q1060" s="94"/>
      <c r="R1060" s="101" t="s">
        <v>4923</v>
      </c>
      <c r="S1060" s="579"/>
      <c r="T1060" s="579"/>
      <c r="U1060" s="579"/>
      <c r="V1060" s="579"/>
      <c r="AD1060" s="92"/>
      <c r="AE1060" s="92"/>
      <c r="AF1060" s="92"/>
      <c r="AG1060" s="583"/>
      <c r="AH1060" s="67" t="s">
        <v>4924</v>
      </c>
      <c r="AI1060" s="54">
        <v>0.112</v>
      </c>
      <c r="AJ1060" s="54">
        <v>1986</v>
      </c>
      <c r="AK1060" s="57" t="s">
        <v>3559</v>
      </c>
      <c r="AL1060" s="92"/>
    </row>
    <row r="1061" spans="1:38" x14ac:dyDescent="0.25">
      <c r="A1061" s="63"/>
      <c r="B1061" s="62"/>
      <c r="C1061" s="62"/>
      <c r="D1061" s="92"/>
      <c r="E1061" s="92"/>
      <c r="F1061" s="92"/>
      <c r="G1061" s="92"/>
      <c r="H1061" s="92"/>
      <c r="I1061" s="92"/>
      <c r="J1061" s="92"/>
      <c r="K1061" s="92"/>
      <c r="L1061" s="92"/>
      <c r="M1061" s="93"/>
      <c r="N1061" s="67"/>
      <c r="O1061" s="54"/>
      <c r="P1061" s="54"/>
      <c r="Q1061" s="94"/>
      <c r="R1061" s="98"/>
      <c r="S1061" s="99"/>
      <c r="T1061" s="93"/>
      <c r="U1061" s="93"/>
      <c r="V1061" s="100"/>
      <c r="W1061" s="92"/>
      <c r="X1061" s="95"/>
      <c r="Y1061" s="92"/>
      <c r="Z1061" s="92"/>
      <c r="AA1061" s="92"/>
      <c r="AB1061" s="92"/>
      <c r="AC1061" s="91"/>
      <c r="AD1061" s="92"/>
      <c r="AE1061" s="92"/>
      <c r="AF1061" s="92"/>
      <c r="AG1061" s="583"/>
      <c r="AH1061" s="67" t="s">
        <v>4925</v>
      </c>
      <c r="AI1061" s="54">
        <v>4.2999999999999997E-2</v>
      </c>
      <c r="AJ1061" s="54">
        <v>1986</v>
      </c>
      <c r="AK1061" s="57" t="s">
        <v>4926</v>
      </c>
      <c r="AL1061" s="92"/>
    </row>
    <row r="1062" spans="1:38" x14ac:dyDescent="0.25">
      <c r="A1062" s="63"/>
      <c r="B1062" s="62"/>
      <c r="C1062" s="62"/>
      <c r="D1062" s="92"/>
      <c r="E1062" s="92"/>
      <c r="F1062" s="92"/>
      <c r="G1062" s="92"/>
      <c r="H1062" s="92"/>
      <c r="I1062" s="92"/>
      <c r="J1062" s="92"/>
      <c r="K1062" s="92"/>
      <c r="L1062" s="92"/>
      <c r="M1062" s="93"/>
      <c r="N1062" s="67"/>
      <c r="O1062" s="54"/>
      <c r="P1062" s="54"/>
      <c r="Q1062" s="94"/>
      <c r="R1062" s="98"/>
      <c r="S1062" s="99"/>
      <c r="T1062" s="93"/>
      <c r="U1062" s="93"/>
      <c r="V1062" s="100"/>
      <c r="W1062" s="92"/>
      <c r="X1062" s="95"/>
      <c r="Y1062" s="92"/>
      <c r="Z1062" s="92"/>
      <c r="AA1062" s="92"/>
      <c r="AB1062" s="92"/>
      <c r="AC1062" s="91"/>
      <c r="AD1062" s="92"/>
      <c r="AE1062" s="92"/>
      <c r="AF1062" s="92"/>
      <c r="AG1062" s="583"/>
      <c r="AH1062" s="67" t="s">
        <v>4927</v>
      </c>
      <c r="AI1062" s="54">
        <v>6.4000000000000001E-2</v>
      </c>
      <c r="AJ1062" s="54">
        <v>1986</v>
      </c>
      <c r="AK1062" s="57" t="s">
        <v>4928</v>
      </c>
      <c r="AL1062" s="92"/>
    </row>
    <row r="1063" spans="1:38" x14ac:dyDescent="0.25">
      <c r="A1063" s="63"/>
      <c r="B1063" s="62"/>
      <c r="C1063" s="62"/>
      <c r="D1063" s="92"/>
      <c r="E1063" s="92"/>
      <c r="F1063" s="92"/>
      <c r="G1063" s="92"/>
      <c r="H1063" s="92"/>
      <c r="I1063" s="92"/>
      <c r="J1063" s="92"/>
      <c r="K1063" s="92"/>
      <c r="L1063" s="92"/>
      <c r="M1063" s="93"/>
      <c r="N1063" s="73"/>
      <c r="O1063" s="54"/>
      <c r="P1063" s="54"/>
      <c r="Q1063" s="94"/>
      <c r="R1063" s="98"/>
      <c r="S1063" s="99"/>
      <c r="T1063" s="93"/>
      <c r="U1063" s="93"/>
      <c r="V1063" s="100"/>
      <c r="W1063" s="92"/>
      <c r="X1063" s="95"/>
      <c r="Y1063" s="92"/>
      <c r="Z1063" s="92"/>
      <c r="AA1063" s="92"/>
      <c r="AB1063" s="92"/>
      <c r="AC1063" s="91"/>
      <c r="AD1063" s="92"/>
      <c r="AE1063" s="92"/>
      <c r="AF1063" s="92"/>
      <c r="AG1063" s="583"/>
      <c r="AH1063" s="67" t="s">
        <v>4929</v>
      </c>
      <c r="AI1063" s="54">
        <v>6.0999999999999999E-2</v>
      </c>
      <c r="AJ1063" s="54">
        <v>1986</v>
      </c>
      <c r="AK1063" s="57" t="s">
        <v>4922</v>
      </c>
      <c r="AL1063" s="92"/>
    </row>
    <row r="1064" spans="1:38" x14ac:dyDescent="0.25">
      <c r="A1064" s="63"/>
      <c r="B1064" s="62"/>
      <c r="C1064" s="62"/>
      <c r="D1064" s="92"/>
      <c r="E1064" s="92"/>
      <c r="F1064" s="92"/>
      <c r="G1064" s="92"/>
      <c r="H1064" s="92"/>
      <c r="I1064" s="92"/>
      <c r="J1064" s="92"/>
      <c r="K1064" s="92"/>
      <c r="L1064" s="92"/>
      <c r="M1064" s="93"/>
      <c r="N1064" s="67"/>
      <c r="O1064" s="54"/>
      <c r="P1064" s="54"/>
      <c r="Q1064" s="94"/>
      <c r="R1064" s="98"/>
      <c r="S1064" s="99"/>
      <c r="T1064" s="93"/>
      <c r="U1064" s="93"/>
      <c r="V1064" s="100"/>
      <c r="W1064" s="92"/>
      <c r="X1064" s="95"/>
      <c r="Y1064" s="92"/>
      <c r="Z1064" s="92"/>
      <c r="AA1064" s="92"/>
      <c r="AB1064" s="92"/>
      <c r="AC1064" s="91"/>
      <c r="AD1064" s="92"/>
      <c r="AE1064" s="92"/>
      <c r="AF1064" s="92"/>
      <c r="AG1064" s="584"/>
      <c r="AH1064" s="67" t="s">
        <v>4930</v>
      </c>
      <c r="AI1064" s="54">
        <v>7.0000000000000007E-2</v>
      </c>
      <c r="AJ1064" s="54">
        <v>1986</v>
      </c>
      <c r="AK1064" s="57" t="s">
        <v>4928</v>
      </c>
      <c r="AL1064" s="92"/>
    </row>
    <row r="1065" spans="1:38" x14ac:dyDescent="0.25">
      <c r="A1065" s="63"/>
      <c r="B1065" s="62"/>
      <c r="C1065" s="62"/>
      <c r="D1065" s="92"/>
      <c r="E1065" s="92"/>
      <c r="F1065" s="92"/>
      <c r="G1065" s="92"/>
      <c r="H1065" s="92"/>
      <c r="I1065" s="92"/>
      <c r="J1065" s="92"/>
      <c r="K1065" s="92"/>
      <c r="L1065" s="92"/>
      <c r="M1065" s="93"/>
      <c r="N1065" s="67"/>
      <c r="O1065" s="54"/>
      <c r="P1065" s="54"/>
      <c r="Q1065" s="94"/>
      <c r="R1065" s="98"/>
      <c r="S1065" s="99"/>
      <c r="T1065" s="93"/>
      <c r="U1065" s="93"/>
      <c r="V1065" s="100"/>
      <c r="W1065" s="92"/>
      <c r="X1065" s="95"/>
      <c r="Y1065" s="92"/>
      <c r="Z1065" s="92"/>
      <c r="AA1065" s="92"/>
      <c r="AB1065" s="92"/>
      <c r="AC1065" s="91"/>
      <c r="AD1065" s="92"/>
      <c r="AE1065" s="92"/>
      <c r="AF1065" s="92"/>
      <c r="AG1065" s="522"/>
      <c r="AH1065" s="67"/>
      <c r="AI1065" s="54"/>
      <c r="AJ1065" s="54"/>
      <c r="AK1065" s="57"/>
      <c r="AL1065" s="92"/>
    </row>
    <row r="1066" spans="1:38" x14ac:dyDescent="0.25">
      <c r="A1066" s="63"/>
      <c r="B1066" s="62"/>
      <c r="C1066" s="62"/>
      <c r="D1066" s="92"/>
      <c r="E1066" s="92"/>
      <c r="F1066" s="92"/>
      <c r="G1066" s="92"/>
      <c r="H1066" s="92"/>
      <c r="I1066" s="92"/>
      <c r="J1066" s="92"/>
      <c r="K1066" s="92"/>
      <c r="L1066" s="92"/>
      <c r="M1066" s="93"/>
      <c r="N1066" s="67"/>
      <c r="O1066" s="54"/>
      <c r="P1066" s="54"/>
      <c r="Q1066" s="94"/>
      <c r="R1066" s="98"/>
      <c r="S1066" s="99"/>
      <c r="T1066" s="93"/>
      <c r="U1066" s="93"/>
      <c r="V1066" s="100"/>
      <c r="W1066" s="92"/>
      <c r="X1066" s="95"/>
      <c r="Y1066" s="92"/>
      <c r="Z1066" s="92"/>
      <c r="AA1066" s="92"/>
      <c r="AB1066" s="92"/>
      <c r="AC1066" s="91"/>
      <c r="AD1066" s="92"/>
      <c r="AE1066" s="92"/>
      <c r="AF1066" s="92"/>
      <c r="AG1066" s="522"/>
      <c r="AH1066" s="67"/>
      <c r="AI1066" s="54"/>
      <c r="AJ1066" s="54"/>
      <c r="AK1066" s="57"/>
      <c r="AL1066" s="92"/>
    </row>
    <row r="1067" spans="1:38" x14ac:dyDescent="0.25">
      <c r="A1067" s="63"/>
      <c r="B1067" s="62"/>
      <c r="C1067" s="62"/>
      <c r="D1067" s="92"/>
      <c r="E1067" s="92"/>
      <c r="F1067" s="92"/>
      <c r="G1067" s="92"/>
      <c r="H1067" s="92"/>
      <c r="I1067" s="92"/>
      <c r="J1067" s="92"/>
      <c r="K1067" s="92"/>
      <c r="L1067" s="92"/>
      <c r="M1067" s="93"/>
      <c r="N1067" s="67"/>
      <c r="O1067" s="54"/>
      <c r="P1067" s="54"/>
      <c r="Q1067" s="94"/>
      <c r="R1067" s="98"/>
      <c r="S1067" s="99"/>
      <c r="T1067" s="93"/>
      <c r="U1067" s="93"/>
      <c r="V1067" s="100"/>
      <c r="W1067" s="92"/>
      <c r="X1067" s="95"/>
      <c r="Y1067" s="92"/>
      <c r="Z1067" s="92"/>
      <c r="AA1067" s="92"/>
      <c r="AB1067" s="92"/>
      <c r="AC1067" s="91"/>
      <c r="AD1067" s="92"/>
      <c r="AE1067" s="92"/>
      <c r="AF1067" s="92"/>
      <c r="AG1067" s="522"/>
      <c r="AL1067" s="92"/>
    </row>
    <row r="1068" spans="1:38" x14ac:dyDescent="0.25">
      <c r="A1068" s="63"/>
      <c r="B1068" s="62"/>
      <c r="C1068" s="62"/>
      <c r="D1068" s="92"/>
      <c r="E1068" s="92"/>
      <c r="F1068" s="92"/>
      <c r="G1068" s="92"/>
      <c r="H1068" s="92"/>
      <c r="I1068" s="92"/>
      <c r="J1068" s="92"/>
      <c r="K1068" s="92"/>
      <c r="L1068" s="92"/>
      <c r="M1068" s="93" t="s">
        <v>4931</v>
      </c>
      <c r="N1068" s="73" t="s">
        <v>4932</v>
      </c>
      <c r="O1068" s="54">
        <v>0.159</v>
      </c>
      <c r="P1068" s="54">
        <v>1995</v>
      </c>
      <c r="Q1068" s="94" t="s">
        <v>4933</v>
      </c>
      <c r="R1068" s="66" t="s">
        <v>4934</v>
      </c>
      <c r="S1068" s="580">
        <v>86</v>
      </c>
      <c r="T1068" s="66">
        <v>1995</v>
      </c>
      <c r="U1068" s="578" t="s">
        <v>1016</v>
      </c>
      <c r="V1068" s="578" t="s">
        <v>1801</v>
      </c>
      <c r="W1068" s="92"/>
      <c r="X1068" s="95"/>
      <c r="Y1068" s="92"/>
      <c r="Z1068" s="92"/>
      <c r="AA1068" s="92"/>
      <c r="AB1068" s="92"/>
      <c r="AC1068" s="91"/>
      <c r="AD1068" s="92"/>
      <c r="AE1068" s="92"/>
      <c r="AF1068" s="92"/>
      <c r="AG1068" s="582" t="s">
        <v>4935</v>
      </c>
      <c r="AH1068" s="67" t="s">
        <v>4936</v>
      </c>
      <c r="AI1068" s="54">
        <v>2.3E-2</v>
      </c>
      <c r="AJ1068" s="54">
        <v>1994</v>
      </c>
      <c r="AK1068" s="57" t="s">
        <v>3910</v>
      </c>
      <c r="AL1068" s="92"/>
    </row>
    <row r="1069" spans="1:38" ht="38.25" x14ac:dyDescent="0.25">
      <c r="A1069" s="63"/>
      <c r="B1069" s="62"/>
      <c r="C1069" s="62"/>
      <c r="D1069" s="92"/>
      <c r="E1069" s="92"/>
      <c r="F1069" s="92"/>
      <c r="G1069" s="92"/>
      <c r="H1069" s="92"/>
      <c r="I1069" s="92"/>
      <c r="J1069" s="92"/>
      <c r="K1069" s="92"/>
      <c r="L1069" s="92"/>
      <c r="M1069" s="93"/>
      <c r="N1069" s="73"/>
      <c r="O1069" s="54"/>
      <c r="P1069" s="54"/>
      <c r="Q1069" s="94"/>
      <c r="R1069" s="110" t="s">
        <v>4937</v>
      </c>
      <c r="S1069" s="581"/>
      <c r="T1069" s="99">
        <v>2010</v>
      </c>
      <c r="U1069" s="579"/>
      <c r="V1069" s="579"/>
      <c r="W1069" s="92"/>
      <c r="X1069" s="95"/>
      <c r="Y1069" s="92"/>
      <c r="Z1069" s="92"/>
      <c r="AA1069" s="92"/>
      <c r="AB1069" s="92"/>
      <c r="AC1069" s="91"/>
      <c r="AD1069" s="92"/>
      <c r="AE1069" s="92"/>
      <c r="AF1069" s="92"/>
      <c r="AG1069" s="584"/>
      <c r="AH1069" s="67" t="s">
        <v>4938</v>
      </c>
      <c r="AI1069" s="54">
        <v>2.3E-2</v>
      </c>
      <c r="AJ1069" s="54">
        <v>1994</v>
      </c>
      <c r="AK1069" s="57" t="s">
        <v>3910</v>
      </c>
      <c r="AL1069" s="92"/>
    </row>
    <row r="1070" spans="1:38" x14ac:dyDescent="0.25">
      <c r="A1070" s="63"/>
      <c r="B1070" s="62"/>
      <c r="C1070" s="62"/>
      <c r="D1070" s="92"/>
      <c r="E1070" s="92"/>
      <c r="F1070" s="92"/>
      <c r="G1070" s="92"/>
      <c r="H1070" s="92"/>
      <c r="I1070" s="92"/>
      <c r="J1070" s="92"/>
      <c r="K1070" s="92"/>
      <c r="L1070" s="92"/>
      <c r="M1070" s="93"/>
      <c r="N1070" s="73"/>
      <c r="O1070" s="54"/>
      <c r="P1070" s="54"/>
      <c r="Q1070" s="94"/>
      <c r="R1070" s="98"/>
      <c r="S1070" s="99"/>
      <c r="T1070" s="93"/>
      <c r="U1070" s="93"/>
      <c r="V1070" s="100"/>
      <c r="W1070" s="92"/>
      <c r="X1070" s="95"/>
      <c r="Y1070" s="92"/>
      <c r="Z1070" s="92"/>
      <c r="AA1070" s="92"/>
      <c r="AB1070" s="92"/>
      <c r="AC1070" s="91"/>
      <c r="AD1070" s="92"/>
      <c r="AE1070" s="92"/>
      <c r="AF1070" s="92"/>
      <c r="AG1070" s="582" t="s">
        <v>4939</v>
      </c>
      <c r="AH1070" s="519" t="s">
        <v>4940</v>
      </c>
      <c r="AI1070" s="54">
        <v>0.115</v>
      </c>
      <c r="AJ1070" s="54">
        <v>2017</v>
      </c>
      <c r="AK1070" s="111" t="s">
        <v>3475</v>
      </c>
      <c r="AL1070" s="92"/>
    </row>
    <row r="1071" spans="1:38" x14ac:dyDescent="0.25">
      <c r="A1071" s="63"/>
      <c r="B1071" s="62"/>
      <c r="C1071" s="62"/>
      <c r="D1071" s="92"/>
      <c r="E1071" s="92"/>
      <c r="F1071" s="92"/>
      <c r="G1071" s="92"/>
      <c r="H1071" s="92"/>
      <c r="I1071" s="92"/>
      <c r="J1071" s="92"/>
      <c r="K1071" s="92"/>
      <c r="L1071" s="92"/>
      <c r="M1071" s="93"/>
      <c r="N1071" s="73"/>
      <c r="O1071" s="54"/>
      <c r="P1071" s="54"/>
      <c r="Q1071" s="94"/>
      <c r="R1071" s="98"/>
      <c r="S1071" s="99"/>
      <c r="T1071" s="93"/>
      <c r="U1071" s="93"/>
      <c r="V1071" s="100"/>
      <c r="W1071" s="92"/>
      <c r="X1071" s="95"/>
      <c r="Y1071" s="92"/>
      <c r="Z1071" s="92"/>
      <c r="AA1071" s="92"/>
      <c r="AB1071" s="92"/>
      <c r="AC1071" s="91"/>
      <c r="AD1071" s="92"/>
      <c r="AE1071" s="92"/>
      <c r="AF1071" s="92"/>
      <c r="AG1071" s="583"/>
      <c r="AH1071" s="138"/>
      <c r="AI1071" s="54">
        <v>0.115</v>
      </c>
      <c r="AJ1071" s="54">
        <v>2017</v>
      </c>
      <c r="AK1071" s="111" t="s">
        <v>3475</v>
      </c>
      <c r="AL1071" s="92"/>
    </row>
    <row r="1072" spans="1:38" x14ac:dyDescent="0.25">
      <c r="A1072" s="63"/>
      <c r="B1072" s="62"/>
      <c r="C1072" s="62"/>
      <c r="D1072" s="92"/>
      <c r="E1072" s="92"/>
      <c r="F1072" s="92"/>
      <c r="G1072" s="92"/>
      <c r="H1072" s="92"/>
      <c r="I1072" s="92"/>
      <c r="J1072" s="92"/>
      <c r="K1072" s="92"/>
      <c r="L1072" s="92"/>
      <c r="M1072" s="93"/>
      <c r="N1072" s="73"/>
      <c r="O1072" s="54"/>
      <c r="P1072" s="54"/>
      <c r="Q1072" s="94"/>
      <c r="R1072" s="98"/>
      <c r="S1072" s="99"/>
      <c r="T1072" s="93"/>
      <c r="U1072" s="93"/>
      <c r="V1072" s="100"/>
      <c r="W1072" s="92"/>
      <c r="X1072" s="95"/>
      <c r="Y1072" s="92"/>
      <c r="Z1072" s="92"/>
      <c r="AA1072" s="92"/>
      <c r="AB1072" s="92"/>
      <c r="AC1072" s="91"/>
      <c r="AD1072" s="92"/>
      <c r="AE1072" s="92"/>
      <c r="AF1072" s="92"/>
      <c r="AG1072" s="583"/>
      <c r="AH1072" s="519" t="s">
        <v>4941</v>
      </c>
      <c r="AI1072" s="54">
        <v>0.115</v>
      </c>
      <c r="AJ1072" s="54">
        <v>2017</v>
      </c>
      <c r="AK1072" s="111" t="s">
        <v>3475</v>
      </c>
      <c r="AL1072" s="92"/>
    </row>
    <row r="1073" spans="1:38" x14ac:dyDescent="0.25">
      <c r="A1073" s="63"/>
      <c r="B1073" s="62"/>
      <c r="C1073" s="62"/>
      <c r="D1073" s="92"/>
      <c r="E1073" s="92"/>
      <c r="F1073" s="92"/>
      <c r="G1073" s="92"/>
      <c r="H1073" s="92"/>
      <c r="I1073" s="92"/>
      <c r="J1073" s="92"/>
      <c r="K1073" s="92"/>
      <c r="L1073" s="92"/>
      <c r="M1073" s="93"/>
      <c r="N1073" s="73"/>
      <c r="O1073" s="54"/>
      <c r="P1073" s="54"/>
      <c r="Q1073" s="94"/>
      <c r="R1073" s="98"/>
      <c r="S1073" s="99"/>
      <c r="T1073" s="93"/>
      <c r="U1073" s="93"/>
      <c r="V1073" s="100"/>
      <c r="W1073" s="92"/>
      <c r="X1073" s="95"/>
      <c r="Y1073" s="92"/>
      <c r="Z1073" s="92"/>
      <c r="AA1073" s="92"/>
      <c r="AB1073" s="92"/>
      <c r="AC1073" s="91"/>
      <c r="AD1073" s="92"/>
      <c r="AE1073" s="92"/>
      <c r="AF1073" s="92"/>
      <c r="AG1073" s="584"/>
      <c r="AH1073" s="138"/>
      <c r="AI1073" s="54">
        <v>0.115</v>
      </c>
      <c r="AJ1073" s="54">
        <v>2017</v>
      </c>
      <c r="AK1073" s="111" t="s">
        <v>3475</v>
      </c>
      <c r="AL1073" s="92"/>
    </row>
    <row r="1074" spans="1:38" x14ac:dyDescent="0.25">
      <c r="A1074" s="63"/>
      <c r="B1074" s="62"/>
      <c r="C1074" s="62"/>
      <c r="D1074" s="92"/>
      <c r="E1074" s="92"/>
      <c r="F1074" s="92"/>
      <c r="G1074" s="92"/>
      <c r="H1074" s="92"/>
      <c r="I1074" s="92"/>
      <c r="J1074" s="92"/>
      <c r="K1074" s="92"/>
      <c r="L1074" s="92"/>
      <c r="M1074" s="93"/>
      <c r="N1074" s="73"/>
      <c r="O1074" s="54"/>
      <c r="P1074" s="54"/>
      <c r="Q1074" s="94"/>
      <c r="R1074" s="98"/>
      <c r="S1074" s="99"/>
      <c r="T1074" s="93"/>
      <c r="U1074" s="93"/>
      <c r="V1074" s="100"/>
      <c r="W1074" s="92"/>
      <c r="X1074" s="95"/>
      <c r="Y1074" s="92"/>
      <c r="Z1074" s="92"/>
      <c r="AA1074" s="92"/>
      <c r="AB1074" s="92"/>
      <c r="AC1074" s="91"/>
      <c r="AD1074" s="92"/>
      <c r="AE1074" s="92"/>
      <c r="AF1074" s="92"/>
      <c r="AG1074" s="582" t="s">
        <v>4942</v>
      </c>
      <c r="AH1074" s="519" t="s">
        <v>4943</v>
      </c>
      <c r="AI1074" s="54">
        <v>0.05</v>
      </c>
      <c r="AJ1074" s="54">
        <v>2019</v>
      </c>
      <c r="AK1074" s="57" t="s">
        <v>3475</v>
      </c>
      <c r="AL1074" s="92"/>
    </row>
    <row r="1075" spans="1:38" x14ac:dyDescent="0.25">
      <c r="A1075" s="63"/>
      <c r="B1075" s="62"/>
      <c r="C1075" s="62"/>
      <c r="D1075" s="92"/>
      <c r="E1075" s="92"/>
      <c r="F1075" s="92"/>
      <c r="G1075" s="92"/>
      <c r="H1075" s="92"/>
      <c r="I1075" s="92"/>
      <c r="J1075" s="92"/>
      <c r="K1075" s="92"/>
      <c r="L1075" s="92"/>
      <c r="M1075" s="93"/>
      <c r="N1075" s="73"/>
      <c r="O1075" s="54"/>
      <c r="P1075" s="54"/>
      <c r="Q1075" s="94"/>
      <c r="R1075" s="98"/>
      <c r="S1075" s="99"/>
      <c r="T1075" s="93"/>
      <c r="U1075" s="93"/>
      <c r="V1075" s="100"/>
      <c r="W1075" s="92"/>
      <c r="X1075" s="95"/>
      <c r="Y1075" s="92"/>
      <c r="Z1075" s="92"/>
      <c r="AA1075" s="92"/>
      <c r="AB1075" s="92"/>
      <c r="AC1075" s="91"/>
      <c r="AD1075" s="92"/>
      <c r="AE1075" s="92"/>
      <c r="AF1075" s="92"/>
      <c r="AG1075" s="583"/>
      <c r="AH1075" s="138"/>
      <c r="AI1075" s="54">
        <v>0.05</v>
      </c>
      <c r="AJ1075" s="54">
        <v>2019</v>
      </c>
      <c r="AK1075" s="57" t="s">
        <v>3475</v>
      </c>
      <c r="AL1075" s="92"/>
    </row>
    <row r="1076" spans="1:38" x14ac:dyDescent="0.25">
      <c r="A1076" s="63"/>
      <c r="B1076" s="62"/>
      <c r="C1076" s="62"/>
      <c r="D1076" s="92"/>
      <c r="E1076" s="92"/>
      <c r="F1076" s="92"/>
      <c r="G1076" s="92"/>
      <c r="H1076" s="92"/>
      <c r="I1076" s="92"/>
      <c r="J1076" s="92"/>
      <c r="K1076" s="92"/>
      <c r="L1076" s="92"/>
      <c r="M1076" s="93"/>
      <c r="N1076" s="73"/>
      <c r="O1076" s="54"/>
      <c r="P1076" s="54"/>
      <c r="Q1076" s="94"/>
      <c r="R1076" s="98"/>
      <c r="S1076" s="99"/>
      <c r="T1076" s="93"/>
      <c r="U1076" s="93"/>
      <c r="V1076" s="100"/>
      <c r="W1076" s="92"/>
      <c r="X1076" s="95"/>
      <c r="Y1076" s="92"/>
      <c r="Z1076" s="92"/>
      <c r="AA1076" s="92"/>
      <c r="AB1076" s="92"/>
      <c r="AC1076" s="91"/>
      <c r="AD1076" s="92"/>
      <c r="AE1076" s="92"/>
      <c r="AF1076" s="92"/>
      <c r="AG1076" s="583"/>
      <c r="AH1076" s="519" t="s">
        <v>4944</v>
      </c>
      <c r="AI1076" s="54">
        <v>0.05</v>
      </c>
      <c r="AJ1076" s="54">
        <v>2019</v>
      </c>
      <c r="AK1076" s="57" t="s">
        <v>3475</v>
      </c>
      <c r="AL1076" s="92"/>
    </row>
    <row r="1077" spans="1:38" x14ac:dyDescent="0.25">
      <c r="A1077" s="63"/>
      <c r="B1077" s="62"/>
      <c r="C1077" s="62"/>
      <c r="D1077" s="92"/>
      <c r="E1077" s="92"/>
      <c r="F1077" s="92"/>
      <c r="G1077" s="92"/>
      <c r="H1077" s="92"/>
      <c r="I1077" s="92"/>
      <c r="J1077" s="92"/>
      <c r="K1077" s="92"/>
      <c r="L1077" s="92"/>
      <c r="M1077" s="93"/>
      <c r="N1077" s="73"/>
      <c r="O1077" s="54"/>
      <c r="P1077" s="54"/>
      <c r="Q1077" s="94"/>
      <c r="R1077" s="98"/>
      <c r="S1077" s="99"/>
      <c r="T1077" s="93"/>
      <c r="U1077" s="93"/>
      <c r="V1077" s="100"/>
      <c r="W1077" s="92"/>
      <c r="X1077" s="95"/>
      <c r="Y1077" s="92"/>
      <c r="Z1077" s="92"/>
      <c r="AA1077" s="92"/>
      <c r="AB1077" s="92"/>
      <c r="AC1077" s="91"/>
      <c r="AD1077" s="92"/>
      <c r="AE1077" s="92"/>
      <c r="AF1077" s="92"/>
      <c r="AG1077" s="584"/>
      <c r="AH1077" s="138"/>
      <c r="AI1077" s="54">
        <v>0.05</v>
      </c>
      <c r="AJ1077" s="54">
        <v>2019</v>
      </c>
      <c r="AK1077" s="57" t="s">
        <v>3475</v>
      </c>
      <c r="AL1077" s="92"/>
    </row>
    <row r="1078" spans="1:38" x14ac:dyDescent="0.25">
      <c r="A1078" s="63"/>
      <c r="B1078" s="62"/>
      <c r="C1078" s="62"/>
      <c r="D1078" s="92"/>
      <c r="E1078" s="92"/>
      <c r="F1078" s="92"/>
      <c r="G1078" s="92"/>
      <c r="H1078" s="92"/>
      <c r="I1078" s="92"/>
      <c r="J1078" s="92"/>
      <c r="K1078" s="92"/>
      <c r="L1078" s="92"/>
      <c r="M1078" s="93"/>
      <c r="N1078" s="73"/>
      <c r="O1078" s="54"/>
      <c r="P1078" s="54"/>
      <c r="Q1078" s="94"/>
      <c r="R1078" s="98"/>
      <c r="S1078" s="99"/>
      <c r="T1078" s="93"/>
      <c r="U1078" s="93"/>
      <c r="V1078" s="100"/>
      <c r="W1078" s="92"/>
      <c r="X1078" s="95"/>
      <c r="Y1078" s="92"/>
      <c r="Z1078" s="92"/>
      <c r="AA1078" s="92"/>
      <c r="AB1078" s="92"/>
      <c r="AC1078" s="91"/>
      <c r="AD1078" s="92"/>
      <c r="AE1078" s="92"/>
      <c r="AF1078" s="92"/>
      <c r="AG1078" s="522" t="s">
        <v>4945</v>
      </c>
      <c r="AH1078" s="67" t="s">
        <v>4946</v>
      </c>
      <c r="AI1078" s="54">
        <v>0.20100000000000001</v>
      </c>
      <c r="AJ1078" s="54">
        <v>2020</v>
      </c>
      <c r="AK1078" s="57" t="s">
        <v>4947</v>
      </c>
      <c r="AL1078" s="92"/>
    </row>
    <row r="1079" spans="1:38" x14ac:dyDescent="0.25">
      <c r="A1079" s="63"/>
      <c r="B1079" s="62"/>
      <c r="C1079" s="62"/>
      <c r="D1079" s="92"/>
      <c r="E1079" s="92"/>
      <c r="F1079" s="92"/>
      <c r="G1079" s="92"/>
      <c r="H1079" s="92"/>
      <c r="I1079" s="92"/>
      <c r="J1079" s="92"/>
      <c r="K1079" s="92"/>
      <c r="L1079" s="92"/>
      <c r="M1079" s="93"/>
      <c r="N1079" s="73"/>
      <c r="O1079" s="54"/>
      <c r="P1079" s="54"/>
      <c r="Q1079" s="94"/>
      <c r="R1079" s="98"/>
      <c r="S1079" s="99"/>
      <c r="T1079" s="93"/>
      <c r="U1079" s="93"/>
      <c r="V1079" s="100"/>
      <c r="W1079" s="92"/>
      <c r="X1079" s="95"/>
      <c r="Y1079" s="92"/>
      <c r="Z1079" s="92"/>
      <c r="AA1079" s="92"/>
      <c r="AB1079" s="92"/>
      <c r="AC1079" s="91"/>
      <c r="AD1079" s="92"/>
      <c r="AE1079" s="92"/>
      <c r="AF1079" s="92"/>
      <c r="AG1079" s="522"/>
      <c r="AH1079" s="67"/>
      <c r="AI1079" s="54"/>
      <c r="AJ1079" s="54"/>
      <c r="AK1079" s="57"/>
      <c r="AL1079" s="92"/>
    </row>
    <row r="1080" spans="1:38" x14ac:dyDescent="0.25">
      <c r="A1080" s="63"/>
      <c r="B1080" s="62"/>
      <c r="C1080" s="62"/>
      <c r="D1080" s="92"/>
      <c r="E1080" s="92"/>
      <c r="F1080" s="92"/>
      <c r="G1080" s="92"/>
      <c r="H1080" s="92"/>
      <c r="I1080" s="92"/>
      <c r="J1080" s="92"/>
      <c r="K1080" s="92"/>
      <c r="L1080" s="92"/>
      <c r="M1080" s="93"/>
      <c r="N1080" s="73"/>
      <c r="O1080" s="54"/>
      <c r="P1080" s="54"/>
      <c r="Q1080" s="94"/>
      <c r="R1080" s="98"/>
      <c r="S1080" s="99"/>
      <c r="T1080" s="93"/>
      <c r="U1080" s="93"/>
      <c r="V1080" s="100"/>
      <c r="W1080" s="92"/>
      <c r="X1080" s="95"/>
      <c r="Y1080" s="92"/>
      <c r="Z1080" s="92"/>
      <c r="AA1080" s="92"/>
      <c r="AB1080" s="92"/>
      <c r="AC1080" s="91"/>
      <c r="AD1080" s="92"/>
      <c r="AE1080" s="92"/>
      <c r="AF1080" s="92"/>
      <c r="AG1080" s="522"/>
      <c r="AH1080" s="67"/>
      <c r="AI1080" s="54"/>
      <c r="AJ1080" s="54"/>
      <c r="AK1080" s="57"/>
      <c r="AL1080" s="92"/>
    </row>
    <row r="1081" spans="1:38" x14ac:dyDescent="0.25">
      <c r="A1081" s="63"/>
      <c r="B1081" s="62"/>
      <c r="C1081" s="62"/>
      <c r="D1081" s="92"/>
      <c r="E1081" s="92"/>
      <c r="F1081" s="92"/>
      <c r="G1081" s="92"/>
      <c r="H1081" s="92"/>
      <c r="I1081" s="92"/>
      <c r="J1081" s="92"/>
      <c r="K1081" s="92"/>
      <c r="L1081" s="92"/>
      <c r="M1081" s="93" t="s">
        <v>4931</v>
      </c>
      <c r="N1081" s="73" t="s">
        <v>4948</v>
      </c>
      <c r="O1081" s="54">
        <v>0.17399999999999999</v>
      </c>
      <c r="P1081" s="54">
        <v>1997</v>
      </c>
      <c r="Q1081" s="94" t="s">
        <v>4949</v>
      </c>
      <c r="R1081" s="66" t="s">
        <v>4950</v>
      </c>
      <c r="S1081" s="578">
        <v>88</v>
      </c>
      <c r="T1081" s="578">
        <v>1997</v>
      </c>
      <c r="U1081" s="578" t="s">
        <v>1016</v>
      </c>
      <c r="V1081" s="578" t="s">
        <v>56</v>
      </c>
      <c r="W1081" s="92"/>
      <c r="X1081" s="95"/>
      <c r="Y1081" s="92"/>
      <c r="Z1081" s="92"/>
      <c r="AA1081" s="92"/>
      <c r="AB1081" s="92"/>
      <c r="AC1081" s="91"/>
      <c r="AD1081" s="92"/>
      <c r="AE1081" s="92"/>
      <c r="AF1081" s="92"/>
      <c r="AG1081" s="522"/>
      <c r="AH1081" s="67"/>
      <c r="AI1081" s="54"/>
      <c r="AJ1081" s="54"/>
      <c r="AK1081" s="57"/>
      <c r="AL1081" s="92"/>
    </row>
    <row r="1082" spans="1:38" ht="38.25" x14ac:dyDescent="0.25">
      <c r="A1082" s="63"/>
      <c r="B1082" s="62"/>
      <c r="C1082" s="62"/>
      <c r="D1082" s="92"/>
      <c r="E1082" s="92"/>
      <c r="F1082" s="92"/>
      <c r="G1082" s="92"/>
      <c r="H1082" s="92"/>
      <c r="I1082" s="92"/>
      <c r="J1082" s="92"/>
      <c r="K1082" s="92"/>
      <c r="L1082" s="92"/>
      <c r="M1082" s="93"/>
      <c r="N1082" s="73"/>
      <c r="O1082" s="54"/>
      <c r="P1082" s="54"/>
      <c r="Q1082" s="94"/>
      <c r="R1082" s="110" t="s">
        <v>4951</v>
      </c>
      <c r="S1082" s="579"/>
      <c r="T1082" s="579"/>
      <c r="U1082" s="579"/>
      <c r="V1082" s="579"/>
      <c r="W1082" s="92"/>
      <c r="X1082" s="95"/>
      <c r="Y1082" s="92"/>
      <c r="Z1082" s="92"/>
      <c r="AA1082" s="92"/>
      <c r="AB1082" s="92"/>
      <c r="AC1082" s="91"/>
      <c r="AD1082" s="92"/>
      <c r="AE1082" s="92"/>
      <c r="AF1082" s="92"/>
      <c r="AG1082" s="522"/>
      <c r="AL1082" s="92"/>
    </row>
    <row r="1083" spans="1:38" x14ac:dyDescent="0.25">
      <c r="A1083" s="63"/>
      <c r="B1083" s="62"/>
      <c r="C1083" s="62"/>
      <c r="D1083" s="92"/>
      <c r="E1083" s="92"/>
      <c r="F1083" s="92"/>
      <c r="G1083" s="92"/>
      <c r="H1083" s="92"/>
      <c r="I1083" s="92"/>
      <c r="J1083" s="92"/>
      <c r="K1083" s="92"/>
      <c r="L1083" s="92"/>
      <c r="M1083" s="93" t="s">
        <v>4826</v>
      </c>
      <c r="N1083" s="73" t="s">
        <v>4952</v>
      </c>
      <c r="O1083" s="54">
        <v>0.34300000000000003</v>
      </c>
      <c r="P1083" s="54">
        <v>2007</v>
      </c>
      <c r="Q1083" s="94" t="s">
        <v>3521</v>
      </c>
      <c r="R1083" s="66" t="s">
        <v>4953</v>
      </c>
      <c r="S1083" s="580">
        <v>81</v>
      </c>
      <c r="T1083" s="578">
        <v>1993</v>
      </c>
      <c r="U1083" s="578" t="s">
        <v>1016</v>
      </c>
      <c r="V1083" s="578" t="s">
        <v>56</v>
      </c>
      <c r="W1083" s="92"/>
      <c r="X1083" s="95"/>
      <c r="Y1083" s="92"/>
      <c r="Z1083" s="92"/>
      <c r="AA1083" s="92"/>
      <c r="AB1083" s="92"/>
      <c r="AC1083" s="91"/>
      <c r="AD1083" s="92"/>
      <c r="AE1083" s="92"/>
      <c r="AF1083" s="92"/>
      <c r="AG1083" s="582" t="s">
        <v>4954</v>
      </c>
      <c r="AH1083" s="67" t="s">
        <v>4955</v>
      </c>
      <c r="AI1083" s="54">
        <v>0.125</v>
      </c>
      <c r="AJ1083" s="54">
        <v>1992</v>
      </c>
      <c r="AK1083" s="57" t="s">
        <v>4956</v>
      </c>
      <c r="AL1083" s="92"/>
    </row>
    <row r="1084" spans="1:38" ht="38.25" x14ac:dyDescent="0.25">
      <c r="A1084" s="63"/>
      <c r="B1084" s="62"/>
      <c r="C1084" s="62"/>
      <c r="D1084" s="92"/>
      <c r="E1084" s="92"/>
      <c r="F1084" s="92"/>
      <c r="G1084" s="92"/>
      <c r="H1084" s="92"/>
      <c r="I1084" s="92"/>
      <c r="J1084" s="92"/>
      <c r="K1084" s="92"/>
      <c r="L1084" s="92"/>
      <c r="M1084" s="93"/>
      <c r="N1084" s="73"/>
      <c r="O1084" s="54"/>
      <c r="P1084" s="54"/>
      <c r="Q1084" s="94"/>
      <c r="R1084" s="110" t="s">
        <v>4712</v>
      </c>
      <c r="S1084" s="581"/>
      <c r="T1084" s="579"/>
      <c r="U1084" s="579"/>
      <c r="V1084" s="579"/>
      <c r="W1084" s="92"/>
      <c r="X1084" s="95"/>
      <c r="Y1084" s="92"/>
      <c r="Z1084" s="92"/>
      <c r="AA1084" s="92"/>
      <c r="AB1084" s="92"/>
      <c r="AC1084" s="91"/>
      <c r="AD1084" s="92"/>
      <c r="AE1084" s="92"/>
      <c r="AF1084" s="92"/>
      <c r="AG1084" s="583"/>
      <c r="AH1084" s="67" t="s">
        <v>4957</v>
      </c>
      <c r="AI1084" s="54">
        <v>0.122</v>
      </c>
      <c r="AJ1084" s="54">
        <v>1992</v>
      </c>
      <c r="AK1084" s="57" t="s">
        <v>4956</v>
      </c>
      <c r="AL1084" s="92"/>
    </row>
    <row r="1085" spans="1:38" x14ac:dyDescent="0.25">
      <c r="A1085" s="63"/>
      <c r="B1085" s="62"/>
      <c r="C1085" s="62"/>
      <c r="D1085" s="92"/>
      <c r="E1085" s="92"/>
      <c r="F1085" s="92"/>
      <c r="G1085" s="92"/>
      <c r="H1085" s="92"/>
      <c r="I1085" s="92"/>
      <c r="J1085" s="92"/>
      <c r="K1085" s="92"/>
      <c r="L1085" s="92"/>
      <c r="M1085" s="93"/>
      <c r="N1085" s="67"/>
      <c r="O1085" s="54"/>
      <c r="P1085" s="54"/>
      <c r="Q1085" s="94"/>
      <c r="R1085" s="98"/>
      <c r="S1085" s="99"/>
      <c r="T1085" s="93"/>
      <c r="U1085" s="93"/>
      <c r="V1085" s="100"/>
      <c r="W1085" s="92"/>
      <c r="X1085" s="95"/>
      <c r="Y1085" s="92"/>
      <c r="Z1085" s="92"/>
      <c r="AA1085" s="92"/>
      <c r="AB1085" s="92"/>
      <c r="AC1085" s="91"/>
      <c r="AD1085" s="92"/>
      <c r="AE1085" s="92"/>
      <c r="AF1085" s="92"/>
      <c r="AG1085" s="583"/>
      <c r="AH1085" s="67" t="s">
        <v>4958</v>
      </c>
      <c r="AI1085" s="54">
        <v>6.5000000000000002E-2</v>
      </c>
      <c r="AJ1085" s="54">
        <v>1992</v>
      </c>
      <c r="AK1085" s="57" t="s">
        <v>4956</v>
      </c>
      <c r="AL1085" s="92"/>
    </row>
    <row r="1086" spans="1:38" x14ac:dyDescent="0.25">
      <c r="A1086" s="63"/>
      <c r="B1086" s="62"/>
      <c r="C1086" s="62"/>
      <c r="D1086" s="92"/>
      <c r="E1086" s="92"/>
      <c r="F1086" s="92"/>
      <c r="G1086" s="92"/>
      <c r="H1086" s="92"/>
      <c r="I1086" s="92"/>
      <c r="J1086" s="92"/>
      <c r="K1086" s="92"/>
      <c r="L1086" s="92"/>
      <c r="M1086" s="93"/>
      <c r="N1086" s="67"/>
      <c r="O1086" s="54"/>
      <c r="P1086" s="54"/>
      <c r="Q1086" s="94"/>
      <c r="R1086" s="98"/>
      <c r="S1086" s="99"/>
      <c r="T1086" s="93"/>
      <c r="U1086" s="93"/>
      <c r="V1086" s="100"/>
      <c r="W1086" s="92"/>
      <c r="X1086" s="95"/>
      <c r="Y1086" s="92"/>
      <c r="Z1086" s="92"/>
      <c r="AA1086" s="92"/>
      <c r="AB1086" s="92"/>
      <c r="AC1086" s="91"/>
      <c r="AD1086" s="92"/>
      <c r="AE1086" s="92"/>
      <c r="AF1086" s="92"/>
      <c r="AG1086" s="583"/>
      <c r="AH1086" s="67" t="s">
        <v>4959</v>
      </c>
      <c r="AI1086" s="54">
        <v>6.5000000000000002E-2</v>
      </c>
      <c r="AJ1086" s="54">
        <v>1992</v>
      </c>
      <c r="AK1086" s="57" t="s">
        <v>4956</v>
      </c>
      <c r="AL1086" s="92"/>
    </row>
    <row r="1087" spans="1:38" x14ac:dyDescent="0.25">
      <c r="A1087" s="63"/>
      <c r="B1087" s="62"/>
      <c r="C1087" s="62"/>
      <c r="D1087" s="92"/>
      <c r="E1087" s="92"/>
      <c r="F1087" s="92"/>
      <c r="G1087" s="92"/>
      <c r="H1087" s="92"/>
      <c r="I1087" s="92"/>
      <c r="J1087" s="92"/>
      <c r="K1087" s="92"/>
      <c r="L1087" s="92"/>
      <c r="M1087" s="93"/>
      <c r="N1087" s="67"/>
      <c r="O1087" s="54"/>
      <c r="P1087" s="54"/>
      <c r="Q1087" s="94"/>
      <c r="R1087" s="98"/>
      <c r="S1087" s="99"/>
      <c r="T1087" s="93"/>
      <c r="U1087" s="93"/>
      <c r="V1087" s="100"/>
      <c r="W1087" s="92"/>
      <c r="X1087" s="95"/>
      <c r="Y1087" s="92"/>
      <c r="Z1087" s="92"/>
      <c r="AA1087" s="92"/>
      <c r="AB1087" s="92"/>
      <c r="AC1087" s="91"/>
      <c r="AD1087" s="92"/>
      <c r="AE1087" s="92"/>
      <c r="AF1087" s="92"/>
      <c r="AG1087" s="583"/>
      <c r="AH1087" s="67" t="s">
        <v>4960</v>
      </c>
      <c r="AI1087" s="54">
        <v>0.14399999999999999</v>
      </c>
      <c r="AJ1087" s="54">
        <v>1998</v>
      </c>
      <c r="AK1087" s="57" t="s">
        <v>4956</v>
      </c>
      <c r="AL1087" s="92"/>
    </row>
    <row r="1088" spans="1:38" x14ac:dyDescent="0.25">
      <c r="A1088" s="63"/>
      <c r="B1088" s="62"/>
      <c r="C1088" s="62"/>
      <c r="D1088" s="92"/>
      <c r="E1088" s="92"/>
      <c r="F1088" s="92"/>
      <c r="G1088" s="92"/>
      <c r="H1088" s="92"/>
      <c r="I1088" s="92"/>
      <c r="J1088" s="92"/>
      <c r="K1088" s="92"/>
      <c r="L1088" s="92"/>
      <c r="M1088" s="93"/>
      <c r="N1088" s="67"/>
      <c r="O1088" s="54"/>
      <c r="P1088" s="54"/>
      <c r="Q1088" s="94"/>
      <c r="R1088" s="98"/>
      <c r="S1088" s="99"/>
      <c r="T1088" s="93"/>
      <c r="U1088" s="93"/>
      <c r="V1088" s="100"/>
      <c r="W1088" s="92"/>
      <c r="X1088" s="95"/>
      <c r="Y1088" s="92"/>
      <c r="Z1088" s="92"/>
      <c r="AA1088" s="92"/>
      <c r="AB1088" s="92"/>
      <c r="AC1088" s="91"/>
      <c r="AD1088" s="92"/>
      <c r="AE1088" s="92"/>
      <c r="AF1088" s="92"/>
      <c r="AG1088" s="583"/>
      <c r="AH1088" s="67" t="s">
        <v>4961</v>
      </c>
      <c r="AI1088" s="54">
        <v>0.17599999999999999</v>
      </c>
      <c r="AJ1088" s="54">
        <v>1998</v>
      </c>
      <c r="AK1088" s="57" t="s">
        <v>3619</v>
      </c>
      <c r="AL1088" s="92"/>
    </row>
    <row r="1089" spans="1:38" x14ac:dyDescent="0.25">
      <c r="A1089" s="63"/>
      <c r="B1089" s="62"/>
      <c r="C1089" s="62"/>
      <c r="D1089" s="92"/>
      <c r="E1089" s="92"/>
      <c r="F1089" s="92"/>
      <c r="G1089" s="92"/>
      <c r="H1089" s="92"/>
      <c r="I1089" s="92"/>
      <c r="J1089" s="92"/>
      <c r="K1089" s="92"/>
      <c r="L1089" s="92"/>
      <c r="M1089" s="93"/>
      <c r="N1089" s="67"/>
      <c r="O1089" s="54"/>
      <c r="P1089" s="54"/>
      <c r="Q1089" s="94"/>
      <c r="R1089" s="98"/>
      <c r="S1089" s="99"/>
      <c r="T1089" s="93"/>
      <c r="U1089" s="93"/>
      <c r="V1089" s="100"/>
      <c r="W1089" s="92"/>
      <c r="X1089" s="95"/>
      <c r="Y1089" s="92"/>
      <c r="Z1089" s="92"/>
      <c r="AA1089" s="92"/>
      <c r="AB1089" s="92"/>
      <c r="AC1089" s="91"/>
      <c r="AD1089" s="92"/>
      <c r="AE1089" s="92"/>
      <c r="AF1089" s="92"/>
      <c r="AG1089" s="583"/>
      <c r="AH1089" s="67" t="s">
        <v>4962</v>
      </c>
      <c r="AI1089" s="54">
        <v>3.5000000000000003E-2</v>
      </c>
      <c r="AJ1089" s="54">
        <v>1998</v>
      </c>
      <c r="AK1089" s="57" t="s">
        <v>3619</v>
      </c>
      <c r="AL1089" s="92"/>
    </row>
    <row r="1090" spans="1:38" x14ac:dyDescent="0.25">
      <c r="A1090" s="63"/>
      <c r="B1090" s="62"/>
      <c r="C1090" s="62"/>
      <c r="D1090" s="92"/>
      <c r="E1090" s="92"/>
      <c r="F1090" s="92"/>
      <c r="G1090" s="92"/>
      <c r="H1090" s="92"/>
      <c r="I1090" s="92"/>
      <c r="J1090" s="92"/>
      <c r="K1090" s="92"/>
      <c r="L1090" s="92"/>
      <c r="M1090" s="93"/>
      <c r="N1090" s="67"/>
      <c r="O1090" s="54"/>
      <c r="P1090" s="54"/>
      <c r="Q1090" s="94"/>
      <c r="R1090" s="98"/>
      <c r="S1090" s="99"/>
      <c r="T1090" s="93"/>
      <c r="U1090" s="93"/>
      <c r="V1090" s="100"/>
      <c r="W1090" s="92"/>
      <c r="X1090" s="95"/>
      <c r="Y1090" s="92"/>
      <c r="Z1090" s="92"/>
      <c r="AA1090" s="92"/>
      <c r="AB1090" s="92"/>
      <c r="AC1090" s="91"/>
      <c r="AD1090" s="92"/>
      <c r="AE1090" s="92"/>
      <c r="AF1090" s="92"/>
      <c r="AG1090" s="583"/>
      <c r="AH1090" s="67" t="s">
        <v>4963</v>
      </c>
      <c r="AI1090" s="54">
        <v>3.5000000000000003E-2</v>
      </c>
      <c r="AJ1090" s="54">
        <v>1998</v>
      </c>
      <c r="AK1090" s="57" t="s">
        <v>3619</v>
      </c>
      <c r="AL1090" s="92"/>
    </row>
    <row r="1091" spans="1:38" x14ac:dyDescent="0.25">
      <c r="A1091" s="63"/>
      <c r="B1091" s="62"/>
      <c r="C1091" s="62"/>
      <c r="D1091" s="92"/>
      <c r="E1091" s="92"/>
      <c r="F1091" s="92"/>
      <c r="G1091" s="92"/>
      <c r="H1091" s="92"/>
      <c r="I1091" s="92"/>
      <c r="J1091" s="92"/>
      <c r="K1091" s="92"/>
      <c r="L1091" s="92"/>
      <c r="M1091" s="93"/>
      <c r="N1091" s="67"/>
      <c r="O1091" s="54"/>
      <c r="P1091" s="54"/>
      <c r="Q1091" s="94"/>
      <c r="R1091" s="98"/>
      <c r="S1091" s="99"/>
      <c r="T1091" s="93"/>
      <c r="U1091" s="93"/>
      <c r="V1091" s="100"/>
      <c r="W1091" s="92"/>
      <c r="X1091" s="95"/>
      <c r="Y1091" s="92"/>
      <c r="Z1091" s="92"/>
      <c r="AA1091" s="92"/>
      <c r="AB1091" s="92"/>
      <c r="AC1091" s="91"/>
      <c r="AD1091" s="92"/>
      <c r="AE1091" s="92"/>
      <c r="AF1091" s="92"/>
      <c r="AG1091" s="583"/>
      <c r="AH1091" s="67" t="s">
        <v>4964</v>
      </c>
      <c r="AI1091" s="54">
        <v>6.5000000000000002E-2</v>
      </c>
      <c r="AJ1091" s="54">
        <v>1994</v>
      </c>
      <c r="AK1091" s="57" t="s">
        <v>3454</v>
      </c>
      <c r="AL1091" s="92"/>
    </row>
    <row r="1092" spans="1:38" x14ac:dyDescent="0.25">
      <c r="A1092" s="63"/>
      <c r="B1092" s="62"/>
      <c r="C1092" s="62"/>
      <c r="D1092" s="92"/>
      <c r="E1092" s="92"/>
      <c r="F1092" s="92"/>
      <c r="G1092" s="92"/>
      <c r="H1092" s="92"/>
      <c r="I1092" s="92"/>
      <c r="J1092" s="92"/>
      <c r="K1092" s="92"/>
      <c r="L1092" s="92"/>
      <c r="M1092" s="93"/>
      <c r="N1092" s="67"/>
      <c r="O1092" s="54"/>
      <c r="P1092" s="54"/>
      <c r="Q1092" s="94"/>
      <c r="R1092" s="98"/>
      <c r="S1092" s="99"/>
      <c r="T1092" s="93"/>
      <c r="U1092" s="93"/>
      <c r="V1092" s="100"/>
      <c r="W1092" s="92"/>
      <c r="X1092" s="95"/>
      <c r="Y1092" s="92"/>
      <c r="Z1092" s="92"/>
      <c r="AA1092" s="92"/>
      <c r="AB1092" s="92"/>
      <c r="AC1092" s="91"/>
      <c r="AD1092" s="92"/>
      <c r="AE1092" s="92"/>
      <c r="AF1092" s="92"/>
      <c r="AG1092" s="583"/>
      <c r="AH1092" s="67" t="s">
        <v>4965</v>
      </c>
      <c r="AI1092" s="54">
        <v>6.5000000000000002E-2</v>
      </c>
      <c r="AJ1092" s="54">
        <v>1994</v>
      </c>
      <c r="AK1092" s="57" t="s">
        <v>3454</v>
      </c>
      <c r="AL1092" s="92"/>
    </row>
    <row r="1093" spans="1:38" x14ac:dyDescent="0.25">
      <c r="A1093" s="63"/>
      <c r="B1093" s="62"/>
      <c r="C1093" s="62"/>
      <c r="D1093" s="92"/>
      <c r="E1093" s="92"/>
      <c r="F1093" s="92"/>
      <c r="G1093" s="92"/>
      <c r="H1093" s="92"/>
      <c r="I1093" s="92"/>
      <c r="J1093" s="92"/>
      <c r="K1093" s="92"/>
      <c r="L1093" s="92"/>
      <c r="M1093" s="93"/>
      <c r="N1093" s="67"/>
      <c r="O1093" s="54"/>
      <c r="P1093" s="54"/>
      <c r="Q1093" s="94"/>
      <c r="R1093" s="98"/>
      <c r="S1093" s="99"/>
      <c r="T1093" s="93"/>
      <c r="U1093" s="93"/>
      <c r="V1093" s="100"/>
      <c r="W1093" s="92"/>
      <c r="X1093" s="95"/>
      <c r="Y1093" s="92"/>
      <c r="Z1093" s="92"/>
      <c r="AA1093" s="92"/>
      <c r="AB1093" s="92"/>
      <c r="AC1093" s="91"/>
      <c r="AD1093" s="92"/>
      <c r="AE1093" s="92"/>
      <c r="AF1093" s="92"/>
      <c r="AG1093" s="583"/>
      <c r="AH1093" s="57" t="s">
        <v>4966</v>
      </c>
      <c r="AI1093" s="54">
        <v>0.316</v>
      </c>
      <c r="AJ1093" s="54">
        <v>1992</v>
      </c>
      <c r="AK1093" s="57" t="s">
        <v>4967</v>
      </c>
      <c r="AL1093" s="92"/>
    </row>
    <row r="1094" spans="1:38" x14ac:dyDescent="0.25">
      <c r="A1094" s="63"/>
      <c r="B1094" s="62"/>
      <c r="C1094" s="62"/>
      <c r="D1094" s="92"/>
      <c r="E1094" s="92"/>
      <c r="F1094" s="92"/>
      <c r="G1094" s="92"/>
      <c r="H1094" s="92"/>
      <c r="I1094" s="92"/>
      <c r="J1094" s="92"/>
      <c r="K1094" s="92"/>
      <c r="L1094" s="92"/>
      <c r="M1094" s="93"/>
      <c r="N1094" s="67"/>
      <c r="O1094" s="54"/>
      <c r="P1094" s="54"/>
      <c r="Q1094" s="94"/>
      <c r="R1094" s="98"/>
      <c r="S1094" s="99"/>
      <c r="T1094" s="93"/>
      <c r="U1094" s="93"/>
      <c r="V1094" s="100"/>
      <c r="W1094" s="92"/>
      <c r="X1094" s="95"/>
      <c r="Y1094" s="92"/>
      <c r="Z1094" s="92"/>
      <c r="AA1094" s="92"/>
      <c r="AB1094" s="92"/>
      <c r="AC1094" s="91"/>
      <c r="AD1094" s="92"/>
      <c r="AE1094" s="92"/>
      <c r="AF1094" s="92"/>
      <c r="AG1094" s="583"/>
      <c r="AH1094" s="94"/>
      <c r="AI1094" s="54">
        <v>0.316</v>
      </c>
      <c r="AJ1094" s="54">
        <v>1992</v>
      </c>
      <c r="AK1094" s="57" t="s">
        <v>4967</v>
      </c>
      <c r="AL1094" s="92"/>
    </row>
    <row r="1095" spans="1:38" x14ac:dyDescent="0.25">
      <c r="A1095" s="63"/>
      <c r="B1095" s="62"/>
      <c r="C1095" s="62"/>
      <c r="D1095" s="92"/>
      <c r="E1095" s="92"/>
      <c r="F1095" s="92"/>
      <c r="G1095" s="92"/>
      <c r="H1095" s="92"/>
      <c r="I1095" s="92"/>
      <c r="J1095" s="92"/>
      <c r="K1095" s="92"/>
      <c r="L1095" s="92"/>
      <c r="M1095" s="93"/>
      <c r="N1095" s="67"/>
      <c r="O1095" s="54"/>
      <c r="P1095" s="54"/>
      <c r="Q1095" s="94"/>
      <c r="R1095" s="98"/>
      <c r="S1095" s="99"/>
      <c r="T1095" s="93"/>
      <c r="U1095" s="93"/>
      <c r="V1095" s="100"/>
      <c r="W1095" s="92"/>
      <c r="X1095" s="95"/>
      <c r="Y1095" s="92"/>
      <c r="Z1095" s="92"/>
      <c r="AA1095" s="92"/>
      <c r="AB1095" s="92"/>
      <c r="AC1095" s="91"/>
      <c r="AD1095" s="92"/>
      <c r="AE1095" s="92"/>
      <c r="AF1095" s="92"/>
      <c r="AG1095" s="583"/>
      <c r="AH1095" s="57" t="s">
        <v>4968</v>
      </c>
      <c r="AI1095" s="54">
        <v>0.316</v>
      </c>
      <c r="AJ1095" s="54">
        <v>1992</v>
      </c>
      <c r="AK1095" s="57" t="s">
        <v>4967</v>
      </c>
      <c r="AL1095" s="92"/>
    </row>
    <row r="1096" spans="1:38" x14ac:dyDescent="0.25">
      <c r="A1096" s="63"/>
      <c r="B1096" s="62"/>
      <c r="C1096" s="62"/>
      <c r="D1096" s="92"/>
      <c r="E1096" s="92"/>
      <c r="F1096" s="92"/>
      <c r="G1096" s="92"/>
      <c r="H1096" s="92"/>
      <c r="I1096" s="92"/>
      <c r="J1096" s="92"/>
      <c r="K1096" s="92"/>
      <c r="L1096" s="92"/>
      <c r="M1096" s="93"/>
      <c r="N1096" s="67"/>
      <c r="O1096" s="54"/>
      <c r="P1096" s="54"/>
      <c r="Q1096" s="94"/>
      <c r="R1096" s="98"/>
      <c r="S1096" s="99"/>
      <c r="T1096" s="93"/>
      <c r="U1096" s="93"/>
      <c r="V1096" s="100"/>
      <c r="W1096" s="92"/>
      <c r="X1096" s="95"/>
      <c r="Y1096" s="92"/>
      <c r="Z1096" s="92"/>
      <c r="AA1096" s="92"/>
      <c r="AB1096" s="92"/>
      <c r="AC1096" s="91"/>
      <c r="AD1096" s="92"/>
      <c r="AE1096" s="92"/>
      <c r="AF1096" s="92"/>
      <c r="AG1096" s="583"/>
      <c r="AH1096" s="94"/>
      <c r="AI1096" s="54">
        <v>0.316</v>
      </c>
      <c r="AJ1096" s="54">
        <v>1992</v>
      </c>
      <c r="AK1096" s="57" t="s">
        <v>4967</v>
      </c>
      <c r="AL1096" s="92"/>
    </row>
    <row r="1097" spans="1:38" x14ac:dyDescent="0.25">
      <c r="A1097" s="63"/>
      <c r="B1097" s="62"/>
      <c r="C1097" s="62"/>
      <c r="D1097" s="92"/>
      <c r="E1097" s="92"/>
      <c r="F1097" s="92"/>
      <c r="G1097" s="92"/>
      <c r="H1097" s="92"/>
      <c r="I1097" s="92"/>
      <c r="J1097" s="92"/>
      <c r="K1097" s="92"/>
      <c r="L1097" s="92"/>
      <c r="M1097" s="93"/>
      <c r="N1097" s="67"/>
      <c r="O1097" s="54"/>
      <c r="P1097" s="54"/>
      <c r="Q1097" s="94"/>
      <c r="R1097" s="98"/>
      <c r="S1097" s="99"/>
      <c r="T1097" s="93"/>
      <c r="U1097" s="93"/>
      <c r="V1097" s="100"/>
      <c r="W1097" s="92"/>
      <c r="X1097" s="95"/>
      <c r="Y1097" s="92"/>
      <c r="Z1097" s="92"/>
      <c r="AA1097" s="92"/>
      <c r="AB1097" s="92"/>
      <c r="AC1097" s="91"/>
      <c r="AD1097" s="92"/>
      <c r="AE1097" s="92"/>
      <c r="AF1097" s="92"/>
      <c r="AG1097" s="583"/>
      <c r="AH1097" s="67" t="s">
        <v>4969</v>
      </c>
      <c r="AI1097" s="54">
        <v>4.4999999999999998E-2</v>
      </c>
      <c r="AJ1097" s="54">
        <v>1994</v>
      </c>
      <c r="AK1097" s="57" t="s">
        <v>3454</v>
      </c>
      <c r="AL1097" s="92"/>
    </row>
    <row r="1098" spans="1:38" x14ac:dyDescent="0.25">
      <c r="A1098" s="63"/>
      <c r="B1098" s="62"/>
      <c r="C1098" s="62"/>
      <c r="D1098" s="92"/>
      <c r="E1098" s="92"/>
      <c r="F1098" s="92"/>
      <c r="G1098" s="92"/>
      <c r="H1098" s="92"/>
      <c r="I1098" s="92"/>
      <c r="J1098" s="92"/>
      <c r="K1098" s="92"/>
      <c r="L1098" s="92"/>
      <c r="M1098" s="93"/>
      <c r="N1098" s="67"/>
      <c r="O1098" s="54"/>
      <c r="P1098" s="54"/>
      <c r="Q1098" s="94"/>
      <c r="R1098" s="98"/>
      <c r="S1098" s="99"/>
      <c r="T1098" s="93"/>
      <c r="U1098" s="93"/>
      <c r="V1098" s="100"/>
      <c r="W1098" s="92"/>
      <c r="X1098" s="95"/>
      <c r="Y1098" s="92"/>
      <c r="Z1098" s="92"/>
      <c r="AA1098" s="92"/>
      <c r="AB1098" s="92"/>
      <c r="AC1098" s="91"/>
      <c r="AD1098" s="92"/>
      <c r="AE1098" s="92"/>
      <c r="AF1098" s="92"/>
      <c r="AG1098" s="583"/>
      <c r="AH1098" s="67" t="s">
        <v>4970</v>
      </c>
      <c r="AI1098" s="54">
        <v>4.4999999999999998E-2</v>
      </c>
      <c r="AJ1098" s="54">
        <v>1994</v>
      </c>
      <c r="AK1098" s="57" t="s">
        <v>3454</v>
      </c>
      <c r="AL1098" s="92"/>
    </row>
    <row r="1099" spans="1:38" x14ac:dyDescent="0.25">
      <c r="A1099" s="63"/>
      <c r="B1099" s="62"/>
      <c r="C1099" s="62"/>
      <c r="D1099" s="92"/>
      <c r="E1099" s="92"/>
      <c r="F1099" s="92"/>
      <c r="G1099" s="92"/>
      <c r="H1099" s="92"/>
      <c r="I1099" s="92"/>
      <c r="J1099" s="92"/>
      <c r="K1099" s="92"/>
      <c r="L1099" s="92"/>
      <c r="M1099" s="93"/>
      <c r="N1099" s="67"/>
      <c r="O1099" s="54"/>
      <c r="P1099" s="54"/>
      <c r="Q1099" s="94"/>
      <c r="R1099" s="98"/>
      <c r="S1099" s="99"/>
      <c r="T1099" s="93"/>
      <c r="U1099" s="93"/>
      <c r="V1099" s="100"/>
      <c r="W1099" s="92"/>
      <c r="X1099" s="95"/>
      <c r="Y1099" s="92"/>
      <c r="Z1099" s="92"/>
      <c r="AA1099" s="92"/>
      <c r="AB1099" s="92"/>
      <c r="AC1099" s="91"/>
      <c r="AD1099" s="92"/>
      <c r="AE1099" s="92"/>
      <c r="AF1099" s="92"/>
      <c r="AG1099" s="583"/>
      <c r="AH1099" s="67" t="s">
        <v>4971</v>
      </c>
      <c r="AI1099" s="54">
        <v>2.5999999999999999E-2</v>
      </c>
      <c r="AJ1099" s="54">
        <v>1994</v>
      </c>
      <c r="AK1099" s="57" t="s">
        <v>3454</v>
      </c>
      <c r="AL1099" s="92"/>
    </row>
    <row r="1100" spans="1:38" x14ac:dyDescent="0.25">
      <c r="A1100" s="63"/>
      <c r="B1100" s="62"/>
      <c r="C1100" s="62"/>
      <c r="D1100" s="92"/>
      <c r="E1100" s="92"/>
      <c r="F1100" s="92"/>
      <c r="G1100" s="92"/>
      <c r="H1100" s="92"/>
      <c r="I1100" s="92"/>
      <c r="J1100" s="92"/>
      <c r="K1100" s="92"/>
      <c r="L1100" s="92"/>
      <c r="M1100" s="93"/>
      <c r="N1100" s="67"/>
      <c r="O1100" s="54"/>
      <c r="P1100" s="54"/>
      <c r="Q1100" s="94"/>
      <c r="R1100" s="98"/>
      <c r="S1100" s="99"/>
      <c r="T1100" s="93"/>
      <c r="U1100" s="93"/>
      <c r="V1100" s="100"/>
      <c r="W1100" s="92"/>
      <c r="X1100" s="95"/>
      <c r="Y1100" s="92"/>
      <c r="Z1100" s="92"/>
      <c r="AA1100" s="92"/>
      <c r="AB1100" s="92"/>
      <c r="AC1100" s="91"/>
      <c r="AD1100" s="92"/>
      <c r="AE1100" s="92"/>
      <c r="AF1100" s="92"/>
      <c r="AG1100" s="583"/>
      <c r="AH1100" s="67" t="s">
        <v>4972</v>
      </c>
      <c r="AI1100" s="54">
        <v>2.5999999999999999E-2</v>
      </c>
      <c r="AJ1100" s="54">
        <v>1994</v>
      </c>
      <c r="AK1100" s="57" t="s">
        <v>3454</v>
      </c>
      <c r="AL1100" s="92"/>
    </row>
    <row r="1101" spans="1:38" x14ac:dyDescent="0.25">
      <c r="A1101" s="63"/>
      <c r="B1101" s="62"/>
      <c r="C1101" s="62"/>
      <c r="D1101" s="92"/>
      <c r="E1101" s="92"/>
      <c r="F1101" s="92"/>
      <c r="G1101" s="92"/>
      <c r="H1101" s="92"/>
      <c r="I1101" s="92"/>
      <c r="J1101" s="92"/>
      <c r="K1101" s="92"/>
      <c r="L1101" s="92"/>
      <c r="M1101" s="93"/>
      <c r="N1101" s="67"/>
      <c r="O1101" s="54"/>
      <c r="P1101" s="54"/>
      <c r="Q1101" s="94"/>
      <c r="R1101" s="98"/>
      <c r="S1101" s="99"/>
      <c r="T1101" s="93"/>
      <c r="U1101" s="93"/>
      <c r="V1101" s="100"/>
      <c r="W1101" s="92"/>
      <c r="X1101" s="95"/>
      <c r="Y1101" s="92"/>
      <c r="Z1101" s="92"/>
      <c r="AA1101" s="92"/>
      <c r="AB1101" s="92"/>
      <c r="AC1101" s="91"/>
      <c r="AD1101" s="92"/>
      <c r="AE1101" s="92"/>
      <c r="AF1101" s="92"/>
      <c r="AG1101" s="584"/>
      <c r="AH1101" s="67" t="s">
        <v>4973</v>
      </c>
      <c r="AI1101" s="54">
        <v>5.6000000000000001E-2</v>
      </c>
      <c r="AJ1101" s="54">
        <v>1998</v>
      </c>
      <c r="AK1101" s="57" t="s">
        <v>4956</v>
      </c>
      <c r="AL1101" s="92"/>
    </row>
    <row r="1102" spans="1:38" x14ac:dyDescent="0.25">
      <c r="A1102" s="63"/>
      <c r="B1102" s="62"/>
      <c r="C1102" s="62"/>
      <c r="D1102" s="92"/>
      <c r="E1102" s="92"/>
      <c r="F1102" s="92"/>
      <c r="G1102" s="92"/>
      <c r="H1102" s="92"/>
      <c r="I1102" s="92"/>
      <c r="J1102" s="92"/>
      <c r="K1102" s="92"/>
      <c r="L1102" s="92"/>
      <c r="M1102" s="93"/>
      <c r="N1102" s="67"/>
      <c r="O1102" s="54"/>
      <c r="P1102" s="54"/>
      <c r="Q1102" s="94"/>
      <c r="R1102" s="98"/>
      <c r="S1102" s="99"/>
      <c r="T1102" s="93"/>
      <c r="U1102" s="93"/>
      <c r="V1102" s="100"/>
      <c r="W1102" s="92"/>
      <c r="X1102" s="95"/>
      <c r="Y1102" s="92"/>
      <c r="Z1102" s="92"/>
      <c r="AA1102" s="92"/>
      <c r="AB1102" s="92"/>
      <c r="AC1102" s="91"/>
      <c r="AD1102" s="92"/>
      <c r="AE1102" s="92"/>
      <c r="AF1102" s="92"/>
      <c r="AG1102" s="522"/>
      <c r="AH1102" s="67"/>
      <c r="AI1102" s="54"/>
      <c r="AJ1102" s="54"/>
      <c r="AK1102" s="57"/>
      <c r="AL1102" s="92"/>
    </row>
    <row r="1103" spans="1:38" x14ac:dyDescent="0.25">
      <c r="A1103" s="63"/>
      <c r="B1103" s="62"/>
      <c r="C1103" s="62"/>
      <c r="D1103" s="92"/>
      <c r="E1103" s="92"/>
      <c r="F1103" s="92"/>
      <c r="G1103" s="92"/>
      <c r="H1103" s="92"/>
      <c r="I1103" s="92"/>
      <c r="J1103" s="92"/>
      <c r="K1103" s="92"/>
      <c r="L1103" s="92"/>
      <c r="M1103" s="93"/>
      <c r="N1103" s="67"/>
      <c r="O1103" s="54"/>
      <c r="P1103" s="54"/>
      <c r="Q1103" s="94"/>
      <c r="R1103" s="98"/>
      <c r="S1103" s="99"/>
      <c r="T1103" s="93"/>
      <c r="U1103" s="93"/>
      <c r="V1103" s="100"/>
      <c r="W1103" s="92"/>
      <c r="X1103" s="95"/>
      <c r="Y1103" s="92"/>
      <c r="Z1103" s="92"/>
      <c r="AA1103" s="92"/>
      <c r="AB1103" s="92"/>
      <c r="AC1103" s="91"/>
      <c r="AD1103" s="92"/>
      <c r="AE1103" s="92"/>
      <c r="AF1103" s="92"/>
      <c r="AG1103" s="522"/>
      <c r="AL1103" s="92"/>
    </row>
    <row r="1104" spans="1:38" ht="25.5" x14ac:dyDescent="0.25">
      <c r="A1104" s="63"/>
      <c r="B1104" s="62"/>
      <c r="C1104" s="62"/>
      <c r="D1104" s="92"/>
      <c r="E1104" s="92"/>
      <c r="F1104" s="92"/>
      <c r="G1104" s="92"/>
      <c r="H1104" s="92"/>
      <c r="I1104" s="92"/>
      <c r="J1104" s="92"/>
      <c r="K1104" s="92"/>
      <c r="L1104" s="92"/>
      <c r="M1104" s="93" t="s">
        <v>4826</v>
      </c>
      <c r="N1104" s="67" t="s">
        <v>4974</v>
      </c>
      <c r="O1104" s="54">
        <v>2.1999999999999999E-2</v>
      </c>
      <c r="P1104" s="54">
        <v>2015</v>
      </c>
      <c r="Q1104" s="94" t="s">
        <v>4975</v>
      </c>
      <c r="R1104" s="54" t="s">
        <v>4976</v>
      </c>
      <c r="S1104" s="578">
        <v>76</v>
      </c>
      <c r="T1104" s="578">
        <v>1986</v>
      </c>
      <c r="U1104" s="578" t="s">
        <v>1016</v>
      </c>
      <c r="V1104" s="578" t="s">
        <v>1734</v>
      </c>
      <c r="W1104" s="92"/>
      <c r="X1104" s="95"/>
      <c r="Y1104" s="92"/>
      <c r="Z1104" s="92"/>
      <c r="AA1104" s="92"/>
      <c r="AB1104" s="92"/>
      <c r="AC1104" s="91"/>
      <c r="AD1104" s="92"/>
      <c r="AE1104" s="92"/>
      <c r="AF1104" s="92"/>
      <c r="AG1104" s="582" t="s">
        <v>4977</v>
      </c>
      <c r="AH1104" s="67" t="s">
        <v>4978</v>
      </c>
      <c r="AI1104" s="54">
        <v>0.18</v>
      </c>
      <c r="AJ1104" s="54">
        <v>1987</v>
      </c>
      <c r="AK1104" s="57" t="s">
        <v>3619</v>
      </c>
      <c r="AL1104" s="92"/>
    </row>
    <row r="1105" spans="1:38" ht="38.25" x14ac:dyDescent="0.25">
      <c r="A1105" s="63"/>
      <c r="B1105" s="62"/>
      <c r="C1105" s="62"/>
      <c r="D1105" s="92"/>
      <c r="E1105" s="92"/>
      <c r="F1105" s="92"/>
      <c r="G1105" s="92"/>
      <c r="H1105" s="92"/>
      <c r="I1105" s="92"/>
      <c r="J1105" s="92"/>
      <c r="K1105" s="92"/>
      <c r="L1105" s="92"/>
      <c r="M1105" s="93"/>
      <c r="N1105" s="67"/>
      <c r="O1105" s="54"/>
      <c r="P1105" s="54"/>
      <c r="Q1105" s="94"/>
      <c r="R1105" s="110" t="s">
        <v>4514</v>
      </c>
      <c r="S1105" s="579"/>
      <c r="T1105" s="579"/>
      <c r="U1105" s="579"/>
      <c r="V1105" s="579"/>
      <c r="W1105" s="92"/>
      <c r="X1105" s="95"/>
      <c r="Y1105" s="92"/>
      <c r="Z1105" s="92"/>
      <c r="AA1105" s="92"/>
      <c r="AB1105" s="92"/>
      <c r="AC1105" s="91"/>
      <c r="AD1105" s="92"/>
      <c r="AE1105" s="92"/>
      <c r="AF1105" s="92"/>
      <c r="AG1105" s="583"/>
      <c r="AH1105" s="67" t="s">
        <v>4979</v>
      </c>
      <c r="AI1105" s="54">
        <v>0.17899999999999999</v>
      </c>
      <c r="AJ1105" s="54">
        <v>1987</v>
      </c>
      <c r="AK1105" s="57" t="s">
        <v>3619</v>
      </c>
      <c r="AL1105" s="92"/>
    </row>
    <row r="1106" spans="1:38" x14ac:dyDescent="0.25">
      <c r="A1106" s="63"/>
      <c r="B1106" s="62"/>
      <c r="C1106" s="62"/>
      <c r="D1106" s="92"/>
      <c r="E1106" s="92"/>
      <c r="F1106" s="92"/>
      <c r="G1106" s="92"/>
      <c r="H1106" s="92"/>
      <c r="I1106" s="92"/>
      <c r="J1106" s="92"/>
      <c r="K1106" s="92"/>
      <c r="L1106" s="92"/>
      <c r="M1106" s="93"/>
      <c r="N1106" s="67"/>
      <c r="O1106" s="54"/>
      <c r="P1106" s="54"/>
      <c r="Q1106" s="94"/>
      <c r="R1106" s="98"/>
      <c r="S1106" s="99"/>
      <c r="T1106" s="93"/>
      <c r="U1106" s="93"/>
      <c r="V1106" s="100"/>
      <c r="W1106" s="92"/>
      <c r="X1106" s="95"/>
      <c r="Y1106" s="92"/>
      <c r="Z1106" s="92"/>
      <c r="AA1106" s="92"/>
      <c r="AB1106" s="92"/>
      <c r="AC1106" s="91"/>
      <c r="AD1106" s="92"/>
      <c r="AE1106" s="92"/>
      <c r="AF1106" s="92"/>
      <c r="AG1106" s="583"/>
      <c r="AH1106" s="67" t="s">
        <v>4980</v>
      </c>
      <c r="AI1106" s="54">
        <v>5.2999999999999999E-2</v>
      </c>
      <c r="AJ1106" s="54">
        <v>1989</v>
      </c>
      <c r="AK1106" s="57" t="s">
        <v>4259</v>
      </c>
      <c r="AL1106" s="92"/>
    </row>
    <row r="1107" spans="1:38" x14ac:dyDescent="0.25">
      <c r="A1107" s="63"/>
      <c r="B1107" s="62"/>
      <c r="C1107" s="62"/>
      <c r="D1107" s="92"/>
      <c r="E1107" s="92"/>
      <c r="F1107" s="92"/>
      <c r="G1107" s="92"/>
      <c r="H1107" s="92"/>
      <c r="I1107" s="92"/>
      <c r="J1107" s="92"/>
      <c r="K1107" s="92"/>
      <c r="L1107" s="92"/>
      <c r="M1107" s="93"/>
      <c r="N1107" s="67"/>
      <c r="O1107" s="54"/>
      <c r="P1107" s="54"/>
      <c r="Q1107" s="94"/>
      <c r="R1107" s="98"/>
      <c r="S1107" s="99"/>
      <c r="T1107" s="93"/>
      <c r="U1107" s="93"/>
      <c r="V1107" s="100"/>
      <c r="W1107" s="92"/>
      <c r="X1107" s="95"/>
      <c r="Y1107" s="92"/>
      <c r="Z1107" s="92"/>
      <c r="AA1107" s="92"/>
      <c r="AB1107" s="92"/>
      <c r="AC1107" s="91"/>
      <c r="AD1107" s="92"/>
      <c r="AE1107" s="92"/>
      <c r="AF1107" s="92"/>
      <c r="AG1107" s="583"/>
      <c r="AH1107" s="67" t="s">
        <v>4981</v>
      </c>
      <c r="AI1107" s="54">
        <v>5.2999999999999999E-2</v>
      </c>
      <c r="AJ1107" s="54">
        <v>1989</v>
      </c>
      <c r="AK1107" s="57" t="s">
        <v>4259</v>
      </c>
      <c r="AL1107" s="92"/>
    </row>
    <row r="1108" spans="1:38" x14ac:dyDescent="0.25">
      <c r="A1108" s="63"/>
      <c r="B1108" s="62"/>
      <c r="C1108" s="62"/>
      <c r="D1108" s="92"/>
      <c r="E1108" s="92"/>
      <c r="F1108" s="92"/>
      <c r="G1108" s="92"/>
      <c r="H1108" s="92"/>
      <c r="I1108" s="92"/>
      <c r="J1108" s="92"/>
      <c r="K1108" s="92"/>
      <c r="L1108" s="92"/>
      <c r="M1108" s="93"/>
      <c r="N1108" s="67"/>
      <c r="O1108" s="54"/>
      <c r="P1108" s="54"/>
      <c r="Q1108" s="94"/>
      <c r="R1108" s="98"/>
      <c r="S1108" s="99"/>
      <c r="T1108" s="93"/>
      <c r="U1108" s="93"/>
      <c r="V1108" s="100"/>
      <c r="W1108" s="92"/>
      <c r="X1108" s="95"/>
      <c r="Y1108" s="92"/>
      <c r="Z1108" s="92"/>
      <c r="AA1108" s="92"/>
      <c r="AB1108" s="92"/>
      <c r="AC1108" s="91"/>
      <c r="AD1108" s="92"/>
      <c r="AE1108" s="92"/>
      <c r="AF1108" s="92"/>
      <c r="AG1108" s="583"/>
      <c r="AH1108" s="67" t="s">
        <v>4982</v>
      </c>
      <c r="AI1108" s="54">
        <v>0.152</v>
      </c>
      <c r="AJ1108" s="54">
        <v>1993</v>
      </c>
      <c r="AK1108" s="57" t="s">
        <v>4983</v>
      </c>
      <c r="AL1108" s="92"/>
    </row>
    <row r="1109" spans="1:38" x14ac:dyDescent="0.25">
      <c r="A1109" s="63"/>
      <c r="B1109" s="62"/>
      <c r="C1109" s="62"/>
      <c r="D1109" s="92"/>
      <c r="E1109" s="92"/>
      <c r="F1109" s="92"/>
      <c r="G1109" s="92"/>
      <c r="H1109" s="92"/>
      <c r="I1109" s="92"/>
      <c r="J1109" s="92"/>
      <c r="K1109" s="92"/>
      <c r="L1109" s="92"/>
      <c r="M1109" s="93"/>
      <c r="N1109" s="67"/>
      <c r="O1109" s="54"/>
      <c r="P1109" s="54"/>
      <c r="Q1109" s="94"/>
      <c r="R1109" s="98"/>
      <c r="S1109" s="99"/>
      <c r="T1109" s="93"/>
      <c r="U1109" s="93"/>
      <c r="V1109" s="100"/>
      <c r="W1109" s="92"/>
      <c r="X1109" s="95"/>
      <c r="Y1109" s="92"/>
      <c r="Z1109" s="92"/>
      <c r="AA1109" s="92"/>
      <c r="AB1109" s="92"/>
      <c r="AC1109" s="91"/>
      <c r="AD1109" s="92"/>
      <c r="AE1109" s="92"/>
      <c r="AF1109" s="92"/>
      <c r="AG1109" s="583"/>
      <c r="AH1109" s="67" t="s">
        <v>4984</v>
      </c>
      <c r="AI1109" s="54">
        <v>0.152</v>
      </c>
      <c r="AJ1109" s="54">
        <v>1993</v>
      </c>
      <c r="AK1109" s="57" t="s">
        <v>4983</v>
      </c>
      <c r="AL1109" s="92"/>
    </row>
    <row r="1110" spans="1:38" x14ac:dyDescent="0.25">
      <c r="A1110" s="63"/>
      <c r="B1110" s="62"/>
      <c r="C1110" s="62"/>
      <c r="D1110" s="92"/>
      <c r="E1110" s="92"/>
      <c r="F1110" s="92"/>
      <c r="G1110" s="92"/>
      <c r="H1110" s="92"/>
      <c r="I1110" s="92"/>
      <c r="J1110" s="92"/>
      <c r="K1110" s="92"/>
      <c r="L1110" s="92"/>
      <c r="M1110" s="93"/>
      <c r="N1110" s="73"/>
      <c r="O1110" s="54"/>
      <c r="P1110" s="54"/>
      <c r="Q1110" s="94"/>
      <c r="R1110" s="98"/>
      <c r="S1110" s="99"/>
      <c r="T1110" s="93"/>
      <c r="U1110" s="93"/>
      <c r="V1110" s="100"/>
      <c r="W1110" s="92"/>
      <c r="X1110" s="95"/>
      <c r="Y1110" s="92"/>
      <c r="Z1110" s="67"/>
      <c r="AA1110" s="92"/>
      <c r="AB1110" s="92"/>
      <c r="AC1110" s="91"/>
      <c r="AD1110" s="92"/>
      <c r="AE1110" s="92"/>
      <c r="AF1110" s="92"/>
      <c r="AG1110" s="583"/>
      <c r="AH1110" s="139" t="s">
        <v>4985</v>
      </c>
      <c r="AI1110" s="54">
        <v>0.17599999999999999</v>
      </c>
      <c r="AJ1110" s="54">
        <v>1992</v>
      </c>
      <c r="AK1110" s="57" t="s">
        <v>4714</v>
      </c>
      <c r="AL1110" s="92"/>
    </row>
    <row r="1111" spans="1:38" x14ac:dyDescent="0.25">
      <c r="A1111" s="63"/>
      <c r="B1111" s="62"/>
      <c r="C1111" s="62"/>
      <c r="D1111" s="92"/>
      <c r="E1111" s="92"/>
      <c r="F1111" s="92"/>
      <c r="G1111" s="92"/>
      <c r="H1111" s="92"/>
      <c r="I1111" s="92"/>
      <c r="J1111" s="92"/>
      <c r="K1111" s="92"/>
      <c r="L1111" s="92"/>
      <c r="M1111" s="93"/>
      <c r="N1111" s="67"/>
      <c r="O1111" s="54"/>
      <c r="P1111" s="54"/>
      <c r="Q1111" s="94"/>
      <c r="R1111" s="98"/>
      <c r="S1111" s="99"/>
      <c r="T1111" s="93"/>
      <c r="U1111" s="93"/>
      <c r="V1111" s="100"/>
      <c r="W1111" s="92"/>
      <c r="X1111" s="95"/>
      <c r="Y1111" s="92"/>
      <c r="Z1111" s="92"/>
      <c r="AA1111" s="92"/>
      <c r="AB1111" s="92"/>
      <c r="AC1111" s="91"/>
      <c r="AD1111" s="92"/>
      <c r="AE1111" s="92"/>
      <c r="AF1111" s="92"/>
      <c r="AG1111" s="583"/>
      <c r="AH1111" s="117" t="s">
        <v>4986</v>
      </c>
      <c r="AI1111" s="54">
        <v>0.17599999999999999</v>
      </c>
      <c r="AJ1111" s="54">
        <v>1992</v>
      </c>
      <c r="AK1111" s="57" t="s">
        <v>4714</v>
      </c>
      <c r="AL1111" s="92"/>
    </row>
    <row r="1112" spans="1:38" x14ac:dyDescent="0.25">
      <c r="A1112" s="63"/>
      <c r="B1112" s="62"/>
      <c r="C1112" s="62"/>
      <c r="D1112" s="92"/>
      <c r="E1112" s="92"/>
      <c r="F1112" s="92"/>
      <c r="G1112" s="92"/>
      <c r="H1112" s="92"/>
      <c r="I1112" s="92"/>
      <c r="J1112" s="92"/>
      <c r="K1112" s="92"/>
      <c r="L1112" s="92"/>
      <c r="M1112" s="93"/>
      <c r="N1112" s="67"/>
      <c r="O1112" s="54"/>
      <c r="P1112" s="54"/>
      <c r="Q1112" s="94"/>
      <c r="R1112" s="98"/>
      <c r="S1112" s="99"/>
      <c r="T1112" s="93"/>
      <c r="U1112" s="93"/>
      <c r="V1112" s="100"/>
      <c r="W1112" s="92"/>
      <c r="X1112" s="95"/>
      <c r="Y1112" s="92"/>
      <c r="Z1112" s="92"/>
      <c r="AA1112" s="92"/>
      <c r="AB1112" s="92"/>
      <c r="AC1112" s="91"/>
      <c r="AD1112" s="92"/>
      <c r="AE1112" s="92"/>
      <c r="AF1112" s="92"/>
      <c r="AG1112" s="583"/>
      <c r="AH1112" s="67" t="s">
        <v>4987</v>
      </c>
      <c r="AI1112" s="54">
        <v>0.224</v>
      </c>
      <c r="AJ1112" s="54">
        <v>1986</v>
      </c>
      <c r="AK1112" s="57" t="s">
        <v>3619</v>
      </c>
      <c r="AL1112" s="92"/>
    </row>
    <row r="1113" spans="1:38" x14ac:dyDescent="0.25">
      <c r="A1113" s="63"/>
      <c r="B1113" s="62"/>
      <c r="C1113" s="62"/>
      <c r="D1113" s="92"/>
      <c r="E1113" s="92"/>
      <c r="F1113" s="92"/>
      <c r="G1113" s="92"/>
      <c r="H1113" s="92"/>
      <c r="I1113" s="92"/>
      <c r="J1113" s="92"/>
      <c r="K1113" s="92"/>
      <c r="L1113" s="92"/>
      <c r="M1113" s="93"/>
      <c r="N1113" s="67"/>
      <c r="O1113" s="54"/>
      <c r="P1113" s="54"/>
      <c r="Q1113" s="94"/>
      <c r="R1113" s="98"/>
      <c r="S1113" s="99"/>
      <c r="T1113" s="93"/>
      <c r="U1113" s="93"/>
      <c r="V1113" s="100"/>
      <c r="W1113" s="92"/>
      <c r="X1113" s="95"/>
      <c r="Y1113" s="92"/>
      <c r="Z1113" s="92"/>
      <c r="AA1113" s="92"/>
      <c r="AB1113" s="92"/>
      <c r="AC1113" s="91"/>
      <c r="AD1113" s="92"/>
      <c r="AE1113" s="92"/>
      <c r="AF1113" s="92"/>
      <c r="AG1113" s="583"/>
      <c r="AH1113" s="67" t="s">
        <v>4988</v>
      </c>
      <c r="AI1113" s="54">
        <v>0.17599999999999999</v>
      </c>
      <c r="AJ1113" s="54">
        <v>1989</v>
      </c>
      <c r="AK1113" s="57" t="s">
        <v>4989</v>
      </c>
      <c r="AL1113" s="92"/>
    </row>
    <row r="1114" spans="1:38" x14ac:dyDescent="0.25">
      <c r="A1114" s="63"/>
      <c r="B1114" s="62"/>
      <c r="C1114" s="62"/>
      <c r="D1114" s="92"/>
      <c r="E1114" s="92"/>
      <c r="F1114" s="92"/>
      <c r="G1114" s="92"/>
      <c r="H1114" s="92"/>
      <c r="I1114" s="92"/>
      <c r="J1114" s="92"/>
      <c r="K1114" s="92"/>
      <c r="L1114" s="92"/>
      <c r="M1114" s="93"/>
      <c r="N1114" s="67"/>
      <c r="O1114" s="54"/>
      <c r="P1114" s="54"/>
      <c r="Q1114" s="94"/>
      <c r="R1114" s="98"/>
      <c r="S1114" s="99"/>
      <c r="T1114" s="93"/>
      <c r="U1114" s="93"/>
      <c r="V1114" s="100"/>
      <c r="W1114" s="92"/>
      <c r="X1114" s="95"/>
      <c r="Y1114" s="92"/>
      <c r="Z1114" s="92"/>
      <c r="AA1114" s="92"/>
      <c r="AB1114" s="92"/>
      <c r="AC1114" s="91"/>
      <c r="AD1114" s="92"/>
      <c r="AE1114" s="92"/>
      <c r="AF1114" s="92"/>
      <c r="AG1114" s="583"/>
      <c r="AH1114" s="519" t="s">
        <v>4990</v>
      </c>
      <c r="AI1114" s="54">
        <v>0.19800000000000001</v>
      </c>
      <c r="AJ1114" s="54">
        <v>1992</v>
      </c>
      <c r="AK1114" s="57" t="s">
        <v>4991</v>
      </c>
      <c r="AL1114" s="92"/>
    </row>
    <row r="1115" spans="1:38" x14ac:dyDescent="0.25">
      <c r="A1115" s="63"/>
      <c r="B1115" s="62"/>
      <c r="C1115" s="62"/>
      <c r="D1115" s="92"/>
      <c r="E1115" s="92"/>
      <c r="F1115" s="92"/>
      <c r="G1115" s="92"/>
      <c r="H1115" s="92"/>
      <c r="I1115" s="92"/>
      <c r="J1115" s="92"/>
      <c r="K1115" s="92"/>
      <c r="L1115" s="92"/>
      <c r="M1115" s="93"/>
      <c r="N1115" s="67"/>
      <c r="O1115" s="54"/>
      <c r="P1115" s="54"/>
      <c r="Q1115" s="94"/>
      <c r="R1115" s="98"/>
      <c r="S1115" s="99"/>
      <c r="T1115" s="93"/>
      <c r="U1115" s="93"/>
      <c r="V1115" s="100"/>
      <c r="W1115" s="92"/>
      <c r="X1115" s="95"/>
      <c r="Y1115" s="92"/>
      <c r="Z1115" s="92"/>
      <c r="AA1115" s="92"/>
      <c r="AB1115" s="92"/>
      <c r="AC1115" s="91"/>
      <c r="AD1115" s="92"/>
      <c r="AE1115" s="92"/>
      <c r="AF1115" s="92"/>
      <c r="AG1115" s="583"/>
      <c r="AH1115" s="67" t="s">
        <v>4992</v>
      </c>
      <c r="AI1115" s="54">
        <v>6.0999999999999999E-2</v>
      </c>
      <c r="AJ1115" s="54">
        <v>1987</v>
      </c>
      <c r="AK1115" s="57" t="s">
        <v>4993</v>
      </c>
      <c r="AL1115" s="92"/>
    </row>
    <row r="1116" spans="1:38" x14ac:dyDescent="0.25">
      <c r="A1116" s="63"/>
      <c r="B1116" s="62"/>
      <c r="C1116" s="62"/>
      <c r="D1116" s="92"/>
      <c r="E1116" s="92"/>
      <c r="F1116" s="92"/>
      <c r="G1116" s="92"/>
      <c r="H1116" s="92"/>
      <c r="I1116" s="92"/>
      <c r="J1116" s="92"/>
      <c r="K1116" s="92"/>
      <c r="L1116" s="92"/>
      <c r="M1116" s="93"/>
      <c r="N1116" s="67"/>
      <c r="O1116" s="54"/>
      <c r="P1116" s="54"/>
      <c r="Q1116" s="94"/>
      <c r="R1116" s="98"/>
      <c r="S1116" s="99"/>
      <c r="T1116" s="93"/>
      <c r="U1116" s="93"/>
      <c r="V1116" s="100"/>
      <c r="W1116" s="92"/>
      <c r="X1116" s="95"/>
      <c r="Y1116" s="92"/>
      <c r="Z1116" s="92"/>
      <c r="AA1116" s="92"/>
      <c r="AB1116" s="92"/>
      <c r="AC1116" s="91"/>
      <c r="AD1116" s="92"/>
      <c r="AE1116" s="92"/>
      <c r="AF1116" s="92"/>
      <c r="AG1116" s="583"/>
      <c r="AH1116" s="67" t="s">
        <v>4994</v>
      </c>
      <c r="AI1116" s="54">
        <v>5.8999999999999997E-2</v>
      </c>
      <c r="AJ1116" s="54">
        <v>1987</v>
      </c>
      <c r="AK1116" s="57" t="s">
        <v>4993</v>
      </c>
      <c r="AL1116" s="92"/>
    </row>
    <row r="1117" spans="1:38" x14ac:dyDescent="0.25">
      <c r="A1117" s="63"/>
      <c r="B1117" s="62"/>
      <c r="C1117" s="62"/>
      <c r="D1117" s="92"/>
      <c r="E1117" s="92"/>
      <c r="F1117" s="92"/>
      <c r="G1117" s="92"/>
      <c r="H1117" s="92"/>
      <c r="I1117" s="92"/>
      <c r="J1117" s="92"/>
      <c r="K1117" s="92"/>
      <c r="L1117" s="92"/>
      <c r="M1117" s="93"/>
      <c r="N1117" s="67"/>
      <c r="O1117" s="54"/>
      <c r="P1117" s="54"/>
      <c r="Q1117" s="94"/>
      <c r="R1117" s="98"/>
      <c r="S1117" s="99"/>
      <c r="T1117" s="93"/>
      <c r="U1117" s="93"/>
      <c r="V1117" s="100"/>
      <c r="W1117" s="92"/>
      <c r="X1117" s="95"/>
      <c r="Y1117" s="92"/>
      <c r="Z1117" s="92"/>
      <c r="AA1117" s="92"/>
      <c r="AB1117" s="92"/>
      <c r="AC1117" s="91"/>
      <c r="AD1117" s="92"/>
      <c r="AE1117" s="92"/>
      <c r="AF1117" s="92"/>
      <c r="AG1117" s="583"/>
      <c r="AH1117" s="519" t="s">
        <v>4995</v>
      </c>
      <c r="AI1117" s="54">
        <v>0.11</v>
      </c>
      <c r="AJ1117" s="54">
        <v>1993</v>
      </c>
      <c r="AK1117" s="57" t="s">
        <v>4996</v>
      </c>
      <c r="AL1117" s="92"/>
    </row>
    <row r="1118" spans="1:38" x14ac:dyDescent="0.25">
      <c r="A1118" s="63"/>
      <c r="B1118" s="62"/>
      <c r="C1118" s="62"/>
      <c r="D1118" s="92"/>
      <c r="E1118" s="92"/>
      <c r="F1118" s="92"/>
      <c r="G1118" s="92"/>
      <c r="H1118" s="92"/>
      <c r="I1118" s="92"/>
      <c r="J1118" s="92"/>
      <c r="K1118" s="92"/>
      <c r="L1118" s="92"/>
      <c r="M1118" s="93"/>
      <c r="N1118" s="67"/>
      <c r="O1118" s="54"/>
      <c r="P1118" s="54"/>
      <c r="Q1118" s="94"/>
      <c r="R1118" s="98"/>
      <c r="S1118" s="99"/>
      <c r="T1118" s="93"/>
      <c r="U1118" s="93"/>
      <c r="V1118" s="100"/>
      <c r="W1118" s="92"/>
      <c r="X1118" s="95"/>
      <c r="Y1118" s="92"/>
      <c r="Z1118" s="92"/>
      <c r="AA1118" s="92"/>
      <c r="AB1118" s="92"/>
      <c r="AC1118" s="91"/>
      <c r="AD1118" s="92"/>
      <c r="AE1118" s="92"/>
      <c r="AF1118" s="92"/>
      <c r="AG1118" s="583"/>
      <c r="AH1118" s="67" t="s">
        <v>4997</v>
      </c>
      <c r="AI1118" s="54">
        <v>0.06</v>
      </c>
      <c r="AJ1118" s="54">
        <v>1998</v>
      </c>
      <c r="AK1118" s="57" t="s">
        <v>4989</v>
      </c>
      <c r="AL1118" s="92"/>
    </row>
    <row r="1119" spans="1:38" x14ac:dyDescent="0.25">
      <c r="A1119" s="63"/>
      <c r="B1119" s="62"/>
      <c r="C1119" s="62"/>
      <c r="D1119" s="92"/>
      <c r="E1119" s="92"/>
      <c r="F1119" s="92"/>
      <c r="G1119" s="92"/>
      <c r="H1119" s="92"/>
      <c r="I1119" s="92"/>
      <c r="J1119" s="92"/>
      <c r="K1119" s="92"/>
      <c r="L1119" s="92"/>
      <c r="M1119" s="93"/>
      <c r="N1119" s="67"/>
      <c r="O1119" s="54"/>
      <c r="P1119" s="54"/>
      <c r="Q1119" s="94"/>
      <c r="R1119" s="98"/>
      <c r="S1119" s="99"/>
      <c r="T1119" s="93"/>
      <c r="U1119" s="93"/>
      <c r="V1119" s="100"/>
      <c r="W1119" s="92"/>
      <c r="X1119" s="95"/>
      <c r="Y1119" s="92"/>
      <c r="Z1119" s="92"/>
      <c r="AA1119" s="92"/>
      <c r="AB1119" s="92"/>
      <c r="AC1119" s="91"/>
      <c r="AD1119" s="92"/>
      <c r="AE1119" s="92"/>
      <c r="AF1119" s="92"/>
      <c r="AG1119" s="583"/>
      <c r="AH1119" s="67" t="s">
        <v>4998</v>
      </c>
      <c r="AI1119" s="54">
        <v>0.105</v>
      </c>
      <c r="AJ1119" s="54">
        <v>1988</v>
      </c>
      <c r="AK1119" s="57" t="s">
        <v>4999</v>
      </c>
      <c r="AL1119" s="92"/>
    </row>
    <row r="1120" spans="1:38" x14ac:dyDescent="0.25">
      <c r="A1120" s="63"/>
      <c r="B1120" s="62"/>
      <c r="C1120" s="62"/>
      <c r="D1120" s="92"/>
      <c r="E1120" s="92"/>
      <c r="F1120" s="92"/>
      <c r="G1120" s="92"/>
      <c r="H1120" s="92"/>
      <c r="I1120" s="92"/>
      <c r="J1120" s="92"/>
      <c r="K1120" s="92"/>
      <c r="L1120" s="92"/>
      <c r="M1120" s="93"/>
      <c r="N1120" s="67"/>
      <c r="O1120" s="54"/>
      <c r="P1120" s="54"/>
      <c r="Q1120" s="94"/>
      <c r="R1120" s="98"/>
      <c r="S1120" s="99"/>
      <c r="T1120" s="93"/>
      <c r="U1120" s="93"/>
      <c r="V1120" s="100"/>
      <c r="W1120" s="92"/>
      <c r="X1120" s="95"/>
      <c r="Y1120" s="92"/>
      <c r="Z1120" s="92"/>
      <c r="AA1120" s="92"/>
      <c r="AB1120" s="92"/>
      <c r="AC1120" s="91"/>
      <c r="AD1120" s="92"/>
      <c r="AE1120" s="92"/>
      <c r="AF1120" s="92"/>
      <c r="AG1120" s="583"/>
      <c r="AH1120" s="67" t="s">
        <v>5000</v>
      </c>
      <c r="AI1120" s="54">
        <v>9.4E-2</v>
      </c>
      <c r="AJ1120" s="54">
        <v>1988</v>
      </c>
      <c r="AK1120" s="57" t="s">
        <v>4989</v>
      </c>
      <c r="AL1120" s="92"/>
    </row>
    <row r="1121" spans="1:38" x14ac:dyDescent="0.25">
      <c r="A1121" s="63"/>
      <c r="B1121" s="62"/>
      <c r="C1121" s="62"/>
      <c r="D1121" s="92"/>
      <c r="E1121" s="92"/>
      <c r="F1121" s="92"/>
      <c r="G1121" s="92"/>
      <c r="H1121" s="92"/>
      <c r="I1121" s="92"/>
      <c r="J1121" s="92"/>
      <c r="K1121" s="92"/>
      <c r="L1121" s="92"/>
      <c r="M1121" s="93"/>
      <c r="N1121" s="67"/>
      <c r="O1121" s="54"/>
      <c r="P1121" s="54"/>
      <c r="Q1121" s="94"/>
      <c r="R1121" s="98"/>
      <c r="S1121" s="99"/>
      <c r="T1121" s="93"/>
      <c r="U1121" s="93"/>
      <c r="V1121" s="100"/>
      <c r="W1121" s="92"/>
      <c r="X1121" s="95"/>
      <c r="Y1121" s="92"/>
      <c r="Z1121" s="92"/>
      <c r="AA1121" s="92"/>
      <c r="AB1121" s="92"/>
      <c r="AC1121" s="91"/>
      <c r="AD1121" s="92"/>
      <c r="AE1121" s="92"/>
      <c r="AF1121" s="92"/>
      <c r="AG1121" s="583"/>
      <c r="AH1121" s="67" t="s">
        <v>5001</v>
      </c>
      <c r="AI1121" s="54">
        <v>0.114</v>
      </c>
      <c r="AJ1121" s="54">
        <v>1988</v>
      </c>
      <c r="AK1121" s="57" t="s">
        <v>4295</v>
      </c>
      <c r="AL1121" s="92"/>
    </row>
    <row r="1122" spans="1:38" x14ac:dyDescent="0.25">
      <c r="A1122" s="63"/>
      <c r="B1122" s="62"/>
      <c r="C1122" s="62"/>
      <c r="D1122" s="92"/>
      <c r="E1122" s="92"/>
      <c r="F1122" s="92"/>
      <c r="G1122" s="92"/>
      <c r="H1122" s="92"/>
      <c r="I1122" s="92"/>
      <c r="J1122" s="92"/>
      <c r="K1122" s="92"/>
      <c r="L1122" s="92"/>
      <c r="M1122" s="93"/>
      <c r="N1122" s="67"/>
      <c r="O1122" s="54"/>
      <c r="P1122" s="54"/>
      <c r="Q1122" s="94"/>
      <c r="R1122" s="98"/>
      <c r="S1122" s="99"/>
      <c r="T1122" s="93"/>
      <c r="U1122" s="93"/>
      <c r="V1122" s="100"/>
      <c r="W1122" s="92"/>
      <c r="X1122" s="95"/>
      <c r="Y1122" s="92"/>
      <c r="Z1122" s="92"/>
      <c r="AA1122" s="92"/>
      <c r="AB1122" s="92"/>
      <c r="AC1122" s="91"/>
      <c r="AD1122" s="92"/>
      <c r="AE1122" s="92"/>
      <c r="AF1122" s="92"/>
      <c r="AG1122" s="583"/>
      <c r="AH1122" s="67" t="s">
        <v>5002</v>
      </c>
      <c r="AI1122" s="54">
        <v>0.124</v>
      </c>
      <c r="AJ1122" s="54">
        <v>1989</v>
      </c>
      <c r="AK1122" s="57" t="s">
        <v>4259</v>
      </c>
      <c r="AL1122" s="92"/>
    </row>
    <row r="1123" spans="1:38" x14ac:dyDescent="0.25">
      <c r="A1123" s="63"/>
      <c r="B1123" s="62"/>
      <c r="C1123" s="62"/>
      <c r="D1123" s="92"/>
      <c r="E1123" s="92"/>
      <c r="F1123" s="92"/>
      <c r="G1123" s="92"/>
      <c r="H1123" s="92"/>
      <c r="I1123" s="92"/>
      <c r="J1123" s="92"/>
      <c r="K1123" s="92"/>
      <c r="L1123" s="92"/>
      <c r="M1123" s="93"/>
      <c r="N1123" s="67"/>
      <c r="O1123" s="54"/>
      <c r="P1123" s="54"/>
      <c r="Q1123" s="94"/>
      <c r="R1123" s="98"/>
      <c r="S1123" s="99"/>
      <c r="T1123" s="93"/>
      <c r="U1123" s="93"/>
      <c r="V1123" s="100"/>
      <c r="W1123" s="92"/>
      <c r="X1123" s="95"/>
      <c r="Y1123" s="92"/>
      <c r="Z1123" s="92"/>
      <c r="AA1123" s="92"/>
      <c r="AB1123" s="92"/>
      <c r="AC1123" s="91"/>
      <c r="AD1123" s="92"/>
      <c r="AE1123" s="92"/>
      <c r="AF1123" s="92"/>
      <c r="AG1123" s="583"/>
      <c r="AH1123" s="67" t="s">
        <v>5003</v>
      </c>
      <c r="AI1123" s="54">
        <v>0.20899999999999999</v>
      </c>
      <c r="AJ1123" s="54">
        <v>1988</v>
      </c>
      <c r="AK1123" s="57" t="s">
        <v>4295</v>
      </c>
      <c r="AL1123" s="92"/>
    </row>
    <row r="1124" spans="1:38" x14ac:dyDescent="0.25">
      <c r="A1124" s="63"/>
      <c r="B1124" s="62"/>
      <c r="C1124" s="62"/>
      <c r="D1124" s="92"/>
      <c r="E1124" s="92"/>
      <c r="F1124" s="92"/>
      <c r="G1124" s="92"/>
      <c r="H1124" s="92"/>
      <c r="I1124" s="92"/>
      <c r="J1124" s="92"/>
      <c r="K1124" s="92"/>
      <c r="L1124" s="92"/>
      <c r="M1124" s="93"/>
      <c r="N1124" s="67"/>
      <c r="O1124" s="54"/>
      <c r="P1124" s="54"/>
      <c r="Q1124" s="94"/>
      <c r="R1124" s="98"/>
      <c r="S1124" s="99"/>
      <c r="T1124" s="93"/>
      <c r="U1124" s="93"/>
      <c r="V1124" s="100"/>
      <c r="W1124" s="92"/>
      <c r="X1124" s="95"/>
      <c r="Y1124" s="92"/>
      <c r="Z1124" s="92"/>
      <c r="AA1124" s="92"/>
      <c r="AB1124" s="92"/>
      <c r="AC1124" s="91"/>
      <c r="AD1124" s="92"/>
      <c r="AE1124" s="92"/>
      <c r="AF1124" s="92"/>
      <c r="AG1124" s="583"/>
      <c r="AH1124" s="67" t="s">
        <v>5004</v>
      </c>
      <c r="AI1124" s="54">
        <v>9.1999999999999998E-2</v>
      </c>
      <c r="AJ1124" s="54">
        <v>1988</v>
      </c>
      <c r="AK1124" s="57" t="s">
        <v>4999</v>
      </c>
      <c r="AL1124" s="92"/>
    </row>
    <row r="1125" spans="1:38" x14ac:dyDescent="0.25">
      <c r="A1125" s="63"/>
      <c r="B1125" s="62"/>
      <c r="C1125" s="62"/>
      <c r="D1125" s="92"/>
      <c r="E1125" s="92"/>
      <c r="F1125" s="92"/>
      <c r="G1125" s="92"/>
      <c r="H1125" s="92"/>
      <c r="I1125" s="92"/>
      <c r="J1125" s="92"/>
      <c r="K1125" s="92"/>
      <c r="L1125" s="92"/>
      <c r="M1125" s="93"/>
      <c r="N1125" s="73"/>
      <c r="O1125" s="54"/>
      <c r="P1125" s="54"/>
      <c r="Q1125" s="94"/>
      <c r="R1125" s="98"/>
      <c r="S1125" s="99"/>
      <c r="T1125" s="93"/>
      <c r="U1125" s="93"/>
      <c r="V1125" s="100"/>
      <c r="W1125" s="92"/>
      <c r="X1125" s="95"/>
      <c r="Y1125" s="92"/>
      <c r="Z1125" s="92"/>
      <c r="AA1125" s="92"/>
      <c r="AB1125" s="92"/>
      <c r="AC1125" s="91"/>
      <c r="AD1125" s="92"/>
      <c r="AE1125" s="92"/>
      <c r="AF1125" s="92"/>
      <c r="AG1125" s="583"/>
      <c r="AH1125" s="67" t="s">
        <v>5005</v>
      </c>
      <c r="AI1125" s="54">
        <v>0.10199999999999999</v>
      </c>
      <c r="AJ1125" s="54">
        <v>1988</v>
      </c>
      <c r="AK1125" s="57" t="s">
        <v>5006</v>
      </c>
      <c r="AL1125" s="92"/>
    </row>
    <row r="1126" spans="1:38" x14ac:dyDescent="0.25">
      <c r="A1126" s="63"/>
      <c r="B1126" s="62"/>
      <c r="C1126" s="62"/>
      <c r="D1126" s="92"/>
      <c r="E1126" s="92"/>
      <c r="F1126" s="92"/>
      <c r="G1126" s="92"/>
      <c r="H1126" s="92"/>
      <c r="I1126" s="92"/>
      <c r="J1126" s="92"/>
      <c r="K1126" s="92"/>
      <c r="L1126" s="92"/>
      <c r="M1126" s="93"/>
      <c r="N1126" s="67"/>
      <c r="O1126" s="54"/>
      <c r="P1126" s="54"/>
      <c r="Q1126" s="94"/>
      <c r="R1126" s="98"/>
      <c r="S1126" s="99"/>
      <c r="T1126" s="93"/>
      <c r="U1126" s="93"/>
      <c r="V1126" s="100"/>
      <c r="W1126" s="92"/>
      <c r="X1126" s="95"/>
      <c r="Y1126" s="92"/>
      <c r="Z1126" s="92"/>
      <c r="AA1126" s="92"/>
      <c r="AB1126" s="92"/>
      <c r="AC1126" s="91"/>
      <c r="AD1126" s="92"/>
      <c r="AE1126" s="92"/>
      <c r="AF1126" s="92"/>
      <c r="AG1126" s="583"/>
      <c r="AH1126" s="67" t="s">
        <v>5007</v>
      </c>
      <c r="AI1126" s="54">
        <v>5.1999999999999998E-2</v>
      </c>
      <c r="AJ1126" s="54">
        <v>1988</v>
      </c>
      <c r="AK1126" s="57" t="s">
        <v>4989</v>
      </c>
      <c r="AL1126" s="92"/>
    </row>
    <row r="1127" spans="1:38" x14ac:dyDescent="0.25">
      <c r="A1127" s="63"/>
      <c r="B1127" s="62"/>
      <c r="C1127" s="62"/>
      <c r="D1127" s="92"/>
      <c r="E1127" s="92"/>
      <c r="F1127" s="92"/>
      <c r="G1127" s="92"/>
      <c r="H1127" s="92"/>
      <c r="I1127" s="92"/>
      <c r="J1127" s="92"/>
      <c r="K1127" s="92"/>
      <c r="L1127" s="92"/>
      <c r="M1127" s="93"/>
      <c r="N1127" s="67"/>
      <c r="O1127" s="54"/>
      <c r="P1127" s="54"/>
      <c r="Q1127" s="94"/>
      <c r="R1127" s="98"/>
      <c r="S1127" s="99"/>
      <c r="T1127" s="93"/>
      <c r="U1127" s="93"/>
      <c r="V1127" s="100"/>
      <c r="W1127" s="92"/>
      <c r="X1127" s="95"/>
      <c r="Y1127" s="92"/>
      <c r="Z1127" s="92"/>
      <c r="AA1127" s="92"/>
      <c r="AB1127" s="92"/>
      <c r="AC1127" s="91"/>
      <c r="AD1127" s="92"/>
      <c r="AE1127" s="92"/>
      <c r="AF1127" s="92"/>
      <c r="AG1127" s="583"/>
      <c r="AH1127" s="67" t="s">
        <v>5008</v>
      </c>
      <c r="AI1127" s="54">
        <v>0.13400000000000001</v>
      </c>
      <c r="AJ1127" s="54">
        <v>1993</v>
      </c>
      <c r="AK1127" s="57" t="s">
        <v>4295</v>
      </c>
      <c r="AL1127" s="92"/>
    </row>
    <row r="1128" spans="1:38" x14ac:dyDescent="0.25">
      <c r="A1128" s="63"/>
      <c r="B1128" s="62"/>
      <c r="C1128" s="62"/>
      <c r="D1128" s="92"/>
      <c r="E1128" s="92"/>
      <c r="F1128" s="92"/>
      <c r="G1128" s="92"/>
      <c r="H1128" s="92"/>
      <c r="I1128" s="92"/>
      <c r="J1128" s="92"/>
      <c r="K1128" s="92"/>
      <c r="L1128" s="92"/>
      <c r="M1128" s="93"/>
      <c r="N1128" s="67"/>
      <c r="O1128" s="54"/>
      <c r="P1128" s="54"/>
      <c r="Q1128" s="94"/>
      <c r="R1128" s="98"/>
      <c r="S1128" s="99"/>
      <c r="T1128" s="93"/>
      <c r="U1128" s="93"/>
      <c r="V1128" s="100"/>
      <c r="W1128" s="92"/>
      <c r="X1128" s="95"/>
      <c r="Y1128" s="92"/>
      <c r="Z1128" s="92"/>
      <c r="AA1128" s="92"/>
      <c r="AB1128" s="92"/>
      <c r="AC1128" s="91"/>
      <c r="AD1128" s="92"/>
      <c r="AE1128" s="92"/>
      <c r="AF1128" s="92"/>
      <c r="AG1128" s="584"/>
      <c r="AH1128" s="67" t="s">
        <v>5009</v>
      </c>
      <c r="AI1128" s="54">
        <v>8.5000000000000006E-2</v>
      </c>
      <c r="AJ1128" s="54">
        <v>1992</v>
      </c>
      <c r="AK1128" s="57" t="s">
        <v>4259</v>
      </c>
      <c r="AL1128" s="92"/>
    </row>
    <row r="1129" spans="1:38" x14ac:dyDescent="0.25">
      <c r="A1129" s="63"/>
      <c r="B1129" s="62"/>
      <c r="C1129" s="62"/>
      <c r="D1129" s="92"/>
      <c r="E1129" s="92"/>
      <c r="F1129" s="92"/>
      <c r="G1129" s="92"/>
      <c r="H1129" s="92"/>
      <c r="I1129" s="92"/>
      <c r="J1129" s="92"/>
      <c r="K1129" s="92"/>
      <c r="L1129" s="92"/>
      <c r="M1129" s="93"/>
      <c r="N1129" s="67"/>
      <c r="O1129" s="54"/>
      <c r="P1129" s="54"/>
      <c r="Q1129" s="94"/>
      <c r="R1129" s="98"/>
      <c r="S1129" s="99"/>
      <c r="T1129" s="93"/>
      <c r="U1129" s="93"/>
      <c r="V1129" s="100"/>
      <c r="W1129" s="92"/>
      <c r="X1129" s="95"/>
      <c r="Y1129" s="92"/>
      <c r="Z1129" s="92"/>
      <c r="AA1129" s="92"/>
      <c r="AB1129" s="92"/>
      <c r="AC1129" s="91"/>
      <c r="AD1129" s="92"/>
      <c r="AE1129" s="92"/>
      <c r="AF1129" s="92"/>
      <c r="AG1129" s="131"/>
    </row>
    <row r="1130" spans="1:38" x14ac:dyDescent="0.25">
      <c r="A1130" s="63"/>
      <c r="B1130" s="62"/>
      <c r="C1130" s="62"/>
      <c r="D1130" s="92"/>
      <c r="E1130" s="92"/>
      <c r="F1130" s="92"/>
      <c r="G1130" s="92"/>
      <c r="H1130" s="92"/>
      <c r="I1130" s="92"/>
      <c r="J1130" s="92"/>
      <c r="K1130" s="92"/>
      <c r="L1130" s="92"/>
      <c r="M1130" s="93"/>
      <c r="N1130" s="67"/>
      <c r="O1130" s="54"/>
      <c r="P1130" s="54"/>
      <c r="Q1130" s="94"/>
      <c r="R1130" s="98"/>
      <c r="S1130" s="99"/>
      <c r="T1130" s="93"/>
      <c r="U1130" s="93"/>
      <c r="V1130" s="100"/>
      <c r="W1130" s="92"/>
      <c r="X1130" s="95"/>
      <c r="Y1130" s="92"/>
      <c r="Z1130" s="92"/>
      <c r="AA1130" s="92"/>
      <c r="AB1130" s="92"/>
      <c r="AC1130" s="91"/>
      <c r="AD1130" s="92"/>
      <c r="AE1130" s="92"/>
      <c r="AF1130" s="92"/>
      <c r="AG1130" s="522"/>
      <c r="AH1130" s="92"/>
      <c r="AI1130" s="92"/>
      <c r="AJ1130" s="92"/>
      <c r="AK1130" s="92"/>
      <c r="AL1130" s="92"/>
    </row>
    <row r="1131" spans="1:38" x14ac:dyDescent="0.25">
      <c r="A1131" s="63"/>
      <c r="B1131" s="62"/>
      <c r="C1131" s="62"/>
      <c r="D1131" s="92"/>
      <c r="E1131" s="92"/>
      <c r="F1131" s="92"/>
      <c r="G1131" s="92"/>
      <c r="H1131" s="92"/>
      <c r="I1131" s="92"/>
      <c r="J1131" s="92"/>
      <c r="K1131" s="92"/>
      <c r="L1131" s="92"/>
      <c r="M1131" s="93"/>
      <c r="N1131" s="67"/>
      <c r="O1131" s="54"/>
      <c r="P1131" s="54"/>
      <c r="Q1131" s="94"/>
      <c r="R1131" s="98"/>
      <c r="S1131" s="99"/>
      <c r="T1131" s="93"/>
      <c r="U1131" s="93"/>
      <c r="V1131" s="100"/>
      <c r="W1131" s="92"/>
      <c r="X1131" s="95"/>
      <c r="Y1131" s="92"/>
      <c r="Z1131" s="92"/>
      <c r="AA1131" s="92"/>
      <c r="AB1131" s="92"/>
      <c r="AC1131" s="91"/>
      <c r="AD1131" s="92"/>
      <c r="AE1131" s="92"/>
      <c r="AF1131" s="92"/>
      <c r="AG1131" s="522"/>
      <c r="AH1131" s="92"/>
      <c r="AI1131" s="92"/>
      <c r="AJ1131" s="92"/>
      <c r="AK1131" s="92"/>
      <c r="AL1131" s="92"/>
    </row>
    <row r="1132" spans="1:38" x14ac:dyDescent="0.25">
      <c r="A1132" s="63"/>
      <c r="B1132" s="62"/>
      <c r="C1132" s="62"/>
      <c r="D1132" s="92"/>
      <c r="E1132" s="92"/>
      <c r="F1132" s="92"/>
      <c r="G1132" s="92"/>
      <c r="H1132" s="92"/>
      <c r="I1132" s="92"/>
      <c r="J1132" s="92"/>
      <c r="K1132" s="92"/>
      <c r="L1132" s="92"/>
      <c r="M1132" s="93"/>
      <c r="N1132" s="67"/>
      <c r="O1132" s="54"/>
      <c r="P1132" s="54"/>
      <c r="Q1132" s="94"/>
      <c r="R1132" s="98"/>
      <c r="S1132" s="99"/>
      <c r="T1132" s="93"/>
      <c r="U1132" s="93"/>
      <c r="V1132" s="100"/>
      <c r="W1132" s="92"/>
      <c r="X1132" s="95"/>
      <c r="Y1132" s="92"/>
      <c r="Z1132" s="92"/>
      <c r="AA1132" s="92"/>
      <c r="AB1132" s="92"/>
      <c r="AC1132" s="91"/>
      <c r="AD1132" s="92"/>
      <c r="AE1132" s="92"/>
      <c r="AF1132" s="92"/>
      <c r="AG1132" s="522"/>
      <c r="AH1132" s="92"/>
      <c r="AI1132" s="92"/>
      <c r="AJ1132" s="92"/>
      <c r="AK1132" s="92"/>
      <c r="AL1132" s="92"/>
    </row>
    <row r="1133" spans="1:38" x14ac:dyDescent="0.25">
      <c r="A1133" s="63" t="s">
        <v>1154</v>
      </c>
      <c r="B1133" s="62"/>
      <c r="C1133" s="62" t="s">
        <v>5010</v>
      </c>
      <c r="D1133" s="92"/>
      <c r="E1133" s="92"/>
      <c r="F1133" s="92"/>
      <c r="G1133" s="92"/>
      <c r="H1133" s="92"/>
      <c r="I1133" s="92"/>
      <c r="J1133" s="92"/>
      <c r="K1133" s="92"/>
      <c r="L1133" s="92"/>
      <c r="M1133" s="93" t="s">
        <v>5011</v>
      </c>
      <c r="N1133" s="591" t="s">
        <v>5012</v>
      </c>
      <c r="O1133" s="54">
        <v>1.198</v>
      </c>
      <c r="P1133" s="54">
        <v>2011</v>
      </c>
      <c r="Q1133" s="580" t="s">
        <v>3781</v>
      </c>
      <c r="R1133" s="98"/>
      <c r="S1133" s="99"/>
      <c r="T1133" s="93"/>
      <c r="U1133" s="93"/>
      <c r="V1133" s="100"/>
      <c r="W1133" s="92"/>
      <c r="X1133" s="95"/>
      <c r="Y1133" s="92"/>
      <c r="Z1133" s="92"/>
      <c r="AA1133" s="92"/>
      <c r="AB1133" s="92"/>
      <c r="AC1133" s="91"/>
      <c r="AD1133" s="92"/>
      <c r="AE1133" s="92"/>
      <c r="AF1133" s="92"/>
      <c r="AG1133" s="522"/>
      <c r="AH1133" s="92"/>
      <c r="AI1133" s="92"/>
      <c r="AJ1133" s="92"/>
      <c r="AK1133" s="92"/>
      <c r="AL1133" s="92"/>
    </row>
    <row r="1134" spans="1:38" x14ac:dyDescent="0.25">
      <c r="A1134" s="63"/>
      <c r="B1134" s="62"/>
      <c r="C1134" s="62"/>
      <c r="D1134" s="92"/>
      <c r="E1134" s="92"/>
      <c r="F1134" s="92"/>
      <c r="G1134" s="92"/>
      <c r="H1134" s="92"/>
      <c r="I1134" s="92"/>
      <c r="J1134" s="92"/>
      <c r="K1134" s="92"/>
      <c r="L1134" s="92"/>
      <c r="M1134" s="93" t="s">
        <v>5013</v>
      </c>
      <c r="N1134" s="601"/>
      <c r="O1134" s="54">
        <v>4.7E-2</v>
      </c>
      <c r="P1134" s="54">
        <v>2017</v>
      </c>
      <c r="Q1134" s="581"/>
      <c r="R1134" s="66" t="s">
        <v>5014</v>
      </c>
      <c r="S1134" s="54">
        <v>66</v>
      </c>
      <c r="T1134" s="66">
        <v>2017</v>
      </c>
      <c r="U1134" s="54" t="s">
        <v>1016</v>
      </c>
      <c r="V1134" s="54" t="s">
        <v>1801</v>
      </c>
      <c r="W1134" s="92"/>
      <c r="X1134" s="95"/>
      <c r="Y1134" s="92"/>
      <c r="Z1134" s="92"/>
      <c r="AA1134" s="92"/>
      <c r="AB1134" s="92"/>
      <c r="AC1134" s="91"/>
      <c r="AD1134" s="92"/>
      <c r="AE1134" s="92"/>
      <c r="AF1134" s="92"/>
      <c r="AG1134" s="522"/>
      <c r="AH1134" s="92"/>
      <c r="AI1134" s="92"/>
      <c r="AJ1134" s="92"/>
      <c r="AK1134" s="92"/>
      <c r="AL1134" s="92"/>
    </row>
    <row r="1135" spans="1:38" x14ac:dyDescent="0.25">
      <c r="A1135" s="63"/>
      <c r="B1135" s="62"/>
      <c r="C1135" s="62"/>
      <c r="D1135" s="92"/>
      <c r="E1135" s="92"/>
      <c r="F1135" s="92"/>
      <c r="G1135" s="92"/>
      <c r="H1135" s="92"/>
      <c r="I1135" s="92"/>
      <c r="J1135" s="92"/>
      <c r="K1135" s="92"/>
      <c r="L1135" s="92"/>
      <c r="M1135" s="93"/>
      <c r="N1135" s="140"/>
      <c r="O1135" s="54"/>
      <c r="P1135" s="54"/>
      <c r="Q1135" s="525"/>
      <c r="R1135" s="98"/>
      <c r="S1135" s="99"/>
      <c r="T1135" s="93"/>
      <c r="U1135" s="93"/>
      <c r="V1135" s="100"/>
      <c r="W1135" s="92"/>
      <c r="X1135" s="95"/>
      <c r="Y1135" s="92"/>
      <c r="Z1135" s="92"/>
      <c r="AA1135" s="92"/>
      <c r="AB1135" s="92"/>
      <c r="AC1135" s="91"/>
      <c r="AD1135" s="92"/>
      <c r="AE1135" s="92"/>
      <c r="AF1135" s="92"/>
      <c r="AG1135" s="522"/>
      <c r="AH1135" s="92"/>
      <c r="AI1135" s="92"/>
      <c r="AJ1135" s="92"/>
      <c r="AK1135" s="92"/>
      <c r="AL1135" s="92"/>
    </row>
    <row r="1136" spans="1:38" x14ac:dyDescent="0.25">
      <c r="A1136" s="63"/>
      <c r="B1136" s="62"/>
      <c r="C1136" s="62"/>
      <c r="D1136" s="92"/>
      <c r="E1136" s="92"/>
      <c r="F1136" s="92"/>
      <c r="G1136" s="92"/>
      <c r="H1136" s="92"/>
      <c r="I1136" s="92"/>
      <c r="J1136" s="92"/>
      <c r="K1136" s="92"/>
      <c r="L1136" s="92"/>
      <c r="M1136" s="93" t="s">
        <v>5011</v>
      </c>
      <c r="N1136" s="605" t="s">
        <v>5015</v>
      </c>
      <c r="O1136" s="54">
        <v>0.16300000000000001</v>
      </c>
      <c r="P1136" s="54">
        <v>2011</v>
      </c>
      <c r="Q1136" s="94" t="s">
        <v>3781</v>
      </c>
      <c r="R1136" s="98"/>
      <c r="S1136" s="99"/>
      <c r="T1136" s="93"/>
      <c r="U1136" s="93"/>
      <c r="V1136" s="100"/>
      <c r="W1136" s="92"/>
      <c r="X1136" s="95"/>
      <c r="Y1136" s="92"/>
      <c r="Z1136" s="92"/>
      <c r="AA1136" s="92"/>
      <c r="AB1136" s="92"/>
      <c r="AC1136" s="91"/>
      <c r="AD1136" s="92"/>
      <c r="AE1136" s="92"/>
      <c r="AF1136" s="92"/>
      <c r="AG1136" s="522"/>
      <c r="AH1136" s="92"/>
      <c r="AI1136" s="92"/>
      <c r="AJ1136" s="92"/>
      <c r="AK1136" s="92"/>
      <c r="AL1136" s="92"/>
    </row>
    <row r="1137" spans="1:38" x14ac:dyDescent="0.25">
      <c r="A1137" s="63"/>
      <c r="B1137" s="62"/>
      <c r="C1137" s="62"/>
      <c r="D1137" s="92"/>
      <c r="E1137" s="92"/>
      <c r="F1137" s="92"/>
      <c r="G1137" s="92"/>
      <c r="H1137" s="92"/>
      <c r="I1137" s="92"/>
      <c r="J1137" s="92"/>
      <c r="K1137" s="92"/>
      <c r="L1137" s="92"/>
      <c r="M1137" s="93" t="s">
        <v>5013</v>
      </c>
      <c r="N1137" s="606"/>
      <c r="O1137" s="54">
        <v>6.6000000000000003E-2</v>
      </c>
      <c r="P1137" s="54">
        <v>2017</v>
      </c>
      <c r="Q1137" s="94" t="s">
        <v>3781</v>
      </c>
      <c r="R1137" s="98"/>
      <c r="S1137" s="99"/>
      <c r="T1137" s="93"/>
      <c r="U1137" s="93"/>
      <c r="V1137" s="100"/>
      <c r="W1137" s="92"/>
      <c r="X1137" s="95"/>
      <c r="Y1137" s="92"/>
      <c r="Z1137" s="92"/>
      <c r="AA1137" s="92"/>
      <c r="AB1137" s="92"/>
      <c r="AC1137" s="91"/>
      <c r="AD1137" s="92"/>
      <c r="AE1137" s="92"/>
      <c r="AF1137" s="92"/>
      <c r="AG1137" s="522"/>
      <c r="AH1137" s="92"/>
      <c r="AI1137" s="92"/>
      <c r="AJ1137" s="92"/>
      <c r="AK1137" s="92"/>
      <c r="AL1137" s="92"/>
    </row>
    <row r="1138" spans="1:38" x14ac:dyDescent="0.25">
      <c r="A1138" s="63"/>
      <c r="B1138" s="62"/>
      <c r="C1138" s="62"/>
      <c r="D1138" s="92"/>
      <c r="E1138" s="92"/>
      <c r="F1138" s="92"/>
      <c r="G1138" s="92"/>
      <c r="H1138" s="92"/>
      <c r="I1138" s="92"/>
      <c r="J1138" s="92"/>
      <c r="K1138" s="92"/>
      <c r="L1138" s="92"/>
      <c r="M1138" s="93" t="s">
        <v>5016</v>
      </c>
      <c r="N1138" s="593"/>
      <c r="O1138" s="54">
        <v>4.3999999999999997E-2</v>
      </c>
      <c r="P1138" s="54">
        <v>2022</v>
      </c>
      <c r="Q1138" s="94" t="s">
        <v>4310</v>
      </c>
      <c r="R1138" s="66" t="s">
        <v>5017</v>
      </c>
      <c r="S1138" s="578">
        <v>127</v>
      </c>
      <c r="T1138" s="578">
        <v>2022</v>
      </c>
      <c r="U1138" s="578" t="s">
        <v>3523</v>
      </c>
      <c r="V1138" s="578" t="s">
        <v>5018</v>
      </c>
      <c r="W1138" s="92"/>
      <c r="X1138" s="95"/>
      <c r="Y1138" s="92"/>
      <c r="Z1138" s="92"/>
      <c r="AA1138" s="92"/>
      <c r="AB1138" s="92"/>
      <c r="AC1138" s="91"/>
      <c r="AD1138" s="92"/>
      <c r="AE1138" s="92"/>
      <c r="AF1138" s="92"/>
      <c r="AG1138" s="522"/>
      <c r="AH1138" s="92"/>
      <c r="AI1138" s="92"/>
      <c r="AJ1138" s="92"/>
      <c r="AK1138" s="92"/>
      <c r="AL1138" s="92"/>
    </row>
    <row r="1139" spans="1:38" ht="38.25" x14ac:dyDescent="0.25">
      <c r="A1139" s="63"/>
      <c r="B1139" s="62"/>
      <c r="C1139" s="62"/>
      <c r="D1139" s="92"/>
      <c r="E1139" s="92"/>
      <c r="F1139" s="92"/>
      <c r="G1139" s="92"/>
      <c r="H1139" s="92"/>
      <c r="I1139" s="92"/>
      <c r="J1139" s="92"/>
      <c r="K1139" s="92"/>
      <c r="L1139" s="92"/>
      <c r="M1139" s="93"/>
      <c r="N1139" s="526"/>
      <c r="O1139" s="54"/>
      <c r="P1139" s="54"/>
      <c r="Q1139" s="94"/>
      <c r="R1139" s="110" t="s">
        <v>5019</v>
      </c>
      <c r="S1139" s="579"/>
      <c r="T1139" s="579"/>
      <c r="U1139" s="579"/>
      <c r="V1139" s="579"/>
      <c r="W1139" s="92"/>
      <c r="X1139" s="95"/>
      <c r="Y1139" s="92"/>
      <c r="Z1139" s="92"/>
      <c r="AA1139" s="92"/>
      <c r="AB1139" s="92"/>
      <c r="AC1139" s="91"/>
      <c r="AD1139" s="92"/>
      <c r="AE1139" s="92"/>
      <c r="AF1139" s="92"/>
      <c r="AG1139" s="522"/>
      <c r="AH1139" s="92"/>
      <c r="AI1139" s="92"/>
      <c r="AJ1139" s="92"/>
      <c r="AK1139" s="92"/>
      <c r="AL1139" s="92"/>
    </row>
    <row r="1140" spans="1:38" x14ac:dyDescent="0.25">
      <c r="A1140" s="63"/>
      <c r="B1140" s="62"/>
      <c r="C1140" s="62"/>
      <c r="D1140" s="92"/>
      <c r="E1140" s="92"/>
      <c r="F1140" s="92"/>
      <c r="G1140" s="92"/>
      <c r="H1140" s="92"/>
      <c r="I1140" s="92"/>
      <c r="J1140" s="92"/>
      <c r="K1140" s="92"/>
      <c r="L1140" s="92"/>
      <c r="M1140" s="93" t="s">
        <v>5011</v>
      </c>
      <c r="N1140" s="605" t="s">
        <v>5020</v>
      </c>
      <c r="O1140" s="54">
        <v>0.185</v>
      </c>
      <c r="P1140" s="54">
        <v>2011</v>
      </c>
      <c r="Q1140" s="94" t="s">
        <v>3781</v>
      </c>
      <c r="R1140" s="98"/>
      <c r="S1140" s="99"/>
      <c r="T1140" s="93"/>
      <c r="U1140" s="93"/>
      <c r="V1140" s="100"/>
      <c r="W1140" s="92"/>
      <c r="X1140" s="95"/>
      <c r="Y1140" s="92"/>
      <c r="Z1140" s="92"/>
      <c r="AA1140" s="92"/>
      <c r="AB1140" s="92"/>
      <c r="AC1140" s="91"/>
      <c r="AD1140" s="92"/>
      <c r="AE1140" s="92"/>
      <c r="AF1140" s="92"/>
      <c r="AG1140" s="522"/>
      <c r="AH1140" s="92"/>
      <c r="AI1140" s="92"/>
      <c r="AJ1140" s="92"/>
      <c r="AK1140" s="92"/>
      <c r="AL1140" s="92"/>
    </row>
    <row r="1141" spans="1:38" x14ac:dyDescent="0.25">
      <c r="A1141" s="63"/>
      <c r="B1141" s="62"/>
      <c r="C1141" s="62"/>
      <c r="D1141" s="92"/>
      <c r="E1141" s="92"/>
      <c r="F1141" s="92"/>
      <c r="G1141" s="92"/>
      <c r="H1141" s="92"/>
      <c r="I1141" s="92"/>
      <c r="J1141" s="92"/>
      <c r="K1141" s="92"/>
      <c r="L1141" s="92"/>
      <c r="M1141" s="93" t="s">
        <v>5021</v>
      </c>
      <c r="N1141" s="593"/>
      <c r="O1141" s="54">
        <v>4.3999999999999997E-2</v>
      </c>
      <c r="P1141" s="54">
        <v>2022</v>
      </c>
      <c r="Q1141" s="94" t="s">
        <v>4310</v>
      </c>
      <c r="R1141" s="66" t="s">
        <v>5022</v>
      </c>
      <c r="S1141" s="578">
        <v>116</v>
      </c>
      <c r="T1141" s="578">
        <v>2012</v>
      </c>
      <c r="U1141" s="578" t="s">
        <v>3523</v>
      </c>
      <c r="V1141" s="578" t="s">
        <v>1801</v>
      </c>
      <c r="W1141" s="92"/>
      <c r="X1141" s="95"/>
      <c r="Y1141" s="92"/>
      <c r="Z1141" s="92"/>
      <c r="AA1141" s="92"/>
      <c r="AB1141" s="92"/>
      <c r="AC1141" s="91"/>
      <c r="AD1141" s="92"/>
      <c r="AE1141" s="92"/>
      <c r="AF1141" s="92"/>
      <c r="AG1141" s="522"/>
      <c r="AH1141" s="92"/>
      <c r="AI1141" s="92"/>
      <c r="AJ1141" s="92"/>
      <c r="AK1141" s="92"/>
      <c r="AL1141" s="92"/>
    </row>
    <row r="1142" spans="1:38" x14ac:dyDescent="0.25">
      <c r="A1142" s="63"/>
      <c r="B1142" s="62"/>
      <c r="C1142" s="62"/>
      <c r="D1142" s="92"/>
      <c r="E1142" s="92"/>
      <c r="F1142" s="92"/>
      <c r="G1142" s="92"/>
      <c r="H1142" s="92"/>
      <c r="I1142" s="92"/>
      <c r="J1142" s="92"/>
      <c r="K1142" s="92"/>
      <c r="L1142" s="92"/>
      <c r="M1142" s="93"/>
      <c r="N1142" s="67"/>
      <c r="O1142" s="54"/>
      <c r="P1142" s="54"/>
      <c r="Q1142" s="94"/>
      <c r="R1142" s="98" t="s">
        <v>5023</v>
      </c>
      <c r="S1142" s="579"/>
      <c r="T1142" s="579"/>
      <c r="U1142" s="579"/>
      <c r="V1142" s="579"/>
      <c r="W1142" s="92"/>
      <c r="X1142" s="95"/>
      <c r="Y1142" s="92"/>
      <c r="Z1142" s="92"/>
      <c r="AA1142" s="92"/>
      <c r="AB1142" s="92"/>
      <c r="AC1142" s="91"/>
      <c r="AD1142" s="92"/>
      <c r="AE1142" s="92"/>
      <c r="AF1142" s="92"/>
      <c r="AG1142" s="522"/>
      <c r="AH1142" s="92"/>
      <c r="AI1142" s="92"/>
      <c r="AJ1142" s="92"/>
      <c r="AK1142" s="92"/>
      <c r="AL1142" s="92"/>
    </row>
    <row r="1143" spans="1:38" x14ac:dyDescent="0.25">
      <c r="A1143" s="63"/>
      <c r="B1143" s="62"/>
      <c r="C1143" s="62"/>
      <c r="D1143" s="92"/>
      <c r="E1143" s="92"/>
      <c r="F1143" s="92"/>
      <c r="G1143" s="92"/>
      <c r="H1143" s="92"/>
      <c r="I1143" s="92"/>
      <c r="J1143" s="92"/>
      <c r="K1143" s="92"/>
      <c r="L1143" s="92"/>
      <c r="M1143" s="93" t="s">
        <v>5024</v>
      </c>
      <c r="N1143" s="67" t="s">
        <v>5025</v>
      </c>
      <c r="O1143" s="54">
        <v>0.14000000000000001</v>
      </c>
      <c r="P1143" s="54">
        <v>2014</v>
      </c>
      <c r="Q1143" s="94" t="s">
        <v>3781</v>
      </c>
      <c r="R1143" s="66" t="s">
        <v>5026</v>
      </c>
      <c r="S1143" s="578">
        <v>124</v>
      </c>
      <c r="T1143" s="578">
        <v>2014</v>
      </c>
      <c r="U1143" s="578" t="s">
        <v>3523</v>
      </c>
      <c r="V1143" s="578" t="s">
        <v>5018</v>
      </c>
      <c r="W1143" s="92"/>
      <c r="X1143" s="95"/>
      <c r="Y1143" s="92"/>
      <c r="Z1143" s="92"/>
      <c r="AA1143" s="92"/>
      <c r="AB1143" s="92"/>
      <c r="AC1143" s="91"/>
      <c r="AD1143" s="92"/>
      <c r="AE1143" s="92"/>
      <c r="AF1143" s="92"/>
      <c r="AG1143" s="522"/>
      <c r="AH1143" s="92"/>
      <c r="AI1143" s="92"/>
      <c r="AJ1143" s="92"/>
      <c r="AK1143" s="92"/>
      <c r="AL1143" s="92"/>
    </row>
    <row r="1144" spans="1:38" ht="25.5" x14ac:dyDescent="0.25">
      <c r="A1144" s="63"/>
      <c r="B1144" s="62"/>
      <c r="C1144" s="62"/>
      <c r="D1144" s="92"/>
      <c r="E1144" s="92"/>
      <c r="F1144" s="92"/>
      <c r="G1144" s="92"/>
      <c r="H1144" s="92"/>
      <c r="I1144" s="92"/>
      <c r="J1144" s="92"/>
      <c r="K1144" s="92"/>
      <c r="L1144" s="92"/>
      <c r="M1144" s="93"/>
      <c r="N1144" s="67"/>
      <c r="O1144" s="54"/>
      <c r="P1144" s="54"/>
      <c r="Q1144" s="94"/>
      <c r="R1144" s="110" t="s">
        <v>5027</v>
      </c>
      <c r="S1144" s="579"/>
      <c r="T1144" s="579"/>
      <c r="U1144" s="579"/>
      <c r="V1144" s="579"/>
      <c r="W1144" s="92"/>
      <c r="X1144" s="95"/>
      <c r="Y1144" s="92"/>
      <c r="Z1144" s="92"/>
      <c r="AA1144" s="92"/>
      <c r="AB1144" s="92"/>
      <c r="AC1144" s="91"/>
      <c r="AD1144" s="92"/>
      <c r="AE1144" s="92"/>
      <c r="AF1144" s="92"/>
      <c r="AG1144" s="522"/>
      <c r="AH1144" s="92"/>
      <c r="AI1144" s="92"/>
      <c r="AJ1144" s="92"/>
      <c r="AK1144" s="92"/>
      <c r="AL1144" s="92"/>
    </row>
    <row r="1145" spans="1:38" x14ac:dyDescent="0.25">
      <c r="A1145" s="63"/>
      <c r="B1145" s="62"/>
      <c r="C1145" s="62"/>
      <c r="D1145" s="92"/>
      <c r="E1145" s="92"/>
      <c r="F1145" s="92"/>
      <c r="G1145" s="92"/>
      <c r="H1145" s="92"/>
      <c r="I1145" s="92"/>
      <c r="J1145" s="92"/>
      <c r="K1145" s="92"/>
      <c r="L1145" s="92"/>
      <c r="M1145" s="93" t="s">
        <v>5028</v>
      </c>
      <c r="N1145" s="73" t="s">
        <v>5029</v>
      </c>
      <c r="O1145" s="54">
        <v>0.91800000000000004</v>
      </c>
      <c r="P1145" s="54">
        <v>2015</v>
      </c>
      <c r="Q1145" s="94" t="s">
        <v>3781</v>
      </c>
      <c r="R1145" s="66" t="s">
        <v>5030</v>
      </c>
      <c r="S1145" s="578">
        <v>125</v>
      </c>
      <c r="T1145" s="578">
        <v>2016</v>
      </c>
      <c r="U1145" s="578" t="s">
        <v>3523</v>
      </c>
      <c r="V1145" s="578" t="s">
        <v>1801</v>
      </c>
      <c r="W1145" s="92"/>
      <c r="X1145" s="95"/>
      <c r="Y1145" s="92"/>
      <c r="Z1145" s="92"/>
      <c r="AA1145" s="92"/>
      <c r="AB1145" s="92"/>
      <c r="AC1145" s="91"/>
      <c r="AD1145" s="92"/>
      <c r="AE1145" s="92"/>
      <c r="AF1145" s="92"/>
      <c r="AG1145" s="522" t="s">
        <v>5031</v>
      </c>
      <c r="AH1145" s="67" t="s">
        <v>5032</v>
      </c>
      <c r="AI1145" s="54">
        <v>0.04</v>
      </c>
      <c r="AJ1145" s="54">
        <v>2020</v>
      </c>
      <c r="AK1145" s="57" t="s">
        <v>41</v>
      </c>
      <c r="AL1145" s="92"/>
    </row>
    <row r="1146" spans="1:38" ht="26.25" x14ac:dyDescent="0.25">
      <c r="A1146" s="63"/>
      <c r="B1146" s="62"/>
      <c r="C1146" s="62"/>
      <c r="D1146" s="92"/>
      <c r="E1146" s="92"/>
      <c r="F1146" s="92"/>
      <c r="G1146" s="92"/>
      <c r="H1146" s="92"/>
      <c r="I1146" s="92"/>
      <c r="J1146" s="92"/>
      <c r="K1146" s="92"/>
      <c r="L1146" s="92"/>
      <c r="M1146" s="93"/>
      <c r="N1146" s="67"/>
      <c r="O1146" s="54"/>
      <c r="P1146" s="54"/>
      <c r="Q1146" s="94"/>
      <c r="R1146" s="101" t="s">
        <v>5033</v>
      </c>
      <c r="S1146" s="579"/>
      <c r="T1146" s="579"/>
      <c r="U1146" s="579"/>
      <c r="V1146" s="579"/>
      <c r="W1146" s="92"/>
      <c r="X1146" s="95"/>
      <c r="Y1146" s="92"/>
      <c r="Z1146" s="92"/>
      <c r="AA1146" s="92"/>
      <c r="AB1146" s="92"/>
      <c r="AC1146" s="91"/>
      <c r="AD1146" s="92"/>
      <c r="AE1146" s="92"/>
      <c r="AF1146" s="92"/>
      <c r="AG1146" s="522"/>
      <c r="AH1146" s="92"/>
      <c r="AI1146" s="92"/>
      <c r="AJ1146" s="92"/>
      <c r="AK1146" s="92"/>
      <c r="AL1146" s="92"/>
    </row>
    <row r="1147" spans="1:38" x14ac:dyDescent="0.25">
      <c r="A1147" s="63"/>
      <c r="B1147" s="62"/>
      <c r="C1147" s="62"/>
      <c r="D1147" s="92"/>
      <c r="E1147" s="92"/>
      <c r="F1147" s="92"/>
      <c r="G1147" s="92"/>
      <c r="H1147" s="92"/>
      <c r="I1147" s="92"/>
      <c r="J1147" s="92"/>
      <c r="K1147" s="92"/>
      <c r="L1147" s="92"/>
      <c r="M1147" s="93"/>
      <c r="N1147" s="73"/>
      <c r="O1147" s="54"/>
      <c r="P1147" s="54"/>
      <c r="Q1147" s="94"/>
      <c r="R1147" s="98"/>
      <c r="S1147" s="99"/>
      <c r="T1147" s="93"/>
      <c r="U1147" s="93"/>
      <c r="V1147" s="100"/>
      <c r="W1147" s="92"/>
      <c r="X1147" s="95"/>
      <c r="Y1147" s="92"/>
      <c r="Z1147" s="92"/>
      <c r="AA1147" s="92"/>
      <c r="AB1147" s="92"/>
      <c r="AC1147" s="91"/>
      <c r="AD1147" s="92"/>
      <c r="AE1147" s="92"/>
      <c r="AF1147" s="92"/>
      <c r="AG1147" s="522"/>
      <c r="AH1147" s="92"/>
      <c r="AI1147" s="92"/>
      <c r="AJ1147" s="92"/>
      <c r="AK1147" s="92"/>
      <c r="AL1147" s="92"/>
    </row>
    <row r="1148" spans="1:38" x14ac:dyDescent="0.25">
      <c r="A1148" s="63"/>
      <c r="B1148" s="62"/>
      <c r="C1148" s="62"/>
      <c r="D1148" s="92"/>
      <c r="E1148" s="92"/>
      <c r="F1148" s="92"/>
      <c r="G1148" s="92"/>
      <c r="H1148" s="92"/>
      <c r="I1148" s="92"/>
      <c r="J1148" s="92"/>
      <c r="K1148" s="92"/>
      <c r="L1148" s="92"/>
      <c r="M1148" s="93"/>
      <c r="N1148" s="67"/>
      <c r="O1148" s="54"/>
      <c r="P1148" s="54"/>
      <c r="Q1148" s="94"/>
      <c r="R1148" s="98"/>
      <c r="S1148" s="99"/>
      <c r="T1148" s="93"/>
      <c r="U1148" s="93"/>
      <c r="V1148" s="100"/>
      <c r="W1148" s="92"/>
      <c r="X1148" s="95"/>
      <c r="Y1148" s="92"/>
      <c r="Z1148" s="92"/>
      <c r="AA1148" s="92"/>
      <c r="AB1148" s="92"/>
      <c r="AC1148" s="91"/>
      <c r="AD1148" s="92"/>
      <c r="AE1148" s="92"/>
      <c r="AF1148" s="92"/>
      <c r="AG1148" s="522"/>
      <c r="AH1148" s="92"/>
      <c r="AI1148" s="92"/>
      <c r="AJ1148" s="92"/>
      <c r="AK1148" s="92"/>
      <c r="AL1148" s="92"/>
    </row>
    <row r="1149" spans="1:38" x14ac:dyDescent="0.25">
      <c r="A1149" s="63" t="s">
        <v>1108</v>
      </c>
      <c r="B1149" s="62"/>
      <c r="C1149" s="62" t="s">
        <v>5034</v>
      </c>
      <c r="D1149" s="92"/>
      <c r="E1149" s="92"/>
      <c r="F1149" s="92"/>
      <c r="G1149" s="92"/>
      <c r="H1149" s="92"/>
      <c r="I1149" s="92"/>
      <c r="J1149" s="92"/>
      <c r="K1149" s="92"/>
      <c r="L1149" s="92"/>
      <c r="M1149" s="93" t="s">
        <v>5035</v>
      </c>
      <c r="N1149" s="591" t="s">
        <v>5036</v>
      </c>
      <c r="O1149" s="54">
        <v>3.2189999999999999</v>
      </c>
      <c r="P1149" s="54">
        <v>2011</v>
      </c>
      <c r="Q1149" s="94" t="s">
        <v>3781</v>
      </c>
      <c r="R1149" s="98"/>
      <c r="S1149" s="99"/>
      <c r="T1149" s="93"/>
      <c r="U1149" s="93"/>
      <c r="V1149" s="100"/>
      <c r="W1149" s="92"/>
      <c r="X1149" s="95"/>
      <c r="Y1149" s="92"/>
      <c r="Z1149" s="92"/>
      <c r="AA1149" s="92"/>
      <c r="AB1149" s="92"/>
      <c r="AC1149" s="91"/>
      <c r="AD1149" s="92"/>
      <c r="AE1149" s="92"/>
      <c r="AF1149" s="92"/>
      <c r="AG1149" s="522"/>
      <c r="AH1149" s="92"/>
      <c r="AI1149" s="92"/>
      <c r="AJ1149" s="92"/>
      <c r="AK1149" s="92"/>
      <c r="AL1149" s="92"/>
    </row>
    <row r="1150" spans="1:38" x14ac:dyDescent="0.25">
      <c r="A1150" s="63"/>
      <c r="B1150" s="62"/>
      <c r="C1150" s="62"/>
      <c r="D1150" s="92"/>
      <c r="E1150" s="92"/>
      <c r="F1150" s="92"/>
      <c r="G1150" s="92"/>
      <c r="H1150" s="92"/>
      <c r="I1150" s="92"/>
      <c r="J1150" s="92"/>
      <c r="K1150" s="92"/>
      <c r="L1150" s="92"/>
      <c r="M1150" s="93" t="s">
        <v>5037</v>
      </c>
      <c r="N1150" s="593"/>
      <c r="O1150" s="54">
        <v>0.219</v>
      </c>
      <c r="P1150" s="54">
        <v>2017</v>
      </c>
      <c r="Q1150" s="94" t="s">
        <v>3781</v>
      </c>
      <c r="R1150" s="66" t="s">
        <v>5038</v>
      </c>
      <c r="S1150" s="578">
        <v>7</v>
      </c>
      <c r="T1150" s="578">
        <v>2017</v>
      </c>
      <c r="U1150" s="578" t="s">
        <v>1017</v>
      </c>
      <c r="V1150" s="578" t="s">
        <v>1011</v>
      </c>
      <c r="W1150" s="92"/>
      <c r="X1150" s="95"/>
      <c r="Y1150" s="92"/>
      <c r="Z1150" s="92"/>
      <c r="AA1150" s="92"/>
      <c r="AB1150" s="92"/>
      <c r="AC1150" s="91"/>
      <c r="AD1150" s="92"/>
      <c r="AE1150" s="92"/>
      <c r="AF1150" s="92"/>
      <c r="AG1150" s="522"/>
      <c r="AH1150" s="92"/>
      <c r="AI1150" s="92"/>
      <c r="AJ1150" s="92"/>
      <c r="AK1150" s="92"/>
      <c r="AL1150" s="92"/>
    </row>
    <row r="1151" spans="1:38" ht="25.5" x14ac:dyDescent="0.25">
      <c r="A1151" s="63"/>
      <c r="B1151" s="62"/>
      <c r="C1151" s="62"/>
      <c r="D1151" s="92"/>
      <c r="E1151" s="92"/>
      <c r="F1151" s="92"/>
      <c r="G1151" s="92"/>
      <c r="H1151" s="92"/>
      <c r="I1151" s="92"/>
      <c r="J1151" s="92"/>
      <c r="K1151" s="92"/>
      <c r="L1151" s="92"/>
      <c r="M1151" s="93"/>
      <c r="N1151" s="67"/>
      <c r="O1151" s="54"/>
      <c r="P1151" s="54"/>
      <c r="Q1151" s="94"/>
      <c r="R1151" s="110" t="s">
        <v>5039</v>
      </c>
      <c r="S1151" s="579"/>
      <c r="T1151" s="579"/>
      <c r="U1151" s="579"/>
      <c r="V1151" s="579"/>
      <c r="W1151" s="92"/>
      <c r="X1151" s="95"/>
      <c r="Y1151" s="92"/>
      <c r="Z1151" s="92"/>
      <c r="AA1151" s="92"/>
      <c r="AB1151" s="92"/>
      <c r="AC1151" s="91"/>
      <c r="AD1151" s="92"/>
      <c r="AE1151" s="92"/>
      <c r="AF1151" s="92"/>
      <c r="AG1151" s="522"/>
      <c r="AH1151" s="92"/>
      <c r="AI1151" s="92"/>
      <c r="AJ1151" s="92"/>
      <c r="AK1151" s="92"/>
      <c r="AL1151" s="92"/>
    </row>
    <row r="1152" spans="1:38" x14ac:dyDescent="0.25">
      <c r="A1152" s="63"/>
      <c r="B1152" s="62"/>
      <c r="C1152" s="62"/>
      <c r="D1152" s="92"/>
      <c r="E1152" s="92"/>
      <c r="F1152" s="92"/>
      <c r="G1152" s="92"/>
      <c r="H1152" s="92"/>
      <c r="I1152" s="92"/>
      <c r="J1152" s="92"/>
      <c r="K1152" s="92"/>
      <c r="L1152" s="92"/>
      <c r="M1152" s="93" t="s">
        <v>5035</v>
      </c>
      <c r="N1152" s="591" t="s">
        <v>5040</v>
      </c>
      <c r="O1152" s="54">
        <v>1.4770000000000001</v>
      </c>
      <c r="P1152" s="54">
        <v>2011</v>
      </c>
      <c r="Q1152" s="94" t="s">
        <v>3781</v>
      </c>
      <c r="R1152" s="98"/>
      <c r="S1152" s="99"/>
      <c r="T1152" s="93"/>
      <c r="U1152" s="93"/>
      <c r="V1152" s="100"/>
      <c r="W1152" s="92"/>
      <c r="X1152" s="95"/>
      <c r="Y1152" s="92"/>
      <c r="Z1152" s="92"/>
      <c r="AA1152" s="92"/>
      <c r="AB1152" s="92"/>
      <c r="AC1152" s="91"/>
      <c r="AD1152" s="92"/>
      <c r="AE1152" s="92"/>
      <c r="AF1152" s="92"/>
      <c r="AG1152" s="522"/>
      <c r="AH1152" s="92"/>
      <c r="AI1152" s="92"/>
      <c r="AJ1152" s="92"/>
      <c r="AK1152" s="92"/>
      <c r="AL1152" s="92"/>
    </row>
    <row r="1153" spans="1:38" x14ac:dyDescent="0.25">
      <c r="A1153" s="63"/>
      <c r="B1153" s="62"/>
      <c r="C1153" s="62"/>
      <c r="D1153" s="92"/>
      <c r="E1153" s="92"/>
      <c r="F1153" s="92"/>
      <c r="G1153" s="92"/>
      <c r="H1153" s="92"/>
      <c r="I1153" s="92"/>
      <c r="J1153" s="92"/>
      <c r="K1153" s="92"/>
      <c r="L1153" s="92"/>
      <c r="M1153" s="93" t="s">
        <v>5037</v>
      </c>
      <c r="N1153" s="593"/>
      <c r="O1153" s="54">
        <v>0.23899999999999999</v>
      </c>
      <c r="P1153" s="54">
        <v>2017</v>
      </c>
      <c r="Q1153" s="94" t="s">
        <v>3781</v>
      </c>
      <c r="R1153" s="578" t="s">
        <v>4500</v>
      </c>
      <c r="S1153" s="578">
        <v>6</v>
      </c>
      <c r="T1153" s="578">
        <v>2011</v>
      </c>
      <c r="U1153" s="578" t="s">
        <v>1017</v>
      </c>
      <c r="V1153" s="578" t="s">
        <v>1011</v>
      </c>
      <c r="W1153" s="92"/>
      <c r="X1153" s="95"/>
      <c r="Y1153" s="92"/>
      <c r="Z1153" s="92"/>
      <c r="AA1153" s="92"/>
      <c r="AB1153" s="92"/>
      <c r="AC1153" s="91"/>
      <c r="AD1153" s="92"/>
      <c r="AE1153" s="92"/>
      <c r="AF1153" s="92"/>
      <c r="AG1153" s="522"/>
      <c r="AH1153" s="92"/>
      <c r="AI1153" s="92"/>
      <c r="AJ1153" s="92"/>
      <c r="AK1153" s="92"/>
      <c r="AL1153" s="92"/>
    </row>
    <row r="1154" spans="1:38" x14ac:dyDescent="0.25">
      <c r="A1154" s="63"/>
      <c r="B1154" s="62"/>
      <c r="C1154" s="62"/>
      <c r="D1154" s="92"/>
      <c r="E1154" s="92"/>
      <c r="F1154" s="92"/>
      <c r="G1154" s="92"/>
      <c r="H1154" s="92"/>
      <c r="I1154" s="92"/>
      <c r="J1154" s="92"/>
      <c r="K1154" s="92"/>
      <c r="L1154" s="92"/>
      <c r="M1154" s="93"/>
      <c r="N1154" s="67"/>
      <c r="O1154" s="54"/>
      <c r="P1154" s="54"/>
      <c r="Q1154" s="94"/>
      <c r="R1154" s="579"/>
      <c r="S1154" s="579"/>
      <c r="T1154" s="579"/>
      <c r="U1154" s="579"/>
      <c r="V1154" s="579"/>
      <c r="W1154" s="92"/>
      <c r="X1154" s="95"/>
      <c r="Y1154" s="92"/>
      <c r="Z1154" s="92"/>
      <c r="AA1154" s="92"/>
      <c r="AB1154" s="92"/>
      <c r="AC1154" s="91"/>
      <c r="AD1154" s="92"/>
      <c r="AE1154" s="92"/>
      <c r="AF1154" s="92"/>
      <c r="AG1154" s="522"/>
      <c r="AH1154" s="92"/>
      <c r="AI1154" s="92"/>
      <c r="AJ1154" s="92"/>
      <c r="AK1154" s="92"/>
      <c r="AL1154" s="92"/>
    </row>
    <row r="1155" spans="1:38" x14ac:dyDescent="0.25">
      <c r="A1155" s="63"/>
      <c r="B1155" s="62"/>
      <c r="C1155" s="62"/>
      <c r="D1155" s="92"/>
      <c r="E1155" s="92"/>
      <c r="F1155" s="92"/>
      <c r="G1155" s="92"/>
      <c r="H1155" s="92"/>
      <c r="I1155" s="92"/>
      <c r="J1155" s="92"/>
      <c r="K1155" s="92"/>
      <c r="L1155" s="92"/>
      <c r="M1155" s="93" t="s">
        <v>5041</v>
      </c>
      <c r="N1155" s="67" t="s">
        <v>5042</v>
      </c>
      <c r="O1155" s="54">
        <v>2.1999999999999999E-2</v>
      </c>
      <c r="P1155" s="54">
        <v>2022</v>
      </c>
      <c r="Q1155" s="94" t="s">
        <v>5043</v>
      </c>
      <c r="R1155" s="66" t="s">
        <v>5044</v>
      </c>
      <c r="S1155" s="578">
        <v>128</v>
      </c>
      <c r="T1155" s="578">
        <v>2022</v>
      </c>
      <c r="U1155" s="578" t="s">
        <v>975</v>
      </c>
      <c r="V1155" s="578" t="s">
        <v>231</v>
      </c>
      <c r="W1155" s="92"/>
      <c r="X1155" s="95"/>
      <c r="Y1155" s="92"/>
      <c r="Z1155" s="92"/>
      <c r="AA1155" s="92"/>
      <c r="AB1155" s="92"/>
      <c r="AC1155" s="91"/>
      <c r="AD1155" s="92"/>
      <c r="AE1155" s="92"/>
      <c r="AF1155" s="92"/>
      <c r="AG1155" s="522"/>
      <c r="AH1155" s="92"/>
      <c r="AI1155" s="92"/>
      <c r="AJ1155" s="92"/>
      <c r="AK1155" s="92"/>
      <c r="AL1155" s="92"/>
    </row>
    <row r="1156" spans="1:38" x14ac:dyDescent="0.25">
      <c r="A1156" s="63"/>
      <c r="B1156" s="62"/>
      <c r="C1156" s="62"/>
      <c r="D1156" s="92"/>
      <c r="E1156" s="92"/>
      <c r="F1156" s="92"/>
      <c r="G1156" s="92"/>
      <c r="H1156" s="92"/>
      <c r="I1156" s="92"/>
      <c r="J1156" s="92"/>
      <c r="K1156" s="92"/>
      <c r="L1156" s="92"/>
      <c r="M1156" s="93"/>
      <c r="N1156" s="67"/>
      <c r="O1156" s="54"/>
      <c r="P1156" s="54"/>
      <c r="Q1156" s="94"/>
      <c r="R1156" s="98" t="s">
        <v>5045</v>
      </c>
      <c r="S1156" s="579"/>
      <c r="T1156" s="579"/>
      <c r="U1156" s="579"/>
      <c r="V1156" s="579"/>
      <c r="W1156" s="92"/>
      <c r="X1156" s="95"/>
      <c r="Y1156" s="92"/>
      <c r="Z1156" s="92"/>
      <c r="AA1156" s="92"/>
      <c r="AB1156" s="92"/>
      <c r="AC1156" s="91"/>
      <c r="AD1156" s="92"/>
      <c r="AE1156" s="92"/>
      <c r="AF1156" s="92"/>
      <c r="AG1156" s="522"/>
      <c r="AH1156" s="92"/>
      <c r="AI1156" s="92"/>
      <c r="AJ1156" s="92"/>
      <c r="AK1156" s="92"/>
      <c r="AL1156" s="92"/>
    </row>
    <row r="1157" spans="1:38" x14ac:dyDescent="0.25">
      <c r="A1157" s="63"/>
      <c r="B1157" s="62"/>
      <c r="C1157" s="62"/>
      <c r="D1157" s="92"/>
      <c r="E1157" s="92"/>
      <c r="F1157" s="92"/>
      <c r="G1157" s="92"/>
      <c r="H1157" s="92"/>
      <c r="I1157" s="92"/>
      <c r="J1157" s="92"/>
      <c r="K1157" s="92"/>
      <c r="L1157" s="92"/>
      <c r="M1157" s="93" t="s">
        <v>5046</v>
      </c>
      <c r="N1157" s="67" t="s">
        <v>5047</v>
      </c>
      <c r="O1157" s="54">
        <v>0.69</v>
      </c>
      <c r="P1157" s="54">
        <v>2018</v>
      </c>
      <c r="Q1157" s="94" t="s">
        <v>5048</v>
      </c>
      <c r="R1157" s="54" t="s">
        <v>5049</v>
      </c>
      <c r="S1157" s="578">
        <v>109</v>
      </c>
      <c r="T1157" s="578">
        <v>2018</v>
      </c>
      <c r="U1157" s="578" t="s">
        <v>1018</v>
      </c>
      <c r="V1157" s="578">
        <v>400</v>
      </c>
      <c r="W1157" s="607" t="s">
        <v>5050</v>
      </c>
      <c r="X1157" s="95">
        <v>0.38800000000000001</v>
      </c>
      <c r="Y1157" s="67" t="s">
        <v>5051</v>
      </c>
      <c r="Z1157" s="54">
        <v>0.30599999999999999</v>
      </c>
      <c r="AA1157" s="54">
        <v>2019</v>
      </c>
      <c r="AB1157" s="57" t="s">
        <v>205</v>
      </c>
      <c r="AC1157" s="54" t="s">
        <v>5052</v>
      </c>
      <c r="AD1157" s="92">
        <v>11</v>
      </c>
      <c r="AE1157" s="92"/>
      <c r="AF1157" s="92"/>
      <c r="AG1157" s="598" t="s">
        <v>5050</v>
      </c>
      <c r="AH1157" s="67" t="s">
        <v>5053</v>
      </c>
      <c r="AI1157" s="54">
        <v>2.1999999999999999E-2</v>
      </c>
      <c r="AJ1157" s="54">
        <v>2019</v>
      </c>
      <c r="AK1157" s="57" t="s">
        <v>4890</v>
      </c>
      <c r="AL1157" s="92"/>
    </row>
    <row r="1158" spans="1:38" ht="40.5" customHeight="1" x14ac:dyDescent="0.25">
      <c r="A1158" s="63"/>
      <c r="B1158" s="62"/>
      <c r="C1158" s="62"/>
      <c r="D1158" s="92"/>
      <c r="E1158" s="92"/>
      <c r="F1158" s="92"/>
      <c r="G1158" s="92"/>
      <c r="H1158" s="92"/>
      <c r="I1158" s="92"/>
      <c r="J1158" s="92"/>
      <c r="K1158" s="92"/>
      <c r="L1158" s="92"/>
      <c r="M1158" s="93"/>
      <c r="N1158" s="67"/>
      <c r="O1158" s="54"/>
      <c r="P1158" s="54"/>
      <c r="Q1158" s="94"/>
      <c r="R1158" s="110" t="s">
        <v>5054</v>
      </c>
      <c r="S1158" s="579"/>
      <c r="T1158" s="579"/>
      <c r="U1158" s="579"/>
      <c r="V1158" s="579"/>
      <c r="W1158" s="608"/>
      <c r="X1158" s="95">
        <v>0.222</v>
      </c>
      <c r="Y1158" s="67" t="s">
        <v>5055</v>
      </c>
      <c r="Z1158" s="54">
        <v>0.222</v>
      </c>
      <c r="AA1158" s="54">
        <v>2019</v>
      </c>
      <c r="AB1158" s="57" t="s">
        <v>205</v>
      </c>
      <c r="AC1158" s="54" t="s">
        <v>5056</v>
      </c>
      <c r="AD1158" s="92">
        <v>4</v>
      </c>
      <c r="AE1158" s="92"/>
      <c r="AF1158" s="92"/>
      <c r="AG1158" s="592"/>
      <c r="AH1158" s="67" t="s">
        <v>5057</v>
      </c>
      <c r="AI1158" s="54">
        <v>2.1999999999999999E-2</v>
      </c>
      <c r="AJ1158" s="54">
        <v>2019</v>
      </c>
      <c r="AK1158" s="57" t="s">
        <v>4890</v>
      </c>
      <c r="AL1158" s="92"/>
    </row>
    <row r="1159" spans="1:38" x14ac:dyDescent="0.25">
      <c r="A1159" s="63"/>
      <c r="B1159" s="62"/>
      <c r="C1159" s="62"/>
      <c r="D1159" s="92"/>
      <c r="E1159" s="92"/>
      <c r="F1159" s="92"/>
      <c r="G1159" s="92"/>
      <c r="H1159" s="92"/>
      <c r="I1159" s="92"/>
      <c r="J1159" s="92"/>
      <c r="K1159" s="92"/>
      <c r="L1159" s="92"/>
      <c r="M1159" s="93"/>
      <c r="N1159" s="67"/>
      <c r="O1159" s="54"/>
      <c r="P1159" s="54"/>
      <c r="Q1159" s="94"/>
      <c r="R1159" s="98"/>
      <c r="S1159" s="99"/>
      <c r="T1159" s="93"/>
      <c r="U1159" s="93"/>
      <c r="V1159" s="100"/>
      <c r="W1159" s="92"/>
      <c r="X1159" s="95"/>
      <c r="Y1159" s="92"/>
      <c r="Z1159" s="92"/>
      <c r="AA1159" s="92"/>
      <c r="AB1159" s="92"/>
      <c r="AC1159" s="91"/>
      <c r="AD1159" s="92"/>
      <c r="AE1159" s="92"/>
      <c r="AF1159" s="92"/>
      <c r="AG1159" s="522" t="s">
        <v>5058</v>
      </c>
      <c r="AH1159" s="67" t="s">
        <v>5059</v>
      </c>
      <c r="AI1159" s="54">
        <v>0.04</v>
      </c>
      <c r="AJ1159" s="54">
        <v>2019</v>
      </c>
      <c r="AK1159" s="57" t="s">
        <v>5060</v>
      </c>
      <c r="AL1159" s="92"/>
    </row>
    <row r="1160" spans="1:38" x14ac:dyDescent="0.25">
      <c r="A1160" s="63"/>
      <c r="B1160" s="62"/>
      <c r="C1160" s="62"/>
      <c r="D1160" s="92"/>
      <c r="E1160" s="92"/>
      <c r="F1160" s="92"/>
      <c r="G1160" s="92"/>
      <c r="H1160" s="92"/>
      <c r="I1160" s="92"/>
      <c r="J1160" s="92"/>
      <c r="K1160" s="92"/>
      <c r="L1160" s="92"/>
      <c r="M1160" s="93"/>
      <c r="N1160" s="67"/>
      <c r="O1160" s="54"/>
      <c r="P1160" s="54"/>
      <c r="Q1160" s="94"/>
      <c r="R1160" s="98"/>
      <c r="S1160" s="99"/>
      <c r="T1160" s="93"/>
      <c r="U1160" s="93"/>
      <c r="V1160" s="100"/>
      <c r="W1160" s="92"/>
      <c r="X1160" s="95"/>
      <c r="Y1160" s="92"/>
      <c r="Z1160" s="92"/>
      <c r="AA1160" s="92"/>
      <c r="AB1160" s="92"/>
      <c r="AC1160" s="91"/>
      <c r="AD1160" s="92"/>
      <c r="AE1160" s="92"/>
      <c r="AF1160" s="92"/>
      <c r="AG1160" s="522"/>
      <c r="AH1160" s="92"/>
      <c r="AI1160" s="92"/>
      <c r="AJ1160" s="92"/>
      <c r="AK1160" s="92"/>
      <c r="AL1160" s="92"/>
    </row>
    <row r="1161" spans="1:38" x14ac:dyDescent="0.25">
      <c r="A1161" s="63"/>
      <c r="B1161" s="62"/>
      <c r="C1161" s="62"/>
      <c r="D1161" s="92"/>
      <c r="E1161" s="92"/>
      <c r="F1161" s="92"/>
      <c r="G1161" s="92"/>
      <c r="H1161" s="92"/>
      <c r="I1161" s="92"/>
      <c r="J1161" s="92"/>
      <c r="K1161" s="92"/>
      <c r="L1161" s="92"/>
      <c r="M1161" s="93"/>
      <c r="N1161" s="67"/>
      <c r="O1161" s="54"/>
      <c r="P1161" s="54"/>
      <c r="Q1161" s="94"/>
      <c r="R1161" s="98"/>
      <c r="S1161" s="99"/>
      <c r="T1161" s="93"/>
      <c r="U1161" s="93"/>
      <c r="V1161" s="100"/>
      <c r="W1161" s="92"/>
      <c r="X1161" s="95"/>
      <c r="Y1161" s="92"/>
      <c r="Z1161" s="92"/>
      <c r="AA1161" s="92"/>
      <c r="AB1161" s="92"/>
      <c r="AC1161" s="91"/>
      <c r="AD1161" s="92"/>
      <c r="AE1161" s="92"/>
      <c r="AF1161" s="92"/>
      <c r="AG1161" s="522"/>
      <c r="AH1161" s="92"/>
      <c r="AI1161" s="92"/>
      <c r="AJ1161" s="92"/>
      <c r="AK1161" s="92"/>
      <c r="AL1161" s="92"/>
    </row>
    <row r="1162" spans="1:38" x14ac:dyDescent="0.25">
      <c r="A1162" s="63"/>
      <c r="B1162" s="62"/>
      <c r="C1162" s="62"/>
      <c r="D1162" s="92"/>
      <c r="E1162" s="92"/>
      <c r="F1162" s="92"/>
      <c r="G1162" s="92"/>
      <c r="H1162" s="92"/>
      <c r="I1162" s="92"/>
      <c r="J1162" s="92"/>
      <c r="K1162" s="92"/>
      <c r="L1162" s="92"/>
      <c r="M1162" s="93" t="s">
        <v>5035</v>
      </c>
      <c r="N1162" s="589" t="s">
        <v>5061</v>
      </c>
      <c r="O1162" s="54">
        <v>0.433</v>
      </c>
      <c r="P1162" s="54">
        <v>2011</v>
      </c>
      <c r="Q1162" s="94" t="s">
        <v>3781</v>
      </c>
      <c r="W1162" s="92"/>
      <c r="X1162" s="95"/>
      <c r="Y1162" s="92"/>
      <c r="Z1162" s="92"/>
      <c r="AA1162" s="92"/>
      <c r="AB1162" s="92"/>
      <c r="AC1162" s="91"/>
      <c r="AD1162" s="92"/>
      <c r="AE1162" s="92"/>
      <c r="AF1162" s="92"/>
      <c r="AG1162" s="522"/>
      <c r="AH1162" s="92"/>
      <c r="AI1162" s="92"/>
      <c r="AJ1162" s="92"/>
      <c r="AK1162" s="92"/>
      <c r="AL1162" s="92"/>
    </row>
    <row r="1163" spans="1:38" x14ac:dyDescent="0.25">
      <c r="A1163" s="63"/>
      <c r="B1163" s="62"/>
      <c r="C1163" s="62"/>
      <c r="D1163" s="92"/>
      <c r="E1163" s="92"/>
      <c r="F1163" s="92"/>
      <c r="G1163" s="92"/>
      <c r="H1163" s="92"/>
      <c r="I1163" s="92"/>
      <c r="J1163" s="92"/>
      <c r="K1163" s="92"/>
      <c r="L1163" s="92"/>
      <c r="M1163" s="93" t="s">
        <v>5062</v>
      </c>
      <c r="N1163" s="603"/>
      <c r="O1163" s="54">
        <v>0.182</v>
      </c>
      <c r="P1163" s="54">
        <v>2014</v>
      </c>
      <c r="Q1163" s="94" t="s">
        <v>3781</v>
      </c>
      <c r="R1163" s="66" t="s">
        <v>5063</v>
      </c>
      <c r="S1163" s="578">
        <v>119</v>
      </c>
      <c r="T1163" s="578">
        <v>2015</v>
      </c>
      <c r="U1163" s="578" t="s">
        <v>3523</v>
      </c>
      <c r="V1163" s="578" t="s">
        <v>5064</v>
      </c>
      <c r="W1163" s="92"/>
      <c r="X1163" s="95"/>
      <c r="Y1163" s="92"/>
      <c r="Z1163" s="92"/>
      <c r="AA1163" s="92"/>
      <c r="AB1163" s="92"/>
      <c r="AC1163" s="91"/>
      <c r="AD1163" s="92"/>
      <c r="AE1163" s="92"/>
      <c r="AF1163" s="92"/>
      <c r="AG1163" s="522"/>
      <c r="AH1163" s="92"/>
      <c r="AI1163" s="92"/>
      <c r="AJ1163" s="92"/>
      <c r="AK1163" s="92"/>
      <c r="AL1163" s="92"/>
    </row>
    <row r="1164" spans="1:38" ht="25.5" x14ac:dyDescent="0.25">
      <c r="A1164" s="63"/>
      <c r="B1164" s="62"/>
      <c r="C1164" s="62"/>
      <c r="D1164" s="92"/>
      <c r="E1164" s="92"/>
      <c r="F1164" s="92"/>
      <c r="G1164" s="92"/>
      <c r="H1164" s="92"/>
      <c r="I1164" s="92"/>
      <c r="J1164" s="92"/>
      <c r="K1164" s="92"/>
      <c r="L1164" s="92"/>
      <c r="M1164" s="93"/>
      <c r="N1164" s="67"/>
      <c r="O1164" s="54"/>
      <c r="P1164" s="54"/>
      <c r="Q1164" s="94"/>
      <c r="R1164" s="110" t="s">
        <v>5065</v>
      </c>
      <c r="S1164" s="579"/>
      <c r="T1164" s="579"/>
      <c r="U1164" s="579"/>
      <c r="V1164" s="579"/>
      <c r="W1164" s="92"/>
      <c r="X1164" s="95"/>
      <c r="Y1164" s="92"/>
      <c r="Z1164" s="92"/>
      <c r="AA1164" s="92"/>
      <c r="AB1164" s="92"/>
      <c r="AC1164" s="91"/>
      <c r="AD1164" s="92"/>
      <c r="AE1164" s="92"/>
      <c r="AF1164" s="92"/>
      <c r="AG1164" s="522"/>
      <c r="AH1164" s="92"/>
      <c r="AI1164" s="92"/>
      <c r="AJ1164" s="92"/>
      <c r="AK1164" s="92"/>
      <c r="AL1164" s="92"/>
    </row>
    <row r="1165" spans="1:38" x14ac:dyDescent="0.25">
      <c r="A1165" s="63"/>
      <c r="B1165" s="62"/>
      <c r="C1165" s="62"/>
      <c r="D1165" s="92"/>
      <c r="E1165" s="92"/>
      <c r="F1165" s="92"/>
      <c r="G1165" s="92"/>
      <c r="H1165" s="92"/>
      <c r="I1165" s="92"/>
      <c r="J1165" s="92"/>
      <c r="K1165" s="92"/>
      <c r="L1165" s="92"/>
      <c r="M1165" s="93" t="s">
        <v>5035</v>
      </c>
      <c r="N1165" s="589" t="s">
        <v>5066</v>
      </c>
      <c r="O1165" s="54">
        <v>0.49399999999999999</v>
      </c>
      <c r="P1165" s="54">
        <v>2011</v>
      </c>
      <c r="Q1165" s="94" t="s">
        <v>3781</v>
      </c>
      <c r="R1165" s="98"/>
      <c r="S1165" s="99"/>
      <c r="T1165" s="93"/>
      <c r="U1165" s="93"/>
      <c r="V1165" s="100"/>
      <c r="W1165" s="92"/>
      <c r="X1165" s="95"/>
      <c r="Y1165" s="92"/>
      <c r="Z1165" s="92"/>
      <c r="AA1165" s="92"/>
      <c r="AB1165" s="92"/>
      <c r="AC1165" s="91"/>
      <c r="AD1165" s="92"/>
      <c r="AE1165" s="92"/>
      <c r="AF1165" s="92"/>
      <c r="AG1165" s="522"/>
      <c r="AH1165" s="92"/>
      <c r="AI1165" s="92"/>
      <c r="AJ1165" s="92"/>
      <c r="AK1165" s="92"/>
      <c r="AL1165" s="92"/>
    </row>
    <row r="1166" spans="1:38" x14ac:dyDescent="0.25">
      <c r="A1166" s="63"/>
      <c r="B1166" s="62"/>
      <c r="C1166" s="62"/>
      <c r="D1166" s="92"/>
      <c r="E1166" s="92"/>
      <c r="F1166" s="92"/>
      <c r="G1166" s="92"/>
      <c r="H1166" s="92"/>
      <c r="I1166" s="92"/>
      <c r="J1166" s="92"/>
      <c r="K1166" s="92"/>
      <c r="L1166" s="92"/>
      <c r="M1166" s="93" t="s">
        <v>5062</v>
      </c>
      <c r="N1166" s="603"/>
      <c r="O1166" s="54">
        <v>0.17799999999999999</v>
      </c>
      <c r="P1166" s="54">
        <v>2014</v>
      </c>
      <c r="Q1166" s="94" t="s">
        <v>3781</v>
      </c>
      <c r="R1166" s="66" t="s">
        <v>4306</v>
      </c>
      <c r="S1166" s="578">
        <v>111</v>
      </c>
      <c r="T1166" s="578">
        <v>2011</v>
      </c>
      <c r="U1166" s="578" t="s">
        <v>3523</v>
      </c>
      <c r="V1166" s="578" t="s">
        <v>1801</v>
      </c>
      <c r="W1166" s="92"/>
      <c r="X1166" s="95"/>
      <c r="Y1166" s="92"/>
      <c r="Z1166" s="92"/>
      <c r="AA1166" s="92"/>
      <c r="AB1166" s="92"/>
      <c r="AC1166" s="91"/>
      <c r="AD1166" s="92"/>
      <c r="AE1166" s="92"/>
      <c r="AF1166" s="92"/>
      <c r="AG1166" s="522"/>
      <c r="AH1166" s="92"/>
      <c r="AI1166" s="92"/>
      <c r="AJ1166" s="92"/>
      <c r="AK1166" s="92"/>
      <c r="AL1166" s="92"/>
    </row>
    <row r="1167" spans="1:38" x14ac:dyDescent="0.25">
      <c r="A1167" s="63"/>
      <c r="B1167" s="62"/>
      <c r="C1167" s="62"/>
      <c r="D1167" s="92"/>
      <c r="E1167" s="92"/>
      <c r="F1167" s="92"/>
      <c r="G1167" s="92"/>
      <c r="H1167" s="92"/>
      <c r="I1167" s="92"/>
      <c r="J1167" s="92"/>
      <c r="K1167" s="92"/>
      <c r="L1167" s="92"/>
      <c r="M1167" s="93"/>
      <c r="N1167" s="67"/>
      <c r="O1167" s="54"/>
      <c r="P1167" s="54"/>
      <c r="Q1167" s="94"/>
      <c r="R1167" s="98" t="s">
        <v>4307</v>
      </c>
      <c r="S1167" s="579"/>
      <c r="T1167" s="579"/>
      <c r="U1167" s="579"/>
      <c r="V1167" s="579"/>
      <c r="W1167" s="92"/>
      <c r="X1167" s="95"/>
      <c r="Y1167" s="92"/>
      <c r="Z1167" s="92"/>
      <c r="AA1167" s="92"/>
      <c r="AB1167" s="92"/>
      <c r="AC1167" s="91"/>
      <c r="AD1167" s="92"/>
      <c r="AE1167" s="92"/>
      <c r="AF1167" s="92"/>
      <c r="AG1167" s="522"/>
      <c r="AH1167" s="92"/>
      <c r="AI1167" s="92"/>
      <c r="AJ1167" s="92"/>
      <c r="AK1167" s="92"/>
      <c r="AL1167" s="92"/>
    </row>
    <row r="1168" spans="1:38" x14ac:dyDescent="0.25">
      <c r="A1168" s="63"/>
      <c r="B1168" s="62"/>
      <c r="C1168" s="62"/>
      <c r="D1168" s="92"/>
      <c r="E1168" s="92"/>
      <c r="F1168" s="92"/>
      <c r="G1168" s="92"/>
      <c r="H1168" s="92"/>
      <c r="I1168" s="92"/>
      <c r="J1168" s="92"/>
      <c r="K1168" s="92"/>
      <c r="L1168" s="92"/>
      <c r="M1168" s="93" t="s">
        <v>5067</v>
      </c>
      <c r="N1168" s="67" t="s">
        <v>5068</v>
      </c>
      <c r="O1168" s="54">
        <v>0.50600000000000001</v>
      </c>
      <c r="P1168" s="54">
        <v>2013</v>
      </c>
      <c r="Q1168" s="94" t="s">
        <v>4151</v>
      </c>
      <c r="R1168" s="66" t="s">
        <v>5069</v>
      </c>
      <c r="S1168" s="578">
        <v>118</v>
      </c>
      <c r="T1168" s="578">
        <v>2013</v>
      </c>
      <c r="U1168" s="578" t="s">
        <v>3523</v>
      </c>
      <c r="V1168" s="578" t="s">
        <v>1801</v>
      </c>
      <c r="W1168" s="92"/>
      <c r="X1168" s="95"/>
      <c r="Y1168" s="92"/>
      <c r="Z1168" s="92"/>
      <c r="AA1168" s="92"/>
      <c r="AB1168" s="92"/>
      <c r="AC1168" s="91"/>
      <c r="AD1168" s="92"/>
      <c r="AE1168" s="92"/>
      <c r="AF1168" s="92"/>
      <c r="AG1168" s="522"/>
      <c r="AH1168" s="92"/>
      <c r="AI1168" s="92"/>
      <c r="AJ1168" s="92"/>
      <c r="AK1168" s="92"/>
      <c r="AL1168" s="92"/>
    </row>
    <row r="1169" spans="1:38" ht="25.5" x14ac:dyDescent="0.25">
      <c r="A1169" s="63"/>
      <c r="B1169" s="62"/>
      <c r="C1169" s="62"/>
      <c r="D1169" s="92"/>
      <c r="E1169" s="92"/>
      <c r="F1169" s="92"/>
      <c r="G1169" s="92"/>
      <c r="H1169" s="92"/>
      <c r="I1169" s="92"/>
      <c r="J1169" s="92"/>
      <c r="K1169" s="92"/>
      <c r="L1169" s="92"/>
      <c r="M1169" s="93"/>
      <c r="N1169" s="67"/>
      <c r="O1169" s="54"/>
      <c r="P1169" s="54"/>
      <c r="Q1169" s="94"/>
      <c r="R1169" s="110" t="s">
        <v>5070</v>
      </c>
      <c r="S1169" s="579"/>
      <c r="T1169" s="579"/>
      <c r="U1169" s="579"/>
      <c r="V1169" s="579"/>
      <c r="W1169" s="92"/>
      <c r="X1169" s="95"/>
      <c r="Y1169" s="92"/>
      <c r="Z1169" s="92"/>
      <c r="AA1169" s="92"/>
      <c r="AB1169" s="92"/>
      <c r="AC1169" s="91"/>
      <c r="AD1169" s="92"/>
      <c r="AE1169" s="92"/>
      <c r="AF1169" s="92"/>
      <c r="AG1169" s="522"/>
      <c r="AH1169" s="92"/>
      <c r="AI1169" s="92"/>
      <c r="AJ1169" s="92"/>
      <c r="AK1169" s="92"/>
      <c r="AL1169" s="92"/>
    </row>
    <row r="1170" spans="1:38" x14ac:dyDescent="0.25">
      <c r="A1170" s="63"/>
      <c r="B1170" s="62"/>
      <c r="C1170" s="62"/>
      <c r="D1170" s="92"/>
      <c r="E1170" s="92"/>
      <c r="F1170" s="92"/>
      <c r="G1170" s="92"/>
      <c r="H1170" s="92"/>
      <c r="I1170" s="92"/>
      <c r="J1170" s="92"/>
      <c r="K1170" s="92"/>
      <c r="L1170" s="92"/>
      <c r="M1170" s="93" t="s">
        <v>5067</v>
      </c>
      <c r="N1170" s="589" t="s">
        <v>5071</v>
      </c>
      <c r="O1170" s="54">
        <v>0.35299999999999998</v>
      </c>
      <c r="P1170" s="54">
        <v>2013</v>
      </c>
      <c r="Q1170" s="94" t="s">
        <v>4151</v>
      </c>
      <c r="R1170" s="98"/>
      <c r="S1170" s="99"/>
      <c r="T1170" s="93"/>
      <c r="U1170" s="93"/>
      <c r="V1170" s="100"/>
      <c r="W1170" s="92"/>
      <c r="X1170" s="95"/>
      <c r="Y1170" s="92"/>
      <c r="Z1170" s="92"/>
      <c r="AA1170" s="92"/>
      <c r="AB1170" s="92"/>
      <c r="AC1170" s="91"/>
      <c r="AD1170" s="92"/>
      <c r="AE1170" s="92"/>
      <c r="AF1170" s="92"/>
      <c r="AG1170" s="522"/>
      <c r="AH1170" s="92"/>
      <c r="AI1170" s="92"/>
      <c r="AJ1170" s="92"/>
      <c r="AK1170" s="92"/>
      <c r="AL1170" s="92"/>
    </row>
    <row r="1171" spans="1:38" x14ac:dyDescent="0.25">
      <c r="A1171" s="63"/>
      <c r="B1171" s="62"/>
      <c r="C1171" s="62"/>
      <c r="D1171" s="92"/>
      <c r="E1171" s="92"/>
      <c r="F1171" s="92"/>
      <c r="G1171" s="92"/>
      <c r="H1171" s="92"/>
      <c r="I1171" s="92"/>
      <c r="J1171" s="92"/>
      <c r="K1171" s="92"/>
      <c r="L1171" s="92"/>
      <c r="M1171" s="93" t="s">
        <v>5072</v>
      </c>
      <c r="N1171" s="603"/>
      <c r="O1171" s="54">
        <v>0.14000000000000001</v>
      </c>
      <c r="P1171" s="54">
        <v>2015</v>
      </c>
      <c r="Q1171" s="94" t="s">
        <v>4151</v>
      </c>
      <c r="R1171" s="66" t="s">
        <v>5073</v>
      </c>
      <c r="S1171" s="578">
        <v>120</v>
      </c>
      <c r="T1171" s="578">
        <v>2015</v>
      </c>
      <c r="U1171" s="578" t="s">
        <v>3523</v>
      </c>
      <c r="V1171" s="578" t="s">
        <v>1801</v>
      </c>
      <c r="W1171" s="92"/>
      <c r="X1171" s="95"/>
      <c r="Y1171" s="92"/>
      <c r="Z1171" s="92"/>
      <c r="AA1171" s="92"/>
      <c r="AB1171" s="92"/>
      <c r="AC1171" s="91"/>
      <c r="AD1171" s="92"/>
      <c r="AE1171" s="92"/>
      <c r="AF1171" s="92"/>
      <c r="AG1171" s="522"/>
      <c r="AH1171" s="92"/>
      <c r="AI1171" s="92"/>
      <c r="AJ1171" s="92"/>
      <c r="AK1171" s="92"/>
      <c r="AL1171" s="92"/>
    </row>
    <row r="1172" spans="1:38" ht="25.5" x14ac:dyDescent="0.25">
      <c r="A1172" s="63"/>
      <c r="B1172" s="62"/>
      <c r="C1172" s="62"/>
      <c r="D1172" s="92"/>
      <c r="E1172" s="92"/>
      <c r="F1172" s="92"/>
      <c r="G1172" s="92"/>
      <c r="H1172" s="92"/>
      <c r="I1172" s="92"/>
      <c r="J1172" s="92"/>
      <c r="K1172" s="92"/>
      <c r="L1172" s="92"/>
      <c r="M1172" s="93"/>
      <c r="N1172" s="67"/>
      <c r="O1172" s="54"/>
      <c r="P1172" s="54"/>
      <c r="Q1172" s="94"/>
      <c r="R1172" s="110" t="s">
        <v>5074</v>
      </c>
      <c r="S1172" s="579"/>
      <c r="T1172" s="579"/>
      <c r="U1172" s="579"/>
      <c r="V1172" s="579"/>
      <c r="W1172" s="92"/>
      <c r="X1172" s="95"/>
      <c r="Y1172" s="92"/>
      <c r="Z1172" s="92"/>
      <c r="AA1172" s="92"/>
      <c r="AB1172" s="92"/>
      <c r="AC1172" s="91"/>
      <c r="AD1172" s="92"/>
      <c r="AE1172" s="92"/>
      <c r="AF1172" s="92"/>
      <c r="AG1172" s="522"/>
      <c r="AH1172" s="92"/>
      <c r="AI1172" s="92"/>
      <c r="AJ1172" s="92"/>
      <c r="AK1172" s="92"/>
      <c r="AL1172" s="92"/>
    </row>
    <row r="1173" spans="1:38" x14ac:dyDescent="0.25">
      <c r="A1173" s="63"/>
      <c r="B1173" s="62"/>
      <c r="C1173" s="62"/>
      <c r="D1173" s="92"/>
      <c r="E1173" s="92"/>
      <c r="F1173" s="92"/>
      <c r="G1173" s="92"/>
      <c r="H1173" s="92"/>
      <c r="I1173" s="92"/>
      <c r="J1173" s="92"/>
      <c r="K1173" s="92"/>
      <c r="L1173" s="92"/>
      <c r="M1173" s="93" t="s">
        <v>4500</v>
      </c>
      <c r="N1173" s="67" t="s">
        <v>5075</v>
      </c>
      <c r="O1173" s="54">
        <v>1.7000000000000001E-2</v>
      </c>
      <c r="P1173" s="54">
        <v>2016</v>
      </c>
      <c r="Q1173" s="94" t="s">
        <v>3521</v>
      </c>
      <c r="R1173" s="66" t="s">
        <v>5076</v>
      </c>
      <c r="S1173" s="578">
        <v>121</v>
      </c>
      <c r="T1173" s="578">
        <v>2016</v>
      </c>
      <c r="U1173" s="578" t="s">
        <v>5077</v>
      </c>
      <c r="V1173" s="578" t="s">
        <v>1734</v>
      </c>
      <c r="W1173" s="92"/>
      <c r="X1173" s="95"/>
      <c r="Y1173" s="92"/>
      <c r="Z1173" s="92"/>
      <c r="AA1173" s="92"/>
      <c r="AB1173" s="92"/>
      <c r="AC1173" s="91"/>
      <c r="AD1173" s="92"/>
      <c r="AE1173" s="92"/>
      <c r="AF1173" s="92"/>
      <c r="AG1173" s="522" t="s">
        <v>5078</v>
      </c>
      <c r="AH1173" s="67" t="s">
        <v>5079</v>
      </c>
      <c r="AI1173" s="54">
        <v>0.46</v>
      </c>
      <c r="AJ1173" s="54">
        <v>2022</v>
      </c>
      <c r="AK1173" s="57" t="s">
        <v>138</v>
      </c>
      <c r="AL1173" s="92"/>
    </row>
    <row r="1174" spans="1:38" x14ac:dyDescent="0.25">
      <c r="A1174" s="63"/>
      <c r="B1174" s="62"/>
      <c r="C1174" s="62"/>
      <c r="D1174" s="92"/>
      <c r="E1174" s="92"/>
      <c r="F1174" s="92"/>
      <c r="G1174" s="92"/>
      <c r="H1174" s="92"/>
      <c r="I1174" s="92"/>
      <c r="J1174" s="92"/>
      <c r="K1174" s="92"/>
      <c r="L1174" s="92"/>
      <c r="M1174" s="93"/>
      <c r="N1174" s="67"/>
      <c r="O1174" s="54"/>
      <c r="P1174" s="54"/>
      <c r="Q1174" s="94"/>
      <c r="R1174" s="98" t="s">
        <v>4500</v>
      </c>
      <c r="S1174" s="579"/>
      <c r="T1174" s="579"/>
      <c r="U1174" s="579"/>
      <c r="V1174" s="579"/>
      <c r="W1174" s="92"/>
      <c r="X1174" s="95"/>
      <c r="Y1174" s="92"/>
      <c r="Z1174" s="92"/>
      <c r="AA1174" s="92"/>
      <c r="AB1174" s="92"/>
      <c r="AC1174" s="91"/>
      <c r="AD1174" s="92"/>
      <c r="AE1174" s="92"/>
      <c r="AF1174" s="92"/>
      <c r="AG1174" s="522"/>
      <c r="AH1174" s="92"/>
      <c r="AI1174" s="92"/>
      <c r="AJ1174" s="92"/>
      <c r="AK1174" s="92"/>
      <c r="AL1174" s="92"/>
    </row>
    <row r="1175" spans="1:38" x14ac:dyDescent="0.25">
      <c r="A1175" s="63"/>
      <c r="B1175" s="62"/>
      <c r="C1175" s="62"/>
      <c r="D1175" s="92"/>
      <c r="E1175" s="92"/>
      <c r="F1175" s="92"/>
      <c r="G1175" s="92"/>
      <c r="H1175" s="92"/>
      <c r="I1175" s="92"/>
      <c r="J1175" s="92"/>
      <c r="K1175" s="92"/>
      <c r="L1175" s="92"/>
      <c r="M1175" s="93"/>
      <c r="N1175" s="67"/>
      <c r="O1175" s="54"/>
      <c r="P1175" s="54"/>
      <c r="Q1175" s="94"/>
      <c r="R1175" s="98"/>
      <c r="S1175" s="99"/>
      <c r="T1175" s="93"/>
      <c r="U1175" s="93"/>
      <c r="V1175" s="100"/>
      <c r="W1175" s="92"/>
      <c r="X1175" s="95"/>
      <c r="Y1175" s="92"/>
      <c r="Z1175" s="92"/>
      <c r="AA1175" s="92"/>
      <c r="AB1175" s="92"/>
      <c r="AC1175" s="91"/>
      <c r="AD1175" s="92"/>
      <c r="AE1175" s="92"/>
      <c r="AF1175" s="92"/>
      <c r="AG1175" s="522"/>
      <c r="AH1175" s="92"/>
      <c r="AI1175" s="92"/>
      <c r="AJ1175" s="92"/>
      <c r="AK1175" s="92"/>
      <c r="AL1175" s="92"/>
    </row>
    <row r="1176" spans="1:38" x14ac:dyDescent="0.25">
      <c r="A1176" s="63"/>
      <c r="B1176" s="62"/>
      <c r="C1176" s="62"/>
      <c r="D1176" s="92"/>
      <c r="E1176" s="92"/>
      <c r="F1176" s="92"/>
      <c r="G1176" s="92"/>
      <c r="H1176" s="92"/>
      <c r="I1176" s="92"/>
      <c r="J1176" s="92"/>
      <c r="K1176" s="92"/>
      <c r="L1176" s="92"/>
      <c r="M1176" s="93"/>
      <c r="N1176" s="67"/>
      <c r="O1176" s="54"/>
      <c r="P1176" s="54"/>
      <c r="Q1176" s="94"/>
      <c r="R1176" s="98"/>
      <c r="S1176" s="99"/>
      <c r="T1176" s="93"/>
      <c r="U1176" s="93"/>
      <c r="V1176" s="100"/>
      <c r="W1176" s="92"/>
      <c r="X1176" s="95"/>
      <c r="Y1176" s="92"/>
      <c r="Z1176" s="92"/>
      <c r="AA1176" s="92"/>
      <c r="AB1176" s="92"/>
      <c r="AC1176" s="91"/>
      <c r="AD1176" s="92"/>
      <c r="AE1176" s="92"/>
      <c r="AF1176" s="92"/>
      <c r="AG1176" s="522"/>
      <c r="AH1176" s="92"/>
      <c r="AI1176" s="92"/>
      <c r="AJ1176" s="92"/>
      <c r="AK1176" s="92"/>
      <c r="AL1176" s="92"/>
    </row>
    <row r="1177" spans="1:38" x14ac:dyDescent="0.25">
      <c r="A1177" s="63"/>
      <c r="B1177" s="62"/>
      <c r="C1177" s="62"/>
      <c r="D1177" s="92"/>
      <c r="E1177" s="92"/>
      <c r="F1177" s="92"/>
      <c r="G1177" s="92"/>
      <c r="H1177" s="92"/>
      <c r="I1177" s="92"/>
      <c r="J1177" s="92"/>
      <c r="K1177" s="92"/>
      <c r="L1177" s="92"/>
      <c r="M1177" s="93"/>
      <c r="N1177" s="67"/>
      <c r="O1177" s="54"/>
      <c r="P1177" s="54"/>
      <c r="Q1177" s="94"/>
      <c r="R1177" s="98"/>
      <c r="S1177" s="99"/>
      <c r="T1177" s="93"/>
      <c r="U1177" s="93"/>
      <c r="V1177" s="100"/>
      <c r="W1177" s="92"/>
      <c r="X1177" s="95"/>
      <c r="Y1177" s="92"/>
      <c r="Z1177" s="92"/>
      <c r="AA1177" s="92"/>
      <c r="AB1177" s="92"/>
      <c r="AC1177" s="91"/>
      <c r="AD1177" s="92"/>
      <c r="AE1177" s="92"/>
      <c r="AF1177" s="92"/>
      <c r="AG1177" s="522"/>
      <c r="AH1177" s="92"/>
      <c r="AI1177" s="92"/>
      <c r="AJ1177" s="92"/>
      <c r="AK1177" s="92"/>
      <c r="AL1177" s="92"/>
    </row>
    <row r="1178" spans="1:38" x14ac:dyDescent="0.25">
      <c r="A1178" s="63" t="s">
        <v>2246</v>
      </c>
      <c r="B1178" s="62"/>
      <c r="C1178" s="62" t="s">
        <v>5080</v>
      </c>
      <c r="D1178" s="92"/>
      <c r="E1178" s="92"/>
      <c r="F1178" s="92"/>
      <c r="G1178" s="92"/>
      <c r="H1178" s="92"/>
      <c r="I1178" s="92"/>
      <c r="J1178" s="92"/>
      <c r="K1178" s="92"/>
      <c r="L1178" s="92"/>
      <c r="M1178" s="93" t="s">
        <v>4520</v>
      </c>
      <c r="N1178" s="67" t="s">
        <v>5081</v>
      </c>
      <c r="O1178" s="54">
        <v>1.1679999999999999</v>
      </c>
      <c r="P1178" s="54">
        <v>2007</v>
      </c>
      <c r="Q1178" s="94" t="s">
        <v>3781</v>
      </c>
      <c r="R1178" s="66" t="s">
        <v>4522</v>
      </c>
      <c r="S1178" s="578">
        <v>2</v>
      </c>
      <c r="T1178" s="66">
        <v>1978</v>
      </c>
      <c r="U1178" s="578" t="s">
        <v>1017</v>
      </c>
      <c r="V1178" s="578" t="s">
        <v>5082</v>
      </c>
      <c r="W1178" s="92"/>
      <c r="X1178" s="95"/>
      <c r="Y1178" s="92"/>
      <c r="Z1178" s="92"/>
      <c r="AA1178" s="92"/>
      <c r="AB1178" s="92"/>
      <c r="AC1178" s="91"/>
      <c r="AD1178" s="92"/>
      <c r="AE1178" s="92"/>
      <c r="AF1178" s="92"/>
      <c r="AG1178" s="522"/>
      <c r="AH1178" s="92"/>
      <c r="AI1178" s="92"/>
      <c r="AJ1178" s="92"/>
      <c r="AK1178" s="92"/>
      <c r="AL1178" s="92"/>
    </row>
    <row r="1179" spans="1:38" ht="25.5" x14ac:dyDescent="0.25">
      <c r="A1179" s="63"/>
      <c r="B1179" s="62"/>
      <c r="C1179" s="62"/>
      <c r="D1179" s="92"/>
      <c r="E1179" s="92"/>
      <c r="F1179" s="92"/>
      <c r="G1179" s="92"/>
      <c r="H1179" s="92"/>
      <c r="I1179" s="92"/>
      <c r="J1179" s="92"/>
      <c r="K1179" s="92"/>
      <c r="L1179" s="92"/>
      <c r="M1179" s="93"/>
      <c r="N1179" s="67"/>
      <c r="O1179" s="54"/>
      <c r="P1179" s="54"/>
      <c r="Q1179" s="94"/>
      <c r="R1179" s="110" t="s">
        <v>4523</v>
      </c>
      <c r="S1179" s="579"/>
      <c r="T1179" s="99">
        <v>2008</v>
      </c>
      <c r="U1179" s="579"/>
      <c r="V1179" s="579"/>
      <c r="W1179" s="92"/>
      <c r="X1179" s="95"/>
      <c r="Y1179" s="92"/>
      <c r="Z1179" s="92"/>
      <c r="AA1179" s="92"/>
      <c r="AB1179" s="92"/>
      <c r="AC1179" s="91"/>
      <c r="AD1179" s="92"/>
      <c r="AE1179" s="92"/>
      <c r="AF1179" s="92"/>
      <c r="AG1179" s="522"/>
      <c r="AH1179" s="92"/>
      <c r="AI1179" s="92"/>
      <c r="AJ1179" s="92"/>
      <c r="AK1179" s="92"/>
      <c r="AL1179" s="92"/>
    </row>
    <row r="1180" spans="1:38" x14ac:dyDescent="0.25">
      <c r="A1180" s="63"/>
      <c r="B1180" s="62"/>
      <c r="C1180" s="62"/>
      <c r="D1180" s="92"/>
      <c r="E1180" s="92"/>
      <c r="F1180" s="92"/>
      <c r="G1180" s="92"/>
      <c r="H1180" s="92"/>
      <c r="I1180" s="92"/>
      <c r="J1180" s="92"/>
      <c r="K1180" s="92"/>
      <c r="L1180" s="92"/>
      <c r="M1180" s="93" t="s">
        <v>4524</v>
      </c>
      <c r="N1180" s="591" t="s">
        <v>5083</v>
      </c>
      <c r="O1180" s="54">
        <v>5.6000000000000001E-2</v>
      </c>
      <c r="P1180" s="54">
        <v>2013</v>
      </c>
      <c r="Q1180" s="94" t="s">
        <v>3521</v>
      </c>
      <c r="R1180" s="98"/>
      <c r="S1180" s="99"/>
      <c r="T1180" s="93"/>
      <c r="U1180" s="93"/>
      <c r="V1180" s="100"/>
      <c r="W1180" s="92"/>
      <c r="X1180" s="95"/>
      <c r="Y1180" s="92"/>
      <c r="Z1180" s="92"/>
      <c r="AA1180" s="92"/>
      <c r="AB1180" s="92"/>
      <c r="AC1180" s="91"/>
      <c r="AD1180" s="92"/>
      <c r="AE1180" s="92"/>
      <c r="AF1180" s="92"/>
      <c r="AG1180" s="522"/>
      <c r="AH1180" s="92"/>
      <c r="AI1180" s="92"/>
      <c r="AJ1180" s="92"/>
      <c r="AK1180" s="92"/>
      <c r="AL1180" s="92"/>
    </row>
    <row r="1181" spans="1:38" x14ac:dyDescent="0.25">
      <c r="A1181" s="63"/>
      <c r="B1181" s="62"/>
      <c r="C1181" s="62"/>
      <c r="D1181" s="92"/>
      <c r="E1181" s="92"/>
      <c r="F1181" s="92"/>
      <c r="G1181" s="92"/>
      <c r="H1181" s="92"/>
      <c r="I1181" s="92"/>
      <c r="J1181" s="92"/>
      <c r="K1181" s="92"/>
      <c r="L1181" s="92"/>
      <c r="M1181" s="93" t="s">
        <v>5084</v>
      </c>
      <c r="N1181" s="601"/>
      <c r="O1181" s="54">
        <v>0.122</v>
      </c>
      <c r="P1181" s="54">
        <v>2017</v>
      </c>
      <c r="Q1181" s="94" t="s">
        <v>3521</v>
      </c>
      <c r="R1181" s="66" t="s">
        <v>5014</v>
      </c>
      <c r="S1181" s="54">
        <v>66</v>
      </c>
      <c r="T1181" s="66">
        <v>2017</v>
      </c>
      <c r="U1181" s="54" t="s">
        <v>1016</v>
      </c>
      <c r="V1181" s="54" t="s">
        <v>1801</v>
      </c>
      <c r="W1181" s="92"/>
      <c r="X1181" s="95"/>
      <c r="Y1181" s="92"/>
      <c r="Z1181" s="92"/>
      <c r="AA1181" s="92"/>
      <c r="AB1181" s="92"/>
      <c r="AC1181" s="91"/>
      <c r="AD1181" s="92"/>
      <c r="AE1181" s="92"/>
      <c r="AF1181" s="92"/>
      <c r="AG1181" s="522"/>
      <c r="AH1181" s="92"/>
      <c r="AI1181" s="92"/>
      <c r="AJ1181" s="92"/>
      <c r="AK1181" s="92"/>
      <c r="AL1181" s="92"/>
    </row>
    <row r="1182" spans="1:38" x14ac:dyDescent="0.25">
      <c r="A1182" s="63"/>
      <c r="B1182" s="62"/>
      <c r="C1182" s="62"/>
      <c r="D1182" s="92"/>
      <c r="E1182" s="92"/>
      <c r="F1182" s="92"/>
      <c r="G1182" s="92"/>
      <c r="H1182" s="92"/>
      <c r="I1182" s="92"/>
      <c r="J1182" s="92"/>
      <c r="K1182" s="92"/>
      <c r="L1182" s="92"/>
      <c r="M1182" s="93"/>
      <c r="N1182" s="67"/>
      <c r="O1182" s="54"/>
      <c r="P1182" s="54"/>
      <c r="Q1182" s="94"/>
      <c r="R1182" s="98"/>
      <c r="S1182" s="99"/>
      <c r="T1182" s="93"/>
      <c r="U1182" s="93"/>
      <c r="V1182" s="100"/>
      <c r="W1182" s="92"/>
      <c r="X1182" s="95"/>
      <c r="Y1182" s="92"/>
      <c r="Z1182" s="92"/>
      <c r="AA1182" s="92"/>
      <c r="AB1182" s="92"/>
      <c r="AC1182" s="91"/>
      <c r="AD1182" s="92"/>
      <c r="AE1182" s="92"/>
      <c r="AF1182" s="92"/>
      <c r="AG1182" s="522"/>
      <c r="AH1182" s="92"/>
      <c r="AI1182" s="92"/>
      <c r="AJ1182" s="92"/>
      <c r="AK1182" s="92"/>
      <c r="AL1182" s="92"/>
    </row>
    <row r="1183" spans="1:38" x14ac:dyDescent="0.25">
      <c r="A1183" s="63"/>
      <c r="B1183" s="62"/>
      <c r="C1183" s="62"/>
      <c r="D1183" s="92"/>
      <c r="E1183" s="92"/>
      <c r="F1183" s="92"/>
      <c r="G1183" s="92"/>
      <c r="H1183" s="92"/>
      <c r="I1183" s="92"/>
      <c r="J1183" s="92"/>
      <c r="K1183" s="92"/>
      <c r="L1183" s="92"/>
      <c r="M1183" s="93" t="s">
        <v>5085</v>
      </c>
      <c r="N1183" s="591" t="s">
        <v>5086</v>
      </c>
      <c r="O1183" s="54">
        <v>0.38100000000000001</v>
      </c>
      <c r="P1183" s="54">
        <v>2013</v>
      </c>
      <c r="Q1183" s="591" t="s">
        <v>3521</v>
      </c>
      <c r="R1183" s="98"/>
      <c r="S1183" s="99"/>
      <c r="T1183" s="93"/>
      <c r="U1183" s="93"/>
      <c r="V1183" s="100"/>
      <c r="W1183" s="92"/>
      <c r="X1183" s="95"/>
      <c r="Y1183" s="92"/>
      <c r="Z1183" s="92"/>
      <c r="AA1183" s="92"/>
      <c r="AB1183" s="92"/>
      <c r="AC1183" s="91"/>
      <c r="AD1183" s="92"/>
      <c r="AE1183" s="92"/>
      <c r="AF1183" s="92"/>
      <c r="AG1183" s="522"/>
      <c r="AH1183" s="92"/>
      <c r="AI1183" s="92"/>
      <c r="AJ1183" s="92"/>
      <c r="AK1183" s="92"/>
      <c r="AL1183" s="92"/>
    </row>
    <row r="1184" spans="1:38" x14ac:dyDescent="0.25">
      <c r="A1184" s="63"/>
      <c r="B1184" s="62"/>
      <c r="C1184" s="62"/>
      <c r="D1184" s="92"/>
      <c r="E1184" s="92"/>
      <c r="F1184" s="92"/>
      <c r="G1184" s="92"/>
      <c r="H1184" s="92"/>
      <c r="I1184" s="92"/>
      <c r="J1184" s="92"/>
      <c r="K1184" s="92"/>
      <c r="L1184" s="92"/>
      <c r="M1184" s="93" t="s">
        <v>5087</v>
      </c>
      <c r="N1184" s="601"/>
      <c r="O1184" s="54">
        <v>0.30499999999999999</v>
      </c>
      <c r="P1184" s="54">
        <v>2017</v>
      </c>
      <c r="Q1184" s="601"/>
      <c r="R1184" s="98"/>
      <c r="S1184" s="99"/>
      <c r="T1184" s="93"/>
      <c r="U1184" s="93"/>
      <c r="V1184" s="100"/>
      <c r="W1184" s="92"/>
      <c r="X1184" s="95"/>
      <c r="Y1184" s="92"/>
      <c r="Z1184" s="92"/>
      <c r="AA1184" s="92"/>
      <c r="AB1184" s="92"/>
      <c r="AC1184" s="91"/>
      <c r="AD1184" s="92"/>
      <c r="AE1184" s="92"/>
      <c r="AF1184" s="92"/>
      <c r="AG1184" s="522"/>
      <c r="AH1184" s="92"/>
      <c r="AI1184" s="92"/>
      <c r="AJ1184" s="92"/>
      <c r="AK1184" s="92"/>
      <c r="AL1184" s="92"/>
    </row>
    <row r="1185" spans="1:38" x14ac:dyDescent="0.25">
      <c r="A1185" s="63"/>
      <c r="B1185" s="62"/>
      <c r="C1185" s="62"/>
      <c r="D1185" s="92"/>
      <c r="E1185" s="92"/>
      <c r="F1185" s="92"/>
      <c r="G1185" s="92"/>
      <c r="H1185" s="92"/>
      <c r="I1185" s="92"/>
      <c r="J1185" s="92"/>
      <c r="K1185" s="92"/>
      <c r="L1185" s="92"/>
      <c r="M1185" s="93" t="s">
        <v>4537</v>
      </c>
      <c r="N1185" s="589" t="s">
        <v>5088</v>
      </c>
      <c r="O1185" s="54">
        <v>0.73899999999999999</v>
      </c>
      <c r="P1185" s="54">
        <v>1984</v>
      </c>
      <c r="Q1185" s="94" t="s">
        <v>3701</v>
      </c>
      <c r="R1185" s="98"/>
      <c r="S1185" s="99"/>
      <c r="T1185" s="93"/>
      <c r="U1185" s="93"/>
      <c r="V1185" s="100"/>
      <c r="W1185" s="92"/>
      <c r="X1185" s="95"/>
      <c r="Y1185" s="92"/>
      <c r="Z1185" s="92"/>
      <c r="AA1185" s="92"/>
      <c r="AB1185" s="92"/>
      <c r="AC1185" s="91"/>
      <c r="AD1185" s="92"/>
      <c r="AE1185" s="92"/>
      <c r="AF1185" s="92"/>
      <c r="AG1185" s="522"/>
      <c r="AH1185" s="92"/>
      <c r="AI1185" s="92"/>
      <c r="AJ1185" s="92"/>
      <c r="AK1185" s="92"/>
      <c r="AL1185" s="92"/>
    </row>
    <row r="1186" spans="1:38" x14ac:dyDescent="0.25">
      <c r="A1186" s="63"/>
      <c r="B1186" s="62"/>
      <c r="C1186" s="62"/>
      <c r="D1186" s="92"/>
      <c r="E1186" s="92"/>
      <c r="F1186" s="92"/>
      <c r="G1186" s="92"/>
      <c r="H1186" s="92"/>
      <c r="I1186" s="92"/>
      <c r="J1186" s="92"/>
      <c r="K1186" s="92"/>
      <c r="L1186" s="92"/>
      <c r="M1186" s="93" t="s">
        <v>5089</v>
      </c>
      <c r="N1186" s="603"/>
      <c r="O1186" s="54">
        <v>0.23300000000000001</v>
      </c>
      <c r="P1186" s="54">
        <v>2017</v>
      </c>
      <c r="Q1186" s="94" t="s">
        <v>3781</v>
      </c>
      <c r="R1186" s="98"/>
      <c r="S1186" s="99"/>
      <c r="T1186" s="93"/>
      <c r="U1186" s="93"/>
      <c r="V1186" s="100"/>
      <c r="W1186" s="92"/>
      <c r="X1186" s="95"/>
      <c r="Y1186" s="92"/>
      <c r="Z1186" s="92"/>
      <c r="AA1186" s="92"/>
      <c r="AB1186" s="92"/>
      <c r="AC1186" s="91"/>
      <c r="AD1186" s="92"/>
      <c r="AE1186" s="92"/>
      <c r="AF1186" s="92"/>
      <c r="AG1186" s="522"/>
      <c r="AH1186" s="92"/>
      <c r="AI1186" s="92"/>
      <c r="AJ1186" s="92"/>
      <c r="AK1186" s="92"/>
      <c r="AL1186" s="92"/>
    </row>
    <row r="1187" spans="1:38" x14ac:dyDescent="0.25">
      <c r="A1187" s="63"/>
      <c r="B1187" s="62"/>
      <c r="C1187" s="62"/>
      <c r="D1187" s="92"/>
      <c r="E1187" s="92"/>
      <c r="F1187" s="92"/>
      <c r="G1187" s="92"/>
      <c r="H1187" s="92"/>
      <c r="I1187" s="92"/>
      <c r="J1187" s="92"/>
      <c r="K1187" s="92"/>
      <c r="L1187" s="92"/>
      <c r="M1187" s="93"/>
      <c r="N1187" s="67"/>
      <c r="O1187" s="54"/>
      <c r="P1187" s="54"/>
      <c r="Q1187" s="94"/>
      <c r="R1187" s="98"/>
      <c r="S1187" s="99"/>
      <c r="T1187" s="93"/>
      <c r="U1187" s="93"/>
      <c r="V1187" s="100"/>
      <c r="W1187" s="92"/>
      <c r="X1187" s="95"/>
      <c r="Y1187" s="92"/>
      <c r="Z1187" s="92"/>
      <c r="AA1187" s="92"/>
      <c r="AB1187" s="92"/>
      <c r="AC1187" s="91"/>
      <c r="AD1187" s="92"/>
      <c r="AE1187" s="92"/>
      <c r="AF1187" s="92"/>
      <c r="AG1187" s="522"/>
      <c r="AH1187" s="92"/>
      <c r="AI1187" s="92"/>
      <c r="AJ1187" s="92"/>
      <c r="AK1187" s="92"/>
      <c r="AL1187" s="92"/>
    </row>
    <row r="1188" spans="1:38" x14ac:dyDescent="0.25">
      <c r="A1188" s="63"/>
      <c r="B1188" s="62"/>
      <c r="C1188" s="62"/>
      <c r="D1188" s="92"/>
      <c r="E1188" s="92"/>
      <c r="F1188" s="92"/>
      <c r="G1188" s="92"/>
      <c r="H1188" s="92"/>
      <c r="I1188" s="92"/>
      <c r="J1188" s="92"/>
      <c r="K1188" s="92"/>
      <c r="L1188" s="92"/>
      <c r="M1188" s="93" t="s">
        <v>4524</v>
      </c>
      <c r="N1188" s="73" t="s">
        <v>5090</v>
      </c>
      <c r="O1188" s="54">
        <v>0.69899999999999995</v>
      </c>
      <c r="P1188" s="54">
        <v>1980</v>
      </c>
      <c r="Q1188" s="94" t="s">
        <v>3711</v>
      </c>
      <c r="R1188" s="66" t="s">
        <v>5091</v>
      </c>
      <c r="S1188" s="578">
        <v>65</v>
      </c>
      <c r="T1188" s="578">
        <v>2010</v>
      </c>
      <c r="U1188" s="578" t="s">
        <v>1016</v>
      </c>
      <c r="V1188" s="578" t="s">
        <v>5092</v>
      </c>
      <c r="W1188" s="92"/>
      <c r="X1188" s="95"/>
      <c r="Y1188" s="92"/>
      <c r="Z1188" s="92"/>
      <c r="AA1188" s="92"/>
      <c r="AB1188" s="92"/>
      <c r="AC1188" s="91"/>
      <c r="AD1188" s="92"/>
      <c r="AE1188" s="92"/>
      <c r="AF1188" s="92"/>
      <c r="AG1188" s="522"/>
      <c r="AH1188" s="92"/>
      <c r="AI1188" s="92"/>
      <c r="AJ1188" s="92"/>
      <c r="AK1188" s="92"/>
      <c r="AL1188" s="92"/>
    </row>
    <row r="1189" spans="1:38" ht="39" x14ac:dyDescent="0.25">
      <c r="A1189" s="63"/>
      <c r="B1189" s="62"/>
      <c r="C1189" s="62"/>
      <c r="D1189" s="92"/>
      <c r="E1189" s="92"/>
      <c r="F1189" s="92"/>
      <c r="G1189" s="92"/>
      <c r="H1189" s="92"/>
      <c r="I1189" s="92"/>
      <c r="J1189" s="92"/>
      <c r="K1189" s="92"/>
      <c r="L1189" s="92"/>
      <c r="M1189" s="93"/>
      <c r="N1189" s="67"/>
      <c r="O1189" s="54"/>
      <c r="P1189" s="54"/>
      <c r="Q1189" s="94"/>
      <c r="R1189" s="101" t="s">
        <v>5093</v>
      </c>
      <c r="S1189" s="579"/>
      <c r="T1189" s="579"/>
      <c r="U1189" s="579"/>
      <c r="V1189" s="579"/>
      <c r="W1189" s="92"/>
      <c r="X1189" s="95"/>
      <c r="Y1189" s="92"/>
      <c r="Z1189" s="92"/>
      <c r="AA1189" s="92"/>
      <c r="AB1189" s="92"/>
      <c r="AC1189" s="91"/>
      <c r="AD1189" s="92"/>
      <c r="AE1189" s="92"/>
      <c r="AF1189" s="92"/>
      <c r="AG1189" s="522"/>
      <c r="AH1189" s="92"/>
      <c r="AI1189" s="92"/>
      <c r="AJ1189" s="92"/>
      <c r="AK1189" s="92"/>
      <c r="AL1189" s="92"/>
    </row>
    <row r="1190" spans="1:38" x14ac:dyDescent="0.25">
      <c r="A1190" s="63"/>
      <c r="B1190" s="62"/>
      <c r="C1190" s="62"/>
      <c r="D1190" s="92"/>
      <c r="E1190" s="92"/>
      <c r="F1190" s="92"/>
      <c r="G1190" s="92"/>
      <c r="H1190" s="92"/>
      <c r="I1190" s="92"/>
      <c r="J1190" s="92"/>
      <c r="K1190" s="92"/>
      <c r="L1190" s="92"/>
      <c r="M1190" s="93" t="s">
        <v>5094</v>
      </c>
      <c r="N1190" s="73" t="s">
        <v>5095</v>
      </c>
      <c r="O1190" s="54">
        <v>0.17399999999999999</v>
      </c>
      <c r="P1190" s="54">
        <v>1994</v>
      </c>
      <c r="Q1190" s="94" t="s">
        <v>4203</v>
      </c>
      <c r="R1190" s="578" t="s">
        <v>3685</v>
      </c>
      <c r="S1190" s="578">
        <v>85</v>
      </c>
      <c r="T1190" s="66">
        <v>1994</v>
      </c>
      <c r="U1190" s="578" t="s">
        <v>1016</v>
      </c>
      <c r="V1190" s="578" t="s">
        <v>1734</v>
      </c>
      <c r="W1190" s="92"/>
      <c r="X1190" s="95"/>
      <c r="Y1190" s="92"/>
      <c r="Z1190" s="92"/>
      <c r="AA1190" s="92"/>
      <c r="AB1190" s="92"/>
      <c r="AC1190" s="91"/>
      <c r="AD1190" s="92"/>
      <c r="AE1190" s="92"/>
      <c r="AF1190" s="92"/>
      <c r="AG1190" s="522"/>
      <c r="AH1190" s="92"/>
      <c r="AI1190" s="92"/>
      <c r="AJ1190" s="92"/>
      <c r="AK1190" s="92"/>
      <c r="AL1190" s="92"/>
    </row>
    <row r="1191" spans="1:38" x14ac:dyDescent="0.25">
      <c r="A1191" s="63"/>
      <c r="B1191" s="62"/>
      <c r="C1191" s="62"/>
      <c r="D1191" s="92"/>
      <c r="E1191" s="92"/>
      <c r="F1191" s="92"/>
      <c r="G1191" s="92"/>
      <c r="H1191" s="92"/>
      <c r="I1191" s="92"/>
      <c r="J1191" s="92"/>
      <c r="K1191" s="92"/>
      <c r="L1191" s="92"/>
      <c r="M1191" s="93"/>
      <c r="N1191" s="67"/>
      <c r="O1191" s="54"/>
      <c r="P1191" s="54"/>
      <c r="Q1191" s="94"/>
      <c r="R1191" s="579"/>
      <c r="S1191" s="579"/>
      <c r="T1191" s="99">
        <v>2010</v>
      </c>
      <c r="U1191" s="579"/>
      <c r="V1191" s="579"/>
      <c r="W1191" s="92"/>
      <c r="X1191" s="95"/>
      <c r="Y1191" s="92"/>
      <c r="Z1191" s="92"/>
      <c r="AA1191" s="92"/>
      <c r="AB1191" s="92"/>
      <c r="AC1191" s="91"/>
      <c r="AD1191" s="92"/>
      <c r="AE1191" s="92"/>
      <c r="AF1191" s="92"/>
      <c r="AG1191" s="522"/>
      <c r="AH1191" s="92"/>
      <c r="AI1191" s="92"/>
      <c r="AJ1191" s="92"/>
      <c r="AK1191" s="92"/>
      <c r="AL1191" s="92"/>
    </row>
    <row r="1192" spans="1:38" x14ac:dyDescent="0.25">
      <c r="A1192" s="63"/>
      <c r="B1192" s="62"/>
      <c r="C1192" s="62"/>
      <c r="D1192" s="92"/>
      <c r="E1192" s="92"/>
      <c r="F1192" s="92"/>
      <c r="G1192" s="92"/>
      <c r="H1192" s="92"/>
      <c r="I1192" s="92"/>
      <c r="J1192" s="92"/>
      <c r="K1192" s="92"/>
      <c r="L1192" s="92"/>
      <c r="M1192" s="93" t="s">
        <v>5085</v>
      </c>
      <c r="N1192" s="73" t="s">
        <v>5096</v>
      </c>
      <c r="O1192" s="54">
        <v>0.59199999999999997</v>
      </c>
      <c r="P1192" s="54">
        <v>1993</v>
      </c>
      <c r="Q1192" s="94" t="s">
        <v>3701</v>
      </c>
      <c r="R1192" s="66" t="s">
        <v>4934</v>
      </c>
      <c r="S1192" s="578">
        <v>86</v>
      </c>
      <c r="T1192" s="66">
        <v>1995</v>
      </c>
      <c r="U1192" s="578" t="s">
        <v>1016</v>
      </c>
      <c r="V1192" s="578" t="s">
        <v>1801</v>
      </c>
      <c r="W1192" s="92"/>
      <c r="X1192" s="95"/>
      <c r="Y1192" s="92"/>
      <c r="Z1192" s="92"/>
      <c r="AA1192" s="92"/>
      <c r="AB1192" s="92"/>
      <c r="AC1192" s="91"/>
      <c r="AD1192" s="92"/>
      <c r="AE1192" s="92"/>
      <c r="AF1192" s="92"/>
      <c r="AG1192" s="522"/>
      <c r="AH1192" s="92"/>
      <c r="AI1192" s="92"/>
      <c r="AJ1192" s="92"/>
      <c r="AK1192" s="92"/>
      <c r="AL1192" s="92"/>
    </row>
    <row r="1193" spans="1:38" ht="38.25" x14ac:dyDescent="0.25">
      <c r="A1193" s="63"/>
      <c r="B1193" s="62"/>
      <c r="C1193" s="62"/>
      <c r="D1193" s="92"/>
      <c r="E1193" s="92"/>
      <c r="F1193" s="92"/>
      <c r="G1193" s="92"/>
      <c r="H1193" s="92"/>
      <c r="I1193" s="92"/>
      <c r="J1193" s="92"/>
      <c r="K1193" s="92"/>
      <c r="L1193" s="92"/>
      <c r="M1193" s="93"/>
      <c r="N1193" s="67"/>
      <c r="O1193" s="54"/>
      <c r="P1193" s="54"/>
      <c r="Q1193" s="94"/>
      <c r="R1193" s="55" t="s">
        <v>4937</v>
      </c>
      <c r="S1193" s="579"/>
      <c r="T1193" s="54">
        <v>2010</v>
      </c>
      <c r="U1193" s="579"/>
      <c r="V1193" s="579"/>
      <c r="W1193" s="92"/>
      <c r="X1193" s="95"/>
      <c r="Y1193" s="92"/>
      <c r="Z1193" s="92"/>
      <c r="AA1193" s="92"/>
      <c r="AB1193" s="92"/>
      <c r="AC1193" s="91"/>
      <c r="AD1193" s="92"/>
      <c r="AE1193" s="92"/>
      <c r="AF1193" s="92"/>
      <c r="AG1193" s="522"/>
      <c r="AH1193" s="92"/>
    </row>
    <row r="1194" spans="1:38" x14ac:dyDescent="0.25">
      <c r="A1194" s="63"/>
      <c r="B1194" s="62"/>
      <c r="C1194" s="62"/>
      <c r="D1194" s="92"/>
      <c r="E1194" s="92"/>
      <c r="F1194" s="92"/>
      <c r="G1194" s="92"/>
      <c r="H1194" s="92"/>
      <c r="I1194" s="92"/>
      <c r="J1194" s="92"/>
      <c r="K1194" s="92"/>
      <c r="L1194" s="92"/>
      <c r="M1194" s="93" t="s">
        <v>4931</v>
      </c>
      <c r="N1194" s="73" t="s">
        <v>5097</v>
      </c>
      <c r="O1194" s="54">
        <v>0.17399999999999999</v>
      </c>
      <c r="P1194" s="54">
        <v>1997</v>
      </c>
      <c r="Q1194" s="94" t="s">
        <v>4949</v>
      </c>
      <c r="R1194" s="66" t="s">
        <v>4950</v>
      </c>
      <c r="S1194" s="578">
        <v>88</v>
      </c>
      <c r="T1194" s="578">
        <v>1997</v>
      </c>
      <c r="U1194" s="578" t="s">
        <v>1016</v>
      </c>
      <c r="V1194" s="578" t="s">
        <v>56</v>
      </c>
      <c r="W1194" s="92"/>
      <c r="X1194" s="95"/>
      <c r="Y1194" s="92"/>
      <c r="Z1194" s="92"/>
      <c r="AA1194" s="92"/>
      <c r="AB1194" s="92"/>
      <c r="AC1194" s="91"/>
      <c r="AD1194" s="92"/>
      <c r="AE1194" s="92"/>
      <c r="AF1194" s="92"/>
      <c r="AG1194" s="582" t="s">
        <v>5098</v>
      </c>
      <c r="AH1194" s="67" t="s">
        <v>5099</v>
      </c>
      <c r="AI1194" s="54">
        <v>6.8000000000000005E-2</v>
      </c>
      <c r="AJ1194" s="54">
        <v>1995</v>
      </c>
      <c r="AK1194" s="57" t="s">
        <v>5100</v>
      </c>
      <c r="AL1194" s="92"/>
    </row>
    <row r="1195" spans="1:38" ht="38.25" x14ac:dyDescent="0.25">
      <c r="A1195" s="63"/>
      <c r="B1195" s="62"/>
      <c r="C1195" s="62"/>
      <c r="D1195" s="92"/>
      <c r="E1195" s="92"/>
      <c r="F1195" s="92"/>
      <c r="G1195" s="92"/>
      <c r="H1195" s="92"/>
      <c r="I1195" s="92"/>
      <c r="J1195" s="92"/>
      <c r="K1195" s="92"/>
      <c r="L1195" s="92"/>
      <c r="M1195" s="93"/>
      <c r="N1195" s="67"/>
      <c r="O1195" s="54"/>
      <c r="P1195" s="54"/>
      <c r="Q1195" s="94"/>
      <c r="R1195" s="110" t="s">
        <v>4951</v>
      </c>
      <c r="S1195" s="579"/>
      <c r="T1195" s="579"/>
      <c r="U1195" s="579"/>
      <c r="V1195" s="579"/>
      <c r="W1195" s="92"/>
      <c r="X1195" s="95"/>
      <c r="Y1195" s="92"/>
      <c r="Z1195" s="92"/>
      <c r="AA1195" s="92"/>
      <c r="AB1195" s="92"/>
      <c r="AC1195" s="91"/>
      <c r="AD1195" s="92"/>
      <c r="AE1195" s="92"/>
      <c r="AF1195" s="92"/>
      <c r="AG1195" s="583"/>
      <c r="AH1195" s="67" t="s">
        <v>5101</v>
      </c>
      <c r="AI1195" s="54">
        <v>6.8000000000000005E-2</v>
      </c>
      <c r="AJ1195" s="54">
        <v>1995</v>
      </c>
      <c r="AK1195" s="57" t="s">
        <v>5100</v>
      </c>
      <c r="AL1195" s="92"/>
    </row>
    <row r="1196" spans="1:38" x14ac:dyDescent="0.25">
      <c r="A1196" s="63"/>
      <c r="B1196" s="62"/>
      <c r="C1196" s="62"/>
      <c r="D1196" s="92"/>
      <c r="E1196" s="92"/>
      <c r="F1196" s="92"/>
      <c r="G1196" s="92"/>
      <c r="H1196" s="92"/>
      <c r="I1196" s="92"/>
      <c r="J1196" s="92"/>
      <c r="K1196" s="92"/>
      <c r="L1196" s="92"/>
      <c r="M1196" s="93"/>
      <c r="N1196" s="67"/>
      <c r="O1196" s="54"/>
      <c r="P1196" s="54"/>
      <c r="Q1196" s="94"/>
      <c r="R1196" s="98"/>
      <c r="S1196" s="99"/>
      <c r="T1196" s="93"/>
      <c r="U1196" s="93"/>
      <c r="V1196" s="100"/>
      <c r="W1196" s="92"/>
      <c r="X1196" s="95"/>
      <c r="Y1196" s="92"/>
      <c r="Z1196" s="92"/>
      <c r="AA1196" s="92"/>
      <c r="AB1196" s="92"/>
      <c r="AC1196" s="91"/>
      <c r="AD1196" s="92"/>
      <c r="AE1196" s="92"/>
      <c r="AF1196" s="92"/>
      <c r="AG1196" s="583"/>
      <c r="AH1196" s="589" t="s">
        <v>5102</v>
      </c>
      <c r="AI1196" s="54">
        <v>2.4E-2</v>
      </c>
      <c r="AJ1196" s="54">
        <v>2001</v>
      </c>
      <c r="AK1196" s="57" t="s">
        <v>5103</v>
      </c>
      <c r="AL1196" s="92"/>
    </row>
    <row r="1197" spans="1:38" x14ac:dyDescent="0.25">
      <c r="A1197" s="63"/>
      <c r="B1197" s="62"/>
      <c r="C1197" s="62"/>
      <c r="D1197" s="92"/>
      <c r="E1197" s="92"/>
      <c r="F1197" s="92"/>
      <c r="G1197" s="92"/>
      <c r="H1197" s="92"/>
      <c r="I1197" s="92"/>
      <c r="J1197" s="92"/>
      <c r="K1197" s="92"/>
      <c r="L1197" s="92"/>
      <c r="M1197" s="93"/>
      <c r="N1197" s="67"/>
      <c r="O1197" s="54"/>
      <c r="P1197" s="54"/>
      <c r="Q1197" s="94"/>
      <c r="R1197" s="98"/>
      <c r="S1197" s="99"/>
      <c r="T1197" s="93"/>
      <c r="U1197" s="93"/>
      <c r="V1197" s="100"/>
      <c r="W1197" s="92"/>
      <c r="X1197" s="95"/>
      <c r="Y1197" s="92"/>
      <c r="Z1197" s="92"/>
      <c r="AA1197" s="92"/>
      <c r="AB1197" s="92"/>
      <c r="AC1197" s="91"/>
      <c r="AD1197" s="92"/>
      <c r="AE1197" s="92"/>
      <c r="AF1197" s="92"/>
      <c r="AG1197" s="583"/>
      <c r="AH1197" s="590"/>
      <c r="AI1197" s="54">
        <v>2.4E-2</v>
      </c>
      <c r="AJ1197" s="54">
        <v>2001</v>
      </c>
      <c r="AK1197" s="57" t="s">
        <v>5103</v>
      </c>
      <c r="AL1197" s="92"/>
    </row>
    <row r="1198" spans="1:38" x14ac:dyDescent="0.25">
      <c r="A1198" s="63"/>
      <c r="B1198" s="62"/>
      <c r="C1198" s="62"/>
      <c r="D1198" s="92"/>
      <c r="E1198" s="92"/>
      <c r="F1198" s="92"/>
      <c r="G1198" s="92"/>
      <c r="H1198" s="92"/>
      <c r="I1198" s="92"/>
      <c r="J1198" s="92"/>
      <c r="K1198" s="92"/>
      <c r="L1198" s="92"/>
      <c r="M1198" s="93"/>
      <c r="N1198" s="67"/>
      <c r="O1198" s="54"/>
      <c r="P1198" s="54"/>
      <c r="Q1198" s="94"/>
      <c r="R1198" s="98"/>
      <c r="S1198" s="99"/>
      <c r="T1198" s="93"/>
      <c r="U1198" s="93"/>
      <c r="V1198" s="100"/>
      <c r="W1198" s="92"/>
      <c r="X1198" s="95"/>
      <c r="Y1198" s="92"/>
      <c r="Z1198" s="92"/>
      <c r="AA1198" s="92"/>
      <c r="AB1198" s="92"/>
      <c r="AC1198" s="91"/>
      <c r="AD1198" s="92"/>
      <c r="AE1198" s="92"/>
      <c r="AF1198" s="92"/>
      <c r="AG1198" s="583"/>
      <c r="AH1198" s="67" t="s">
        <v>5104</v>
      </c>
      <c r="AI1198" s="54">
        <v>4.7E-2</v>
      </c>
      <c r="AJ1198" s="54">
        <v>1997</v>
      </c>
      <c r="AK1198" s="57" t="s">
        <v>3454</v>
      </c>
      <c r="AL1198" s="92"/>
    </row>
    <row r="1199" spans="1:38" x14ac:dyDescent="0.25">
      <c r="A1199" s="63"/>
      <c r="B1199" s="62"/>
      <c r="C1199" s="62"/>
      <c r="D1199" s="92"/>
      <c r="E1199" s="92"/>
      <c r="F1199" s="92"/>
      <c r="G1199" s="92"/>
      <c r="H1199" s="92"/>
      <c r="I1199" s="92"/>
      <c r="J1199" s="92"/>
      <c r="K1199" s="92"/>
      <c r="L1199" s="92"/>
      <c r="M1199" s="93"/>
      <c r="N1199" s="67"/>
      <c r="O1199" s="54"/>
      <c r="P1199" s="54"/>
      <c r="Q1199" s="94"/>
      <c r="R1199" s="98"/>
      <c r="S1199" s="99"/>
      <c r="T1199" s="93"/>
      <c r="U1199" s="93"/>
      <c r="V1199" s="100"/>
      <c r="W1199" s="92"/>
      <c r="X1199" s="95"/>
      <c r="Y1199" s="92"/>
      <c r="Z1199" s="92"/>
      <c r="AA1199" s="92"/>
      <c r="AB1199" s="92"/>
      <c r="AC1199" s="91"/>
      <c r="AD1199" s="92"/>
      <c r="AE1199" s="92"/>
      <c r="AF1199" s="92"/>
      <c r="AG1199" s="583"/>
      <c r="AH1199" s="67" t="s">
        <v>5105</v>
      </c>
      <c r="AI1199" s="54">
        <v>4.7E-2</v>
      </c>
      <c r="AJ1199" s="54">
        <v>1997</v>
      </c>
      <c r="AK1199" s="57" t="s">
        <v>3454</v>
      </c>
      <c r="AL1199" s="92"/>
    </row>
    <row r="1200" spans="1:38" x14ac:dyDescent="0.25">
      <c r="A1200" s="63"/>
      <c r="B1200" s="62"/>
      <c r="C1200" s="62"/>
      <c r="D1200" s="92"/>
      <c r="E1200" s="92"/>
      <c r="F1200" s="92"/>
      <c r="G1200" s="92"/>
      <c r="H1200" s="92"/>
      <c r="I1200" s="92"/>
      <c r="J1200" s="92"/>
      <c r="K1200" s="92"/>
      <c r="L1200" s="92"/>
      <c r="M1200" s="93"/>
      <c r="N1200" s="67"/>
      <c r="O1200" s="54"/>
      <c r="P1200" s="54"/>
      <c r="Q1200" s="94"/>
      <c r="R1200" s="98"/>
      <c r="S1200" s="99"/>
      <c r="T1200" s="93"/>
      <c r="U1200" s="93"/>
      <c r="V1200" s="100"/>
      <c r="W1200" s="92"/>
      <c r="X1200" s="95"/>
      <c r="Y1200" s="92"/>
      <c r="Z1200" s="92"/>
      <c r="AA1200" s="92"/>
      <c r="AB1200" s="92"/>
      <c r="AC1200" s="91"/>
      <c r="AD1200" s="92"/>
      <c r="AE1200" s="92"/>
      <c r="AF1200" s="92"/>
      <c r="AG1200" s="583"/>
      <c r="AH1200" s="589" t="s">
        <v>5106</v>
      </c>
      <c r="AI1200" s="54">
        <v>3.1E-2</v>
      </c>
      <c r="AJ1200" s="54">
        <v>1995</v>
      </c>
      <c r="AK1200" s="57" t="s">
        <v>3619</v>
      </c>
      <c r="AL1200" s="92"/>
    </row>
    <row r="1201" spans="1:38" x14ac:dyDescent="0.25">
      <c r="A1201" s="63"/>
      <c r="B1201" s="62"/>
      <c r="C1201" s="62"/>
      <c r="D1201" s="92"/>
      <c r="E1201" s="92"/>
      <c r="F1201" s="92"/>
      <c r="G1201" s="92"/>
      <c r="H1201" s="92"/>
      <c r="I1201" s="92"/>
      <c r="J1201" s="92"/>
      <c r="K1201" s="92"/>
      <c r="L1201" s="92"/>
      <c r="M1201" s="93"/>
      <c r="N1201" s="67"/>
      <c r="O1201" s="54"/>
      <c r="P1201" s="54"/>
      <c r="Q1201" s="94"/>
      <c r="R1201" s="98"/>
      <c r="S1201" s="99"/>
      <c r="T1201" s="93"/>
      <c r="U1201" s="93"/>
      <c r="V1201" s="100"/>
      <c r="W1201" s="92"/>
      <c r="X1201" s="95"/>
      <c r="Y1201" s="92"/>
      <c r="Z1201" s="92"/>
      <c r="AA1201" s="92"/>
      <c r="AB1201" s="92"/>
      <c r="AC1201" s="91"/>
      <c r="AD1201" s="92"/>
      <c r="AE1201" s="92"/>
      <c r="AF1201" s="92"/>
      <c r="AG1201" s="583"/>
      <c r="AH1201" s="590"/>
      <c r="AI1201" s="54">
        <v>3.1E-2</v>
      </c>
      <c r="AJ1201" s="54">
        <v>1995</v>
      </c>
      <c r="AK1201" s="57" t="s">
        <v>3619</v>
      </c>
      <c r="AL1201" s="92"/>
    </row>
    <row r="1202" spans="1:38" x14ac:dyDescent="0.25">
      <c r="A1202" s="63"/>
      <c r="B1202" s="62"/>
      <c r="C1202" s="62"/>
      <c r="D1202" s="92"/>
      <c r="E1202" s="92"/>
      <c r="F1202" s="92"/>
      <c r="G1202" s="92"/>
      <c r="H1202" s="92"/>
      <c r="I1202" s="92"/>
      <c r="J1202" s="92"/>
      <c r="K1202" s="92"/>
      <c r="L1202" s="92"/>
      <c r="M1202" s="93"/>
      <c r="N1202" s="67"/>
      <c r="O1202" s="54"/>
      <c r="P1202" s="54"/>
      <c r="Q1202" s="94"/>
      <c r="R1202" s="98"/>
      <c r="S1202" s="99"/>
      <c r="T1202" s="93"/>
      <c r="U1202" s="93"/>
      <c r="V1202" s="100"/>
      <c r="W1202" s="92"/>
      <c r="X1202" s="95"/>
      <c r="Y1202" s="92"/>
      <c r="Z1202" s="92"/>
      <c r="AA1202" s="92"/>
      <c r="AB1202" s="92"/>
      <c r="AC1202" s="91"/>
      <c r="AD1202" s="92"/>
      <c r="AE1202" s="92"/>
      <c r="AF1202" s="92"/>
      <c r="AG1202" s="583"/>
      <c r="AH1202" s="589" t="s">
        <v>5107</v>
      </c>
      <c r="AI1202" s="54">
        <v>7.4999999999999997E-2</v>
      </c>
      <c r="AJ1202" s="54">
        <v>1999</v>
      </c>
      <c r="AK1202" s="57" t="s">
        <v>5108</v>
      </c>
      <c r="AL1202" s="92"/>
    </row>
    <row r="1203" spans="1:38" x14ac:dyDescent="0.25">
      <c r="A1203" s="63"/>
      <c r="B1203" s="62"/>
      <c r="C1203" s="62"/>
      <c r="D1203" s="92"/>
      <c r="E1203" s="92"/>
      <c r="F1203" s="92"/>
      <c r="G1203" s="92"/>
      <c r="H1203" s="92"/>
      <c r="I1203" s="92"/>
      <c r="J1203" s="92"/>
      <c r="K1203" s="92"/>
      <c r="L1203" s="92"/>
      <c r="M1203" s="93"/>
      <c r="N1203" s="67"/>
      <c r="O1203" s="54"/>
      <c r="P1203" s="54"/>
      <c r="Q1203" s="94"/>
      <c r="R1203" s="98"/>
      <c r="S1203" s="99"/>
      <c r="T1203" s="93"/>
      <c r="U1203" s="93"/>
      <c r="V1203" s="100"/>
      <c r="W1203" s="92"/>
      <c r="X1203" s="95"/>
      <c r="Y1203" s="92"/>
      <c r="Z1203" s="92"/>
      <c r="AA1203" s="92"/>
      <c r="AB1203" s="92"/>
      <c r="AC1203" s="91"/>
      <c r="AD1203" s="92"/>
      <c r="AE1203" s="92"/>
      <c r="AF1203" s="92"/>
      <c r="AG1203" s="584"/>
      <c r="AH1203" s="590"/>
      <c r="AI1203" s="54">
        <v>7.4999999999999997E-2</v>
      </c>
      <c r="AJ1203" s="54">
        <v>1999</v>
      </c>
      <c r="AK1203" s="57" t="s">
        <v>5108</v>
      </c>
      <c r="AL1203" s="92"/>
    </row>
    <row r="1204" spans="1:38" x14ac:dyDescent="0.25">
      <c r="A1204" s="63"/>
      <c r="B1204" s="62"/>
      <c r="C1204" s="62"/>
      <c r="D1204" s="92"/>
      <c r="E1204" s="92"/>
      <c r="F1204" s="92"/>
      <c r="G1204" s="92"/>
      <c r="H1204" s="92"/>
      <c r="I1204" s="92"/>
      <c r="J1204" s="92"/>
      <c r="K1204" s="92"/>
      <c r="L1204" s="92"/>
      <c r="M1204" s="93"/>
      <c r="N1204" s="67"/>
      <c r="O1204" s="54"/>
      <c r="P1204" s="54"/>
      <c r="Q1204" s="94"/>
      <c r="R1204" s="98"/>
      <c r="S1204" s="99"/>
      <c r="T1204" s="93"/>
      <c r="U1204" s="93"/>
      <c r="V1204" s="100"/>
      <c r="W1204" s="92"/>
      <c r="X1204" s="95"/>
      <c r="Y1204" s="92"/>
      <c r="Z1204" s="92"/>
      <c r="AA1204" s="92"/>
      <c r="AB1204" s="92"/>
      <c r="AC1204" s="91"/>
      <c r="AD1204" s="92"/>
      <c r="AE1204" s="92"/>
      <c r="AF1204" s="92"/>
      <c r="AG1204" s="522"/>
      <c r="AH1204" s="67"/>
      <c r="AI1204" s="54"/>
      <c r="AJ1204" s="54"/>
      <c r="AK1204" s="57"/>
      <c r="AL1204" s="92"/>
    </row>
    <row r="1205" spans="1:38" x14ac:dyDescent="0.25">
      <c r="A1205" s="63"/>
      <c r="B1205" s="62"/>
      <c r="C1205" s="62"/>
      <c r="D1205" s="92"/>
      <c r="E1205" s="92"/>
      <c r="F1205" s="92"/>
      <c r="G1205" s="92"/>
      <c r="H1205" s="92"/>
      <c r="I1205" s="92"/>
      <c r="J1205" s="92"/>
      <c r="K1205" s="92"/>
      <c r="L1205" s="92"/>
      <c r="M1205" s="93"/>
      <c r="N1205" s="67"/>
      <c r="O1205" s="54"/>
      <c r="P1205" s="54"/>
      <c r="Q1205" s="94"/>
      <c r="R1205" s="98"/>
      <c r="S1205" s="99"/>
      <c r="T1205" s="93"/>
      <c r="U1205" s="93"/>
      <c r="V1205" s="100"/>
      <c r="W1205" s="92"/>
      <c r="X1205" s="95"/>
      <c r="Y1205" s="92"/>
      <c r="Z1205" s="92"/>
      <c r="AA1205" s="92"/>
      <c r="AB1205" s="92"/>
      <c r="AC1205" s="91"/>
      <c r="AD1205" s="92"/>
      <c r="AE1205" s="92"/>
      <c r="AF1205" s="92"/>
      <c r="AG1205" s="522"/>
      <c r="AH1205" s="67"/>
      <c r="AI1205" s="54"/>
      <c r="AJ1205" s="54"/>
      <c r="AK1205" s="57"/>
      <c r="AL1205" s="92"/>
    </row>
    <row r="1206" spans="1:38" x14ac:dyDescent="0.25">
      <c r="A1206" s="63"/>
      <c r="B1206" s="62"/>
      <c r="C1206" s="62"/>
      <c r="D1206" s="92"/>
      <c r="E1206" s="92"/>
      <c r="F1206" s="92"/>
      <c r="G1206" s="92"/>
      <c r="H1206" s="92"/>
      <c r="I1206" s="92"/>
      <c r="J1206" s="92"/>
      <c r="K1206" s="92"/>
      <c r="L1206" s="92"/>
      <c r="M1206" s="93" t="s">
        <v>5109</v>
      </c>
      <c r="N1206" s="67" t="s">
        <v>5110</v>
      </c>
      <c r="O1206" s="54">
        <v>0.19</v>
      </c>
      <c r="P1206" s="54">
        <v>1998</v>
      </c>
      <c r="Q1206" s="94" t="s">
        <v>3701</v>
      </c>
      <c r="R1206" s="66" t="s">
        <v>5111</v>
      </c>
      <c r="S1206" s="54">
        <v>84</v>
      </c>
      <c r="T1206" s="66">
        <v>1998</v>
      </c>
      <c r="U1206" s="54" t="s">
        <v>1016</v>
      </c>
      <c r="V1206" s="54" t="s">
        <v>28</v>
      </c>
      <c r="W1206" s="92"/>
      <c r="X1206" s="95"/>
      <c r="Y1206" s="92"/>
      <c r="Z1206" s="92"/>
      <c r="AA1206" s="92"/>
      <c r="AB1206" s="92"/>
      <c r="AC1206" s="91"/>
      <c r="AD1206" s="92"/>
      <c r="AE1206" s="92"/>
      <c r="AF1206" s="92"/>
      <c r="AG1206" s="522"/>
      <c r="AH1206" s="67"/>
      <c r="AI1206" s="54"/>
      <c r="AJ1206" s="54"/>
      <c r="AK1206" s="57"/>
      <c r="AL1206" s="92"/>
    </row>
    <row r="1207" spans="1:38" x14ac:dyDescent="0.25">
      <c r="A1207" s="63"/>
      <c r="B1207" s="62"/>
      <c r="C1207" s="62"/>
      <c r="D1207" s="92"/>
      <c r="E1207" s="92"/>
      <c r="F1207" s="92"/>
      <c r="G1207" s="92"/>
      <c r="H1207" s="92"/>
      <c r="I1207" s="92"/>
      <c r="J1207" s="92"/>
      <c r="K1207" s="92"/>
      <c r="L1207" s="92"/>
      <c r="M1207" s="93"/>
      <c r="N1207" s="67"/>
      <c r="O1207" s="54"/>
      <c r="P1207" s="54"/>
      <c r="Q1207" s="94"/>
      <c r="R1207" s="98"/>
      <c r="S1207" s="99"/>
      <c r="T1207" s="93"/>
      <c r="U1207" s="93"/>
      <c r="V1207" s="100"/>
      <c r="W1207" s="92"/>
      <c r="X1207" s="95"/>
      <c r="Y1207" s="92"/>
      <c r="Z1207" s="92"/>
      <c r="AA1207" s="92"/>
      <c r="AB1207" s="92"/>
      <c r="AC1207" s="91"/>
      <c r="AD1207" s="92"/>
      <c r="AE1207" s="92"/>
      <c r="AF1207" s="92"/>
      <c r="AG1207" s="522"/>
      <c r="AH1207" s="67"/>
      <c r="AI1207" s="54"/>
      <c r="AJ1207" s="54"/>
      <c r="AK1207" s="57"/>
      <c r="AL1207" s="92"/>
    </row>
    <row r="1208" spans="1:38" x14ac:dyDescent="0.25">
      <c r="A1208" s="63"/>
      <c r="B1208" s="62"/>
      <c r="C1208" s="62"/>
      <c r="D1208" s="92"/>
      <c r="E1208" s="92"/>
      <c r="F1208" s="92"/>
      <c r="G1208" s="92"/>
      <c r="H1208" s="92"/>
      <c r="I1208" s="92"/>
      <c r="J1208" s="92"/>
      <c r="K1208" s="92"/>
      <c r="L1208" s="92"/>
      <c r="M1208" s="93" t="s">
        <v>5112</v>
      </c>
      <c r="N1208" s="57" t="s">
        <v>5113</v>
      </c>
      <c r="O1208" s="54">
        <v>0.36799999999999999</v>
      </c>
      <c r="P1208" s="66">
        <v>2013</v>
      </c>
      <c r="Q1208" s="94" t="s">
        <v>3521</v>
      </c>
      <c r="R1208" s="66" t="s">
        <v>5114</v>
      </c>
      <c r="S1208" s="578">
        <v>95</v>
      </c>
      <c r="T1208" s="578">
        <v>2014</v>
      </c>
      <c r="U1208" s="578" t="s">
        <v>1018</v>
      </c>
      <c r="V1208" s="578" t="s">
        <v>56</v>
      </c>
      <c r="W1208" s="92"/>
      <c r="X1208" s="95"/>
      <c r="Y1208" s="92"/>
      <c r="Z1208" s="92"/>
      <c r="AA1208" s="92"/>
      <c r="AB1208" s="92"/>
      <c r="AC1208" s="91"/>
      <c r="AD1208" s="92"/>
      <c r="AE1208" s="92"/>
      <c r="AF1208" s="92"/>
      <c r="AG1208" s="522"/>
      <c r="AH1208" s="67"/>
      <c r="AI1208" s="54"/>
      <c r="AJ1208" s="54"/>
      <c r="AK1208" s="57"/>
      <c r="AL1208" s="92"/>
    </row>
    <row r="1209" spans="1:38" x14ac:dyDescent="0.25">
      <c r="A1209" s="63"/>
      <c r="B1209" s="62"/>
      <c r="C1209" s="62"/>
      <c r="D1209" s="92"/>
      <c r="E1209" s="92"/>
      <c r="F1209" s="92"/>
      <c r="G1209" s="92"/>
      <c r="H1209" s="92"/>
      <c r="I1209" s="92"/>
      <c r="J1209" s="92"/>
      <c r="K1209" s="92"/>
      <c r="L1209" s="92"/>
      <c r="M1209" s="93"/>
      <c r="N1209" s="67"/>
      <c r="O1209" s="54"/>
      <c r="P1209" s="54"/>
      <c r="Q1209" s="94"/>
      <c r="R1209" s="99" t="s">
        <v>5115</v>
      </c>
      <c r="S1209" s="579"/>
      <c r="T1209" s="579"/>
      <c r="U1209" s="579"/>
      <c r="V1209" s="579"/>
      <c r="W1209" s="92"/>
      <c r="X1209" s="95"/>
      <c r="Y1209" s="92"/>
      <c r="Z1209" s="92"/>
      <c r="AA1209" s="92"/>
      <c r="AB1209" s="92"/>
      <c r="AC1209" s="91"/>
      <c r="AD1209" s="92"/>
      <c r="AE1209" s="92"/>
      <c r="AF1209" s="92"/>
      <c r="AG1209" s="522"/>
      <c r="AH1209" s="67"/>
      <c r="AI1209" s="54"/>
      <c r="AJ1209" s="54"/>
      <c r="AK1209" s="57"/>
      <c r="AL1209" s="92"/>
    </row>
    <row r="1210" spans="1:38" x14ac:dyDescent="0.25">
      <c r="A1210" s="63"/>
      <c r="B1210" s="62"/>
      <c r="C1210" s="62"/>
      <c r="D1210" s="92"/>
      <c r="E1210" s="92"/>
      <c r="F1210" s="92"/>
      <c r="G1210" s="92"/>
      <c r="H1210" s="92"/>
      <c r="I1210" s="92"/>
      <c r="J1210" s="92"/>
      <c r="K1210" s="92"/>
      <c r="L1210" s="92"/>
      <c r="M1210" s="93" t="s">
        <v>5116</v>
      </c>
      <c r="N1210" s="67" t="s">
        <v>5117</v>
      </c>
      <c r="O1210" s="54">
        <v>0.78800000000000003</v>
      </c>
      <c r="P1210" s="54">
        <v>2017</v>
      </c>
      <c r="Q1210" s="94" t="s">
        <v>3521</v>
      </c>
      <c r="R1210" s="66" t="s">
        <v>5118</v>
      </c>
      <c r="S1210" s="578">
        <v>122</v>
      </c>
      <c r="T1210" s="578">
        <v>2017</v>
      </c>
      <c r="U1210" s="578" t="s">
        <v>1018</v>
      </c>
      <c r="V1210" s="578" t="s">
        <v>56</v>
      </c>
      <c r="W1210" s="92" t="s">
        <v>5128</v>
      </c>
      <c r="X1210" s="95">
        <v>8.5999999999999993E-2</v>
      </c>
      <c r="Y1210" s="67" t="s">
        <v>5129</v>
      </c>
      <c r="Z1210" s="54">
        <v>8.5999999999999993E-2</v>
      </c>
      <c r="AA1210" s="54">
        <v>2021</v>
      </c>
      <c r="AB1210" s="57" t="s">
        <v>198</v>
      </c>
      <c r="AC1210" s="91">
        <v>5</v>
      </c>
      <c r="AD1210" s="92"/>
      <c r="AE1210" s="92"/>
      <c r="AF1210" s="92"/>
      <c r="AG1210" s="522" t="s">
        <v>5119</v>
      </c>
      <c r="AH1210" s="67" t="s">
        <v>5120</v>
      </c>
      <c r="AI1210" s="54">
        <v>4.2000000000000003E-2</v>
      </c>
      <c r="AJ1210" s="54">
        <v>2017</v>
      </c>
      <c r="AK1210" s="57" t="s">
        <v>3715</v>
      </c>
      <c r="AL1210" s="92"/>
    </row>
    <row r="1211" spans="1:38" ht="25.5" x14ac:dyDescent="0.25">
      <c r="A1211" s="63"/>
      <c r="B1211" s="62"/>
      <c r="C1211" s="62"/>
      <c r="D1211" s="92"/>
      <c r="E1211" s="92"/>
      <c r="F1211" s="92"/>
      <c r="G1211" s="92"/>
      <c r="H1211" s="92"/>
      <c r="I1211" s="92"/>
      <c r="J1211" s="92"/>
      <c r="K1211" s="92"/>
      <c r="L1211" s="92"/>
      <c r="M1211" s="93"/>
      <c r="N1211" s="67"/>
      <c r="O1211" s="54"/>
      <c r="P1211" s="54"/>
      <c r="Q1211" s="94"/>
      <c r="R1211" s="110" t="s">
        <v>5121</v>
      </c>
      <c r="S1211" s="579"/>
      <c r="T1211" s="579"/>
      <c r="U1211" s="579"/>
      <c r="V1211" s="579"/>
      <c r="AD1211" s="92"/>
      <c r="AE1211" s="92"/>
      <c r="AF1211" s="92"/>
      <c r="AG1211" s="522" t="s">
        <v>5122</v>
      </c>
      <c r="AH1211" s="67" t="s">
        <v>5123</v>
      </c>
      <c r="AI1211" s="54">
        <v>0.2</v>
      </c>
      <c r="AJ1211" s="54">
        <v>2018</v>
      </c>
      <c r="AK1211" s="57" t="s">
        <v>3500</v>
      </c>
      <c r="AL1211" s="92"/>
    </row>
    <row r="1212" spans="1:38" x14ac:dyDescent="0.25">
      <c r="A1212" s="63"/>
      <c r="B1212" s="62"/>
      <c r="C1212" s="62"/>
      <c r="D1212" s="92"/>
      <c r="E1212" s="92"/>
      <c r="F1212" s="92"/>
      <c r="G1212" s="92"/>
      <c r="H1212" s="92"/>
      <c r="I1212" s="92"/>
      <c r="J1212" s="92"/>
      <c r="K1212" s="92"/>
      <c r="L1212" s="92"/>
      <c r="M1212" s="93"/>
      <c r="N1212" s="67"/>
      <c r="O1212" s="54"/>
      <c r="P1212" s="54"/>
      <c r="Q1212" s="94"/>
      <c r="R1212" s="98"/>
      <c r="S1212" s="99"/>
      <c r="T1212" s="93"/>
      <c r="U1212" s="93"/>
      <c r="V1212" s="100"/>
      <c r="W1212" s="92"/>
      <c r="X1212" s="95"/>
      <c r="Y1212" s="92"/>
      <c r="Z1212" s="92"/>
      <c r="AA1212" s="92"/>
      <c r="AB1212" s="92"/>
      <c r="AC1212" s="91"/>
      <c r="AD1212" s="92"/>
      <c r="AE1212" s="92"/>
      <c r="AF1212" s="92"/>
      <c r="AG1212" s="522" t="s">
        <v>5124</v>
      </c>
      <c r="AH1212" s="67" t="s">
        <v>5125</v>
      </c>
      <c r="AI1212" s="54">
        <v>0.153</v>
      </c>
      <c r="AJ1212" s="54">
        <v>2019</v>
      </c>
      <c r="AK1212" s="57" t="s">
        <v>3837</v>
      </c>
      <c r="AL1212" s="92"/>
    </row>
    <row r="1213" spans="1:38" x14ac:dyDescent="0.25">
      <c r="A1213" s="63"/>
      <c r="B1213" s="62"/>
      <c r="C1213" s="62"/>
      <c r="D1213" s="92"/>
      <c r="E1213" s="92"/>
      <c r="F1213" s="92"/>
      <c r="G1213" s="92"/>
      <c r="H1213" s="92"/>
      <c r="I1213" s="92"/>
      <c r="J1213" s="92"/>
      <c r="K1213" s="92"/>
      <c r="L1213" s="92"/>
      <c r="M1213" s="93"/>
      <c r="N1213" s="67"/>
      <c r="O1213" s="54"/>
      <c r="P1213" s="54"/>
      <c r="Q1213" s="94"/>
      <c r="R1213" s="98"/>
      <c r="S1213" s="99"/>
      <c r="T1213" s="93"/>
      <c r="U1213" s="93"/>
      <c r="V1213" s="100"/>
      <c r="W1213" s="92"/>
      <c r="X1213" s="95"/>
      <c r="Y1213" s="92"/>
      <c r="Z1213" s="92"/>
      <c r="AA1213" s="92"/>
      <c r="AB1213" s="92"/>
      <c r="AC1213" s="91"/>
      <c r="AD1213" s="92"/>
      <c r="AE1213" s="92"/>
      <c r="AF1213" s="92"/>
      <c r="AG1213" s="522" t="s">
        <v>5122</v>
      </c>
      <c r="AH1213" s="67" t="s">
        <v>5126</v>
      </c>
      <c r="AI1213" s="54">
        <v>0.29199999999999998</v>
      </c>
      <c r="AJ1213" s="54">
        <v>2018</v>
      </c>
      <c r="AK1213" s="57" t="s">
        <v>5127</v>
      </c>
      <c r="AL1213" s="92"/>
    </row>
    <row r="1214" spans="1:38" x14ac:dyDescent="0.25">
      <c r="A1214" s="63"/>
      <c r="B1214" s="62"/>
      <c r="C1214" s="62"/>
      <c r="D1214" s="92"/>
      <c r="E1214" s="92"/>
      <c r="F1214" s="92"/>
      <c r="G1214" s="92"/>
      <c r="H1214" s="92"/>
      <c r="I1214" s="92"/>
      <c r="J1214" s="92"/>
      <c r="K1214" s="92"/>
      <c r="L1214" s="92"/>
      <c r="M1214" s="93"/>
      <c r="N1214" s="67"/>
      <c r="O1214" s="54"/>
      <c r="P1214" s="54"/>
      <c r="Q1214" s="94"/>
      <c r="R1214" s="98"/>
      <c r="S1214" s="99"/>
      <c r="T1214" s="93"/>
      <c r="U1214" s="93"/>
      <c r="V1214" s="100"/>
      <c r="W1214" s="92"/>
      <c r="X1214" s="95"/>
      <c r="Y1214" s="92"/>
      <c r="Z1214" s="92"/>
      <c r="AA1214" s="92"/>
      <c r="AB1214" s="92"/>
      <c r="AC1214" s="91"/>
      <c r="AD1214" s="92"/>
      <c r="AE1214" s="92"/>
      <c r="AF1214" s="92"/>
      <c r="AG1214" s="522" t="s">
        <v>5128</v>
      </c>
      <c r="AH1214" s="67" t="s">
        <v>5130</v>
      </c>
      <c r="AI1214" s="54">
        <v>2.1000000000000001E-2</v>
      </c>
      <c r="AJ1214" s="54">
        <v>2021</v>
      </c>
      <c r="AK1214" s="57" t="s">
        <v>3837</v>
      </c>
      <c r="AL1214" s="92"/>
    </row>
    <row r="1215" spans="1:38" x14ac:dyDescent="0.25">
      <c r="A1215" s="63"/>
      <c r="B1215" s="62"/>
      <c r="C1215" s="62"/>
      <c r="D1215" s="92"/>
      <c r="E1215" s="92"/>
      <c r="F1215" s="92"/>
      <c r="G1215" s="92"/>
      <c r="H1215" s="92"/>
      <c r="I1215" s="92"/>
      <c r="J1215" s="92"/>
      <c r="K1215" s="92"/>
      <c r="L1215" s="92"/>
      <c r="M1215" s="93"/>
      <c r="N1215" s="67"/>
      <c r="O1215" s="54"/>
      <c r="P1215" s="54"/>
      <c r="Q1215" s="94"/>
      <c r="R1215" s="98"/>
      <c r="S1215" s="99"/>
      <c r="T1215" s="93"/>
      <c r="U1215" s="93"/>
      <c r="V1215" s="100"/>
      <c r="W1215" s="92"/>
      <c r="X1215" s="95"/>
      <c r="Y1215" s="92"/>
      <c r="Z1215" s="92"/>
      <c r="AA1215" s="92"/>
      <c r="AB1215" s="92"/>
      <c r="AC1215" s="91"/>
      <c r="AD1215" s="92"/>
      <c r="AE1215" s="92"/>
      <c r="AF1215" s="92"/>
      <c r="AG1215" s="522"/>
      <c r="AI1215" s="54"/>
      <c r="AJ1215" s="54"/>
      <c r="AK1215" s="57"/>
      <c r="AL1215" s="92"/>
    </row>
    <row r="1216" spans="1:38" x14ac:dyDescent="0.25">
      <c r="A1216" s="63"/>
      <c r="B1216" s="62"/>
      <c r="C1216" s="62"/>
      <c r="D1216" s="92"/>
      <c r="E1216" s="92"/>
      <c r="F1216" s="92"/>
      <c r="G1216" s="92"/>
      <c r="H1216" s="92"/>
      <c r="I1216" s="92"/>
      <c r="J1216" s="92"/>
      <c r="K1216" s="92"/>
      <c r="L1216" s="92"/>
      <c r="M1216" s="93"/>
      <c r="N1216" s="67"/>
      <c r="O1216" s="54"/>
      <c r="P1216" s="54"/>
      <c r="Q1216" s="94"/>
      <c r="R1216" s="98"/>
      <c r="S1216" s="99"/>
      <c r="T1216" s="93"/>
      <c r="U1216" s="93"/>
      <c r="V1216" s="100"/>
      <c r="W1216" s="92"/>
      <c r="X1216" s="95"/>
      <c r="Y1216" s="92"/>
      <c r="Z1216" s="92"/>
      <c r="AA1216" s="92"/>
      <c r="AB1216" s="92"/>
      <c r="AC1216" s="91"/>
      <c r="AD1216" s="92"/>
      <c r="AE1216" s="92"/>
      <c r="AF1216" s="92"/>
      <c r="AG1216" s="522"/>
      <c r="AH1216" s="67"/>
      <c r="AI1216" s="54"/>
      <c r="AJ1216" s="54"/>
      <c r="AK1216" s="57"/>
      <c r="AL1216" s="92"/>
    </row>
    <row r="1217" spans="1:38" x14ac:dyDescent="0.25">
      <c r="A1217" s="63"/>
      <c r="B1217" s="62"/>
      <c r="C1217" s="62"/>
      <c r="D1217" s="92"/>
      <c r="E1217" s="92"/>
      <c r="F1217" s="92"/>
      <c r="G1217" s="92"/>
      <c r="H1217" s="92"/>
      <c r="I1217" s="92"/>
      <c r="J1217" s="92"/>
      <c r="K1217" s="92"/>
      <c r="L1217" s="92"/>
      <c r="M1217" s="93"/>
      <c r="N1217" s="67"/>
      <c r="O1217" s="54"/>
      <c r="P1217" s="54"/>
      <c r="Q1217" s="94"/>
      <c r="R1217" s="98"/>
      <c r="S1217" s="99"/>
      <c r="T1217" s="93"/>
      <c r="U1217" s="93"/>
      <c r="V1217" s="100"/>
      <c r="W1217" s="92"/>
      <c r="X1217" s="95"/>
      <c r="Y1217" s="92"/>
      <c r="Z1217" s="92"/>
      <c r="AA1217" s="92"/>
      <c r="AB1217" s="92"/>
      <c r="AC1217" s="91"/>
      <c r="AD1217" s="92"/>
      <c r="AE1217" s="92"/>
      <c r="AF1217" s="92"/>
      <c r="AG1217" s="522"/>
      <c r="AH1217" s="67"/>
      <c r="AI1217" s="54"/>
      <c r="AJ1217" s="54"/>
      <c r="AK1217" s="57"/>
      <c r="AL1217" s="92"/>
    </row>
    <row r="1218" spans="1:38" x14ac:dyDescent="0.25">
      <c r="A1218" s="63"/>
      <c r="B1218" s="62"/>
      <c r="C1218" s="62"/>
      <c r="D1218" s="92"/>
      <c r="E1218" s="92"/>
      <c r="F1218" s="92"/>
      <c r="G1218" s="92"/>
      <c r="H1218" s="92"/>
      <c r="I1218" s="92"/>
      <c r="J1218" s="92"/>
      <c r="K1218" s="92"/>
      <c r="L1218" s="92"/>
      <c r="M1218" s="93" t="s">
        <v>5109</v>
      </c>
      <c r="N1218" s="67" t="s">
        <v>5131</v>
      </c>
      <c r="O1218" s="54">
        <v>0.3</v>
      </c>
      <c r="P1218" s="54">
        <v>2005</v>
      </c>
      <c r="Q1218" s="94" t="s">
        <v>3521</v>
      </c>
      <c r="R1218" s="98"/>
      <c r="S1218" s="99"/>
      <c r="T1218" s="93"/>
      <c r="U1218" s="93"/>
      <c r="V1218" s="100"/>
      <c r="W1218" s="92"/>
      <c r="X1218" s="95"/>
      <c r="Y1218" s="92"/>
      <c r="Z1218" s="92"/>
      <c r="AA1218" s="92"/>
      <c r="AB1218" s="92"/>
      <c r="AC1218" s="91"/>
      <c r="AD1218" s="92"/>
      <c r="AE1218" s="92"/>
      <c r="AF1218" s="92"/>
      <c r="AG1218" s="522"/>
      <c r="AH1218" s="67"/>
      <c r="AI1218" s="54"/>
      <c r="AJ1218" s="54"/>
      <c r="AK1218" s="57"/>
      <c r="AL1218" s="92"/>
    </row>
    <row r="1219" spans="1:38" x14ac:dyDescent="0.25">
      <c r="A1219" s="63"/>
      <c r="B1219" s="62"/>
      <c r="C1219" s="62"/>
      <c r="D1219" s="92"/>
      <c r="E1219" s="92"/>
      <c r="F1219" s="92"/>
      <c r="G1219" s="92"/>
      <c r="H1219" s="92"/>
      <c r="I1219" s="92"/>
      <c r="J1219" s="92"/>
      <c r="K1219" s="92"/>
      <c r="L1219" s="92"/>
      <c r="M1219" s="93"/>
      <c r="N1219" s="67"/>
      <c r="O1219" s="54"/>
      <c r="P1219" s="54"/>
      <c r="Q1219" s="94"/>
      <c r="R1219" s="98"/>
      <c r="S1219" s="99"/>
      <c r="T1219" s="93"/>
      <c r="U1219" s="93"/>
      <c r="V1219" s="100"/>
      <c r="W1219" s="92"/>
      <c r="X1219" s="95"/>
      <c r="Y1219" s="92"/>
      <c r="Z1219" s="92"/>
      <c r="AA1219" s="92"/>
      <c r="AB1219" s="92"/>
      <c r="AC1219" s="91"/>
      <c r="AD1219" s="92"/>
      <c r="AE1219" s="92"/>
      <c r="AF1219" s="92"/>
      <c r="AG1219" s="522"/>
      <c r="AH1219" s="67"/>
      <c r="AI1219" s="54"/>
      <c r="AJ1219" s="54"/>
      <c r="AK1219" s="57"/>
      <c r="AL1219" s="92"/>
    </row>
    <row r="1220" spans="1:38" x14ac:dyDescent="0.25">
      <c r="A1220" s="63"/>
      <c r="B1220" s="62"/>
      <c r="C1220" s="62"/>
      <c r="D1220" s="92"/>
      <c r="E1220" s="92"/>
      <c r="F1220" s="92"/>
      <c r="G1220" s="92"/>
      <c r="H1220" s="92"/>
      <c r="I1220" s="92"/>
      <c r="J1220" s="92"/>
      <c r="K1220" s="92"/>
      <c r="L1220" s="92"/>
      <c r="M1220" s="93" t="s">
        <v>5132</v>
      </c>
      <c r="N1220" s="67" t="s">
        <v>5133</v>
      </c>
      <c r="O1220" s="54">
        <v>0.45</v>
      </c>
      <c r="P1220" s="54">
        <v>2022</v>
      </c>
      <c r="Q1220" s="94" t="s">
        <v>3781</v>
      </c>
      <c r="R1220" s="66" t="s">
        <v>5017</v>
      </c>
      <c r="S1220" s="578">
        <v>127</v>
      </c>
      <c r="T1220" s="578">
        <v>2022</v>
      </c>
      <c r="U1220" s="578" t="s">
        <v>3523</v>
      </c>
      <c r="V1220" s="578" t="s">
        <v>5018</v>
      </c>
      <c r="W1220" s="92"/>
      <c r="X1220" s="95"/>
      <c r="Y1220" s="92"/>
      <c r="Z1220" s="92"/>
      <c r="AA1220" s="92"/>
      <c r="AB1220" s="92"/>
      <c r="AC1220" s="91"/>
      <c r="AD1220" s="92"/>
      <c r="AE1220" s="92"/>
      <c r="AF1220" s="92"/>
      <c r="AG1220" s="522"/>
      <c r="AH1220" s="67"/>
      <c r="AI1220" s="54"/>
      <c r="AJ1220" s="54"/>
      <c r="AK1220" s="57"/>
      <c r="AL1220" s="92"/>
    </row>
    <row r="1221" spans="1:38" ht="38.25" x14ac:dyDescent="0.25">
      <c r="A1221" s="63"/>
      <c r="B1221" s="62"/>
      <c r="C1221" s="62"/>
      <c r="D1221" s="92"/>
      <c r="E1221" s="92"/>
      <c r="F1221" s="92"/>
      <c r="G1221" s="92"/>
      <c r="H1221" s="92"/>
      <c r="I1221" s="92"/>
      <c r="J1221" s="92"/>
      <c r="K1221" s="92"/>
      <c r="L1221" s="92"/>
      <c r="M1221" s="93"/>
      <c r="N1221" s="67"/>
      <c r="O1221" s="54"/>
      <c r="P1221" s="54"/>
      <c r="Q1221" s="94"/>
      <c r="R1221" s="110" t="s">
        <v>5019</v>
      </c>
      <c r="S1221" s="579"/>
      <c r="T1221" s="579"/>
      <c r="U1221" s="579"/>
      <c r="V1221" s="579"/>
      <c r="W1221" s="92"/>
      <c r="X1221" s="95"/>
      <c r="Y1221" s="92"/>
      <c r="Z1221" s="92"/>
      <c r="AA1221" s="92"/>
      <c r="AB1221" s="92"/>
      <c r="AC1221" s="91"/>
      <c r="AD1221" s="92"/>
      <c r="AE1221" s="92"/>
      <c r="AF1221" s="92"/>
      <c r="AG1221" s="522"/>
      <c r="AH1221" s="142"/>
      <c r="AI1221" s="54"/>
      <c r="AJ1221" s="54"/>
      <c r="AK1221" s="57"/>
      <c r="AL1221" s="92"/>
    </row>
    <row r="1222" spans="1:38" x14ac:dyDescent="0.25">
      <c r="A1222" s="63"/>
      <c r="B1222" s="62"/>
      <c r="C1222" s="62"/>
      <c r="D1222" s="92"/>
      <c r="E1222" s="92"/>
      <c r="F1222" s="92"/>
      <c r="G1222" s="92"/>
      <c r="H1222" s="92"/>
      <c r="I1222" s="92"/>
      <c r="J1222" s="92"/>
      <c r="K1222" s="92"/>
      <c r="L1222" s="92"/>
      <c r="M1222" s="93" t="s">
        <v>5094</v>
      </c>
      <c r="N1222" s="57" t="s">
        <v>5134</v>
      </c>
      <c r="O1222" s="54">
        <v>1.0449999999999999</v>
      </c>
      <c r="P1222" s="66">
        <v>1998</v>
      </c>
      <c r="Q1222" s="94" t="s">
        <v>3701</v>
      </c>
      <c r="R1222" s="98"/>
      <c r="S1222" s="99"/>
      <c r="T1222" s="93"/>
      <c r="U1222" s="93"/>
      <c r="V1222" s="100"/>
      <c r="W1222" s="92"/>
      <c r="X1222" s="95"/>
      <c r="Y1222" s="92"/>
      <c r="Z1222" s="92"/>
      <c r="AA1222" s="92"/>
      <c r="AB1222" s="92"/>
      <c r="AC1222" s="91"/>
      <c r="AD1222" s="92"/>
      <c r="AE1222" s="92"/>
      <c r="AF1222" s="92"/>
      <c r="AG1222" s="522"/>
      <c r="AH1222" s="62"/>
      <c r="AI1222" s="54"/>
      <c r="AJ1222" s="54"/>
      <c r="AK1222" s="57"/>
      <c r="AL1222" s="92"/>
    </row>
    <row r="1223" spans="1:38" x14ac:dyDescent="0.25">
      <c r="A1223" s="63"/>
      <c r="B1223" s="62"/>
      <c r="C1223" s="62"/>
      <c r="D1223" s="92"/>
      <c r="E1223" s="92"/>
      <c r="F1223" s="92"/>
      <c r="G1223" s="92"/>
      <c r="H1223" s="92"/>
      <c r="I1223" s="92"/>
      <c r="J1223" s="92"/>
      <c r="K1223" s="92"/>
      <c r="L1223" s="92"/>
      <c r="M1223" s="93"/>
      <c r="N1223" s="67"/>
      <c r="O1223" s="54"/>
      <c r="P1223" s="54"/>
      <c r="Q1223" s="94"/>
      <c r="R1223" s="98"/>
      <c r="S1223" s="99"/>
      <c r="T1223" s="93"/>
      <c r="U1223" s="93"/>
      <c r="V1223" s="100"/>
      <c r="W1223" s="92"/>
      <c r="X1223" s="95"/>
      <c r="Y1223" s="92"/>
      <c r="Z1223" s="92"/>
      <c r="AA1223" s="92"/>
      <c r="AB1223" s="92"/>
      <c r="AC1223" s="91"/>
      <c r="AD1223" s="92"/>
      <c r="AE1223" s="92"/>
      <c r="AF1223" s="92"/>
      <c r="AG1223" s="522"/>
      <c r="AH1223" s="67"/>
      <c r="AI1223" s="54"/>
      <c r="AJ1223" s="54"/>
      <c r="AK1223" s="57"/>
      <c r="AL1223" s="92"/>
    </row>
    <row r="1224" spans="1:38" x14ac:dyDescent="0.25">
      <c r="A1224" s="63" t="s">
        <v>2150</v>
      </c>
      <c r="B1224" s="62"/>
      <c r="C1224" s="62" t="s">
        <v>5135</v>
      </c>
      <c r="D1224" s="92"/>
      <c r="E1224" s="92"/>
      <c r="F1224" s="92"/>
      <c r="G1224" s="92"/>
      <c r="H1224" s="92"/>
      <c r="I1224" s="92"/>
      <c r="J1224" s="92"/>
      <c r="K1224" s="92"/>
      <c r="L1224" s="92"/>
      <c r="M1224" s="93" t="s">
        <v>4824</v>
      </c>
      <c r="N1224" s="67" t="s">
        <v>5136</v>
      </c>
      <c r="O1224" s="54">
        <v>2.3380000000000001</v>
      </c>
      <c r="P1224" s="54">
        <v>2017</v>
      </c>
      <c r="Q1224" s="94" t="s">
        <v>3781</v>
      </c>
      <c r="R1224" s="66" t="s">
        <v>4513</v>
      </c>
      <c r="S1224" s="578">
        <v>5</v>
      </c>
      <c r="T1224" s="66">
        <v>1986</v>
      </c>
      <c r="U1224" s="578" t="s">
        <v>1017</v>
      </c>
      <c r="V1224" s="578" t="s">
        <v>1011</v>
      </c>
      <c r="W1224" s="92"/>
      <c r="X1224" s="95"/>
      <c r="Y1224" s="92"/>
      <c r="Z1224" s="92"/>
      <c r="AA1224" s="92"/>
      <c r="AB1224" s="92"/>
      <c r="AC1224" s="91"/>
      <c r="AD1224" s="92"/>
      <c r="AE1224" s="92"/>
      <c r="AF1224" s="92"/>
      <c r="AG1224" s="522"/>
      <c r="AH1224" s="67"/>
      <c r="AI1224" s="54"/>
      <c r="AJ1224" s="54"/>
      <c r="AK1224" s="57"/>
      <c r="AL1224" s="92"/>
    </row>
    <row r="1225" spans="1:38" ht="38.25" x14ac:dyDescent="0.25">
      <c r="A1225" s="63"/>
      <c r="B1225" s="62"/>
      <c r="C1225" s="62"/>
      <c r="D1225" s="92"/>
      <c r="E1225" s="92"/>
      <c r="F1225" s="92"/>
      <c r="G1225" s="92"/>
      <c r="H1225" s="92"/>
      <c r="I1225" s="92"/>
      <c r="J1225" s="92"/>
      <c r="K1225" s="92"/>
      <c r="L1225" s="92"/>
      <c r="M1225" s="93"/>
      <c r="N1225" s="67"/>
      <c r="O1225" s="54"/>
      <c r="P1225" s="54"/>
      <c r="Q1225" s="94"/>
      <c r="R1225" s="110" t="s">
        <v>4514</v>
      </c>
      <c r="S1225" s="579"/>
      <c r="T1225" s="99">
        <v>2015</v>
      </c>
      <c r="U1225" s="579"/>
      <c r="V1225" s="579"/>
      <c r="W1225" s="92"/>
      <c r="X1225" s="95"/>
      <c r="Y1225" s="92"/>
      <c r="Z1225" s="92"/>
      <c r="AA1225" s="92"/>
      <c r="AB1225" s="92"/>
      <c r="AC1225" s="91"/>
      <c r="AD1225" s="92"/>
      <c r="AE1225" s="92"/>
      <c r="AF1225" s="92"/>
      <c r="AG1225" s="522"/>
      <c r="AH1225" s="62"/>
      <c r="AI1225" s="54"/>
      <c r="AJ1225" s="54"/>
      <c r="AK1225" s="57"/>
      <c r="AL1225" s="92"/>
    </row>
    <row r="1226" spans="1:38" x14ac:dyDescent="0.25">
      <c r="A1226" s="63"/>
      <c r="B1226" s="62"/>
      <c r="C1226" s="62"/>
      <c r="D1226" s="92"/>
      <c r="E1226" s="92"/>
      <c r="F1226" s="92"/>
      <c r="G1226" s="92"/>
      <c r="H1226" s="92"/>
      <c r="I1226" s="92"/>
      <c r="J1226" s="92"/>
      <c r="K1226" s="92"/>
      <c r="L1226" s="92"/>
      <c r="M1226" s="93"/>
      <c r="N1226" s="67"/>
      <c r="O1226" s="54"/>
      <c r="P1226" s="54"/>
      <c r="Q1226" s="94"/>
      <c r="R1226" s="98"/>
      <c r="S1226" s="99"/>
      <c r="T1226" s="93"/>
      <c r="U1226" s="93"/>
      <c r="V1226" s="100"/>
      <c r="W1226" s="92"/>
      <c r="X1226" s="95"/>
      <c r="Y1226" s="92"/>
      <c r="Z1226" s="92"/>
      <c r="AA1226" s="92"/>
      <c r="AB1226" s="92"/>
      <c r="AC1226" s="91"/>
      <c r="AD1226" s="92"/>
      <c r="AE1226" s="92"/>
      <c r="AF1226" s="92"/>
      <c r="AG1226" s="522"/>
      <c r="AH1226" s="62"/>
      <c r="AI1226" s="54"/>
      <c r="AJ1226" s="54"/>
      <c r="AK1226" s="57"/>
      <c r="AL1226" s="92"/>
    </row>
    <row r="1227" spans="1:38" x14ac:dyDescent="0.25">
      <c r="A1227" s="63"/>
      <c r="B1227" s="62"/>
      <c r="C1227" s="62"/>
      <c r="D1227" s="92"/>
      <c r="E1227" s="92"/>
      <c r="F1227" s="92"/>
      <c r="G1227" s="92"/>
      <c r="H1227" s="92"/>
      <c r="I1227" s="92"/>
      <c r="J1227" s="92"/>
      <c r="K1227" s="92"/>
      <c r="L1227" s="92"/>
      <c r="M1227" s="93" t="s">
        <v>5137</v>
      </c>
      <c r="N1227" s="67" t="s">
        <v>5138</v>
      </c>
      <c r="O1227" s="54">
        <v>0.53500000000000003</v>
      </c>
      <c r="P1227" s="54">
        <v>2008</v>
      </c>
      <c r="Q1227" s="94" t="s">
        <v>3567</v>
      </c>
      <c r="R1227" s="66" t="s">
        <v>5139</v>
      </c>
      <c r="S1227" s="578">
        <v>110</v>
      </c>
      <c r="T1227" s="578">
        <v>2009</v>
      </c>
      <c r="U1227" s="578" t="s">
        <v>3523</v>
      </c>
      <c r="V1227" s="578" t="s">
        <v>1738</v>
      </c>
      <c r="W1227" s="92"/>
      <c r="X1227" s="95"/>
      <c r="Y1227" s="92"/>
      <c r="Z1227" s="92"/>
      <c r="AA1227" s="92"/>
      <c r="AB1227" s="92"/>
      <c r="AC1227" s="91"/>
      <c r="AD1227" s="92"/>
      <c r="AE1227" s="92"/>
      <c r="AF1227" s="92"/>
      <c r="AG1227" s="598" t="s">
        <v>5140</v>
      </c>
      <c r="AH1227" s="519" t="s">
        <v>5141</v>
      </c>
      <c r="AI1227" s="54">
        <v>5.2999999999999999E-2</v>
      </c>
      <c r="AJ1227" s="54">
        <v>2009</v>
      </c>
      <c r="AK1227" s="57" t="s">
        <v>5142</v>
      </c>
      <c r="AL1227" s="92"/>
    </row>
    <row r="1228" spans="1:38" ht="25.5" x14ac:dyDescent="0.25">
      <c r="A1228" s="66"/>
      <c r="B1228" s="62"/>
      <c r="C1228" s="62"/>
      <c r="D1228" s="92"/>
      <c r="E1228" s="92"/>
      <c r="F1228" s="92"/>
      <c r="G1228" s="92"/>
      <c r="H1228" s="92"/>
      <c r="I1228" s="92"/>
      <c r="J1228" s="92"/>
      <c r="K1228" s="92"/>
      <c r="L1228" s="92"/>
      <c r="M1228" s="93"/>
      <c r="N1228" s="67"/>
      <c r="O1228" s="54"/>
      <c r="P1228" s="54"/>
      <c r="Q1228" s="94"/>
      <c r="R1228" s="110" t="s">
        <v>5143</v>
      </c>
      <c r="S1228" s="579"/>
      <c r="T1228" s="579"/>
      <c r="U1228" s="579"/>
      <c r="V1228" s="579"/>
      <c r="W1228" s="92"/>
      <c r="X1228" s="95"/>
      <c r="Y1228" s="92"/>
      <c r="Z1228" s="92"/>
      <c r="AA1228" s="92"/>
      <c r="AB1228" s="92"/>
      <c r="AC1228" s="91"/>
      <c r="AD1228" s="92"/>
      <c r="AE1228" s="92"/>
      <c r="AF1228" s="92"/>
      <c r="AG1228" s="592"/>
      <c r="AH1228" s="523"/>
      <c r="AI1228" s="54">
        <v>5.2999999999999999E-2</v>
      </c>
      <c r="AJ1228" s="54">
        <v>2009</v>
      </c>
      <c r="AK1228" s="57" t="s">
        <v>5142</v>
      </c>
      <c r="AL1228" s="92"/>
    </row>
    <row r="1229" spans="1:38" x14ac:dyDescent="0.25">
      <c r="A1229" s="63"/>
      <c r="B1229" s="62"/>
      <c r="C1229" s="62"/>
      <c r="D1229" s="92"/>
      <c r="E1229" s="92"/>
      <c r="F1229" s="92"/>
      <c r="G1229" s="92"/>
      <c r="H1229" s="92"/>
      <c r="I1229" s="92"/>
      <c r="J1229" s="92"/>
      <c r="K1229" s="92"/>
      <c r="L1229" s="92"/>
      <c r="M1229" s="93"/>
      <c r="N1229" s="67"/>
      <c r="O1229" s="54"/>
      <c r="P1229" s="54"/>
      <c r="Q1229" s="94"/>
      <c r="R1229" s="98"/>
      <c r="S1229" s="99"/>
      <c r="T1229" s="93"/>
      <c r="U1229" s="93"/>
      <c r="V1229" s="100"/>
      <c r="W1229" s="92"/>
      <c r="X1229" s="95"/>
      <c r="Y1229" s="92"/>
      <c r="Z1229" s="92"/>
      <c r="AA1229" s="92"/>
      <c r="AB1229" s="92"/>
      <c r="AC1229" s="91"/>
      <c r="AD1229" s="92"/>
      <c r="AE1229" s="92"/>
      <c r="AF1229" s="92"/>
      <c r="AG1229" s="598" t="s">
        <v>5144</v>
      </c>
      <c r="AH1229" s="519" t="s">
        <v>5145</v>
      </c>
      <c r="AI1229" s="54">
        <v>6.4000000000000001E-2</v>
      </c>
      <c r="AJ1229" s="54">
        <v>2009</v>
      </c>
      <c r="AK1229" s="57" t="s">
        <v>5142</v>
      </c>
      <c r="AL1229" s="92"/>
    </row>
    <row r="1230" spans="1:38" x14ac:dyDescent="0.25">
      <c r="A1230" s="63"/>
      <c r="B1230" s="62"/>
      <c r="C1230" s="62"/>
      <c r="D1230" s="92"/>
      <c r="E1230" s="92"/>
      <c r="F1230" s="92"/>
      <c r="G1230" s="92"/>
      <c r="H1230" s="92"/>
      <c r="I1230" s="92"/>
      <c r="J1230" s="92"/>
      <c r="K1230" s="92"/>
      <c r="L1230" s="92"/>
      <c r="M1230" s="93"/>
      <c r="N1230" s="67"/>
      <c r="O1230" s="54"/>
      <c r="P1230" s="54"/>
      <c r="Q1230" s="94"/>
      <c r="R1230" s="98"/>
      <c r="S1230" s="99"/>
      <c r="T1230" s="93"/>
      <c r="U1230" s="93"/>
      <c r="V1230" s="100"/>
      <c r="W1230" s="92"/>
      <c r="X1230" s="95"/>
      <c r="Y1230" s="92"/>
      <c r="Z1230" s="92"/>
      <c r="AA1230" s="92"/>
      <c r="AB1230" s="92"/>
      <c r="AC1230" s="91"/>
      <c r="AD1230" s="92"/>
      <c r="AE1230" s="92"/>
      <c r="AF1230" s="92"/>
      <c r="AG1230" s="592"/>
      <c r="AH1230" s="523"/>
      <c r="AI1230" s="54">
        <v>6.4000000000000001E-2</v>
      </c>
      <c r="AJ1230" s="54">
        <v>2009</v>
      </c>
      <c r="AK1230" s="57" t="s">
        <v>5142</v>
      </c>
      <c r="AL1230" s="92"/>
    </row>
    <row r="1231" spans="1:38" x14ac:dyDescent="0.25">
      <c r="A1231" s="63"/>
      <c r="B1231" s="62"/>
      <c r="C1231" s="62"/>
      <c r="D1231" s="92"/>
      <c r="E1231" s="92"/>
      <c r="F1231" s="92"/>
      <c r="G1231" s="92"/>
      <c r="H1231" s="92"/>
      <c r="I1231" s="92"/>
      <c r="J1231" s="92"/>
      <c r="K1231" s="92"/>
      <c r="L1231" s="92"/>
      <c r="M1231" s="93"/>
      <c r="N1231" s="67"/>
      <c r="O1231" s="54"/>
      <c r="P1231" s="54"/>
      <c r="Q1231" s="94"/>
      <c r="R1231" s="98"/>
      <c r="S1231" s="99"/>
      <c r="T1231" s="93"/>
      <c r="U1231" s="93"/>
      <c r="V1231" s="100"/>
      <c r="W1231" s="92"/>
      <c r="X1231" s="95"/>
      <c r="Y1231" s="92"/>
      <c r="Z1231" s="92"/>
      <c r="AA1231" s="92"/>
      <c r="AB1231" s="92"/>
      <c r="AC1231" s="91"/>
      <c r="AD1231" s="92"/>
      <c r="AE1231" s="92"/>
      <c r="AF1231" s="92"/>
      <c r="AG1231" s="582" t="s">
        <v>5146</v>
      </c>
      <c r="AH1231" s="519" t="s">
        <v>5147</v>
      </c>
      <c r="AI1231" s="54">
        <v>7.1999999999999995E-2</v>
      </c>
      <c r="AJ1231" s="54">
        <v>2009</v>
      </c>
      <c r="AK1231" s="57" t="s">
        <v>5148</v>
      </c>
      <c r="AL1231" s="92"/>
    </row>
    <row r="1232" spans="1:38" x14ac:dyDescent="0.25">
      <c r="A1232" s="63"/>
      <c r="B1232" s="62"/>
      <c r="C1232" s="62"/>
      <c r="D1232" s="92"/>
      <c r="E1232" s="92"/>
      <c r="F1232" s="92"/>
      <c r="G1232" s="92"/>
      <c r="H1232" s="92"/>
      <c r="I1232" s="92"/>
      <c r="J1232" s="92"/>
      <c r="K1232" s="92"/>
      <c r="L1232" s="92"/>
      <c r="M1232" s="93"/>
      <c r="N1232" s="67"/>
      <c r="O1232" s="54"/>
      <c r="P1232" s="54"/>
      <c r="Q1232" s="94"/>
      <c r="R1232" s="98"/>
      <c r="S1232" s="99"/>
      <c r="T1232" s="93"/>
      <c r="U1232" s="93"/>
      <c r="V1232" s="100"/>
      <c r="W1232" s="92"/>
      <c r="X1232" s="95"/>
      <c r="Y1232" s="92"/>
      <c r="Z1232" s="92"/>
      <c r="AA1232" s="92"/>
      <c r="AB1232" s="92"/>
      <c r="AC1232" s="91"/>
      <c r="AD1232" s="92"/>
      <c r="AE1232" s="92"/>
      <c r="AF1232" s="92"/>
      <c r="AG1232" s="584"/>
      <c r="AH1232" s="523"/>
      <c r="AI1232" s="54">
        <v>7.1999999999999995E-2</v>
      </c>
      <c r="AJ1232" s="54">
        <v>2009</v>
      </c>
      <c r="AK1232" s="57" t="s">
        <v>5148</v>
      </c>
      <c r="AL1232" s="92"/>
    </row>
    <row r="1233" spans="1:38" x14ac:dyDescent="0.25">
      <c r="A1233" s="63"/>
      <c r="B1233" s="62"/>
      <c r="C1233" s="62"/>
      <c r="D1233" s="92"/>
      <c r="E1233" s="92"/>
      <c r="F1233" s="92"/>
      <c r="G1233" s="92"/>
      <c r="H1233" s="92"/>
      <c r="I1233" s="92"/>
      <c r="J1233" s="92"/>
      <c r="K1233" s="92"/>
      <c r="L1233" s="92"/>
      <c r="M1233" s="93"/>
      <c r="N1233" s="67"/>
      <c r="O1233" s="54"/>
      <c r="P1233" s="54"/>
      <c r="Q1233" s="94"/>
      <c r="R1233" s="98"/>
      <c r="S1233" s="99"/>
      <c r="T1233" s="93"/>
      <c r="U1233" s="93"/>
      <c r="V1233" s="100"/>
      <c r="W1233" s="92"/>
      <c r="X1233" s="95"/>
      <c r="Y1233" s="92"/>
      <c r="Z1233" s="92"/>
      <c r="AA1233" s="92"/>
      <c r="AB1233" s="92"/>
      <c r="AC1233" s="91"/>
      <c r="AD1233" s="92"/>
      <c r="AE1233" s="92"/>
      <c r="AF1233" s="92"/>
      <c r="AG1233" s="582" t="s">
        <v>5149</v>
      </c>
      <c r="AH1233" s="519" t="s">
        <v>5150</v>
      </c>
      <c r="AI1233" s="54">
        <v>7.1999999999999995E-2</v>
      </c>
      <c r="AJ1233" s="54">
        <v>2009</v>
      </c>
      <c r="AK1233" s="57" t="s">
        <v>5148</v>
      </c>
      <c r="AL1233" s="92"/>
    </row>
    <row r="1234" spans="1:38" x14ac:dyDescent="0.25">
      <c r="A1234" s="63"/>
      <c r="B1234" s="62"/>
      <c r="C1234" s="62"/>
      <c r="D1234" s="92"/>
      <c r="E1234" s="92"/>
      <c r="F1234" s="92"/>
      <c r="G1234" s="92"/>
      <c r="H1234" s="92"/>
      <c r="I1234" s="92"/>
      <c r="J1234" s="92"/>
      <c r="K1234" s="92"/>
      <c r="L1234" s="92"/>
      <c r="M1234" s="93"/>
      <c r="N1234" s="67"/>
      <c r="O1234" s="54"/>
      <c r="P1234" s="54"/>
      <c r="Q1234" s="94"/>
      <c r="R1234" s="98"/>
      <c r="S1234" s="99"/>
      <c r="T1234" s="93"/>
      <c r="U1234" s="93"/>
      <c r="V1234" s="100"/>
      <c r="W1234" s="92"/>
      <c r="X1234" s="95"/>
      <c r="Y1234" s="92"/>
      <c r="Z1234" s="92"/>
      <c r="AA1234" s="92"/>
      <c r="AB1234" s="92"/>
      <c r="AC1234" s="91"/>
      <c r="AD1234" s="92"/>
      <c r="AE1234" s="92"/>
      <c r="AF1234" s="92"/>
      <c r="AG1234" s="584"/>
      <c r="AH1234" s="523"/>
      <c r="AI1234" s="54">
        <v>7.1999999999999995E-2</v>
      </c>
      <c r="AJ1234" s="54">
        <v>2009</v>
      </c>
      <c r="AK1234" s="57" t="s">
        <v>5148</v>
      </c>
      <c r="AL1234" s="92"/>
    </row>
    <row r="1235" spans="1:38" x14ac:dyDescent="0.25">
      <c r="A1235" s="63"/>
      <c r="B1235" s="62"/>
      <c r="C1235" s="62"/>
      <c r="D1235" s="92"/>
      <c r="E1235" s="92"/>
      <c r="F1235" s="92"/>
      <c r="G1235" s="92"/>
      <c r="H1235" s="92"/>
      <c r="I1235" s="92"/>
      <c r="J1235" s="92"/>
      <c r="K1235" s="92"/>
      <c r="L1235" s="92"/>
      <c r="M1235" s="93"/>
      <c r="N1235" s="67"/>
      <c r="O1235" s="54"/>
      <c r="P1235" s="54"/>
      <c r="Q1235" s="94"/>
      <c r="R1235" s="98"/>
      <c r="S1235" s="99"/>
      <c r="T1235" s="93"/>
      <c r="U1235" s="93"/>
      <c r="V1235" s="100"/>
      <c r="W1235" s="92"/>
      <c r="X1235" s="95"/>
      <c r="Y1235" s="92"/>
      <c r="Z1235" s="92"/>
      <c r="AA1235" s="92"/>
      <c r="AB1235" s="92"/>
      <c r="AC1235" s="91"/>
      <c r="AD1235" s="92"/>
      <c r="AE1235" s="92"/>
      <c r="AF1235" s="92"/>
      <c r="AG1235" s="522"/>
      <c r="AH1235" s="67"/>
      <c r="AI1235" s="54"/>
      <c r="AJ1235" s="54"/>
      <c r="AK1235" s="57"/>
      <c r="AL1235" s="92"/>
    </row>
    <row r="1236" spans="1:38" x14ac:dyDescent="0.25">
      <c r="A1236" s="63"/>
      <c r="B1236" s="62"/>
      <c r="C1236" s="62"/>
      <c r="D1236" s="92"/>
      <c r="E1236" s="92"/>
      <c r="F1236" s="92"/>
      <c r="G1236" s="92"/>
      <c r="H1236" s="92"/>
      <c r="I1236" s="92"/>
      <c r="J1236" s="92"/>
      <c r="K1236" s="92"/>
      <c r="L1236" s="92"/>
      <c r="M1236" s="93"/>
      <c r="N1236" s="67"/>
      <c r="O1236" s="54"/>
      <c r="P1236" s="54"/>
      <c r="Q1236" s="94"/>
      <c r="R1236" s="98"/>
      <c r="S1236" s="99"/>
      <c r="T1236" s="93"/>
      <c r="U1236" s="93"/>
      <c r="V1236" s="100"/>
      <c r="W1236" s="92"/>
      <c r="X1236" s="95"/>
      <c r="Y1236" s="92"/>
      <c r="Z1236" s="92"/>
      <c r="AA1236" s="92"/>
      <c r="AB1236" s="92"/>
      <c r="AC1236" s="91"/>
      <c r="AD1236" s="92"/>
      <c r="AE1236" s="92"/>
      <c r="AF1236" s="92"/>
      <c r="AG1236" s="522"/>
      <c r="AH1236" s="67"/>
      <c r="AI1236" s="54"/>
      <c r="AJ1236" s="54"/>
      <c r="AK1236" s="57"/>
      <c r="AL1236" s="92"/>
    </row>
    <row r="1237" spans="1:38" x14ac:dyDescent="0.25">
      <c r="A1237" s="63"/>
      <c r="B1237" s="62"/>
      <c r="C1237" s="62"/>
      <c r="D1237" s="92"/>
      <c r="E1237" s="92"/>
      <c r="F1237" s="92"/>
      <c r="G1237" s="92"/>
      <c r="H1237" s="92"/>
      <c r="I1237" s="92"/>
      <c r="J1237" s="92"/>
      <c r="K1237" s="92"/>
      <c r="L1237" s="92"/>
      <c r="M1237" s="93" t="s">
        <v>5151</v>
      </c>
      <c r="N1237" s="73" t="s">
        <v>5152</v>
      </c>
      <c r="O1237" s="54">
        <v>0.27900000000000003</v>
      </c>
      <c r="P1237" s="54">
        <v>2008</v>
      </c>
      <c r="Q1237" s="94" t="s">
        <v>3521</v>
      </c>
      <c r="R1237" s="66" t="s">
        <v>5153</v>
      </c>
      <c r="S1237" s="578">
        <v>93</v>
      </c>
      <c r="T1237" s="578">
        <v>2005</v>
      </c>
      <c r="U1237" s="578" t="s">
        <v>3523</v>
      </c>
      <c r="V1237" s="578" t="s">
        <v>1738</v>
      </c>
      <c r="W1237" s="92"/>
      <c r="X1237" s="95"/>
      <c r="Y1237" s="92"/>
      <c r="Z1237" s="92"/>
      <c r="AA1237" s="92"/>
      <c r="AB1237" s="92"/>
      <c r="AC1237" s="91"/>
      <c r="AD1237" s="92"/>
      <c r="AE1237" s="92"/>
      <c r="AF1237" s="92"/>
      <c r="AG1237" s="582" t="s">
        <v>5154</v>
      </c>
      <c r="AH1237" s="519" t="s">
        <v>5155</v>
      </c>
      <c r="AI1237" s="54">
        <v>0.13700000000000001</v>
      </c>
      <c r="AJ1237" s="54">
        <v>2005</v>
      </c>
      <c r="AK1237" s="57" t="s">
        <v>5156</v>
      </c>
      <c r="AL1237" s="92"/>
    </row>
    <row r="1238" spans="1:38" ht="39" x14ac:dyDescent="0.25">
      <c r="A1238" s="63"/>
      <c r="B1238" s="62"/>
      <c r="C1238" s="62"/>
      <c r="D1238" s="92"/>
      <c r="E1238" s="92"/>
      <c r="F1238" s="92"/>
      <c r="G1238" s="92"/>
      <c r="H1238" s="92"/>
      <c r="I1238" s="92"/>
      <c r="J1238" s="92"/>
      <c r="K1238" s="92"/>
      <c r="L1238" s="92"/>
      <c r="M1238" s="93"/>
      <c r="N1238" s="67"/>
      <c r="O1238" s="54"/>
      <c r="P1238" s="54"/>
      <c r="Q1238" s="94"/>
      <c r="R1238" s="101" t="s">
        <v>5157</v>
      </c>
      <c r="S1238" s="579"/>
      <c r="T1238" s="579"/>
      <c r="U1238" s="579"/>
      <c r="V1238" s="579"/>
      <c r="W1238" s="92"/>
      <c r="X1238" s="95"/>
      <c r="Y1238" s="92"/>
      <c r="Z1238" s="92"/>
      <c r="AA1238" s="92"/>
      <c r="AB1238" s="92"/>
      <c r="AC1238" s="91"/>
      <c r="AD1238" s="92"/>
      <c r="AE1238" s="92"/>
      <c r="AF1238" s="92"/>
      <c r="AG1238" s="583"/>
      <c r="AH1238" s="523"/>
      <c r="AI1238" s="54">
        <v>0.13700000000000001</v>
      </c>
      <c r="AJ1238" s="54">
        <v>2005</v>
      </c>
      <c r="AK1238" s="57" t="s">
        <v>5156</v>
      </c>
      <c r="AL1238" s="92"/>
    </row>
    <row r="1239" spans="1:38" x14ac:dyDescent="0.25">
      <c r="A1239" s="63"/>
      <c r="B1239" s="62"/>
      <c r="C1239" s="62"/>
      <c r="D1239" s="92"/>
      <c r="E1239" s="92"/>
      <c r="F1239" s="92"/>
      <c r="G1239" s="92"/>
      <c r="H1239" s="92"/>
      <c r="I1239" s="92"/>
      <c r="J1239" s="92"/>
      <c r="K1239" s="92"/>
      <c r="L1239" s="92"/>
      <c r="M1239" s="93"/>
      <c r="N1239" s="67"/>
      <c r="O1239" s="54"/>
      <c r="P1239" s="54"/>
      <c r="Q1239" s="94"/>
      <c r="R1239" s="98"/>
      <c r="S1239" s="99"/>
      <c r="T1239" s="93"/>
      <c r="U1239" s="93"/>
      <c r="V1239" s="100"/>
      <c r="W1239" s="92"/>
      <c r="X1239" s="95"/>
      <c r="Y1239" s="92"/>
      <c r="Z1239" s="92"/>
      <c r="AA1239" s="92"/>
      <c r="AB1239" s="92"/>
      <c r="AC1239" s="91"/>
      <c r="AD1239" s="92"/>
      <c r="AE1239" s="92"/>
      <c r="AF1239" s="92"/>
      <c r="AG1239" s="583"/>
      <c r="AH1239" s="519" t="s">
        <v>5158</v>
      </c>
      <c r="AI1239" s="54">
        <v>0.13700000000000001</v>
      </c>
      <c r="AJ1239" s="54">
        <v>2005</v>
      </c>
      <c r="AK1239" s="57" t="s">
        <v>5156</v>
      </c>
      <c r="AL1239" s="92"/>
    </row>
    <row r="1240" spans="1:38" x14ac:dyDescent="0.25">
      <c r="A1240" s="63"/>
      <c r="B1240" s="62"/>
      <c r="C1240" s="62"/>
      <c r="D1240" s="92"/>
      <c r="E1240" s="92"/>
      <c r="F1240" s="92"/>
      <c r="G1240" s="92"/>
      <c r="H1240" s="92"/>
      <c r="I1240" s="92"/>
      <c r="J1240" s="92"/>
      <c r="K1240" s="92"/>
      <c r="L1240" s="92"/>
      <c r="M1240" s="93"/>
      <c r="N1240" s="67"/>
      <c r="O1240" s="54"/>
      <c r="P1240" s="54"/>
      <c r="Q1240" s="94"/>
      <c r="R1240" s="98"/>
      <c r="S1240" s="99"/>
      <c r="T1240" s="93"/>
      <c r="U1240" s="93"/>
      <c r="V1240" s="100"/>
      <c r="W1240" s="92"/>
      <c r="X1240" s="95"/>
      <c r="Y1240" s="92"/>
      <c r="Z1240" s="92"/>
      <c r="AA1240" s="92"/>
      <c r="AB1240" s="92"/>
      <c r="AC1240" s="91"/>
      <c r="AD1240" s="92"/>
      <c r="AE1240" s="92"/>
      <c r="AF1240" s="92"/>
      <c r="AG1240" s="583"/>
      <c r="AH1240" s="523"/>
      <c r="AI1240" s="54">
        <v>0.13700000000000001</v>
      </c>
      <c r="AJ1240" s="54">
        <v>2005</v>
      </c>
      <c r="AK1240" s="57" t="s">
        <v>5156</v>
      </c>
      <c r="AL1240" s="92"/>
    </row>
    <row r="1241" spans="1:38" x14ac:dyDescent="0.25">
      <c r="A1241" s="63"/>
      <c r="B1241" s="62"/>
      <c r="C1241" s="62"/>
      <c r="D1241" s="92"/>
      <c r="E1241" s="92"/>
      <c r="F1241" s="92"/>
      <c r="G1241" s="92"/>
      <c r="H1241" s="92"/>
      <c r="I1241" s="92"/>
      <c r="J1241" s="92"/>
      <c r="K1241" s="92"/>
      <c r="L1241" s="92"/>
      <c r="M1241" s="93"/>
      <c r="N1241" s="67"/>
      <c r="O1241" s="54"/>
      <c r="P1241" s="54"/>
      <c r="Q1241" s="94"/>
      <c r="R1241" s="98"/>
      <c r="S1241" s="99"/>
      <c r="T1241" s="93"/>
      <c r="U1241" s="93"/>
      <c r="V1241" s="100"/>
      <c r="W1241" s="92"/>
      <c r="X1241" s="95"/>
      <c r="Y1241" s="92"/>
      <c r="Z1241" s="92"/>
      <c r="AA1241" s="92"/>
      <c r="AB1241" s="92"/>
      <c r="AC1241" s="91"/>
      <c r="AD1241" s="92"/>
      <c r="AE1241" s="92"/>
      <c r="AF1241" s="92"/>
      <c r="AG1241" s="583"/>
      <c r="AH1241" s="519" t="s">
        <v>5159</v>
      </c>
      <c r="AI1241" s="54">
        <v>6.5000000000000002E-2</v>
      </c>
      <c r="AJ1241" s="54">
        <v>2006</v>
      </c>
      <c r="AK1241" s="57" t="s">
        <v>5156</v>
      </c>
      <c r="AL1241" s="92"/>
    </row>
    <row r="1242" spans="1:38" x14ac:dyDescent="0.25">
      <c r="A1242" s="63"/>
      <c r="B1242" s="62"/>
      <c r="C1242" s="62"/>
      <c r="D1242" s="92"/>
      <c r="E1242" s="92"/>
      <c r="F1242" s="92"/>
      <c r="G1242" s="92"/>
      <c r="H1242" s="92"/>
      <c r="I1242" s="92"/>
      <c r="J1242" s="92"/>
      <c r="K1242" s="92"/>
      <c r="L1242" s="92"/>
      <c r="M1242" s="93"/>
      <c r="N1242" s="67"/>
      <c r="O1242" s="54"/>
      <c r="P1242" s="54"/>
      <c r="Q1242" s="94"/>
      <c r="R1242" s="98"/>
      <c r="S1242" s="99"/>
      <c r="T1242" s="93"/>
      <c r="U1242" s="93"/>
      <c r="V1242" s="100"/>
      <c r="W1242" s="92"/>
      <c r="X1242" s="95"/>
      <c r="Y1242" s="92"/>
      <c r="Z1242" s="92"/>
      <c r="AA1242" s="92"/>
      <c r="AB1242" s="92"/>
      <c r="AC1242" s="91"/>
      <c r="AD1242" s="92"/>
      <c r="AE1242" s="92"/>
      <c r="AF1242" s="92"/>
      <c r="AG1242" s="583"/>
      <c r="AH1242" s="523"/>
      <c r="AI1242" s="54">
        <v>6.5000000000000002E-2</v>
      </c>
      <c r="AJ1242" s="54">
        <v>2006</v>
      </c>
      <c r="AK1242" s="57" t="s">
        <v>5156</v>
      </c>
      <c r="AL1242" s="92"/>
    </row>
    <row r="1243" spans="1:38" x14ac:dyDescent="0.25">
      <c r="A1243" s="63"/>
      <c r="B1243" s="62"/>
      <c r="C1243" s="62"/>
      <c r="D1243" s="92"/>
      <c r="E1243" s="92"/>
      <c r="F1243" s="92"/>
      <c r="G1243" s="92"/>
      <c r="H1243" s="92"/>
      <c r="I1243" s="92"/>
      <c r="J1243" s="92"/>
      <c r="K1243" s="92"/>
      <c r="L1243" s="92"/>
      <c r="M1243" s="93"/>
      <c r="N1243" s="67"/>
      <c r="O1243" s="54"/>
      <c r="P1243" s="54"/>
      <c r="Q1243" s="94"/>
      <c r="R1243" s="98"/>
      <c r="S1243" s="99"/>
      <c r="T1243" s="93"/>
      <c r="U1243" s="93"/>
      <c r="V1243" s="100"/>
      <c r="W1243" s="92"/>
      <c r="X1243" s="95"/>
      <c r="Y1243" s="92"/>
      <c r="Z1243" s="92"/>
      <c r="AA1243" s="92"/>
      <c r="AB1243" s="92"/>
      <c r="AC1243" s="91"/>
      <c r="AD1243" s="92"/>
      <c r="AE1243" s="92"/>
      <c r="AF1243" s="92"/>
      <c r="AG1243" s="583"/>
      <c r="AH1243" s="519" t="s">
        <v>5160</v>
      </c>
      <c r="AI1243" s="54">
        <v>6.5000000000000002E-2</v>
      </c>
      <c r="AJ1243" s="54">
        <v>2006</v>
      </c>
      <c r="AK1243" s="57" t="s">
        <v>5156</v>
      </c>
      <c r="AL1243" s="92"/>
    </row>
    <row r="1244" spans="1:38" x14ac:dyDescent="0.25">
      <c r="A1244" s="63"/>
      <c r="B1244" s="62"/>
      <c r="C1244" s="62"/>
      <c r="D1244" s="92"/>
      <c r="E1244" s="92"/>
      <c r="F1244" s="92"/>
      <c r="G1244" s="92"/>
      <c r="H1244" s="92"/>
      <c r="I1244" s="92"/>
      <c r="J1244" s="92"/>
      <c r="K1244" s="92"/>
      <c r="L1244" s="92"/>
      <c r="M1244" s="93"/>
      <c r="N1244" s="67"/>
      <c r="O1244" s="54"/>
      <c r="P1244" s="54"/>
      <c r="Q1244" s="94"/>
      <c r="R1244" s="98"/>
      <c r="S1244" s="99"/>
      <c r="T1244" s="93"/>
      <c r="U1244" s="93"/>
      <c r="V1244" s="100"/>
      <c r="W1244" s="92"/>
      <c r="X1244" s="95"/>
      <c r="Y1244" s="92"/>
      <c r="Z1244" s="92"/>
      <c r="AA1244" s="92"/>
      <c r="AB1244" s="92"/>
      <c r="AC1244" s="91"/>
      <c r="AD1244" s="92"/>
      <c r="AE1244" s="92"/>
      <c r="AF1244" s="92"/>
      <c r="AG1244" s="583"/>
      <c r="AH1244" s="523"/>
      <c r="AI1244" s="54">
        <v>6.5000000000000002E-2</v>
      </c>
      <c r="AJ1244" s="54">
        <v>2006</v>
      </c>
      <c r="AK1244" s="57" t="s">
        <v>5156</v>
      </c>
      <c r="AL1244" s="92"/>
    </row>
    <row r="1245" spans="1:38" x14ac:dyDescent="0.25">
      <c r="A1245" s="63"/>
      <c r="B1245" s="62"/>
      <c r="C1245" s="62"/>
      <c r="D1245" s="92"/>
      <c r="E1245" s="92"/>
      <c r="F1245" s="92"/>
      <c r="G1245" s="92"/>
      <c r="H1245" s="92"/>
      <c r="I1245" s="92"/>
      <c r="J1245" s="92"/>
      <c r="K1245" s="92"/>
      <c r="L1245" s="92"/>
      <c r="M1245" s="93"/>
      <c r="N1245" s="67"/>
      <c r="O1245" s="54"/>
      <c r="P1245" s="54"/>
      <c r="Q1245" s="94"/>
      <c r="R1245" s="98"/>
      <c r="S1245" s="99"/>
      <c r="T1245" s="93"/>
      <c r="U1245" s="93"/>
      <c r="V1245" s="100"/>
      <c r="W1245" s="92"/>
      <c r="X1245" s="95"/>
      <c r="Y1245" s="92"/>
      <c r="Z1245" s="92"/>
      <c r="AA1245" s="92"/>
      <c r="AB1245" s="92"/>
      <c r="AC1245" s="91"/>
      <c r="AD1245" s="92"/>
      <c r="AE1245" s="92"/>
      <c r="AF1245" s="92"/>
      <c r="AG1245" s="583"/>
      <c r="AH1245" s="67" t="s">
        <v>5161</v>
      </c>
      <c r="AI1245" s="54">
        <v>0.13100000000000001</v>
      </c>
      <c r="AJ1245" s="54">
        <v>2007</v>
      </c>
      <c r="AK1245" s="57" t="s">
        <v>5162</v>
      </c>
      <c r="AL1245" s="92"/>
    </row>
    <row r="1246" spans="1:38" x14ac:dyDescent="0.25">
      <c r="A1246" s="63"/>
      <c r="B1246" s="62"/>
      <c r="C1246" s="62"/>
      <c r="D1246" s="92"/>
      <c r="E1246" s="92"/>
      <c r="F1246" s="92"/>
      <c r="G1246" s="92"/>
      <c r="H1246" s="92"/>
      <c r="I1246" s="92"/>
      <c r="J1246" s="92"/>
      <c r="K1246" s="92"/>
      <c r="L1246" s="92"/>
      <c r="M1246" s="93"/>
      <c r="N1246" s="67"/>
      <c r="O1246" s="54"/>
      <c r="P1246" s="54"/>
      <c r="Q1246" s="94"/>
      <c r="R1246" s="98"/>
      <c r="S1246" s="99"/>
      <c r="T1246" s="93"/>
      <c r="U1246" s="93"/>
      <c r="V1246" s="100"/>
      <c r="W1246" s="92"/>
      <c r="X1246" s="95"/>
      <c r="Y1246" s="92"/>
      <c r="Z1246" s="92"/>
      <c r="AA1246" s="92"/>
      <c r="AB1246" s="92"/>
      <c r="AC1246" s="91"/>
      <c r="AD1246" s="92"/>
      <c r="AE1246" s="92"/>
      <c r="AF1246" s="92"/>
      <c r="AG1246" s="583"/>
      <c r="AH1246" s="67" t="s">
        <v>5163</v>
      </c>
      <c r="AI1246" s="54">
        <v>0.13100000000000001</v>
      </c>
      <c r="AJ1246" s="54">
        <v>2007</v>
      </c>
      <c r="AK1246" s="57" t="s">
        <v>5162</v>
      </c>
      <c r="AL1246" s="92"/>
    </row>
    <row r="1247" spans="1:38" x14ac:dyDescent="0.25">
      <c r="A1247" s="63"/>
      <c r="B1247" s="62"/>
      <c r="C1247" s="62"/>
      <c r="D1247" s="92"/>
      <c r="E1247" s="92"/>
      <c r="F1247" s="92"/>
      <c r="G1247" s="92"/>
      <c r="H1247" s="92"/>
      <c r="I1247" s="92"/>
      <c r="J1247" s="92"/>
      <c r="K1247" s="92"/>
      <c r="L1247" s="92"/>
      <c r="M1247" s="93"/>
      <c r="N1247" s="67"/>
      <c r="O1247" s="54"/>
      <c r="P1247" s="54"/>
      <c r="Q1247" s="94"/>
      <c r="R1247" s="98"/>
      <c r="S1247" s="99"/>
      <c r="T1247" s="93"/>
      <c r="U1247" s="93"/>
      <c r="V1247" s="100"/>
      <c r="W1247" s="92"/>
      <c r="X1247" s="95"/>
      <c r="Y1247" s="92"/>
      <c r="Z1247" s="92"/>
      <c r="AA1247" s="92"/>
      <c r="AB1247" s="92"/>
      <c r="AC1247" s="91"/>
      <c r="AD1247" s="92"/>
      <c r="AE1247" s="92"/>
      <c r="AF1247" s="92"/>
      <c r="AG1247" s="583"/>
      <c r="AH1247" s="56" t="s">
        <v>5164</v>
      </c>
      <c r="AI1247" s="54">
        <v>7.4999999999999997E-2</v>
      </c>
      <c r="AJ1247" s="54">
        <v>2006</v>
      </c>
      <c r="AK1247" s="57" t="s">
        <v>5165</v>
      </c>
      <c r="AL1247" s="92"/>
    </row>
    <row r="1248" spans="1:38" x14ac:dyDescent="0.25">
      <c r="A1248" s="63"/>
      <c r="B1248" s="62"/>
      <c r="C1248" s="62"/>
      <c r="D1248" s="92"/>
      <c r="E1248" s="92"/>
      <c r="F1248" s="92"/>
      <c r="G1248" s="92"/>
      <c r="H1248" s="92"/>
      <c r="I1248" s="92"/>
      <c r="J1248" s="92"/>
      <c r="K1248" s="92"/>
      <c r="L1248" s="92"/>
      <c r="M1248" s="93"/>
      <c r="N1248" s="67"/>
      <c r="O1248" s="54"/>
      <c r="P1248" s="54"/>
      <c r="Q1248" s="94"/>
      <c r="R1248" s="98"/>
      <c r="S1248" s="99"/>
      <c r="T1248" s="93"/>
      <c r="U1248" s="93"/>
      <c r="V1248" s="100"/>
      <c r="W1248" s="92"/>
      <c r="X1248" s="95"/>
      <c r="Y1248" s="92"/>
      <c r="Z1248" s="92"/>
      <c r="AA1248" s="92"/>
      <c r="AB1248" s="92"/>
      <c r="AC1248" s="91"/>
      <c r="AD1248" s="92"/>
      <c r="AE1248" s="92"/>
      <c r="AF1248" s="92"/>
      <c r="AG1248" s="584"/>
      <c r="AH1248" s="56" t="s">
        <v>5166</v>
      </c>
      <c r="AI1248" s="54">
        <v>7.4999999999999997E-2</v>
      </c>
      <c r="AJ1248" s="54">
        <v>2006</v>
      </c>
      <c r="AK1248" s="57" t="s">
        <v>5165</v>
      </c>
      <c r="AL1248" s="92"/>
    </row>
    <row r="1249" spans="1:39" x14ac:dyDescent="0.25">
      <c r="A1249" s="63"/>
      <c r="B1249" s="62"/>
      <c r="C1249" s="62"/>
      <c r="D1249" s="92"/>
      <c r="E1249" s="92"/>
      <c r="F1249" s="92"/>
      <c r="G1249" s="92"/>
      <c r="H1249" s="92"/>
      <c r="I1249" s="92"/>
      <c r="J1249" s="92"/>
      <c r="K1249" s="92"/>
      <c r="L1249" s="92"/>
      <c r="M1249" s="93"/>
      <c r="N1249" s="67"/>
      <c r="O1249" s="54"/>
      <c r="P1249" s="54"/>
      <c r="Q1249" s="94"/>
      <c r="R1249" s="98"/>
      <c r="S1249" s="99"/>
      <c r="T1249" s="93"/>
      <c r="U1249" s="93"/>
      <c r="V1249" s="100"/>
      <c r="W1249" s="92"/>
      <c r="X1249" s="95"/>
      <c r="Y1249" s="92"/>
      <c r="Z1249" s="92"/>
      <c r="AA1249" s="92"/>
      <c r="AB1249" s="92"/>
      <c r="AC1249" s="91"/>
      <c r="AD1249" s="92"/>
      <c r="AE1249" s="92"/>
      <c r="AF1249" s="92"/>
      <c r="AG1249" s="522" t="s">
        <v>5167</v>
      </c>
      <c r="AH1249" s="67" t="s">
        <v>5168</v>
      </c>
      <c r="AI1249" s="54">
        <v>0.14499999999999999</v>
      </c>
      <c r="AJ1249" s="54">
        <v>2018</v>
      </c>
      <c r="AK1249" s="57" t="s">
        <v>5169</v>
      </c>
      <c r="AL1249" s="92"/>
    </row>
    <row r="1250" spans="1:39" x14ac:dyDescent="0.25">
      <c r="A1250" s="63"/>
      <c r="B1250" s="62"/>
      <c r="C1250" s="62"/>
      <c r="D1250" s="92"/>
      <c r="E1250" s="92"/>
      <c r="F1250" s="92"/>
      <c r="G1250" s="92"/>
      <c r="H1250" s="92"/>
      <c r="I1250" s="92"/>
      <c r="J1250" s="92"/>
      <c r="K1250" s="92"/>
      <c r="L1250" s="92"/>
      <c r="M1250" s="93"/>
      <c r="N1250" s="67"/>
      <c r="O1250" s="54"/>
      <c r="P1250" s="54"/>
      <c r="Q1250" s="94"/>
      <c r="R1250" s="98"/>
      <c r="S1250" s="99"/>
      <c r="T1250" s="93"/>
      <c r="U1250" s="93"/>
      <c r="V1250" s="100"/>
      <c r="W1250" s="92"/>
      <c r="X1250" s="95"/>
      <c r="Y1250" s="92"/>
      <c r="Z1250" s="92"/>
      <c r="AA1250" s="92"/>
      <c r="AB1250" s="92"/>
      <c r="AC1250" s="91"/>
      <c r="AD1250" s="92"/>
      <c r="AE1250" s="92"/>
      <c r="AF1250" s="92"/>
      <c r="AG1250" s="522"/>
      <c r="AH1250" s="67"/>
      <c r="AI1250" s="54"/>
      <c r="AJ1250" s="54"/>
      <c r="AK1250" s="57"/>
      <c r="AL1250" s="92"/>
    </row>
    <row r="1251" spans="1:39" x14ac:dyDescent="0.25">
      <c r="A1251" s="63"/>
      <c r="B1251" s="62"/>
      <c r="C1251" s="62"/>
      <c r="D1251" s="92"/>
      <c r="E1251" s="92"/>
      <c r="F1251" s="92"/>
      <c r="G1251" s="92"/>
      <c r="H1251" s="92"/>
      <c r="I1251" s="92"/>
      <c r="J1251" s="92"/>
      <c r="K1251" s="92"/>
      <c r="L1251" s="92"/>
      <c r="M1251" s="93"/>
      <c r="N1251" s="67"/>
      <c r="O1251" s="54"/>
      <c r="P1251" s="54"/>
      <c r="Q1251" s="94"/>
      <c r="R1251" s="98"/>
      <c r="S1251" s="99"/>
      <c r="T1251" s="93"/>
      <c r="U1251" s="93"/>
      <c r="V1251" s="100"/>
      <c r="W1251" s="92"/>
      <c r="X1251" s="95"/>
      <c r="Y1251" s="92"/>
      <c r="Z1251" s="92"/>
      <c r="AA1251" s="92"/>
      <c r="AB1251" s="92"/>
      <c r="AC1251" s="91"/>
      <c r="AD1251" s="92"/>
      <c r="AE1251" s="92"/>
      <c r="AF1251" s="92"/>
      <c r="AG1251" s="522"/>
      <c r="AH1251" s="67"/>
      <c r="AI1251" s="54"/>
      <c r="AJ1251" s="54"/>
      <c r="AK1251" s="57"/>
      <c r="AL1251" s="92"/>
    </row>
    <row r="1252" spans="1:39" ht="15" customHeight="1" x14ac:dyDescent="0.25">
      <c r="A1252" s="63"/>
      <c r="B1252" s="62"/>
      <c r="C1252" s="62"/>
      <c r="D1252" s="92"/>
      <c r="E1252" s="92"/>
      <c r="F1252" s="92"/>
      <c r="G1252" s="92"/>
      <c r="H1252" s="92"/>
      <c r="I1252" s="92"/>
      <c r="J1252" s="92"/>
      <c r="K1252" s="92"/>
      <c r="L1252" s="92"/>
      <c r="M1252" s="93" t="s">
        <v>5170</v>
      </c>
      <c r="N1252" s="73" t="s">
        <v>5171</v>
      </c>
      <c r="O1252" s="54">
        <v>0.33800000000000002</v>
      </c>
      <c r="P1252" s="54">
        <v>2005</v>
      </c>
      <c r="Q1252" s="94" t="s">
        <v>3567</v>
      </c>
      <c r="R1252" s="66" t="s">
        <v>5172</v>
      </c>
      <c r="S1252" s="578">
        <v>103</v>
      </c>
      <c r="T1252" s="578">
        <v>2012</v>
      </c>
      <c r="U1252" s="578" t="s">
        <v>1018</v>
      </c>
      <c r="V1252" s="578" t="s">
        <v>1661</v>
      </c>
      <c r="W1252" s="612" t="s">
        <v>5173</v>
      </c>
      <c r="X1252" s="596">
        <v>0.50800000000000001</v>
      </c>
      <c r="Y1252" s="580" t="s">
        <v>5174</v>
      </c>
      <c r="Z1252" s="54">
        <v>0.34300000000000003</v>
      </c>
      <c r="AA1252" s="54">
        <v>2011</v>
      </c>
      <c r="AB1252" s="73" t="s">
        <v>4835</v>
      </c>
      <c r="AC1252" s="91">
        <v>11</v>
      </c>
      <c r="AD1252" s="92"/>
      <c r="AE1252" s="92"/>
      <c r="AF1252" s="92"/>
      <c r="AG1252" s="582" t="s">
        <v>5173</v>
      </c>
      <c r="AH1252" s="73" t="s">
        <v>5175</v>
      </c>
      <c r="AI1252" s="54">
        <v>1.7999999999999999E-2</v>
      </c>
      <c r="AJ1252" s="54">
        <v>2011</v>
      </c>
      <c r="AK1252" s="73" t="s">
        <v>3475</v>
      </c>
      <c r="AL1252" s="92"/>
    </row>
    <row r="1253" spans="1:39" ht="28.5" customHeight="1" x14ac:dyDescent="0.25">
      <c r="A1253" s="63"/>
      <c r="B1253" s="62"/>
      <c r="C1253" s="62"/>
      <c r="D1253" s="92"/>
      <c r="E1253" s="92"/>
      <c r="F1253" s="92"/>
      <c r="G1253" s="92"/>
      <c r="H1253" s="92"/>
      <c r="I1253" s="92"/>
      <c r="J1253" s="92"/>
      <c r="K1253" s="92"/>
      <c r="L1253" s="92"/>
      <c r="M1253" s="93"/>
      <c r="N1253" s="73"/>
      <c r="O1253" s="54"/>
      <c r="P1253" s="54"/>
      <c r="Q1253" s="94"/>
      <c r="R1253" s="110" t="s">
        <v>5176</v>
      </c>
      <c r="S1253" s="579"/>
      <c r="T1253" s="579"/>
      <c r="U1253" s="579"/>
      <c r="V1253" s="579"/>
      <c r="W1253" s="613"/>
      <c r="X1253" s="604"/>
      <c r="Y1253" s="581"/>
      <c r="Z1253" s="54">
        <v>0.16500000000000001</v>
      </c>
      <c r="AA1253" s="54">
        <v>2011</v>
      </c>
      <c r="AB1253" s="73" t="s">
        <v>5177</v>
      </c>
      <c r="AC1253" s="91">
        <v>5</v>
      </c>
      <c r="AD1253" s="92"/>
      <c r="AE1253" s="92"/>
      <c r="AF1253" s="92"/>
      <c r="AG1253" s="583"/>
      <c r="AH1253" s="73" t="s">
        <v>5178</v>
      </c>
      <c r="AI1253" s="54">
        <v>1.7999999999999999E-2</v>
      </c>
      <c r="AJ1253" s="54">
        <v>2011</v>
      </c>
      <c r="AK1253" s="73" t="s">
        <v>3475</v>
      </c>
      <c r="AL1253" s="92"/>
    </row>
    <row r="1254" spans="1:39" x14ac:dyDescent="0.25">
      <c r="A1254" s="63"/>
      <c r="B1254" s="62"/>
      <c r="C1254" s="62"/>
      <c r="D1254" s="92"/>
      <c r="E1254" s="92"/>
      <c r="F1254" s="92"/>
      <c r="G1254" s="92"/>
      <c r="H1254" s="92"/>
      <c r="I1254" s="92"/>
      <c r="J1254" s="92"/>
      <c r="K1254" s="92"/>
      <c r="L1254" s="92"/>
      <c r="M1254" s="93"/>
      <c r="N1254" s="73"/>
      <c r="O1254" s="54"/>
      <c r="P1254" s="54"/>
      <c r="Q1254" s="94"/>
      <c r="R1254" s="98"/>
      <c r="S1254" s="99"/>
      <c r="T1254" s="93"/>
      <c r="U1254" s="93"/>
      <c r="V1254" s="100"/>
      <c r="W1254" s="614"/>
      <c r="X1254" s="609">
        <v>0.57099999999999995</v>
      </c>
      <c r="Y1254" s="73" t="s">
        <v>5179</v>
      </c>
      <c r="Z1254" s="54">
        <v>0.41599999999999998</v>
      </c>
      <c r="AA1254" s="54">
        <v>2011</v>
      </c>
      <c r="AB1254" s="73" t="s">
        <v>4835</v>
      </c>
      <c r="AC1254" s="91">
        <v>8</v>
      </c>
      <c r="AD1254" s="92"/>
      <c r="AE1254" s="92"/>
      <c r="AF1254" s="92"/>
      <c r="AG1254" s="583"/>
      <c r="AH1254" s="73" t="s">
        <v>5180</v>
      </c>
      <c r="AI1254" s="54">
        <v>8.4000000000000005E-2</v>
      </c>
      <c r="AJ1254" s="54">
        <v>2011</v>
      </c>
      <c r="AK1254" s="73" t="s">
        <v>3981</v>
      </c>
      <c r="AL1254" s="92"/>
    </row>
    <row r="1255" spans="1:39" s="145" customFormat="1" ht="26.25" x14ac:dyDescent="0.25">
      <c r="A1255" s="75"/>
      <c r="B1255" s="76"/>
      <c r="C1255" s="76"/>
      <c r="D1255" s="125"/>
      <c r="E1255" s="125"/>
      <c r="F1255" s="125"/>
      <c r="G1255" s="125"/>
      <c r="H1255" s="125"/>
      <c r="I1255" s="125"/>
      <c r="J1255" s="125"/>
      <c r="K1255" s="125"/>
      <c r="L1255" s="125"/>
      <c r="M1255" s="133"/>
      <c r="N1255" s="143"/>
      <c r="O1255" s="55"/>
      <c r="P1255" s="143"/>
      <c r="Q1255" s="94"/>
      <c r="R1255" s="101"/>
      <c r="S1255" s="110"/>
      <c r="T1255" s="133"/>
      <c r="U1255" s="133"/>
      <c r="V1255" s="15"/>
      <c r="W1255" s="522" t="s">
        <v>5181</v>
      </c>
      <c r="X1255" s="610"/>
      <c r="Y1255" s="94" t="s">
        <v>5182</v>
      </c>
      <c r="Z1255" s="55">
        <v>0.104</v>
      </c>
      <c r="AA1255" s="55">
        <v>2021</v>
      </c>
      <c r="AB1255" s="143" t="s">
        <v>4835</v>
      </c>
      <c r="AC1255" s="122">
        <v>3</v>
      </c>
      <c r="AD1255" s="125"/>
      <c r="AE1255" s="125"/>
      <c r="AF1255" s="125"/>
      <c r="AG1255" s="583"/>
      <c r="AH1255" s="73" t="s">
        <v>5183</v>
      </c>
      <c r="AI1255" s="54">
        <v>0.182</v>
      </c>
      <c r="AJ1255" s="54">
        <v>2011</v>
      </c>
      <c r="AK1255" s="73" t="s">
        <v>3981</v>
      </c>
      <c r="AL1255" s="92"/>
      <c r="AM1255" s="144"/>
    </row>
    <row r="1256" spans="1:39" s="148" customFormat="1" x14ac:dyDescent="0.25">
      <c r="A1256" s="63"/>
      <c r="B1256" s="62"/>
      <c r="C1256" s="62"/>
      <c r="D1256" s="118"/>
      <c r="E1256" s="118"/>
      <c r="F1256" s="118"/>
      <c r="G1256" s="118"/>
      <c r="H1256" s="118"/>
      <c r="I1256" s="118"/>
      <c r="J1256" s="118"/>
      <c r="K1256" s="118"/>
      <c r="L1256" s="118"/>
      <c r="M1256" s="146"/>
      <c r="N1256" s="66"/>
      <c r="O1256" s="54"/>
      <c r="P1256" s="66"/>
      <c r="Q1256" s="94"/>
      <c r="R1256" s="98"/>
      <c r="S1256" s="99"/>
      <c r="T1256" s="146"/>
      <c r="U1256" s="146"/>
      <c r="V1256" s="100"/>
      <c r="W1256" s="95" t="s">
        <v>5184</v>
      </c>
      <c r="X1256" s="611"/>
      <c r="Y1256" s="54" t="s">
        <v>5185</v>
      </c>
      <c r="Z1256" s="54">
        <v>0.51</v>
      </c>
      <c r="AA1256" s="54">
        <v>2021</v>
      </c>
      <c r="AB1256" s="73" t="s">
        <v>5186</v>
      </c>
      <c r="AC1256" s="95">
        <v>2</v>
      </c>
      <c r="AD1256" s="118"/>
      <c r="AE1256" s="118"/>
      <c r="AF1256" s="118"/>
      <c r="AG1256" s="584"/>
      <c r="AH1256" s="57" t="s">
        <v>5187</v>
      </c>
      <c r="AI1256" s="66">
        <v>0.17799999999999999</v>
      </c>
      <c r="AJ1256" s="66">
        <v>2018</v>
      </c>
      <c r="AK1256" s="73" t="s">
        <v>3641</v>
      </c>
      <c r="AL1256" s="118"/>
      <c r="AM1256" s="147"/>
    </row>
    <row r="1257" spans="1:39" ht="19.5" customHeight="1" x14ac:dyDescent="0.25">
      <c r="A1257" s="63"/>
      <c r="B1257" s="62"/>
      <c r="C1257" s="62"/>
      <c r="D1257" s="92"/>
      <c r="E1257" s="92"/>
      <c r="F1257" s="92"/>
      <c r="G1257" s="92"/>
      <c r="H1257" s="92"/>
      <c r="I1257" s="92"/>
      <c r="J1257" s="92"/>
      <c r="K1257" s="92"/>
      <c r="L1257" s="92"/>
      <c r="M1257" s="93"/>
      <c r="N1257" s="66"/>
      <c r="O1257" s="54"/>
      <c r="P1257" s="66"/>
      <c r="Q1257" s="94"/>
      <c r="R1257" s="98"/>
      <c r="S1257" s="99"/>
      <c r="T1257" s="93"/>
      <c r="U1257" s="93"/>
      <c r="V1257" s="100"/>
      <c r="W1257" s="612" t="s">
        <v>5173</v>
      </c>
      <c r="X1257" s="95">
        <v>0.33100000000000002</v>
      </c>
      <c r="Y1257" s="54" t="s">
        <v>5188</v>
      </c>
      <c r="Z1257" s="54">
        <v>0.33100000000000002</v>
      </c>
      <c r="AA1257" s="54">
        <v>2011</v>
      </c>
      <c r="AB1257" s="73" t="s">
        <v>4835</v>
      </c>
      <c r="AC1257" s="95">
        <v>10</v>
      </c>
      <c r="AD1257" s="92"/>
      <c r="AE1257" s="92"/>
      <c r="AF1257" s="92"/>
      <c r="AG1257" s="522"/>
      <c r="AH1257" s="149"/>
      <c r="AI1257" s="92"/>
      <c r="AJ1257" s="92"/>
      <c r="AK1257" s="92"/>
      <c r="AL1257" s="92"/>
    </row>
    <row r="1258" spans="1:39" ht="15" customHeight="1" x14ac:dyDescent="0.25">
      <c r="A1258" s="63"/>
      <c r="B1258" s="62"/>
      <c r="C1258" s="62"/>
      <c r="D1258" s="92"/>
      <c r="E1258" s="92"/>
      <c r="F1258" s="92"/>
      <c r="G1258" s="92"/>
      <c r="H1258" s="92"/>
      <c r="I1258" s="92"/>
      <c r="J1258" s="92"/>
      <c r="K1258" s="92"/>
      <c r="L1258" s="92"/>
      <c r="M1258" s="93"/>
      <c r="N1258" s="66"/>
      <c r="O1258" s="54"/>
      <c r="P1258" s="66"/>
      <c r="Q1258" s="94"/>
      <c r="R1258" s="98"/>
      <c r="S1258" s="99"/>
      <c r="T1258" s="93"/>
      <c r="U1258" s="93"/>
      <c r="V1258" s="100"/>
      <c r="W1258" s="613"/>
      <c r="X1258" s="596">
        <v>0.40400000000000003</v>
      </c>
      <c r="Y1258" s="580" t="s">
        <v>5189</v>
      </c>
      <c r="Z1258" s="54">
        <v>0.251</v>
      </c>
      <c r="AA1258" s="54">
        <v>2011</v>
      </c>
      <c r="AB1258" s="73" t="s">
        <v>4835</v>
      </c>
      <c r="AC1258" s="596">
        <v>8</v>
      </c>
      <c r="AD1258" s="92"/>
      <c r="AE1258" s="92"/>
      <c r="AF1258" s="92"/>
      <c r="AG1258" s="522"/>
      <c r="AH1258" s="57"/>
      <c r="AI1258" s="92"/>
      <c r="AJ1258" s="92"/>
      <c r="AK1258" s="92"/>
      <c r="AL1258" s="92"/>
    </row>
    <row r="1259" spans="1:39" ht="15" customHeight="1" x14ac:dyDescent="0.25">
      <c r="A1259" s="63"/>
      <c r="B1259" s="62"/>
      <c r="C1259" s="62"/>
      <c r="D1259" s="92"/>
      <c r="E1259" s="92"/>
      <c r="F1259" s="92"/>
      <c r="G1259" s="92"/>
      <c r="H1259" s="92"/>
      <c r="I1259" s="92"/>
      <c r="J1259" s="92"/>
      <c r="K1259" s="92"/>
      <c r="L1259" s="92"/>
      <c r="M1259" s="93"/>
      <c r="N1259" s="66"/>
      <c r="O1259" s="54"/>
      <c r="P1259" s="66"/>
      <c r="Q1259" s="94"/>
      <c r="R1259" s="98"/>
      <c r="S1259" s="99"/>
      <c r="T1259" s="93"/>
      <c r="U1259" s="93"/>
      <c r="V1259" s="100"/>
      <c r="W1259" s="613"/>
      <c r="X1259" s="604"/>
      <c r="Y1259" s="581"/>
      <c r="Z1259" s="54">
        <v>0.153</v>
      </c>
      <c r="AA1259" s="54">
        <v>2019</v>
      </c>
      <c r="AB1259" s="73" t="s">
        <v>4841</v>
      </c>
      <c r="AC1259" s="604"/>
      <c r="AD1259" s="92"/>
      <c r="AE1259" s="92"/>
      <c r="AF1259" s="92"/>
      <c r="AG1259" s="522"/>
      <c r="AH1259" s="92"/>
      <c r="AI1259" s="55"/>
      <c r="AJ1259" s="55"/>
      <c r="AK1259" s="149"/>
      <c r="AL1259" s="125"/>
    </row>
    <row r="1260" spans="1:39" ht="17.25" customHeight="1" x14ac:dyDescent="0.25">
      <c r="A1260" s="63"/>
      <c r="B1260" s="62"/>
      <c r="C1260" s="62"/>
      <c r="D1260" s="92"/>
      <c r="E1260" s="92"/>
      <c r="F1260" s="92"/>
      <c r="G1260" s="92"/>
      <c r="H1260" s="92"/>
      <c r="I1260" s="92"/>
      <c r="J1260" s="92"/>
      <c r="K1260" s="92"/>
      <c r="L1260" s="92"/>
      <c r="M1260" s="93"/>
      <c r="N1260" s="66"/>
      <c r="O1260" s="54"/>
      <c r="P1260" s="66"/>
      <c r="Q1260" s="94"/>
      <c r="R1260" s="98"/>
      <c r="S1260" s="99"/>
      <c r="T1260" s="93"/>
      <c r="U1260" s="93"/>
      <c r="V1260" s="100"/>
      <c r="W1260" s="613"/>
      <c r="X1260" s="596">
        <v>0.44400000000000001</v>
      </c>
      <c r="Y1260" s="580" t="s">
        <v>5190</v>
      </c>
      <c r="Z1260" s="66">
        <v>0.25700000000000001</v>
      </c>
      <c r="AA1260" s="66">
        <v>2011</v>
      </c>
      <c r="AB1260" s="54" t="s">
        <v>4835</v>
      </c>
      <c r="AC1260" s="596">
        <v>10</v>
      </c>
      <c r="AD1260" s="92"/>
      <c r="AE1260" s="92"/>
      <c r="AF1260" s="92"/>
      <c r="AG1260" s="522"/>
      <c r="AH1260" s="92"/>
      <c r="AI1260" s="54"/>
      <c r="AJ1260" s="54"/>
      <c r="AK1260" s="73"/>
      <c r="AL1260" s="118"/>
    </row>
    <row r="1261" spans="1:39" ht="16.5" customHeight="1" x14ac:dyDescent="0.25">
      <c r="A1261" s="63"/>
      <c r="B1261" s="62"/>
      <c r="C1261" s="62"/>
      <c r="D1261" s="92"/>
      <c r="E1261" s="92"/>
      <c r="F1261" s="92"/>
      <c r="G1261" s="92"/>
      <c r="H1261" s="92"/>
      <c r="I1261" s="92"/>
      <c r="J1261" s="92"/>
      <c r="K1261" s="92"/>
      <c r="L1261" s="92"/>
      <c r="M1261" s="93"/>
      <c r="N1261" s="66"/>
      <c r="O1261" s="54"/>
      <c r="P1261" s="66"/>
      <c r="Q1261" s="94"/>
      <c r="R1261" s="98"/>
      <c r="S1261" s="99"/>
      <c r="T1261" s="93"/>
      <c r="U1261" s="93"/>
      <c r="V1261" s="100"/>
      <c r="W1261" s="614"/>
      <c r="X1261" s="604"/>
      <c r="Y1261" s="581"/>
      <c r="Z1261" s="66">
        <v>0.187</v>
      </c>
      <c r="AA1261" s="66">
        <v>2018</v>
      </c>
      <c r="AB1261" s="54" t="s">
        <v>5191</v>
      </c>
      <c r="AC1261" s="604"/>
      <c r="AD1261" s="92"/>
      <c r="AE1261" s="92"/>
      <c r="AF1261" s="92"/>
      <c r="AG1261" s="522"/>
      <c r="AH1261" s="92"/>
      <c r="AI1261" s="92"/>
      <c r="AJ1261" s="92"/>
      <c r="AK1261" s="92"/>
      <c r="AL1261" s="92"/>
    </row>
    <row r="1262" spans="1:39" x14ac:dyDescent="0.25">
      <c r="A1262" s="63"/>
      <c r="B1262" s="62"/>
      <c r="C1262" s="62"/>
      <c r="D1262" s="92"/>
      <c r="E1262" s="92"/>
      <c r="F1262" s="92"/>
      <c r="G1262" s="92"/>
      <c r="H1262" s="92"/>
      <c r="I1262" s="92"/>
      <c r="J1262" s="92"/>
      <c r="K1262" s="92"/>
      <c r="L1262" s="92"/>
      <c r="M1262" s="93"/>
      <c r="N1262" s="66"/>
      <c r="O1262" s="54"/>
      <c r="P1262" s="66"/>
      <c r="Q1262" s="94"/>
      <c r="R1262" s="98"/>
      <c r="S1262" s="99"/>
      <c r="T1262" s="93"/>
      <c r="U1262" s="93"/>
      <c r="V1262" s="100"/>
      <c r="W1262" s="91" t="s">
        <v>5192</v>
      </c>
      <c r="X1262" s="95">
        <v>0.252</v>
      </c>
      <c r="Y1262" s="73" t="s">
        <v>5193</v>
      </c>
      <c r="Z1262" s="66">
        <v>0.252</v>
      </c>
      <c r="AA1262" s="66">
        <v>2017</v>
      </c>
      <c r="AB1262" s="73" t="s">
        <v>4841</v>
      </c>
      <c r="AC1262" s="91">
        <v>4</v>
      </c>
      <c r="AD1262" s="92"/>
      <c r="AE1262" s="92"/>
      <c r="AF1262" s="92"/>
      <c r="AG1262" s="522"/>
      <c r="AH1262" s="92"/>
      <c r="AI1262" s="92"/>
      <c r="AJ1262" s="92"/>
      <c r="AK1262" s="92"/>
      <c r="AL1262" s="92"/>
    </row>
    <row r="1263" spans="1:39" x14ac:dyDescent="0.25">
      <c r="A1263" s="63"/>
      <c r="B1263" s="62"/>
      <c r="C1263" s="62"/>
      <c r="D1263" s="92"/>
      <c r="E1263" s="92"/>
      <c r="F1263" s="92"/>
      <c r="G1263" s="92"/>
      <c r="H1263" s="92"/>
      <c r="I1263" s="92"/>
      <c r="J1263" s="92"/>
      <c r="K1263" s="92"/>
      <c r="L1263" s="92"/>
      <c r="M1263" s="93"/>
      <c r="N1263" s="66"/>
      <c r="O1263" s="54"/>
      <c r="P1263" s="66"/>
      <c r="Q1263" s="94"/>
      <c r="R1263" s="98"/>
      <c r="S1263" s="99"/>
      <c r="T1263" s="93"/>
      <c r="U1263" s="93"/>
      <c r="V1263" s="100"/>
      <c r="W1263" s="92"/>
      <c r="X1263" s="95"/>
      <c r="Y1263" s="92"/>
      <c r="Z1263" s="92"/>
      <c r="AA1263" s="92"/>
      <c r="AB1263" s="92"/>
      <c r="AC1263" s="91"/>
      <c r="AD1263" s="92"/>
      <c r="AE1263" s="92"/>
      <c r="AF1263" s="92"/>
      <c r="AG1263" s="522"/>
      <c r="AH1263" s="73"/>
      <c r="AI1263" s="66"/>
      <c r="AJ1263" s="66"/>
      <c r="AK1263" s="73"/>
      <c r="AL1263" s="92"/>
    </row>
    <row r="1264" spans="1:39" x14ac:dyDescent="0.25">
      <c r="A1264" s="63"/>
      <c r="B1264" s="62"/>
      <c r="C1264" s="62"/>
      <c r="D1264" s="92"/>
      <c r="E1264" s="92"/>
      <c r="F1264" s="92"/>
      <c r="G1264" s="92"/>
      <c r="H1264" s="92"/>
      <c r="I1264" s="92"/>
      <c r="J1264" s="92"/>
      <c r="K1264" s="92"/>
      <c r="L1264" s="92"/>
      <c r="M1264" s="93"/>
      <c r="N1264" s="66"/>
      <c r="O1264" s="54"/>
      <c r="P1264" s="66"/>
      <c r="Q1264" s="94"/>
      <c r="R1264" s="98"/>
      <c r="S1264" s="99"/>
      <c r="T1264" s="93"/>
      <c r="U1264" s="93"/>
      <c r="V1264" s="100"/>
      <c r="W1264" s="92"/>
      <c r="X1264" s="95"/>
      <c r="Y1264" s="92"/>
      <c r="Z1264" s="92"/>
      <c r="AA1264" s="92"/>
      <c r="AB1264" s="92"/>
      <c r="AC1264" s="91"/>
      <c r="AD1264" s="92"/>
      <c r="AE1264" s="92"/>
      <c r="AF1264" s="92"/>
      <c r="AG1264" s="522"/>
      <c r="AH1264" s="67"/>
      <c r="AI1264" s="54"/>
      <c r="AJ1264" s="54"/>
      <c r="AK1264" s="57"/>
      <c r="AL1264" s="92"/>
    </row>
    <row r="1265" spans="1:38" x14ac:dyDescent="0.25">
      <c r="A1265" s="63"/>
      <c r="B1265" s="62"/>
      <c r="C1265" s="62"/>
      <c r="D1265" s="92"/>
      <c r="E1265" s="92"/>
      <c r="F1265" s="92"/>
      <c r="G1265" s="92"/>
      <c r="H1265" s="92"/>
      <c r="I1265" s="92"/>
      <c r="J1265" s="92"/>
      <c r="K1265" s="92"/>
      <c r="L1265" s="92"/>
      <c r="M1265" s="93"/>
      <c r="N1265" s="66"/>
      <c r="O1265" s="54"/>
      <c r="P1265" s="66"/>
      <c r="Q1265" s="94"/>
      <c r="R1265" s="98"/>
      <c r="S1265" s="99"/>
      <c r="T1265" s="93"/>
      <c r="U1265" s="93"/>
      <c r="V1265" s="100"/>
      <c r="W1265" s="92"/>
      <c r="X1265" s="95"/>
      <c r="Y1265" s="92"/>
      <c r="Z1265" s="92"/>
      <c r="AA1265" s="92"/>
      <c r="AB1265" s="92"/>
      <c r="AC1265" s="91"/>
      <c r="AD1265" s="92"/>
      <c r="AE1265" s="92"/>
      <c r="AF1265" s="92"/>
      <c r="AG1265" s="522"/>
      <c r="AH1265" s="67"/>
      <c r="AI1265" s="54"/>
      <c r="AJ1265" s="54"/>
      <c r="AK1265" s="57"/>
      <c r="AL1265" s="92"/>
    </row>
    <row r="1266" spans="1:38" x14ac:dyDescent="0.25">
      <c r="A1266" s="63"/>
      <c r="B1266" s="62"/>
      <c r="C1266" s="62"/>
      <c r="D1266" s="92"/>
      <c r="E1266" s="92"/>
      <c r="F1266" s="92"/>
      <c r="G1266" s="92"/>
      <c r="H1266" s="92"/>
      <c r="I1266" s="92"/>
      <c r="J1266" s="92"/>
      <c r="K1266" s="92"/>
      <c r="L1266" s="92"/>
      <c r="M1266" s="93" t="s">
        <v>5194</v>
      </c>
      <c r="N1266" s="73" t="s">
        <v>5195</v>
      </c>
      <c r="O1266" s="54">
        <v>0.31900000000000001</v>
      </c>
      <c r="P1266" s="54">
        <v>2005</v>
      </c>
      <c r="Q1266" s="94" t="s">
        <v>3521</v>
      </c>
      <c r="R1266" s="66" t="s">
        <v>5196</v>
      </c>
      <c r="S1266" s="578">
        <v>92</v>
      </c>
      <c r="T1266" s="578">
        <v>2003</v>
      </c>
      <c r="U1266" s="578" t="s">
        <v>3523</v>
      </c>
      <c r="V1266" s="578" t="s">
        <v>1738</v>
      </c>
      <c r="W1266" s="92" t="s">
        <v>5220</v>
      </c>
      <c r="X1266" s="95">
        <v>5.7000000000000002E-2</v>
      </c>
      <c r="Y1266" s="56" t="s">
        <v>5221</v>
      </c>
      <c r="Z1266" s="54">
        <v>5.7000000000000002E-2</v>
      </c>
      <c r="AA1266" s="54">
        <v>2020</v>
      </c>
      <c r="AB1266" s="57" t="s">
        <v>5222</v>
      </c>
      <c r="AC1266" s="91">
        <v>1</v>
      </c>
      <c r="AD1266" s="92"/>
      <c r="AE1266" s="92"/>
      <c r="AF1266" s="92"/>
      <c r="AG1266" s="582" t="s">
        <v>5197</v>
      </c>
      <c r="AH1266" s="67" t="s">
        <v>5198</v>
      </c>
      <c r="AI1266" s="54">
        <v>0.183</v>
      </c>
      <c r="AJ1266" s="54">
        <v>2003</v>
      </c>
      <c r="AK1266" s="57" t="s">
        <v>5199</v>
      </c>
      <c r="AL1266" s="92"/>
    </row>
    <row r="1267" spans="1:38" ht="38.25" x14ac:dyDescent="0.25">
      <c r="A1267" s="63"/>
      <c r="B1267" s="62"/>
      <c r="C1267" s="62"/>
      <c r="D1267" s="92"/>
      <c r="E1267" s="92"/>
      <c r="F1267" s="92"/>
      <c r="G1267" s="92"/>
      <c r="H1267" s="92"/>
      <c r="I1267" s="92"/>
      <c r="J1267" s="92"/>
      <c r="K1267" s="92"/>
      <c r="L1267" s="92"/>
      <c r="M1267" s="93"/>
      <c r="N1267" s="73"/>
      <c r="O1267" s="54"/>
      <c r="P1267" s="54"/>
      <c r="Q1267" s="94"/>
      <c r="R1267" s="110" t="s">
        <v>5200</v>
      </c>
      <c r="S1267" s="579"/>
      <c r="T1267" s="579"/>
      <c r="U1267" s="579"/>
      <c r="V1267" s="579"/>
      <c r="AD1267" s="92"/>
      <c r="AE1267" s="92"/>
      <c r="AF1267" s="92"/>
      <c r="AG1267" s="583"/>
      <c r="AH1267" s="67" t="s">
        <v>5201</v>
      </c>
      <c r="AI1267" s="54">
        <v>0.183</v>
      </c>
      <c r="AJ1267" s="54">
        <v>2003</v>
      </c>
      <c r="AK1267" s="57" t="s">
        <v>5199</v>
      </c>
      <c r="AL1267" s="92"/>
    </row>
    <row r="1268" spans="1:38" x14ac:dyDescent="0.25">
      <c r="A1268" s="63"/>
      <c r="B1268" s="62"/>
      <c r="C1268" s="62"/>
      <c r="D1268" s="92"/>
      <c r="E1268" s="92"/>
      <c r="F1268" s="92"/>
      <c r="G1268" s="92"/>
      <c r="H1268" s="92"/>
      <c r="I1268" s="92"/>
      <c r="J1268" s="92"/>
      <c r="K1268" s="92"/>
      <c r="L1268" s="92"/>
      <c r="M1268" s="93"/>
      <c r="N1268" s="73"/>
      <c r="O1268" s="54"/>
      <c r="P1268" s="54"/>
      <c r="Q1268" s="94"/>
      <c r="R1268" s="98"/>
      <c r="S1268" s="99"/>
      <c r="T1268" s="93"/>
      <c r="U1268" s="93"/>
      <c r="V1268" s="100"/>
      <c r="W1268" s="92"/>
      <c r="X1268" s="95"/>
      <c r="Y1268" s="92"/>
      <c r="Z1268" s="92"/>
      <c r="AA1268" s="92"/>
      <c r="AB1268" s="92"/>
      <c r="AC1268" s="91"/>
      <c r="AD1268" s="92"/>
      <c r="AE1268" s="92"/>
      <c r="AF1268" s="92"/>
      <c r="AG1268" s="583"/>
      <c r="AH1268" s="67" t="s">
        <v>5202</v>
      </c>
      <c r="AI1268" s="54">
        <v>0.14299999999999999</v>
      </c>
      <c r="AJ1268" s="54">
        <v>2003</v>
      </c>
      <c r="AK1268" s="57" t="s">
        <v>5203</v>
      </c>
      <c r="AL1268" s="92"/>
    </row>
    <row r="1269" spans="1:38" x14ac:dyDescent="0.25">
      <c r="A1269" s="63"/>
      <c r="B1269" s="62"/>
      <c r="C1269" s="62"/>
      <c r="D1269" s="92"/>
      <c r="E1269" s="92"/>
      <c r="F1269" s="92"/>
      <c r="G1269" s="92"/>
      <c r="H1269" s="92"/>
      <c r="I1269" s="92"/>
      <c r="J1269" s="92"/>
      <c r="K1269" s="92"/>
      <c r="L1269" s="92"/>
      <c r="M1269" s="93"/>
      <c r="N1269" s="73"/>
      <c r="O1269" s="54"/>
      <c r="P1269" s="54"/>
      <c r="Q1269" s="94"/>
      <c r="R1269" s="98"/>
      <c r="S1269" s="99"/>
      <c r="T1269" s="93"/>
      <c r="U1269" s="93"/>
      <c r="V1269" s="100"/>
      <c r="W1269" s="92"/>
      <c r="X1269" s="95"/>
      <c r="Y1269" s="92"/>
      <c r="Z1269" s="92"/>
      <c r="AA1269" s="92"/>
      <c r="AB1269" s="92"/>
      <c r="AC1269" s="91"/>
      <c r="AD1269" s="92"/>
      <c r="AE1269" s="92"/>
      <c r="AF1269" s="92"/>
      <c r="AG1269" s="583"/>
      <c r="AH1269" s="67" t="s">
        <v>5204</v>
      </c>
      <c r="AI1269" s="54">
        <v>0.14299999999999999</v>
      </c>
      <c r="AJ1269" s="54">
        <v>2003</v>
      </c>
      <c r="AK1269" s="57" t="s">
        <v>5203</v>
      </c>
      <c r="AL1269" s="92"/>
    </row>
    <row r="1270" spans="1:38" x14ac:dyDescent="0.25">
      <c r="A1270" s="63"/>
      <c r="B1270" s="62"/>
      <c r="C1270" s="62"/>
      <c r="D1270" s="92"/>
      <c r="E1270" s="92"/>
      <c r="F1270" s="92"/>
      <c r="G1270" s="92"/>
      <c r="H1270" s="92"/>
      <c r="I1270" s="92"/>
      <c r="J1270" s="92"/>
      <c r="K1270" s="92"/>
      <c r="L1270" s="92"/>
      <c r="M1270" s="93"/>
      <c r="N1270" s="73"/>
      <c r="O1270" s="54"/>
      <c r="P1270" s="54"/>
      <c r="Q1270" s="94"/>
      <c r="R1270" s="98"/>
      <c r="S1270" s="99"/>
      <c r="T1270" s="93"/>
      <c r="U1270" s="93"/>
      <c r="V1270" s="100"/>
      <c r="W1270" s="92"/>
      <c r="X1270" s="95"/>
      <c r="Y1270" s="92"/>
      <c r="Z1270" s="92"/>
      <c r="AA1270" s="92"/>
      <c r="AB1270" s="92"/>
      <c r="AC1270" s="91"/>
      <c r="AD1270" s="92"/>
      <c r="AE1270" s="92"/>
      <c r="AF1270" s="92"/>
      <c r="AG1270" s="583"/>
      <c r="AH1270" s="67" t="s">
        <v>5205</v>
      </c>
      <c r="AI1270" s="54">
        <v>0.13600000000000001</v>
      </c>
      <c r="AJ1270" s="54">
        <v>2004</v>
      </c>
      <c r="AK1270" s="57" t="s">
        <v>5206</v>
      </c>
      <c r="AL1270" s="92"/>
    </row>
    <row r="1271" spans="1:38" x14ac:dyDescent="0.25">
      <c r="A1271" s="63"/>
      <c r="B1271" s="62"/>
      <c r="C1271" s="62"/>
      <c r="D1271" s="92"/>
      <c r="E1271" s="92"/>
      <c r="F1271" s="92"/>
      <c r="G1271" s="92"/>
      <c r="H1271" s="92"/>
      <c r="I1271" s="92"/>
      <c r="J1271" s="92"/>
      <c r="K1271" s="92"/>
      <c r="L1271" s="92"/>
      <c r="M1271" s="93"/>
      <c r="N1271" s="73"/>
      <c r="O1271" s="54"/>
      <c r="P1271" s="54"/>
      <c r="Q1271" s="94"/>
      <c r="R1271" s="98"/>
      <c r="S1271" s="99"/>
      <c r="T1271" s="93"/>
      <c r="U1271" s="93"/>
      <c r="V1271" s="100"/>
      <c r="W1271" s="92"/>
      <c r="X1271" s="95"/>
      <c r="Y1271" s="92"/>
      <c r="Z1271" s="92"/>
      <c r="AA1271" s="92"/>
      <c r="AB1271" s="92"/>
      <c r="AC1271" s="91"/>
      <c r="AD1271" s="92"/>
      <c r="AE1271" s="92"/>
      <c r="AF1271" s="92"/>
      <c r="AG1271" s="583"/>
      <c r="AH1271" s="67" t="s">
        <v>5207</v>
      </c>
      <c r="AI1271" s="54">
        <v>0.13600000000000001</v>
      </c>
      <c r="AJ1271" s="54">
        <v>2004</v>
      </c>
      <c r="AK1271" s="57" t="s">
        <v>5206</v>
      </c>
      <c r="AL1271" s="92"/>
    </row>
    <row r="1272" spans="1:38" x14ac:dyDescent="0.25">
      <c r="A1272" s="63"/>
      <c r="B1272" s="62"/>
      <c r="C1272" s="62"/>
      <c r="D1272" s="92"/>
      <c r="E1272" s="92"/>
      <c r="F1272" s="92"/>
      <c r="G1272" s="92"/>
      <c r="H1272" s="92"/>
      <c r="I1272" s="92"/>
      <c r="J1272" s="92"/>
      <c r="K1272" s="92"/>
      <c r="L1272" s="92"/>
      <c r="M1272" s="93"/>
      <c r="N1272" s="73"/>
      <c r="O1272" s="54"/>
      <c r="P1272" s="54"/>
      <c r="Q1272" s="94"/>
      <c r="R1272" s="98"/>
      <c r="S1272" s="99"/>
      <c r="T1272" s="93"/>
      <c r="U1272" s="93"/>
      <c r="V1272" s="100"/>
      <c r="W1272" s="92"/>
      <c r="X1272" s="95"/>
      <c r="Y1272" s="92"/>
      <c r="Z1272" s="92"/>
      <c r="AA1272" s="92"/>
      <c r="AB1272" s="92"/>
      <c r="AC1272" s="91"/>
      <c r="AD1272" s="92"/>
      <c r="AE1272" s="92"/>
      <c r="AF1272" s="92"/>
      <c r="AG1272" s="583"/>
      <c r="AH1272" s="67" t="s">
        <v>5208</v>
      </c>
      <c r="AI1272" s="54">
        <v>7.6999999999999999E-2</v>
      </c>
      <c r="AJ1272" s="54">
        <v>2004</v>
      </c>
      <c r="AK1272" s="111" t="s">
        <v>5209</v>
      </c>
      <c r="AL1272" s="92"/>
    </row>
    <row r="1273" spans="1:38" x14ac:dyDescent="0.25">
      <c r="A1273" s="63"/>
      <c r="B1273" s="62"/>
      <c r="C1273" s="62"/>
      <c r="D1273" s="92"/>
      <c r="E1273" s="92"/>
      <c r="F1273" s="92"/>
      <c r="G1273" s="92"/>
      <c r="H1273" s="92"/>
      <c r="I1273" s="92"/>
      <c r="J1273" s="92"/>
      <c r="K1273" s="92"/>
      <c r="L1273" s="92"/>
      <c r="M1273" s="93"/>
      <c r="N1273" s="73"/>
      <c r="O1273" s="54"/>
      <c r="P1273" s="54"/>
      <c r="Q1273" s="94"/>
      <c r="R1273" s="98"/>
      <c r="S1273" s="99"/>
      <c r="T1273" s="93"/>
      <c r="U1273" s="93"/>
      <c r="V1273" s="100"/>
      <c r="W1273" s="92"/>
      <c r="X1273" s="95"/>
      <c r="Y1273" s="92"/>
      <c r="Z1273" s="92"/>
      <c r="AA1273" s="92"/>
      <c r="AB1273" s="92"/>
      <c r="AC1273" s="91"/>
      <c r="AD1273" s="92"/>
      <c r="AE1273" s="92"/>
      <c r="AF1273" s="92"/>
      <c r="AG1273" s="583"/>
      <c r="AH1273" s="67" t="s">
        <v>5210</v>
      </c>
      <c r="AI1273" s="54">
        <v>7.6999999999999999E-2</v>
      </c>
      <c r="AJ1273" s="54">
        <v>2004</v>
      </c>
      <c r="AK1273" s="111" t="s">
        <v>5209</v>
      </c>
      <c r="AL1273" s="92"/>
    </row>
    <row r="1274" spans="1:38" x14ac:dyDescent="0.25">
      <c r="A1274" s="63"/>
      <c r="B1274" s="62"/>
      <c r="C1274" s="62"/>
      <c r="D1274" s="92"/>
      <c r="E1274" s="92"/>
      <c r="F1274" s="92"/>
      <c r="G1274" s="92"/>
      <c r="H1274" s="92"/>
      <c r="I1274" s="92"/>
      <c r="J1274" s="92"/>
      <c r="K1274" s="92"/>
      <c r="L1274" s="92"/>
      <c r="M1274" s="93"/>
      <c r="N1274" s="73"/>
      <c r="O1274" s="54"/>
      <c r="P1274" s="54"/>
      <c r="Q1274" s="94"/>
      <c r="R1274" s="98"/>
      <c r="S1274" s="99"/>
      <c r="T1274" s="93"/>
      <c r="U1274" s="93"/>
      <c r="V1274" s="100"/>
      <c r="W1274" s="92"/>
      <c r="X1274" s="95"/>
      <c r="Y1274" s="92"/>
      <c r="Z1274" s="92"/>
      <c r="AA1274" s="92"/>
      <c r="AB1274" s="92"/>
      <c r="AC1274" s="91"/>
      <c r="AD1274" s="92"/>
      <c r="AE1274" s="92"/>
      <c r="AF1274" s="92"/>
      <c r="AG1274" s="583"/>
      <c r="AH1274" s="67" t="s">
        <v>5211</v>
      </c>
      <c r="AI1274" s="54">
        <v>0.17499999999999999</v>
      </c>
      <c r="AJ1274" s="54">
        <v>2004</v>
      </c>
      <c r="AK1274" s="57" t="s">
        <v>5206</v>
      </c>
      <c r="AL1274" s="92"/>
    </row>
    <row r="1275" spans="1:38" x14ac:dyDescent="0.25">
      <c r="A1275" s="63"/>
      <c r="B1275" s="62"/>
      <c r="C1275" s="62"/>
      <c r="D1275" s="92"/>
      <c r="E1275" s="92"/>
      <c r="F1275" s="92"/>
      <c r="G1275" s="92"/>
      <c r="H1275" s="92"/>
      <c r="I1275" s="92"/>
      <c r="J1275" s="92"/>
      <c r="K1275" s="92"/>
      <c r="L1275" s="92"/>
      <c r="M1275" s="93"/>
      <c r="N1275" s="73"/>
      <c r="O1275" s="54"/>
      <c r="P1275" s="54"/>
      <c r="Q1275" s="94"/>
      <c r="R1275" s="98"/>
      <c r="S1275" s="99"/>
      <c r="T1275" s="93"/>
      <c r="U1275" s="93"/>
      <c r="V1275" s="100"/>
      <c r="W1275" s="92"/>
      <c r="X1275" s="95"/>
      <c r="Y1275" s="92"/>
      <c r="Z1275" s="92"/>
      <c r="AA1275" s="92"/>
      <c r="AB1275" s="92"/>
      <c r="AC1275" s="91"/>
      <c r="AD1275" s="92"/>
      <c r="AE1275" s="92"/>
      <c r="AF1275" s="92"/>
      <c r="AG1275" s="583"/>
      <c r="AH1275" s="67" t="s">
        <v>5212</v>
      </c>
      <c r="AI1275" s="54">
        <v>0.17499999999999999</v>
      </c>
      <c r="AJ1275" s="54">
        <v>2004</v>
      </c>
      <c r="AK1275" s="57" t="s">
        <v>5206</v>
      </c>
      <c r="AL1275" s="92"/>
    </row>
    <row r="1276" spans="1:38" x14ac:dyDescent="0.25">
      <c r="A1276" s="63"/>
      <c r="B1276" s="62"/>
      <c r="C1276" s="62"/>
      <c r="D1276" s="92"/>
      <c r="E1276" s="92"/>
      <c r="F1276" s="92"/>
      <c r="G1276" s="92"/>
      <c r="H1276" s="92"/>
      <c r="I1276" s="92"/>
      <c r="J1276" s="92"/>
      <c r="K1276" s="92"/>
      <c r="L1276" s="92"/>
      <c r="M1276" s="93"/>
      <c r="N1276" s="73"/>
      <c r="O1276" s="54"/>
      <c r="P1276" s="54"/>
      <c r="Q1276" s="94"/>
      <c r="R1276" s="98"/>
      <c r="S1276" s="99"/>
      <c r="T1276" s="93"/>
      <c r="U1276" s="93"/>
      <c r="V1276" s="100"/>
      <c r="W1276" s="92"/>
      <c r="X1276" s="95"/>
      <c r="Y1276" s="92"/>
      <c r="Z1276" s="92"/>
      <c r="AA1276" s="92"/>
      <c r="AB1276" s="92"/>
      <c r="AC1276" s="91"/>
      <c r="AD1276" s="92"/>
      <c r="AE1276" s="92"/>
      <c r="AF1276" s="92"/>
      <c r="AG1276" s="583"/>
      <c r="AH1276" s="67" t="s">
        <v>5213</v>
      </c>
      <c r="AI1276" s="54">
        <v>0.126</v>
      </c>
      <c r="AJ1276" s="54">
        <v>2003</v>
      </c>
      <c r="AK1276" s="57" t="s">
        <v>3507</v>
      </c>
      <c r="AL1276" s="92"/>
    </row>
    <row r="1277" spans="1:38" x14ac:dyDescent="0.25">
      <c r="A1277" s="63"/>
      <c r="B1277" s="62"/>
      <c r="C1277" s="62"/>
      <c r="D1277" s="92"/>
      <c r="E1277" s="92"/>
      <c r="F1277" s="92"/>
      <c r="G1277" s="92"/>
      <c r="H1277" s="92"/>
      <c r="I1277" s="92"/>
      <c r="J1277" s="92"/>
      <c r="K1277" s="92"/>
      <c r="L1277" s="92"/>
      <c r="M1277" s="93"/>
      <c r="N1277" s="73"/>
      <c r="O1277" s="54"/>
      <c r="P1277" s="54"/>
      <c r="Q1277" s="94"/>
      <c r="R1277" s="98"/>
      <c r="S1277" s="99"/>
      <c r="T1277" s="93"/>
      <c r="U1277" s="93"/>
      <c r="V1277" s="100"/>
      <c r="W1277" s="92"/>
      <c r="X1277" s="95"/>
      <c r="Y1277" s="92"/>
      <c r="Z1277" s="92"/>
      <c r="AA1277" s="92"/>
      <c r="AB1277" s="92"/>
      <c r="AC1277" s="91"/>
      <c r="AD1277" s="92"/>
      <c r="AE1277" s="92"/>
      <c r="AF1277" s="92"/>
      <c r="AG1277" s="583"/>
      <c r="AH1277" s="67" t="s">
        <v>5214</v>
      </c>
      <c r="AI1277" s="54">
        <v>0.115</v>
      </c>
      <c r="AJ1277" s="54">
        <v>2003</v>
      </c>
      <c r="AK1277" s="57" t="s">
        <v>5215</v>
      </c>
      <c r="AL1277" s="92"/>
    </row>
    <row r="1278" spans="1:38" x14ac:dyDescent="0.25">
      <c r="A1278" s="63"/>
      <c r="B1278" s="62"/>
      <c r="C1278" s="62"/>
      <c r="D1278" s="92"/>
      <c r="E1278" s="92"/>
      <c r="F1278" s="92"/>
      <c r="G1278" s="92"/>
      <c r="H1278" s="92"/>
      <c r="I1278" s="92"/>
      <c r="J1278" s="92"/>
      <c r="K1278" s="92"/>
      <c r="L1278" s="92"/>
      <c r="M1278" s="93"/>
      <c r="N1278" s="73"/>
      <c r="O1278" s="54"/>
      <c r="P1278" s="54"/>
      <c r="Q1278" s="94"/>
      <c r="R1278" s="98"/>
      <c r="S1278" s="99"/>
      <c r="T1278" s="93"/>
      <c r="U1278" s="93"/>
      <c r="V1278" s="100"/>
      <c r="W1278" s="92"/>
      <c r="X1278" s="95"/>
      <c r="Y1278" s="92"/>
      <c r="Z1278" s="92"/>
      <c r="AA1278" s="92"/>
      <c r="AB1278" s="92"/>
      <c r="AC1278" s="91"/>
      <c r="AD1278" s="92"/>
      <c r="AE1278" s="92"/>
      <c r="AF1278" s="92"/>
      <c r="AG1278" s="583"/>
      <c r="AH1278" s="67" t="s">
        <v>5216</v>
      </c>
      <c r="AI1278" s="54">
        <v>6.9000000000000006E-2</v>
      </c>
      <c r="AJ1278" s="54">
        <v>2003</v>
      </c>
      <c r="AK1278" s="57" t="s">
        <v>5217</v>
      </c>
      <c r="AL1278" s="92"/>
    </row>
    <row r="1279" spans="1:38" x14ac:dyDescent="0.25">
      <c r="A1279" s="63"/>
      <c r="B1279" s="62"/>
      <c r="C1279" s="62"/>
      <c r="D1279" s="92"/>
      <c r="E1279" s="92"/>
      <c r="F1279" s="92"/>
      <c r="G1279" s="92"/>
      <c r="H1279" s="92"/>
      <c r="I1279" s="92"/>
      <c r="J1279" s="92"/>
      <c r="K1279" s="92"/>
      <c r="L1279" s="92"/>
      <c r="M1279" s="93"/>
      <c r="N1279" s="73"/>
      <c r="O1279" s="54"/>
      <c r="P1279" s="54"/>
      <c r="Q1279" s="94"/>
      <c r="R1279" s="98"/>
      <c r="S1279" s="99"/>
      <c r="T1279" s="93"/>
      <c r="U1279" s="93"/>
      <c r="V1279" s="100"/>
      <c r="W1279" s="92"/>
      <c r="X1279" s="95"/>
      <c r="Y1279" s="92"/>
      <c r="Z1279" s="92"/>
      <c r="AA1279" s="92"/>
      <c r="AB1279" s="92"/>
      <c r="AC1279" s="91"/>
      <c r="AD1279" s="92"/>
      <c r="AE1279" s="92"/>
      <c r="AF1279" s="92"/>
      <c r="AG1279" s="583"/>
      <c r="AH1279" s="67" t="s">
        <v>5218</v>
      </c>
      <c r="AI1279" s="54">
        <v>6.9000000000000006E-2</v>
      </c>
      <c r="AJ1279" s="54">
        <v>2003</v>
      </c>
      <c r="AK1279" s="57" t="s">
        <v>5217</v>
      </c>
      <c r="AL1279" s="92"/>
    </row>
    <row r="1280" spans="1:38" x14ac:dyDescent="0.25">
      <c r="A1280" s="63"/>
      <c r="B1280" s="62"/>
      <c r="C1280" s="62"/>
      <c r="D1280" s="92"/>
      <c r="E1280" s="92"/>
      <c r="F1280" s="92"/>
      <c r="G1280" s="92"/>
      <c r="H1280" s="92"/>
      <c r="I1280" s="92"/>
      <c r="J1280" s="92"/>
      <c r="K1280" s="92"/>
      <c r="L1280" s="92"/>
      <c r="M1280" s="93"/>
      <c r="N1280" s="73"/>
      <c r="O1280" s="54"/>
      <c r="P1280" s="54"/>
      <c r="Q1280" s="94"/>
      <c r="R1280" s="98"/>
      <c r="S1280" s="99"/>
      <c r="T1280" s="93"/>
      <c r="U1280" s="93"/>
      <c r="V1280" s="100"/>
      <c r="W1280" s="92"/>
      <c r="X1280" s="95"/>
      <c r="Y1280" s="92"/>
      <c r="Z1280" s="92"/>
      <c r="AA1280" s="92"/>
      <c r="AB1280" s="92"/>
      <c r="AC1280" s="91"/>
      <c r="AD1280" s="92"/>
      <c r="AE1280" s="92"/>
      <c r="AF1280" s="92"/>
      <c r="AG1280" s="584"/>
      <c r="AH1280" s="67" t="s">
        <v>5219</v>
      </c>
      <c r="AI1280" s="54">
        <v>0.28199999999999997</v>
      </c>
      <c r="AJ1280" s="54">
        <v>2013</v>
      </c>
      <c r="AK1280" s="57" t="s">
        <v>3475</v>
      </c>
      <c r="AL1280" s="92"/>
    </row>
    <row r="1281" spans="1:38" x14ac:dyDescent="0.25">
      <c r="A1281" s="63"/>
      <c r="B1281" s="62"/>
      <c r="C1281" s="62"/>
      <c r="D1281" s="92"/>
      <c r="E1281" s="92"/>
      <c r="F1281" s="92"/>
      <c r="G1281" s="92"/>
      <c r="H1281" s="92"/>
      <c r="I1281" s="92"/>
      <c r="J1281" s="92"/>
      <c r="K1281" s="92"/>
      <c r="L1281" s="92"/>
      <c r="M1281" s="93"/>
      <c r="N1281" s="73"/>
      <c r="O1281" s="54"/>
      <c r="P1281" s="54"/>
      <c r="Q1281" s="94"/>
      <c r="R1281" s="98"/>
      <c r="S1281" s="99"/>
      <c r="T1281" s="93"/>
      <c r="U1281" s="93"/>
      <c r="V1281" s="100"/>
      <c r="W1281" s="92"/>
      <c r="X1281" s="95"/>
      <c r="Y1281" s="92"/>
      <c r="Z1281" s="92"/>
      <c r="AA1281" s="92"/>
      <c r="AB1281" s="92"/>
      <c r="AC1281" s="91"/>
      <c r="AD1281" s="92"/>
      <c r="AE1281" s="92"/>
      <c r="AF1281" s="92"/>
      <c r="AG1281" s="522" t="s">
        <v>5220</v>
      </c>
      <c r="AH1281" s="67" t="s">
        <v>5223</v>
      </c>
      <c r="AI1281" s="69" t="s">
        <v>5224</v>
      </c>
      <c r="AJ1281" s="54">
        <v>2020</v>
      </c>
      <c r="AK1281" s="57" t="s">
        <v>3681</v>
      </c>
      <c r="AL1281" s="92"/>
    </row>
    <row r="1282" spans="1:38" x14ac:dyDescent="0.25">
      <c r="A1282" s="63"/>
      <c r="B1282" s="62"/>
      <c r="C1282" s="62"/>
      <c r="D1282" s="92"/>
      <c r="E1282" s="92"/>
      <c r="F1282" s="92"/>
      <c r="G1282" s="92"/>
      <c r="H1282" s="92"/>
      <c r="I1282" s="92"/>
      <c r="J1282" s="92"/>
      <c r="K1282" s="92"/>
      <c r="L1282" s="92"/>
      <c r="M1282" s="93"/>
      <c r="N1282" s="73"/>
      <c r="O1282" s="54"/>
      <c r="P1282" s="54"/>
      <c r="Q1282" s="94"/>
      <c r="R1282" s="98"/>
      <c r="S1282" s="99"/>
      <c r="T1282" s="93"/>
      <c r="U1282" s="93"/>
      <c r="V1282" s="100"/>
      <c r="W1282" s="92"/>
      <c r="X1282" s="95"/>
      <c r="Y1282" s="92"/>
      <c r="Z1282" s="92"/>
      <c r="AA1282" s="92"/>
      <c r="AB1282" s="92"/>
      <c r="AC1282" s="91"/>
      <c r="AD1282" s="92"/>
      <c r="AE1282" s="92"/>
      <c r="AF1282" s="92"/>
      <c r="AG1282" s="522"/>
      <c r="AL1282" s="92"/>
    </row>
    <row r="1283" spans="1:38" x14ac:dyDescent="0.25">
      <c r="A1283" s="63"/>
      <c r="B1283" s="62"/>
      <c r="C1283" s="62"/>
      <c r="D1283" s="92"/>
      <c r="E1283" s="92"/>
      <c r="F1283" s="92"/>
      <c r="G1283" s="92"/>
      <c r="H1283" s="92"/>
      <c r="I1283" s="92"/>
      <c r="J1283" s="92"/>
      <c r="K1283" s="92"/>
      <c r="L1283" s="92"/>
      <c r="M1283" s="93"/>
      <c r="N1283" s="73"/>
      <c r="O1283" s="54"/>
      <c r="P1283" s="54"/>
      <c r="Q1283" s="94"/>
      <c r="R1283" s="98"/>
      <c r="S1283" s="99"/>
      <c r="T1283" s="93"/>
      <c r="U1283" s="93"/>
      <c r="V1283" s="100"/>
      <c r="W1283" s="92"/>
      <c r="X1283" s="95"/>
      <c r="Y1283" s="92"/>
      <c r="Z1283" s="92"/>
      <c r="AA1283" s="92"/>
      <c r="AB1283" s="92"/>
      <c r="AC1283" s="91"/>
      <c r="AD1283" s="92"/>
      <c r="AE1283" s="92"/>
      <c r="AF1283" s="92"/>
      <c r="AG1283" s="522"/>
      <c r="AH1283" s="67"/>
      <c r="AI1283" s="54"/>
      <c r="AJ1283" s="54"/>
      <c r="AK1283" s="57"/>
      <c r="AL1283" s="92"/>
    </row>
    <row r="1284" spans="1:38" x14ac:dyDescent="0.25">
      <c r="A1284" s="63"/>
      <c r="B1284" s="62"/>
      <c r="C1284" s="62"/>
      <c r="D1284" s="92"/>
      <c r="E1284" s="92"/>
      <c r="F1284" s="92"/>
      <c r="G1284" s="92"/>
      <c r="H1284" s="92"/>
      <c r="I1284" s="92"/>
      <c r="J1284" s="92"/>
      <c r="K1284" s="92"/>
      <c r="L1284" s="92"/>
      <c r="M1284" s="93"/>
      <c r="N1284" s="73"/>
      <c r="O1284" s="54"/>
      <c r="P1284" s="54"/>
      <c r="Q1284" s="94"/>
      <c r="R1284" s="98"/>
      <c r="S1284" s="99"/>
      <c r="T1284" s="93"/>
      <c r="U1284" s="93"/>
      <c r="V1284" s="100"/>
      <c r="W1284" s="92"/>
      <c r="X1284" s="95"/>
      <c r="Y1284" s="92"/>
      <c r="Z1284" s="92"/>
      <c r="AA1284" s="92"/>
      <c r="AB1284" s="92"/>
      <c r="AC1284" s="91"/>
      <c r="AD1284" s="92"/>
      <c r="AE1284" s="92"/>
      <c r="AF1284" s="92"/>
      <c r="AG1284" s="522"/>
      <c r="AH1284" s="67"/>
      <c r="AI1284" s="54"/>
      <c r="AJ1284" s="54"/>
      <c r="AK1284" s="57"/>
      <c r="AL1284" s="92"/>
    </row>
    <row r="1285" spans="1:38" x14ac:dyDescent="0.25">
      <c r="A1285" s="63"/>
      <c r="B1285" s="62"/>
      <c r="C1285" s="62"/>
      <c r="D1285" s="92"/>
      <c r="E1285" s="92"/>
      <c r="F1285" s="92"/>
      <c r="G1285" s="92"/>
      <c r="H1285" s="92"/>
      <c r="I1285" s="92"/>
      <c r="J1285" s="92"/>
      <c r="K1285" s="92"/>
      <c r="L1285" s="92"/>
      <c r="M1285" s="93" t="s">
        <v>5194</v>
      </c>
      <c r="N1285" s="73" t="s">
        <v>5225</v>
      </c>
      <c r="O1285" s="54">
        <v>0.23799999999999999</v>
      </c>
      <c r="P1285" s="54">
        <v>2005</v>
      </c>
      <c r="Q1285" s="94" t="s">
        <v>3567</v>
      </c>
      <c r="R1285" s="98"/>
      <c r="S1285" s="99"/>
      <c r="T1285" s="93"/>
      <c r="U1285" s="93"/>
      <c r="V1285" s="100"/>
      <c r="W1285" s="92"/>
      <c r="X1285" s="95"/>
      <c r="Y1285" s="92"/>
      <c r="Z1285" s="92"/>
      <c r="AA1285" s="92"/>
      <c r="AB1285" s="92"/>
      <c r="AC1285" s="91"/>
      <c r="AD1285" s="92"/>
      <c r="AE1285" s="92"/>
      <c r="AF1285" s="92"/>
      <c r="AG1285" s="522"/>
      <c r="AH1285" s="67"/>
      <c r="AI1285" s="54"/>
      <c r="AJ1285" s="54"/>
      <c r="AK1285" s="57"/>
      <c r="AL1285" s="92"/>
    </row>
    <row r="1286" spans="1:38" x14ac:dyDescent="0.25">
      <c r="A1286" s="63"/>
      <c r="B1286" s="62"/>
      <c r="C1286" s="62"/>
      <c r="D1286" s="92"/>
      <c r="E1286" s="92"/>
      <c r="F1286" s="92"/>
      <c r="G1286" s="92"/>
      <c r="H1286" s="92"/>
      <c r="I1286" s="92"/>
      <c r="J1286" s="92"/>
      <c r="K1286" s="92"/>
      <c r="L1286" s="92"/>
      <c r="M1286" s="93" t="s">
        <v>5226</v>
      </c>
      <c r="N1286" s="73" t="s">
        <v>5227</v>
      </c>
      <c r="O1286" s="54">
        <v>0.97899999999999998</v>
      </c>
      <c r="P1286" s="54">
        <v>1989</v>
      </c>
      <c r="Q1286" s="94" t="s">
        <v>3567</v>
      </c>
      <c r="R1286" s="66" t="s">
        <v>4953</v>
      </c>
      <c r="S1286" s="578">
        <v>81</v>
      </c>
      <c r="T1286" s="578">
        <v>1993</v>
      </c>
      <c r="U1286" s="578" t="s">
        <v>1016</v>
      </c>
      <c r="V1286" s="578" t="s">
        <v>56</v>
      </c>
      <c r="W1286" s="92"/>
      <c r="X1286" s="95"/>
      <c r="Y1286" s="92"/>
      <c r="Z1286" s="92"/>
      <c r="AA1286" s="92"/>
      <c r="AB1286" s="92"/>
      <c r="AC1286" s="91"/>
      <c r="AD1286" s="92"/>
      <c r="AE1286" s="92"/>
      <c r="AF1286" s="92"/>
      <c r="AG1286" s="522"/>
      <c r="AH1286" s="67"/>
      <c r="AI1286" s="54"/>
      <c r="AJ1286" s="54"/>
      <c r="AK1286" s="57"/>
      <c r="AL1286" s="92"/>
    </row>
    <row r="1287" spans="1:38" ht="38.25" x14ac:dyDescent="0.25">
      <c r="A1287" s="63"/>
      <c r="B1287" s="62"/>
      <c r="C1287" s="62"/>
      <c r="D1287" s="92"/>
      <c r="E1287" s="92"/>
      <c r="F1287" s="92"/>
      <c r="G1287" s="92"/>
      <c r="H1287" s="92"/>
      <c r="I1287" s="92"/>
      <c r="J1287" s="92"/>
      <c r="K1287" s="92"/>
      <c r="L1287" s="92"/>
      <c r="M1287" s="93"/>
      <c r="N1287" s="73"/>
      <c r="O1287" s="54"/>
      <c r="P1287" s="54"/>
      <c r="Q1287" s="94"/>
      <c r="R1287" s="110" t="s">
        <v>4712</v>
      </c>
      <c r="S1287" s="579"/>
      <c r="T1287" s="579"/>
      <c r="U1287" s="579"/>
      <c r="V1287" s="579"/>
      <c r="W1287" s="92"/>
      <c r="X1287" s="95"/>
      <c r="Y1287" s="92"/>
      <c r="Z1287" s="92"/>
      <c r="AA1287" s="92"/>
      <c r="AB1287" s="92"/>
      <c r="AC1287" s="91"/>
      <c r="AD1287" s="92"/>
      <c r="AE1287" s="92"/>
      <c r="AF1287" s="92"/>
      <c r="AG1287" s="522"/>
      <c r="AH1287" s="67"/>
      <c r="AI1287" s="54"/>
      <c r="AJ1287" s="54"/>
      <c r="AK1287" s="57"/>
      <c r="AL1287" s="92"/>
    </row>
    <row r="1288" spans="1:38" x14ac:dyDescent="0.25">
      <c r="A1288" s="63"/>
      <c r="B1288" s="62"/>
      <c r="C1288" s="62"/>
      <c r="D1288" s="92"/>
      <c r="E1288" s="92"/>
      <c r="F1288" s="92"/>
      <c r="G1288" s="92"/>
      <c r="H1288" s="92"/>
      <c r="I1288" s="92"/>
      <c r="J1288" s="92"/>
      <c r="K1288" s="92"/>
      <c r="L1288" s="92"/>
      <c r="M1288" s="93"/>
      <c r="N1288" s="73"/>
      <c r="O1288" s="54"/>
      <c r="P1288" s="54"/>
      <c r="Q1288" s="94"/>
      <c r="R1288" s="98"/>
      <c r="S1288" s="99"/>
      <c r="T1288" s="93"/>
      <c r="U1288" s="93"/>
      <c r="V1288" s="100"/>
      <c r="W1288" s="92"/>
      <c r="X1288" s="95"/>
      <c r="Y1288" s="92"/>
      <c r="Z1288" s="92"/>
      <c r="AA1288" s="92"/>
      <c r="AB1288" s="92"/>
      <c r="AC1288" s="91"/>
      <c r="AD1288" s="92"/>
      <c r="AE1288" s="92"/>
      <c r="AF1288" s="92"/>
      <c r="AG1288" s="522"/>
      <c r="AH1288" s="67"/>
      <c r="AI1288" s="54"/>
      <c r="AJ1288" s="54"/>
      <c r="AK1288" s="57"/>
      <c r="AL1288" s="92"/>
    </row>
    <row r="1289" spans="1:38" x14ac:dyDescent="0.25">
      <c r="A1289" s="63"/>
      <c r="B1289" s="62"/>
      <c r="C1289" s="62"/>
      <c r="D1289" s="92"/>
      <c r="E1289" s="92"/>
      <c r="F1289" s="92"/>
      <c r="G1289" s="92"/>
      <c r="H1289" s="92"/>
      <c r="I1289" s="92"/>
      <c r="J1289" s="92"/>
      <c r="K1289" s="92"/>
      <c r="L1289" s="92"/>
      <c r="M1289" s="93"/>
      <c r="N1289" s="73"/>
      <c r="O1289" s="54"/>
      <c r="P1289" s="54"/>
      <c r="Q1289" s="94"/>
      <c r="R1289" s="98"/>
      <c r="S1289" s="99"/>
      <c r="T1289" s="93"/>
      <c r="U1289" s="93"/>
      <c r="V1289" s="100"/>
      <c r="W1289" s="92"/>
      <c r="X1289" s="95"/>
      <c r="Y1289" s="92"/>
      <c r="Z1289" s="92"/>
      <c r="AA1289" s="92"/>
      <c r="AB1289" s="92"/>
      <c r="AC1289" s="91"/>
      <c r="AD1289" s="92"/>
      <c r="AE1289" s="92"/>
      <c r="AF1289" s="92"/>
      <c r="AG1289" s="522"/>
      <c r="AH1289" s="67"/>
      <c r="AI1289" s="54"/>
      <c r="AJ1289" s="54"/>
      <c r="AK1289" s="57"/>
      <c r="AL1289" s="92"/>
    </row>
    <row r="1290" spans="1:38" x14ac:dyDescent="0.25">
      <c r="A1290" s="63"/>
      <c r="B1290" s="62"/>
      <c r="C1290" s="62"/>
      <c r="D1290" s="92"/>
      <c r="E1290" s="92"/>
      <c r="F1290" s="92"/>
      <c r="G1290" s="92"/>
      <c r="H1290" s="92"/>
      <c r="I1290" s="92"/>
      <c r="J1290" s="92"/>
      <c r="K1290" s="92"/>
      <c r="L1290" s="92"/>
      <c r="M1290" s="93"/>
      <c r="N1290" s="73"/>
      <c r="O1290" s="54"/>
      <c r="P1290" s="54"/>
      <c r="Q1290" s="94"/>
      <c r="R1290" s="98"/>
      <c r="S1290" s="99"/>
      <c r="T1290" s="93"/>
      <c r="U1290" s="93"/>
      <c r="V1290" s="100"/>
      <c r="W1290" s="92"/>
      <c r="X1290" s="95"/>
      <c r="Y1290" s="92"/>
      <c r="Z1290" s="92"/>
      <c r="AA1290" s="92"/>
      <c r="AB1290" s="92"/>
      <c r="AC1290" s="91"/>
      <c r="AD1290" s="92"/>
      <c r="AE1290" s="92"/>
      <c r="AF1290" s="92"/>
      <c r="AG1290" s="522"/>
      <c r="AH1290" s="67"/>
      <c r="AI1290" s="54"/>
      <c r="AJ1290" s="54"/>
      <c r="AK1290" s="57"/>
      <c r="AL1290" s="92"/>
    </row>
    <row r="1291" spans="1:38" x14ac:dyDescent="0.25">
      <c r="A1291" s="63"/>
      <c r="B1291" s="62"/>
      <c r="C1291" s="62"/>
      <c r="D1291" s="92"/>
      <c r="E1291" s="92"/>
      <c r="F1291" s="92"/>
      <c r="G1291" s="92"/>
      <c r="H1291" s="92"/>
      <c r="I1291" s="92"/>
      <c r="J1291" s="92"/>
      <c r="K1291" s="92"/>
      <c r="L1291" s="92"/>
      <c r="M1291" s="93"/>
      <c r="N1291" s="73"/>
      <c r="O1291" s="54"/>
      <c r="P1291" s="54"/>
      <c r="Q1291" s="94"/>
      <c r="R1291" s="98"/>
      <c r="S1291" s="99"/>
      <c r="T1291" s="93"/>
      <c r="U1291" s="93"/>
      <c r="V1291" s="100"/>
      <c r="W1291" s="92"/>
      <c r="X1291" s="95"/>
      <c r="Y1291" s="92"/>
      <c r="Z1291" s="92"/>
      <c r="AA1291" s="92"/>
      <c r="AB1291" s="92"/>
      <c r="AC1291" s="91"/>
      <c r="AD1291" s="92"/>
      <c r="AE1291" s="92"/>
      <c r="AF1291" s="92"/>
      <c r="AG1291" s="522"/>
      <c r="AH1291" s="67"/>
      <c r="AI1291" s="54"/>
      <c r="AJ1291" s="54"/>
      <c r="AK1291" s="57"/>
      <c r="AL1291" s="92"/>
    </row>
    <row r="1292" spans="1:38" x14ac:dyDescent="0.25">
      <c r="A1292" s="63"/>
      <c r="B1292" s="62"/>
      <c r="C1292" s="62"/>
      <c r="D1292" s="92"/>
      <c r="E1292" s="92"/>
      <c r="F1292" s="92"/>
      <c r="G1292" s="92"/>
      <c r="H1292" s="92"/>
      <c r="I1292" s="92"/>
      <c r="J1292" s="92"/>
      <c r="K1292" s="92"/>
      <c r="L1292" s="92"/>
      <c r="M1292" s="93" t="s">
        <v>4826</v>
      </c>
      <c r="N1292" s="73" t="s">
        <v>5228</v>
      </c>
      <c r="O1292" s="54">
        <v>8.0000000000000002E-3</v>
      </c>
      <c r="P1292" s="54">
        <v>1986</v>
      </c>
      <c r="Q1292" s="94" t="s">
        <v>3567</v>
      </c>
      <c r="R1292" s="66" t="s">
        <v>4976</v>
      </c>
      <c r="S1292" s="578">
        <v>76</v>
      </c>
      <c r="T1292" s="578">
        <v>1986</v>
      </c>
      <c r="U1292" s="578" t="s">
        <v>1016</v>
      </c>
      <c r="V1292" s="578" t="s">
        <v>1734</v>
      </c>
      <c r="W1292" s="92"/>
      <c r="X1292" s="95"/>
      <c r="Y1292" s="92"/>
      <c r="Z1292" s="92"/>
      <c r="AA1292" s="92"/>
      <c r="AB1292" s="92"/>
      <c r="AC1292" s="91"/>
      <c r="AD1292" s="92"/>
      <c r="AE1292" s="92"/>
      <c r="AF1292" s="92"/>
      <c r="AG1292" s="522"/>
      <c r="AH1292" s="67"/>
      <c r="AI1292" s="54"/>
      <c r="AJ1292" s="54"/>
      <c r="AK1292" s="57"/>
      <c r="AL1292" s="92"/>
    </row>
    <row r="1293" spans="1:38" ht="38.25" x14ac:dyDescent="0.25">
      <c r="A1293" s="63"/>
      <c r="B1293" s="62"/>
      <c r="C1293" s="62"/>
      <c r="D1293" s="92"/>
      <c r="E1293" s="92"/>
      <c r="F1293" s="92"/>
      <c r="G1293" s="92"/>
      <c r="H1293" s="92"/>
      <c r="I1293" s="92"/>
      <c r="J1293" s="92"/>
      <c r="K1293" s="92"/>
      <c r="L1293" s="92"/>
      <c r="M1293" s="93"/>
      <c r="N1293" s="73"/>
      <c r="O1293" s="54"/>
      <c r="P1293" s="54"/>
      <c r="Q1293" s="94"/>
      <c r="R1293" s="110" t="s">
        <v>4514</v>
      </c>
      <c r="S1293" s="579"/>
      <c r="T1293" s="579"/>
      <c r="U1293" s="579"/>
      <c r="V1293" s="579"/>
      <c r="W1293" s="92"/>
      <c r="X1293" s="95"/>
      <c r="Y1293" s="92"/>
      <c r="Z1293" s="92"/>
      <c r="AA1293" s="92"/>
      <c r="AB1293" s="92"/>
      <c r="AC1293" s="91"/>
      <c r="AD1293" s="92"/>
      <c r="AE1293" s="92"/>
      <c r="AF1293" s="92"/>
      <c r="AG1293" s="522"/>
      <c r="AH1293" s="67"/>
      <c r="AI1293" s="54"/>
      <c r="AJ1293" s="54"/>
      <c r="AK1293" s="57"/>
      <c r="AL1293" s="92"/>
    </row>
    <row r="1294" spans="1:38" x14ac:dyDescent="0.25">
      <c r="A1294" s="63"/>
      <c r="B1294" s="62"/>
      <c r="C1294" s="62"/>
      <c r="D1294" s="92"/>
      <c r="E1294" s="92"/>
      <c r="F1294" s="92"/>
      <c r="G1294" s="92"/>
      <c r="H1294" s="92"/>
      <c r="I1294" s="92"/>
      <c r="J1294" s="92"/>
      <c r="K1294" s="92"/>
      <c r="L1294" s="92"/>
      <c r="M1294" s="93" t="s">
        <v>4826</v>
      </c>
      <c r="N1294" s="73" t="s">
        <v>5229</v>
      </c>
      <c r="O1294" s="54">
        <v>0.48699999999999999</v>
      </c>
      <c r="P1294" s="54">
        <v>1998</v>
      </c>
      <c r="Q1294" s="94" t="s">
        <v>5230</v>
      </c>
      <c r="R1294" s="66" t="s">
        <v>5231</v>
      </c>
      <c r="S1294" s="578">
        <v>87</v>
      </c>
      <c r="T1294" s="578">
        <v>1998</v>
      </c>
      <c r="U1294" s="578" t="s">
        <v>1016</v>
      </c>
      <c r="V1294" s="578" t="s">
        <v>28</v>
      </c>
      <c r="W1294" s="92"/>
      <c r="X1294" s="95"/>
      <c r="Y1294" s="92"/>
      <c r="Z1294" s="92"/>
      <c r="AA1294" s="92"/>
      <c r="AB1294" s="92"/>
      <c r="AC1294" s="91"/>
      <c r="AD1294" s="92"/>
      <c r="AE1294" s="92"/>
      <c r="AF1294" s="92"/>
      <c r="AG1294" s="582" t="s">
        <v>5232</v>
      </c>
      <c r="AH1294" s="67" t="s">
        <v>5233</v>
      </c>
      <c r="AI1294" s="54">
        <v>3.4000000000000002E-2</v>
      </c>
      <c r="AJ1294" s="54">
        <v>1998</v>
      </c>
      <c r="AK1294" s="57" t="s">
        <v>4256</v>
      </c>
      <c r="AL1294" s="92"/>
    </row>
    <row r="1295" spans="1:38" ht="38.25" x14ac:dyDescent="0.25">
      <c r="A1295" s="63"/>
      <c r="B1295" s="62"/>
      <c r="C1295" s="62"/>
      <c r="D1295" s="92"/>
      <c r="E1295" s="92"/>
      <c r="F1295" s="92"/>
      <c r="G1295" s="92"/>
      <c r="H1295" s="92"/>
      <c r="I1295" s="92"/>
      <c r="J1295" s="92"/>
      <c r="K1295" s="92"/>
      <c r="L1295" s="92"/>
      <c r="M1295" s="93"/>
      <c r="N1295" s="73"/>
      <c r="O1295" s="54"/>
      <c r="P1295" s="54"/>
      <c r="Q1295" s="94"/>
      <c r="R1295" s="110" t="s">
        <v>5234</v>
      </c>
      <c r="S1295" s="579"/>
      <c r="T1295" s="579"/>
      <c r="U1295" s="579"/>
      <c r="V1295" s="579"/>
      <c r="W1295" s="92"/>
      <c r="X1295" s="95"/>
      <c r="Y1295" s="92"/>
      <c r="Z1295" s="92"/>
      <c r="AA1295" s="92"/>
      <c r="AB1295" s="92"/>
      <c r="AC1295" s="91"/>
      <c r="AD1295" s="92"/>
      <c r="AE1295" s="92"/>
      <c r="AF1295" s="92"/>
      <c r="AG1295" s="583"/>
      <c r="AH1295" s="67" t="s">
        <v>5235</v>
      </c>
      <c r="AI1295" s="54">
        <v>3.4000000000000002E-2</v>
      </c>
      <c r="AJ1295" s="54">
        <v>1998</v>
      </c>
      <c r="AK1295" s="57" t="s">
        <v>4256</v>
      </c>
      <c r="AL1295" s="92"/>
    </row>
    <row r="1296" spans="1:38" x14ac:dyDescent="0.25">
      <c r="A1296" s="63"/>
      <c r="B1296" s="62"/>
      <c r="C1296" s="62"/>
      <c r="D1296" s="92"/>
      <c r="E1296" s="92"/>
      <c r="F1296" s="92"/>
      <c r="G1296" s="92"/>
      <c r="H1296" s="92"/>
      <c r="I1296" s="92"/>
      <c r="J1296" s="92"/>
      <c r="K1296" s="92"/>
      <c r="L1296" s="92"/>
      <c r="M1296" s="93"/>
      <c r="N1296" s="73"/>
      <c r="O1296" s="54"/>
      <c r="P1296" s="54"/>
      <c r="Q1296" s="94"/>
      <c r="R1296" s="98"/>
      <c r="S1296" s="99"/>
      <c r="T1296" s="93"/>
      <c r="U1296" s="93"/>
      <c r="V1296" s="100"/>
      <c r="W1296" s="92"/>
      <c r="X1296" s="95"/>
      <c r="Y1296" s="92"/>
      <c r="Z1296" s="92"/>
      <c r="AA1296" s="92"/>
      <c r="AB1296" s="92"/>
      <c r="AC1296" s="91"/>
      <c r="AD1296" s="92"/>
      <c r="AE1296" s="92"/>
      <c r="AF1296" s="92"/>
      <c r="AG1296" s="583"/>
      <c r="AH1296" s="67" t="s">
        <v>5236</v>
      </c>
      <c r="AI1296" s="54">
        <v>0.02</v>
      </c>
      <c r="AJ1296" s="54">
        <v>1998</v>
      </c>
      <c r="AK1296" s="57" t="s">
        <v>3454</v>
      </c>
      <c r="AL1296" s="92"/>
    </row>
    <row r="1297" spans="1:38" x14ac:dyDescent="0.25">
      <c r="A1297" s="63"/>
      <c r="B1297" s="62"/>
      <c r="C1297" s="62"/>
      <c r="D1297" s="92"/>
      <c r="E1297" s="92"/>
      <c r="F1297" s="92"/>
      <c r="G1297" s="92"/>
      <c r="H1297" s="92"/>
      <c r="I1297" s="92"/>
      <c r="J1297" s="92"/>
      <c r="K1297" s="92"/>
      <c r="L1297" s="92"/>
      <c r="M1297" s="93"/>
      <c r="N1297" s="73"/>
      <c r="O1297" s="54"/>
      <c r="P1297" s="54"/>
      <c r="Q1297" s="94"/>
      <c r="R1297" s="98"/>
      <c r="S1297" s="99"/>
      <c r="T1297" s="93"/>
      <c r="U1297" s="93"/>
      <c r="V1297" s="100"/>
      <c r="W1297" s="92"/>
      <c r="X1297" s="95"/>
      <c r="Y1297" s="92"/>
      <c r="Z1297" s="92"/>
      <c r="AA1297" s="92"/>
      <c r="AB1297" s="92"/>
      <c r="AC1297" s="91"/>
      <c r="AD1297" s="92"/>
      <c r="AE1297" s="92"/>
      <c r="AF1297" s="92"/>
      <c r="AG1297" s="583"/>
      <c r="AH1297" s="67" t="s">
        <v>5237</v>
      </c>
      <c r="AI1297" s="54">
        <v>4.1000000000000002E-2</v>
      </c>
      <c r="AJ1297" s="54">
        <v>1998</v>
      </c>
      <c r="AK1297" s="57" t="s">
        <v>3454</v>
      </c>
      <c r="AL1297" s="92"/>
    </row>
    <row r="1298" spans="1:38" x14ac:dyDescent="0.25">
      <c r="A1298" s="63"/>
      <c r="B1298" s="62"/>
      <c r="C1298" s="62"/>
      <c r="D1298" s="92"/>
      <c r="E1298" s="92"/>
      <c r="F1298" s="92"/>
      <c r="G1298" s="92"/>
      <c r="H1298" s="92"/>
      <c r="I1298" s="92"/>
      <c r="J1298" s="92"/>
      <c r="K1298" s="92"/>
      <c r="L1298" s="92"/>
      <c r="M1298" s="93"/>
      <c r="N1298" s="73"/>
      <c r="O1298" s="54"/>
      <c r="P1298" s="54"/>
      <c r="Q1298" s="94"/>
      <c r="R1298" s="98"/>
      <c r="S1298" s="99"/>
      <c r="T1298" s="93"/>
      <c r="U1298" s="93"/>
      <c r="V1298" s="100"/>
      <c r="W1298" s="92"/>
      <c r="X1298" s="95"/>
      <c r="Y1298" s="92"/>
      <c r="Z1298" s="92"/>
      <c r="AA1298" s="92"/>
      <c r="AB1298" s="92"/>
      <c r="AC1298" s="91"/>
      <c r="AD1298" s="92"/>
      <c r="AE1298" s="92"/>
      <c r="AF1298" s="92"/>
      <c r="AG1298" s="583"/>
      <c r="AH1298" s="67" t="s">
        <v>5238</v>
      </c>
      <c r="AI1298" s="54">
        <v>4.2999999999999997E-2</v>
      </c>
      <c r="AJ1298" s="54">
        <v>1998</v>
      </c>
      <c r="AK1298" s="57" t="s">
        <v>5239</v>
      </c>
      <c r="AL1298" s="92"/>
    </row>
    <row r="1299" spans="1:38" x14ac:dyDescent="0.25">
      <c r="A1299" s="63"/>
      <c r="B1299" s="62"/>
      <c r="C1299" s="62"/>
      <c r="D1299" s="92"/>
      <c r="E1299" s="92"/>
      <c r="F1299" s="92"/>
      <c r="G1299" s="92"/>
      <c r="H1299" s="92"/>
      <c r="I1299" s="92"/>
      <c r="J1299" s="92"/>
      <c r="K1299" s="92"/>
      <c r="L1299" s="92"/>
      <c r="M1299" s="93"/>
      <c r="N1299" s="73"/>
      <c r="O1299" s="54"/>
      <c r="P1299" s="54"/>
      <c r="Q1299" s="94"/>
      <c r="R1299" s="98"/>
      <c r="S1299" s="99"/>
      <c r="T1299" s="93"/>
      <c r="U1299" s="93"/>
      <c r="V1299" s="100"/>
      <c r="W1299" s="92"/>
      <c r="X1299" s="95"/>
      <c r="Y1299" s="92"/>
      <c r="Z1299" s="92"/>
      <c r="AA1299" s="92"/>
      <c r="AB1299" s="92"/>
      <c r="AC1299" s="91"/>
      <c r="AD1299" s="92"/>
      <c r="AE1299" s="92"/>
      <c r="AF1299" s="92"/>
      <c r="AG1299" s="583"/>
      <c r="AH1299" s="67" t="s">
        <v>5240</v>
      </c>
      <c r="AI1299" s="54">
        <v>9.4E-2</v>
      </c>
      <c r="AJ1299" s="54">
        <v>1998</v>
      </c>
      <c r="AK1299" s="57" t="s">
        <v>5239</v>
      </c>
      <c r="AL1299" s="92"/>
    </row>
    <row r="1300" spans="1:38" x14ac:dyDescent="0.25">
      <c r="A1300" s="63"/>
      <c r="B1300" s="62"/>
      <c r="C1300" s="62"/>
      <c r="D1300" s="92"/>
      <c r="E1300" s="92"/>
      <c r="F1300" s="92"/>
      <c r="G1300" s="92"/>
      <c r="H1300" s="92"/>
      <c r="I1300" s="92"/>
      <c r="J1300" s="92"/>
      <c r="K1300" s="92"/>
      <c r="L1300" s="92"/>
      <c r="M1300" s="93"/>
      <c r="N1300" s="73"/>
      <c r="O1300" s="54"/>
      <c r="P1300" s="54"/>
      <c r="Q1300" s="94"/>
      <c r="R1300" s="98"/>
      <c r="S1300" s="99"/>
      <c r="T1300" s="93"/>
      <c r="U1300" s="93"/>
      <c r="V1300" s="100"/>
      <c r="W1300" s="92"/>
      <c r="X1300" s="95"/>
      <c r="Y1300" s="92"/>
      <c r="Z1300" s="92"/>
      <c r="AA1300" s="92"/>
      <c r="AB1300" s="92"/>
      <c r="AC1300" s="91"/>
      <c r="AD1300" s="92"/>
      <c r="AE1300" s="92"/>
      <c r="AF1300" s="92"/>
      <c r="AG1300" s="583"/>
      <c r="AH1300" s="67" t="s">
        <v>5241</v>
      </c>
      <c r="AI1300" s="54">
        <v>8.3000000000000004E-2</v>
      </c>
      <c r="AJ1300" s="54">
        <v>1998</v>
      </c>
      <c r="AK1300" s="57" t="s">
        <v>5242</v>
      </c>
      <c r="AL1300" s="92"/>
    </row>
    <row r="1301" spans="1:38" x14ac:dyDescent="0.25">
      <c r="A1301" s="63"/>
      <c r="B1301" s="62"/>
      <c r="C1301" s="62"/>
      <c r="D1301" s="92"/>
      <c r="E1301" s="92"/>
      <c r="F1301" s="92"/>
      <c r="G1301" s="92"/>
      <c r="H1301" s="92"/>
      <c r="I1301" s="92"/>
      <c r="J1301" s="92"/>
      <c r="K1301" s="92"/>
      <c r="L1301" s="92"/>
      <c r="M1301" s="93"/>
      <c r="N1301" s="73"/>
      <c r="O1301" s="54"/>
      <c r="P1301" s="54"/>
      <c r="Q1301" s="94"/>
      <c r="R1301" s="98"/>
      <c r="S1301" s="99"/>
      <c r="T1301" s="93"/>
      <c r="U1301" s="93"/>
      <c r="V1301" s="100"/>
      <c r="W1301" s="92"/>
      <c r="X1301" s="95"/>
      <c r="Y1301" s="92"/>
      <c r="Z1301" s="92"/>
      <c r="AA1301" s="92"/>
      <c r="AB1301" s="92"/>
      <c r="AC1301" s="91"/>
      <c r="AD1301" s="92"/>
      <c r="AE1301" s="92"/>
      <c r="AF1301" s="92"/>
      <c r="AG1301" s="583"/>
      <c r="AH1301" s="67" t="s">
        <v>5243</v>
      </c>
      <c r="AI1301" s="54">
        <v>8.3000000000000004E-2</v>
      </c>
      <c r="AJ1301" s="54">
        <v>1998</v>
      </c>
      <c r="AK1301" s="57" t="s">
        <v>5242</v>
      </c>
      <c r="AL1301" s="92"/>
    </row>
    <row r="1302" spans="1:38" x14ac:dyDescent="0.25">
      <c r="A1302" s="63"/>
      <c r="B1302" s="62"/>
      <c r="C1302" s="62"/>
      <c r="D1302" s="92"/>
      <c r="E1302" s="92"/>
      <c r="F1302" s="92"/>
      <c r="G1302" s="92"/>
      <c r="H1302" s="92"/>
      <c r="I1302" s="92"/>
      <c r="J1302" s="92"/>
      <c r="K1302" s="92"/>
      <c r="L1302" s="92"/>
      <c r="M1302" s="93"/>
      <c r="N1302" s="73"/>
      <c r="O1302" s="54"/>
      <c r="P1302" s="54"/>
      <c r="Q1302" s="94"/>
      <c r="R1302" s="98"/>
      <c r="S1302" s="99"/>
      <c r="T1302" s="93"/>
      <c r="U1302" s="93"/>
      <c r="V1302" s="100"/>
      <c r="W1302" s="92"/>
      <c r="X1302" s="95"/>
      <c r="Y1302" s="92"/>
      <c r="Z1302" s="92"/>
      <c r="AA1302" s="92"/>
      <c r="AB1302" s="92"/>
      <c r="AC1302" s="91"/>
      <c r="AD1302" s="92"/>
      <c r="AE1302" s="92"/>
      <c r="AF1302" s="92"/>
      <c r="AG1302" s="583"/>
      <c r="AH1302" s="67" t="s">
        <v>5244</v>
      </c>
      <c r="AI1302" s="54">
        <v>7.4999999999999997E-2</v>
      </c>
      <c r="AJ1302" s="54">
        <v>1998</v>
      </c>
      <c r="AK1302" s="57" t="s">
        <v>5239</v>
      </c>
      <c r="AL1302" s="92"/>
    </row>
    <row r="1303" spans="1:38" x14ac:dyDescent="0.25">
      <c r="A1303" s="63"/>
      <c r="B1303" s="62"/>
      <c r="C1303" s="62"/>
      <c r="D1303" s="92"/>
      <c r="E1303" s="92"/>
      <c r="F1303" s="92"/>
      <c r="G1303" s="92"/>
      <c r="H1303" s="92"/>
      <c r="I1303" s="92"/>
      <c r="J1303" s="92"/>
      <c r="K1303" s="92"/>
      <c r="L1303" s="92"/>
      <c r="M1303" s="93"/>
      <c r="N1303" s="73"/>
      <c r="O1303" s="54"/>
      <c r="P1303" s="54"/>
      <c r="Q1303" s="94"/>
      <c r="R1303" s="98"/>
      <c r="S1303" s="99"/>
      <c r="T1303" s="93"/>
      <c r="U1303" s="93"/>
      <c r="V1303" s="100"/>
      <c r="W1303" s="92"/>
      <c r="X1303" s="95"/>
      <c r="Y1303" s="92"/>
      <c r="Z1303" s="92"/>
      <c r="AA1303" s="92"/>
      <c r="AB1303" s="92"/>
      <c r="AC1303" s="91"/>
      <c r="AD1303" s="92"/>
      <c r="AE1303" s="92"/>
      <c r="AF1303" s="92"/>
      <c r="AG1303" s="584"/>
      <c r="AH1303" s="67" t="s">
        <v>5245</v>
      </c>
      <c r="AI1303" s="54">
        <v>7.0000000000000007E-2</v>
      </c>
      <c r="AJ1303" s="54">
        <v>1998</v>
      </c>
      <c r="AK1303" s="57" t="s">
        <v>181</v>
      </c>
      <c r="AL1303" s="92"/>
    </row>
    <row r="1304" spans="1:38" x14ac:dyDescent="0.25">
      <c r="A1304" s="63"/>
      <c r="B1304" s="62"/>
      <c r="C1304" s="62"/>
      <c r="D1304" s="92"/>
      <c r="E1304" s="92"/>
      <c r="F1304" s="92"/>
      <c r="G1304" s="92"/>
      <c r="H1304" s="92"/>
      <c r="I1304" s="92"/>
      <c r="J1304" s="92"/>
      <c r="K1304" s="92"/>
      <c r="L1304" s="92"/>
      <c r="M1304" s="93"/>
      <c r="N1304" s="73"/>
      <c r="O1304" s="54"/>
      <c r="P1304" s="54"/>
      <c r="Q1304" s="94"/>
      <c r="R1304" s="98"/>
      <c r="S1304" s="99"/>
      <c r="T1304" s="93"/>
      <c r="U1304" s="93"/>
      <c r="V1304" s="100"/>
      <c r="W1304" s="92"/>
      <c r="X1304" s="95"/>
      <c r="Y1304" s="92"/>
      <c r="Z1304" s="92"/>
      <c r="AA1304" s="92"/>
      <c r="AB1304" s="92"/>
      <c r="AC1304" s="91"/>
      <c r="AD1304" s="92"/>
      <c r="AE1304" s="92"/>
      <c r="AF1304" s="92"/>
      <c r="AG1304" s="522"/>
      <c r="AH1304" s="67"/>
      <c r="AI1304" s="54"/>
      <c r="AJ1304" s="54"/>
      <c r="AK1304" s="57"/>
      <c r="AL1304" s="92"/>
    </row>
    <row r="1305" spans="1:38" x14ac:dyDescent="0.25">
      <c r="A1305" s="63"/>
      <c r="B1305" s="62"/>
      <c r="C1305" s="62"/>
      <c r="D1305" s="92"/>
      <c r="E1305" s="92"/>
      <c r="F1305" s="92"/>
      <c r="G1305" s="92"/>
      <c r="H1305" s="92"/>
      <c r="I1305" s="92"/>
      <c r="J1305" s="92"/>
      <c r="K1305" s="92"/>
      <c r="L1305" s="92"/>
      <c r="M1305" s="93"/>
      <c r="N1305" s="73"/>
      <c r="O1305" s="54"/>
      <c r="P1305" s="54"/>
      <c r="Q1305" s="94"/>
      <c r="R1305" s="98"/>
      <c r="S1305" s="99"/>
      <c r="T1305" s="93"/>
      <c r="U1305" s="93"/>
      <c r="V1305" s="100"/>
      <c r="W1305" s="92"/>
      <c r="X1305" s="95"/>
      <c r="Y1305" s="92"/>
      <c r="Z1305" s="92"/>
      <c r="AA1305" s="92"/>
      <c r="AB1305" s="92"/>
      <c r="AC1305" s="91"/>
      <c r="AD1305" s="92"/>
      <c r="AE1305" s="92"/>
      <c r="AF1305" s="92"/>
      <c r="AG1305" s="522"/>
      <c r="AH1305" s="67"/>
      <c r="AI1305" s="54"/>
      <c r="AJ1305" s="54"/>
      <c r="AK1305" s="57"/>
      <c r="AL1305" s="92"/>
    </row>
    <row r="1306" spans="1:38" x14ac:dyDescent="0.25">
      <c r="A1306" s="63"/>
      <c r="B1306" s="62"/>
      <c r="C1306" s="62"/>
      <c r="D1306" s="92"/>
      <c r="E1306" s="92"/>
      <c r="F1306" s="92"/>
      <c r="G1306" s="92"/>
      <c r="H1306" s="92"/>
      <c r="I1306" s="92"/>
      <c r="J1306" s="92"/>
      <c r="K1306" s="92"/>
      <c r="L1306" s="92"/>
      <c r="M1306" s="93" t="s">
        <v>5226</v>
      </c>
      <c r="N1306" s="67" t="s">
        <v>5246</v>
      </c>
      <c r="O1306" s="54">
        <v>0.32100000000000001</v>
      </c>
      <c r="P1306" s="54">
        <v>1998</v>
      </c>
      <c r="Q1306" s="94" t="s">
        <v>5230</v>
      </c>
      <c r="R1306" s="66" t="s">
        <v>4953</v>
      </c>
      <c r="S1306" s="578">
        <v>81</v>
      </c>
      <c r="T1306" s="578">
        <v>1993</v>
      </c>
      <c r="U1306" s="578" t="s">
        <v>1016</v>
      </c>
      <c r="V1306" s="578" t="s">
        <v>56</v>
      </c>
      <c r="W1306" s="92"/>
      <c r="X1306" s="95"/>
      <c r="Y1306" s="92"/>
      <c r="Z1306" s="92"/>
      <c r="AA1306" s="92"/>
      <c r="AB1306" s="92"/>
      <c r="AC1306" s="91"/>
      <c r="AD1306" s="92"/>
      <c r="AE1306" s="92"/>
      <c r="AF1306" s="92"/>
      <c r="AG1306" s="522"/>
      <c r="AH1306" s="67"/>
      <c r="AI1306" s="54"/>
      <c r="AJ1306" s="54"/>
      <c r="AK1306" s="57"/>
      <c r="AL1306" s="92"/>
    </row>
    <row r="1307" spans="1:38" ht="38.25" x14ac:dyDescent="0.25">
      <c r="A1307" s="63"/>
      <c r="B1307" s="62"/>
      <c r="C1307" s="62"/>
      <c r="D1307" s="92"/>
      <c r="E1307" s="92"/>
      <c r="F1307" s="92"/>
      <c r="G1307" s="92"/>
      <c r="H1307" s="92"/>
      <c r="I1307" s="92"/>
      <c r="J1307" s="92"/>
      <c r="K1307" s="92"/>
      <c r="L1307" s="92"/>
      <c r="M1307" s="93"/>
      <c r="N1307" s="73"/>
      <c r="O1307" s="54"/>
      <c r="P1307" s="54"/>
      <c r="Q1307" s="94"/>
      <c r="R1307" s="110" t="s">
        <v>4712</v>
      </c>
      <c r="S1307" s="579"/>
      <c r="T1307" s="579"/>
      <c r="U1307" s="579"/>
      <c r="V1307" s="579"/>
      <c r="W1307" s="92"/>
      <c r="X1307" s="95"/>
      <c r="Y1307" s="92"/>
      <c r="Z1307" s="92"/>
      <c r="AA1307" s="92"/>
      <c r="AB1307" s="92"/>
      <c r="AC1307" s="91"/>
      <c r="AD1307" s="92"/>
      <c r="AE1307" s="92"/>
      <c r="AF1307" s="92"/>
      <c r="AG1307" s="522"/>
      <c r="AH1307" s="67"/>
      <c r="AI1307" s="54"/>
      <c r="AJ1307" s="54"/>
      <c r="AK1307" s="57"/>
      <c r="AL1307" s="92"/>
    </row>
    <row r="1308" spans="1:38" x14ac:dyDescent="0.25">
      <c r="A1308" s="63"/>
      <c r="B1308" s="62"/>
      <c r="C1308" s="62"/>
      <c r="D1308" s="92"/>
      <c r="E1308" s="92"/>
      <c r="F1308" s="92"/>
      <c r="G1308" s="92"/>
      <c r="H1308" s="92"/>
      <c r="I1308" s="92"/>
      <c r="J1308" s="92"/>
      <c r="K1308" s="92"/>
      <c r="L1308" s="92"/>
      <c r="M1308" s="93" t="s">
        <v>5247</v>
      </c>
      <c r="N1308" s="67" t="s">
        <v>5248</v>
      </c>
      <c r="O1308" s="54">
        <v>0.20799999999999999</v>
      </c>
      <c r="P1308" s="54">
        <v>1998</v>
      </c>
      <c r="Q1308" s="94" t="s">
        <v>3567</v>
      </c>
      <c r="R1308" s="98"/>
      <c r="S1308" s="99"/>
      <c r="T1308" s="93"/>
      <c r="U1308" s="93"/>
      <c r="V1308" s="100"/>
      <c r="W1308" s="92"/>
      <c r="X1308" s="95"/>
      <c r="Y1308" s="92"/>
      <c r="Z1308" s="92"/>
      <c r="AA1308" s="92"/>
      <c r="AB1308" s="92"/>
      <c r="AC1308" s="91"/>
      <c r="AD1308" s="92"/>
      <c r="AE1308" s="92"/>
      <c r="AF1308" s="92"/>
      <c r="AG1308" s="522"/>
      <c r="AH1308" s="67"/>
      <c r="AI1308" s="54"/>
      <c r="AJ1308" s="54"/>
      <c r="AK1308" s="57"/>
      <c r="AL1308" s="92"/>
    </row>
    <row r="1309" spans="1:38" x14ac:dyDescent="0.25">
      <c r="A1309" s="63"/>
      <c r="B1309" s="62"/>
      <c r="C1309" s="62"/>
      <c r="D1309" s="92"/>
      <c r="E1309" s="92"/>
      <c r="F1309" s="92"/>
      <c r="G1309" s="92"/>
      <c r="H1309" s="92"/>
      <c r="I1309" s="92"/>
      <c r="J1309" s="92"/>
      <c r="K1309" s="92"/>
      <c r="L1309" s="92"/>
      <c r="M1309" s="93" t="s">
        <v>5247</v>
      </c>
      <c r="N1309" s="67" t="s">
        <v>5249</v>
      </c>
      <c r="O1309" s="54">
        <v>0.20799999999999999</v>
      </c>
      <c r="P1309" s="54">
        <v>1998</v>
      </c>
      <c r="Q1309" s="94" t="s">
        <v>3567</v>
      </c>
      <c r="R1309" s="578" t="s">
        <v>5250</v>
      </c>
      <c r="S1309" s="578">
        <v>79</v>
      </c>
      <c r="T1309" s="66">
        <v>1988</v>
      </c>
      <c r="U1309" s="578" t="s">
        <v>1016</v>
      </c>
      <c r="V1309" s="578" t="s">
        <v>1661</v>
      </c>
      <c r="W1309" s="92"/>
      <c r="X1309" s="95"/>
      <c r="Y1309" s="92"/>
      <c r="Z1309" s="92"/>
      <c r="AA1309" s="92"/>
      <c r="AB1309" s="92"/>
      <c r="AC1309" s="91"/>
      <c r="AD1309" s="92"/>
      <c r="AE1309" s="92"/>
      <c r="AF1309" s="92"/>
      <c r="AG1309" s="522"/>
      <c r="AH1309" s="67"/>
      <c r="AI1309" s="54"/>
      <c r="AJ1309" s="54"/>
      <c r="AK1309" s="57"/>
      <c r="AL1309" s="92"/>
    </row>
    <row r="1310" spans="1:38" x14ac:dyDescent="0.25">
      <c r="A1310" s="63"/>
      <c r="B1310" s="62"/>
      <c r="C1310" s="62"/>
      <c r="D1310" s="92"/>
      <c r="E1310" s="92"/>
      <c r="F1310" s="92"/>
      <c r="G1310" s="92"/>
      <c r="H1310" s="92"/>
      <c r="I1310" s="92"/>
      <c r="J1310" s="92"/>
      <c r="K1310" s="92"/>
      <c r="L1310" s="92"/>
      <c r="M1310" s="93"/>
      <c r="N1310" s="73"/>
      <c r="O1310" s="54"/>
      <c r="P1310" s="54"/>
      <c r="Q1310" s="94"/>
      <c r="R1310" s="579"/>
      <c r="S1310" s="579"/>
      <c r="T1310" s="99">
        <v>2009</v>
      </c>
      <c r="U1310" s="579"/>
      <c r="V1310" s="579"/>
      <c r="W1310" s="92"/>
      <c r="X1310" s="95"/>
      <c r="Y1310" s="92"/>
      <c r="Z1310" s="92"/>
      <c r="AA1310" s="92"/>
      <c r="AB1310" s="92"/>
      <c r="AC1310" s="91"/>
      <c r="AD1310" s="92"/>
      <c r="AE1310" s="92"/>
      <c r="AF1310" s="92"/>
      <c r="AG1310" s="522"/>
      <c r="AH1310" s="67"/>
      <c r="AI1310" s="54"/>
      <c r="AJ1310" s="54"/>
      <c r="AK1310" s="57"/>
      <c r="AL1310" s="92"/>
    </row>
    <row r="1311" spans="1:38" x14ac:dyDescent="0.25">
      <c r="A1311" s="63"/>
      <c r="B1311" s="62"/>
      <c r="C1311" s="62"/>
      <c r="D1311" s="92"/>
      <c r="E1311" s="92"/>
      <c r="F1311" s="92"/>
      <c r="G1311" s="92"/>
      <c r="H1311" s="92"/>
      <c r="I1311" s="92"/>
      <c r="J1311" s="92"/>
      <c r="K1311" s="92"/>
      <c r="L1311" s="92"/>
      <c r="M1311" s="93" t="s">
        <v>5251</v>
      </c>
      <c r="N1311" s="67" t="s">
        <v>5252</v>
      </c>
      <c r="O1311" s="54">
        <v>0.20399999999999999</v>
      </c>
      <c r="P1311" s="54">
        <v>2003</v>
      </c>
      <c r="Q1311" s="94" t="s">
        <v>3567</v>
      </c>
      <c r="R1311" s="98"/>
      <c r="S1311" s="99"/>
      <c r="T1311" s="93"/>
      <c r="U1311" s="93"/>
      <c r="V1311" s="100"/>
      <c r="W1311" s="92"/>
      <c r="X1311" s="95"/>
      <c r="Y1311" s="92"/>
      <c r="Z1311" s="92"/>
      <c r="AA1311" s="92"/>
      <c r="AB1311" s="92"/>
      <c r="AC1311" s="91"/>
      <c r="AD1311" s="92"/>
      <c r="AE1311" s="92"/>
      <c r="AF1311" s="92"/>
      <c r="AG1311" s="522"/>
      <c r="AH1311" s="67"/>
      <c r="AI1311" s="54"/>
      <c r="AJ1311" s="54"/>
      <c r="AK1311" s="57"/>
      <c r="AL1311" s="92"/>
    </row>
    <row r="1312" spans="1:38" x14ac:dyDescent="0.25">
      <c r="A1312" s="63"/>
      <c r="B1312" s="62"/>
      <c r="C1312" s="62"/>
      <c r="D1312" s="92"/>
      <c r="E1312" s="92"/>
      <c r="F1312" s="92"/>
      <c r="G1312" s="92"/>
      <c r="H1312" s="92"/>
      <c r="I1312" s="92"/>
      <c r="J1312" s="92"/>
      <c r="K1312" s="92"/>
      <c r="L1312" s="92"/>
      <c r="M1312" s="93" t="s">
        <v>4826</v>
      </c>
      <c r="N1312" s="73" t="s">
        <v>5253</v>
      </c>
      <c r="O1312" s="54">
        <v>0.34399999999999997</v>
      </c>
      <c r="P1312" s="54">
        <v>1988</v>
      </c>
      <c r="Q1312" s="94" t="s">
        <v>3567</v>
      </c>
      <c r="R1312" s="66" t="s">
        <v>5254</v>
      </c>
      <c r="S1312" s="578">
        <v>77</v>
      </c>
      <c r="T1312" s="578">
        <v>1988</v>
      </c>
      <c r="U1312" s="578" t="s">
        <v>1016</v>
      </c>
      <c r="V1312" s="578" t="s">
        <v>1661</v>
      </c>
      <c r="W1312" s="92"/>
      <c r="X1312" s="95"/>
      <c r="Y1312" s="92"/>
      <c r="Z1312" s="92"/>
      <c r="AA1312" s="92"/>
      <c r="AB1312" s="92"/>
      <c r="AC1312" s="91"/>
      <c r="AD1312" s="92"/>
      <c r="AE1312" s="92"/>
      <c r="AF1312" s="92"/>
      <c r="AG1312" s="602" t="s">
        <v>5255</v>
      </c>
      <c r="AH1312" s="67" t="s">
        <v>5256</v>
      </c>
      <c r="AI1312" s="54">
        <v>0.11799999999999999</v>
      </c>
      <c r="AJ1312" s="54">
        <v>1991</v>
      </c>
      <c r="AK1312" s="57" t="s">
        <v>3910</v>
      </c>
      <c r="AL1312" s="92"/>
    </row>
    <row r="1313" spans="1:38" ht="38.25" x14ac:dyDescent="0.25">
      <c r="A1313" s="63"/>
      <c r="B1313" s="62"/>
      <c r="C1313" s="62"/>
      <c r="D1313" s="92"/>
      <c r="E1313" s="92"/>
      <c r="F1313" s="92"/>
      <c r="G1313" s="92"/>
      <c r="H1313" s="92"/>
      <c r="I1313" s="92"/>
      <c r="J1313" s="92"/>
      <c r="K1313" s="92"/>
      <c r="L1313" s="92"/>
      <c r="M1313" s="93"/>
      <c r="N1313" s="73"/>
      <c r="O1313" s="54"/>
      <c r="P1313" s="54"/>
      <c r="Q1313" s="94"/>
      <c r="R1313" s="110" t="s">
        <v>5257</v>
      </c>
      <c r="S1313" s="579"/>
      <c r="T1313" s="579"/>
      <c r="U1313" s="579"/>
      <c r="V1313" s="579"/>
      <c r="W1313" s="92"/>
      <c r="X1313" s="95"/>
      <c r="Y1313" s="92"/>
      <c r="Z1313" s="92"/>
      <c r="AA1313" s="92"/>
      <c r="AB1313" s="92"/>
      <c r="AC1313" s="91"/>
      <c r="AD1313" s="92"/>
      <c r="AE1313" s="92"/>
      <c r="AF1313" s="92"/>
      <c r="AG1313" s="602"/>
      <c r="AH1313" s="67" t="s">
        <v>5258</v>
      </c>
      <c r="AI1313" s="54">
        <v>0.126</v>
      </c>
      <c r="AJ1313" s="54">
        <v>1991</v>
      </c>
      <c r="AK1313" s="57" t="s">
        <v>3910</v>
      </c>
      <c r="AL1313" s="92"/>
    </row>
    <row r="1314" spans="1:38" x14ac:dyDescent="0.25">
      <c r="A1314" s="63"/>
      <c r="B1314" s="62"/>
      <c r="C1314" s="62"/>
      <c r="D1314" s="92"/>
      <c r="E1314" s="92"/>
      <c r="F1314" s="92"/>
      <c r="G1314" s="92"/>
      <c r="H1314" s="92"/>
      <c r="I1314" s="92"/>
      <c r="J1314" s="92"/>
      <c r="K1314" s="92"/>
      <c r="L1314" s="92"/>
      <c r="M1314" s="93"/>
      <c r="N1314" s="73"/>
      <c r="O1314" s="54"/>
      <c r="P1314" s="54"/>
      <c r="Q1314" s="94"/>
      <c r="R1314" s="98"/>
      <c r="S1314" s="99"/>
      <c r="T1314" s="93"/>
      <c r="U1314" s="93"/>
      <c r="V1314" s="100"/>
      <c r="W1314" s="92"/>
      <c r="X1314" s="95"/>
      <c r="Y1314" s="92"/>
      <c r="Z1314" s="92"/>
      <c r="AA1314" s="92"/>
      <c r="AB1314" s="92"/>
      <c r="AC1314" s="91"/>
      <c r="AD1314" s="92"/>
      <c r="AE1314" s="92"/>
      <c r="AF1314" s="92"/>
      <c r="AG1314" s="602"/>
      <c r="AH1314" s="67" t="s">
        <v>5259</v>
      </c>
      <c r="AI1314" s="54">
        <v>0.159</v>
      </c>
      <c r="AJ1314" s="54">
        <v>1988</v>
      </c>
      <c r="AK1314" s="57" t="s">
        <v>5260</v>
      </c>
      <c r="AL1314" s="92"/>
    </row>
    <row r="1315" spans="1:38" x14ac:dyDescent="0.25">
      <c r="A1315" s="63"/>
      <c r="B1315" s="62"/>
      <c r="C1315" s="62"/>
      <c r="D1315" s="92"/>
      <c r="E1315" s="92"/>
      <c r="F1315" s="92"/>
      <c r="G1315" s="92"/>
      <c r="H1315" s="92"/>
      <c r="I1315" s="92"/>
      <c r="J1315" s="92"/>
      <c r="K1315" s="92"/>
      <c r="L1315" s="92"/>
      <c r="M1315" s="93"/>
      <c r="N1315" s="73"/>
      <c r="O1315" s="54"/>
      <c r="P1315" s="54"/>
      <c r="Q1315" s="94"/>
      <c r="R1315" s="98"/>
      <c r="S1315" s="99"/>
      <c r="T1315" s="93"/>
      <c r="U1315" s="93"/>
      <c r="V1315" s="100"/>
      <c r="W1315" s="92"/>
      <c r="X1315" s="95"/>
      <c r="Y1315" s="92"/>
      <c r="Z1315" s="92"/>
      <c r="AA1315" s="92"/>
      <c r="AB1315" s="92"/>
      <c r="AC1315" s="91"/>
      <c r="AD1315" s="92"/>
      <c r="AE1315" s="92"/>
      <c r="AF1315" s="92"/>
      <c r="AG1315" s="602"/>
      <c r="AH1315" s="67" t="s">
        <v>5261</v>
      </c>
      <c r="AI1315" s="54">
        <v>5.5E-2</v>
      </c>
      <c r="AJ1315" s="54">
        <v>1989</v>
      </c>
      <c r="AK1315" s="57" t="s">
        <v>5262</v>
      </c>
      <c r="AL1315" s="92"/>
    </row>
    <row r="1316" spans="1:38" x14ac:dyDescent="0.25">
      <c r="A1316" s="63"/>
      <c r="B1316" s="62"/>
      <c r="C1316" s="62"/>
      <c r="D1316" s="92"/>
      <c r="E1316" s="92"/>
      <c r="F1316" s="92"/>
      <c r="G1316" s="92"/>
      <c r="H1316" s="92"/>
      <c r="I1316" s="92"/>
      <c r="J1316" s="92"/>
      <c r="K1316" s="92"/>
      <c r="L1316" s="92"/>
      <c r="M1316" s="93"/>
      <c r="N1316" s="73"/>
      <c r="O1316" s="54"/>
      <c r="P1316" s="54"/>
      <c r="Q1316" s="94"/>
      <c r="R1316" s="98"/>
      <c r="S1316" s="99"/>
      <c r="T1316" s="93"/>
      <c r="U1316" s="93"/>
      <c r="V1316" s="100"/>
      <c r="W1316" s="92"/>
      <c r="X1316" s="95"/>
      <c r="Y1316" s="92"/>
      <c r="Z1316" s="92"/>
      <c r="AA1316" s="92"/>
      <c r="AB1316" s="92"/>
      <c r="AC1316" s="91"/>
      <c r="AD1316" s="92"/>
      <c r="AE1316" s="92"/>
      <c r="AF1316" s="92"/>
      <c r="AG1316" s="602"/>
      <c r="AH1316" s="67" t="s">
        <v>5263</v>
      </c>
      <c r="AI1316" s="54">
        <v>9.0999999999999998E-2</v>
      </c>
      <c r="AJ1316" s="54">
        <v>1993</v>
      </c>
      <c r="AK1316" s="57" t="s">
        <v>3530</v>
      </c>
      <c r="AL1316" s="92"/>
    </row>
    <row r="1317" spans="1:38" x14ac:dyDescent="0.25">
      <c r="A1317" s="63"/>
      <c r="B1317" s="62"/>
      <c r="C1317" s="62"/>
      <c r="D1317" s="92"/>
      <c r="E1317" s="92"/>
      <c r="F1317" s="92"/>
      <c r="G1317" s="92"/>
      <c r="H1317" s="92"/>
      <c r="I1317" s="92"/>
      <c r="J1317" s="92"/>
      <c r="K1317" s="92"/>
      <c r="L1317" s="92"/>
      <c r="M1317" s="93"/>
      <c r="N1317" s="73"/>
      <c r="O1317" s="54"/>
      <c r="P1317" s="54"/>
      <c r="Q1317" s="94"/>
      <c r="R1317" s="98"/>
      <c r="S1317" s="99"/>
      <c r="T1317" s="93"/>
      <c r="U1317" s="93"/>
      <c r="V1317" s="100"/>
      <c r="W1317" s="92"/>
      <c r="X1317" s="95"/>
      <c r="Y1317" s="92"/>
      <c r="Z1317" s="92"/>
      <c r="AA1317" s="92"/>
      <c r="AB1317" s="92"/>
      <c r="AC1317" s="91"/>
      <c r="AD1317" s="92"/>
      <c r="AE1317" s="92"/>
      <c r="AF1317" s="92"/>
      <c r="AG1317" s="602"/>
      <c r="AH1317" s="67" t="s">
        <v>5264</v>
      </c>
      <c r="AI1317" s="54">
        <v>9.1999999999999998E-2</v>
      </c>
      <c r="AJ1317" s="54">
        <v>1993</v>
      </c>
      <c r="AK1317" s="57" t="s">
        <v>3530</v>
      </c>
      <c r="AL1317" s="92"/>
    </row>
    <row r="1318" spans="1:38" x14ac:dyDescent="0.25">
      <c r="A1318" s="63"/>
      <c r="B1318" s="62"/>
      <c r="C1318" s="62"/>
      <c r="D1318" s="92"/>
      <c r="E1318" s="92"/>
      <c r="F1318" s="92"/>
      <c r="G1318" s="92"/>
      <c r="H1318" s="92"/>
      <c r="I1318" s="92"/>
      <c r="J1318" s="92"/>
      <c r="K1318" s="92"/>
      <c r="L1318" s="92"/>
      <c r="M1318" s="93"/>
      <c r="N1318" s="73"/>
      <c r="O1318" s="54"/>
      <c r="P1318" s="54"/>
      <c r="Q1318" s="94"/>
      <c r="R1318" s="98"/>
      <c r="S1318" s="99"/>
      <c r="T1318" s="93"/>
      <c r="U1318" s="93"/>
      <c r="V1318" s="100"/>
      <c r="W1318" s="92"/>
      <c r="X1318" s="95"/>
      <c r="Y1318" s="92"/>
      <c r="Z1318" s="92"/>
      <c r="AA1318" s="92"/>
      <c r="AB1318" s="92"/>
      <c r="AC1318" s="91"/>
      <c r="AD1318" s="92"/>
      <c r="AE1318" s="92"/>
      <c r="AF1318" s="92"/>
      <c r="AG1318" s="602"/>
      <c r="AH1318" s="67" t="s">
        <v>5265</v>
      </c>
      <c r="AI1318" s="54">
        <v>0.153</v>
      </c>
      <c r="AJ1318" s="54">
        <v>1993</v>
      </c>
      <c r="AK1318" s="57" t="s">
        <v>5266</v>
      </c>
      <c r="AL1318" s="92"/>
    </row>
    <row r="1319" spans="1:38" x14ac:dyDescent="0.25">
      <c r="A1319" s="63"/>
      <c r="B1319" s="62"/>
      <c r="C1319" s="62"/>
      <c r="D1319" s="92"/>
      <c r="E1319" s="92"/>
      <c r="F1319" s="92"/>
      <c r="G1319" s="92"/>
      <c r="H1319" s="92"/>
      <c r="I1319" s="92"/>
      <c r="J1319" s="92"/>
      <c r="K1319" s="92"/>
      <c r="L1319" s="92"/>
      <c r="M1319" s="93"/>
      <c r="N1319" s="73"/>
      <c r="O1319" s="54"/>
      <c r="P1319" s="54"/>
      <c r="Q1319" s="94"/>
      <c r="R1319" s="98"/>
      <c r="S1319" s="99"/>
      <c r="T1319" s="93"/>
      <c r="U1319" s="93"/>
      <c r="V1319" s="100"/>
      <c r="W1319" s="92"/>
      <c r="X1319" s="95"/>
      <c r="Y1319" s="92"/>
      <c r="Z1319" s="92"/>
      <c r="AA1319" s="92"/>
      <c r="AB1319" s="92"/>
      <c r="AC1319" s="91"/>
      <c r="AD1319" s="92"/>
      <c r="AE1319" s="92"/>
      <c r="AF1319" s="92"/>
      <c r="AG1319" s="602"/>
      <c r="AH1319" s="67" t="s">
        <v>5267</v>
      </c>
      <c r="AI1319" s="54">
        <v>0.153</v>
      </c>
      <c r="AJ1319" s="54">
        <v>1993</v>
      </c>
      <c r="AK1319" s="57" t="s">
        <v>5266</v>
      </c>
      <c r="AL1319" s="92"/>
    </row>
    <row r="1320" spans="1:38" x14ac:dyDescent="0.25">
      <c r="A1320" s="63"/>
      <c r="B1320" s="62"/>
      <c r="C1320" s="62"/>
      <c r="D1320" s="92"/>
      <c r="E1320" s="92"/>
      <c r="F1320" s="92"/>
      <c r="G1320" s="92"/>
      <c r="H1320" s="92"/>
      <c r="I1320" s="92"/>
      <c r="J1320" s="92"/>
      <c r="K1320" s="92"/>
      <c r="L1320" s="92"/>
      <c r="M1320" s="93"/>
      <c r="N1320" s="73"/>
      <c r="O1320" s="54"/>
      <c r="P1320" s="54"/>
      <c r="Q1320" s="94"/>
      <c r="R1320" s="98"/>
      <c r="S1320" s="99"/>
      <c r="T1320" s="93"/>
      <c r="U1320" s="93"/>
      <c r="V1320" s="100"/>
      <c r="W1320" s="92"/>
      <c r="X1320" s="95"/>
      <c r="Y1320" s="92"/>
      <c r="Z1320" s="92"/>
      <c r="AA1320" s="92"/>
      <c r="AB1320" s="92"/>
      <c r="AC1320" s="91"/>
      <c r="AD1320" s="92"/>
      <c r="AE1320" s="92"/>
      <c r="AF1320" s="92"/>
      <c r="AG1320" s="602"/>
      <c r="AH1320" s="67" t="s">
        <v>5268</v>
      </c>
      <c r="AI1320" s="54">
        <v>2.5999999999999999E-2</v>
      </c>
      <c r="AJ1320" s="54">
        <v>1988</v>
      </c>
      <c r="AK1320" s="57" t="s">
        <v>4256</v>
      </c>
      <c r="AL1320" s="92"/>
    </row>
    <row r="1321" spans="1:38" x14ac:dyDescent="0.25">
      <c r="A1321" s="63"/>
      <c r="B1321" s="62"/>
      <c r="C1321" s="62"/>
      <c r="D1321" s="92"/>
      <c r="E1321" s="92"/>
      <c r="F1321" s="92"/>
      <c r="G1321" s="92"/>
      <c r="H1321" s="92"/>
      <c r="I1321" s="92"/>
      <c r="J1321" s="92"/>
      <c r="K1321" s="92"/>
      <c r="L1321" s="92"/>
      <c r="M1321" s="93"/>
      <c r="N1321" s="73"/>
      <c r="O1321" s="54"/>
      <c r="P1321" s="54"/>
      <c r="Q1321" s="94"/>
      <c r="R1321" s="98"/>
      <c r="S1321" s="99"/>
      <c r="T1321" s="93"/>
      <c r="U1321" s="93"/>
      <c r="V1321" s="100"/>
      <c r="W1321" s="92"/>
      <c r="X1321" s="95"/>
      <c r="Y1321" s="92"/>
      <c r="Z1321" s="92"/>
      <c r="AA1321" s="92"/>
      <c r="AB1321" s="92"/>
      <c r="AC1321" s="91"/>
      <c r="AD1321" s="92"/>
      <c r="AE1321" s="92"/>
      <c r="AF1321" s="92"/>
      <c r="AG1321" s="602"/>
      <c r="AH1321" s="67" t="s">
        <v>5269</v>
      </c>
      <c r="AI1321" s="54">
        <v>2.5999999999999999E-2</v>
      </c>
      <c r="AJ1321" s="54">
        <v>1988</v>
      </c>
      <c r="AK1321" s="57" t="s">
        <v>4256</v>
      </c>
      <c r="AL1321" s="92"/>
    </row>
    <row r="1322" spans="1:38" x14ac:dyDescent="0.25">
      <c r="A1322" s="63"/>
      <c r="B1322" s="62"/>
      <c r="C1322" s="62"/>
      <c r="D1322" s="92"/>
      <c r="E1322" s="92"/>
      <c r="F1322" s="92"/>
      <c r="G1322" s="92"/>
      <c r="H1322" s="92"/>
      <c r="I1322" s="92"/>
      <c r="J1322" s="92"/>
      <c r="K1322" s="92"/>
      <c r="L1322" s="92"/>
      <c r="M1322" s="93"/>
      <c r="N1322" s="73"/>
      <c r="O1322" s="54"/>
      <c r="P1322" s="54"/>
      <c r="Q1322" s="94"/>
      <c r="R1322" s="98"/>
      <c r="S1322" s="99"/>
      <c r="T1322" s="93"/>
      <c r="U1322" s="93"/>
      <c r="V1322" s="100"/>
      <c r="W1322" s="92"/>
      <c r="X1322" s="95"/>
      <c r="Y1322" s="92"/>
      <c r="Z1322" s="92"/>
      <c r="AA1322" s="92"/>
      <c r="AB1322" s="92"/>
      <c r="AC1322" s="91"/>
      <c r="AD1322" s="92"/>
      <c r="AE1322" s="92"/>
      <c r="AF1322" s="92"/>
      <c r="AG1322" s="602"/>
      <c r="AH1322" s="67" t="s">
        <v>5270</v>
      </c>
      <c r="AI1322" s="54">
        <v>4.8000000000000001E-2</v>
      </c>
      <c r="AJ1322" s="54">
        <v>1996</v>
      </c>
      <c r="AK1322" s="57" t="s">
        <v>5271</v>
      </c>
      <c r="AL1322" s="92"/>
    </row>
    <row r="1323" spans="1:38" x14ac:dyDescent="0.25">
      <c r="A1323" s="63"/>
      <c r="B1323" s="62"/>
      <c r="C1323" s="62"/>
      <c r="D1323" s="92"/>
      <c r="E1323" s="92"/>
      <c r="F1323" s="92"/>
      <c r="G1323" s="92"/>
      <c r="H1323" s="92"/>
      <c r="I1323" s="92"/>
      <c r="J1323" s="92"/>
      <c r="K1323" s="92"/>
      <c r="L1323" s="92"/>
      <c r="M1323" s="93"/>
      <c r="N1323" s="73"/>
      <c r="O1323" s="54"/>
      <c r="P1323" s="54"/>
      <c r="Q1323" s="94"/>
      <c r="R1323" s="98"/>
      <c r="S1323" s="99"/>
      <c r="T1323" s="93"/>
      <c r="U1323" s="93"/>
      <c r="V1323" s="100"/>
      <c r="W1323" s="92"/>
      <c r="X1323" s="95"/>
      <c r="Y1323" s="92"/>
      <c r="Z1323" s="92"/>
      <c r="AA1323" s="92"/>
      <c r="AB1323" s="92"/>
      <c r="AC1323" s="91"/>
      <c r="AD1323" s="92"/>
      <c r="AE1323" s="92"/>
      <c r="AF1323" s="92"/>
      <c r="AG1323" s="602"/>
      <c r="AH1323" s="519" t="s">
        <v>5272</v>
      </c>
      <c r="AI1323" s="54">
        <v>0.17799999999999999</v>
      </c>
      <c r="AJ1323" s="54">
        <v>1992</v>
      </c>
      <c r="AK1323" s="57" t="s">
        <v>3754</v>
      </c>
      <c r="AL1323" s="92"/>
    </row>
    <row r="1324" spans="1:38" x14ac:dyDescent="0.25">
      <c r="A1324" s="63"/>
      <c r="B1324" s="62"/>
      <c r="C1324" s="62"/>
      <c r="D1324" s="92"/>
      <c r="E1324" s="92"/>
      <c r="F1324" s="92"/>
      <c r="G1324" s="92"/>
      <c r="H1324" s="92"/>
      <c r="I1324" s="92"/>
      <c r="J1324" s="92"/>
      <c r="K1324" s="92"/>
      <c r="L1324" s="92"/>
      <c r="M1324" s="93"/>
      <c r="N1324" s="73"/>
      <c r="O1324" s="54"/>
      <c r="P1324" s="54"/>
      <c r="Q1324" s="94"/>
      <c r="R1324" s="98"/>
      <c r="S1324" s="99"/>
      <c r="T1324" s="93"/>
      <c r="U1324" s="93"/>
      <c r="V1324" s="100"/>
      <c r="W1324" s="92"/>
      <c r="X1324" s="95"/>
      <c r="Y1324" s="92"/>
      <c r="Z1324" s="92"/>
      <c r="AA1324" s="92"/>
      <c r="AB1324" s="92"/>
      <c r="AC1324" s="91"/>
      <c r="AD1324" s="92"/>
      <c r="AE1324" s="92"/>
      <c r="AF1324" s="92"/>
      <c r="AG1324" s="602"/>
      <c r="AH1324" s="523"/>
      <c r="AI1324" s="54">
        <v>0.17799999999999999</v>
      </c>
      <c r="AJ1324" s="54">
        <v>1992</v>
      </c>
      <c r="AK1324" s="57" t="s">
        <v>3754</v>
      </c>
      <c r="AL1324" s="92"/>
    </row>
    <row r="1325" spans="1:38" x14ac:dyDescent="0.25">
      <c r="A1325" s="63"/>
      <c r="B1325" s="62"/>
      <c r="C1325" s="62"/>
      <c r="D1325" s="92"/>
      <c r="E1325" s="92"/>
      <c r="F1325" s="92"/>
      <c r="G1325" s="92"/>
      <c r="H1325" s="92"/>
      <c r="I1325" s="92"/>
      <c r="J1325" s="92"/>
      <c r="K1325" s="92"/>
      <c r="L1325" s="92"/>
      <c r="M1325" s="93"/>
      <c r="N1325" s="73"/>
      <c r="O1325" s="54"/>
      <c r="P1325" s="54"/>
      <c r="Q1325" s="94"/>
      <c r="R1325" s="98"/>
      <c r="S1325" s="99"/>
      <c r="T1325" s="93"/>
      <c r="U1325" s="93"/>
      <c r="V1325" s="100"/>
      <c r="W1325" s="92"/>
      <c r="X1325" s="95"/>
      <c r="Y1325" s="92"/>
      <c r="Z1325" s="92"/>
      <c r="AA1325" s="92"/>
      <c r="AB1325" s="92"/>
      <c r="AC1325" s="91"/>
      <c r="AD1325" s="92"/>
      <c r="AE1325" s="92"/>
      <c r="AF1325" s="92"/>
      <c r="AG1325" s="602"/>
      <c r="AH1325" s="519" t="s">
        <v>5273</v>
      </c>
      <c r="AI1325" s="54">
        <v>0.17799999999999999</v>
      </c>
      <c r="AJ1325" s="54">
        <v>1992</v>
      </c>
      <c r="AK1325" s="57" t="s">
        <v>3754</v>
      </c>
      <c r="AL1325" s="92"/>
    </row>
    <row r="1326" spans="1:38" x14ac:dyDescent="0.25">
      <c r="A1326" s="63"/>
      <c r="B1326" s="62"/>
      <c r="C1326" s="62"/>
      <c r="D1326" s="92"/>
      <c r="E1326" s="92"/>
      <c r="F1326" s="92"/>
      <c r="G1326" s="92"/>
      <c r="H1326" s="92"/>
      <c r="I1326" s="92"/>
      <c r="J1326" s="92"/>
      <c r="K1326" s="92"/>
      <c r="L1326" s="92"/>
      <c r="M1326" s="93"/>
      <c r="N1326" s="73"/>
      <c r="O1326" s="54"/>
      <c r="P1326" s="54"/>
      <c r="Q1326" s="94"/>
      <c r="R1326" s="98"/>
      <c r="S1326" s="99"/>
      <c r="T1326" s="93"/>
      <c r="U1326" s="93"/>
      <c r="V1326" s="100"/>
      <c r="W1326" s="92"/>
      <c r="X1326" s="95"/>
      <c r="Y1326" s="92"/>
      <c r="Z1326" s="92"/>
      <c r="AA1326" s="92"/>
      <c r="AB1326" s="92"/>
      <c r="AC1326" s="91"/>
      <c r="AD1326" s="92"/>
      <c r="AE1326" s="92"/>
      <c r="AF1326" s="92"/>
      <c r="AG1326" s="602"/>
      <c r="AH1326" s="523"/>
      <c r="AI1326" s="54">
        <v>0.17799999999999999</v>
      </c>
      <c r="AJ1326" s="54">
        <v>1992</v>
      </c>
      <c r="AK1326" s="57" t="s">
        <v>3754</v>
      </c>
      <c r="AL1326" s="92"/>
    </row>
    <row r="1327" spans="1:38" x14ac:dyDescent="0.25">
      <c r="A1327" s="63"/>
      <c r="B1327" s="62"/>
      <c r="C1327" s="62"/>
      <c r="D1327" s="92"/>
      <c r="E1327" s="92"/>
      <c r="F1327" s="92"/>
      <c r="G1327" s="92"/>
      <c r="H1327" s="92"/>
      <c r="I1327" s="92"/>
      <c r="J1327" s="92"/>
      <c r="K1327" s="92"/>
      <c r="L1327" s="92"/>
      <c r="M1327" s="93"/>
      <c r="N1327" s="73"/>
      <c r="O1327" s="54"/>
      <c r="P1327" s="54"/>
      <c r="Q1327" s="94"/>
      <c r="R1327" s="98"/>
      <c r="S1327" s="99"/>
      <c r="T1327" s="93"/>
      <c r="U1327" s="93"/>
      <c r="V1327" s="100"/>
      <c r="W1327" s="92"/>
      <c r="X1327" s="95"/>
      <c r="Y1327" s="92"/>
      <c r="Z1327" s="92"/>
      <c r="AA1327" s="92"/>
      <c r="AB1327" s="92"/>
      <c r="AC1327" s="91"/>
      <c r="AD1327" s="92"/>
      <c r="AE1327" s="92"/>
      <c r="AF1327" s="92"/>
      <c r="AG1327" s="602"/>
      <c r="AH1327" s="67" t="s">
        <v>5274</v>
      </c>
      <c r="AI1327" s="54">
        <v>0.14799999999999999</v>
      </c>
      <c r="AJ1327" s="54">
        <v>1993</v>
      </c>
      <c r="AK1327" s="57" t="s">
        <v>3754</v>
      </c>
      <c r="AL1327" s="92"/>
    </row>
    <row r="1328" spans="1:38" x14ac:dyDescent="0.25">
      <c r="A1328" s="63"/>
      <c r="B1328" s="62"/>
      <c r="C1328" s="62"/>
      <c r="D1328" s="92"/>
      <c r="E1328" s="92"/>
      <c r="F1328" s="92"/>
      <c r="G1328" s="92"/>
      <c r="H1328" s="92"/>
      <c r="I1328" s="92"/>
      <c r="J1328" s="92"/>
      <c r="K1328" s="92"/>
      <c r="L1328" s="92"/>
      <c r="M1328" s="93"/>
      <c r="N1328" s="73"/>
      <c r="O1328" s="54"/>
      <c r="P1328" s="54"/>
      <c r="Q1328" s="94"/>
      <c r="R1328" s="98"/>
      <c r="S1328" s="99"/>
      <c r="T1328" s="93"/>
      <c r="U1328" s="93"/>
      <c r="V1328" s="100"/>
      <c r="W1328" s="92"/>
      <c r="X1328" s="95"/>
      <c r="Y1328" s="92"/>
      <c r="Z1328" s="92"/>
      <c r="AA1328" s="92"/>
      <c r="AB1328" s="92"/>
      <c r="AC1328" s="91"/>
      <c r="AD1328" s="92"/>
      <c r="AE1328" s="92"/>
      <c r="AF1328" s="92"/>
      <c r="AG1328" s="602"/>
      <c r="AH1328" s="67" t="s">
        <v>5275</v>
      </c>
      <c r="AI1328" s="54">
        <v>0.14899999999999999</v>
      </c>
      <c r="AJ1328" s="54">
        <v>1993</v>
      </c>
      <c r="AK1328" s="57" t="s">
        <v>3754</v>
      </c>
      <c r="AL1328" s="92"/>
    </row>
    <row r="1329" spans="1:38" x14ac:dyDescent="0.25">
      <c r="A1329" s="63"/>
      <c r="B1329" s="62"/>
      <c r="C1329" s="62"/>
      <c r="D1329" s="92"/>
      <c r="E1329" s="92"/>
      <c r="F1329" s="92"/>
      <c r="G1329" s="92"/>
      <c r="H1329" s="92"/>
      <c r="I1329" s="92"/>
      <c r="J1329" s="92"/>
      <c r="K1329" s="92"/>
      <c r="L1329" s="92"/>
      <c r="M1329" s="93"/>
      <c r="N1329" s="73"/>
      <c r="O1329" s="54"/>
      <c r="P1329" s="54"/>
      <c r="Q1329" s="94"/>
      <c r="R1329" s="98"/>
      <c r="S1329" s="99"/>
      <c r="T1329" s="93"/>
      <c r="U1329" s="93"/>
      <c r="V1329" s="100"/>
      <c r="W1329" s="92"/>
      <c r="X1329" s="95"/>
      <c r="Y1329" s="92"/>
      <c r="Z1329" s="92"/>
      <c r="AA1329" s="92"/>
      <c r="AB1329" s="92"/>
      <c r="AC1329" s="91"/>
      <c r="AD1329" s="92"/>
      <c r="AE1329" s="92"/>
      <c r="AF1329" s="92"/>
      <c r="AG1329" s="602"/>
      <c r="AH1329" s="67" t="s">
        <v>5276</v>
      </c>
      <c r="AI1329" s="54">
        <v>0.113</v>
      </c>
      <c r="AJ1329" s="54">
        <v>1989</v>
      </c>
      <c r="AK1329" s="57" t="s">
        <v>5260</v>
      </c>
      <c r="AL1329" s="92"/>
    </row>
    <row r="1330" spans="1:38" x14ac:dyDescent="0.25">
      <c r="A1330" s="63"/>
      <c r="B1330" s="62"/>
      <c r="C1330" s="62"/>
      <c r="D1330" s="92"/>
      <c r="E1330" s="92"/>
      <c r="F1330" s="92"/>
      <c r="G1330" s="92"/>
      <c r="H1330" s="92"/>
      <c r="I1330" s="92"/>
      <c r="J1330" s="92"/>
      <c r="K1330" s="92"/>
      <c r="L1330" s="92"/>
      <c r="M1330" s="93"/>
      <c r="N1330" s="73"/>
      <c r="O1330" s="54"/>
      <c r="P1330" s="54"/>
      <c r="Q1330" s="94"/>
      <c r="R1330" s="98"/>
      <c r="S1330" s="99"/>
      <c r="T1330" s="93"/>
      <c r="U1330" s="93"/>
      <c r="V1330" s="100"/>
      <c r="W1330" s="92"/>
      <c r="X1330" s="95"/>
      <c r="Y1330" s="92"/>
      <c r="Z1330" s="92"/>
      <c r="AA1330" s="92"/>
      <c r="AB1330" s="92"/>
      <c r="AC1330" s="91"/>
      <c r="AD1330" s="92"/>
      <c r="AE1330" s="92"/>
      <c r="AF1330" s="92"/>
      <c r="AG1330" s="602"/>
      <c r="AH1330" s="67" t="s">
        <v>5277</v>
      </c>
      <c r="AI1330" s="54">
        <v>0.122</v>
      </c>
      <c r="AJ1330" s="54">
        <v>1993</v>
      </c>
      <c r="AK1330" s="57" t="s">
        <v>3530</v>
      </c>
      <c r="AL1330" s="92"/>
    </row>
    <row r="1331" spans="1:38" x14ac:dyDescent="0.25">
      <c r="A1331" s="63"/>
      <c r="B1331" s="62"/>
      <c r="C1331" s="62"/>
      <c r="D1331" s="92"/>
      <c r="E1331" s="92"/>
      <c r="F1331" s="92"/>
      <c r="G1331" s="92"/>
      <c r="H1331" s="92"/>
      <c r="I1331" s="92"/>
      <c r="J1331" s="92"/>
      <c r="K1331" s="92"/>
      <c r="L1331" s="92"/>
      <c r="M1331" s="93"/>
      <c r="N1331" s="73"/>
      <c r="O1331" s="54"/>
      <c r="P1331" s="54"/>
      <c r="Q1331" s="94"/>
      <c r="R1331" s="98"/>
      <c r="S1331" s="99"/>
      <c r="T1331" s="93"/>
      <c r="U1331" s="93"/>
      <c r="V1331" s="100"/>
      <c r="W1331" s="92"/>
      <c r="X1331" s="95"/>
      <c r="Y1331" s="92"/>
      <c r="Z1331" s="92"/>
      <c r="AA1331" s="92"/>
      <c r="AB1331" s="92"/>
      <c r="AC1331" s="91"/>
      <c r="AD1331" s="92"/>
      <c r="AE1331" s="92"/>
      <c r="AF1331" s="92"/>
      <c r="AG1331" s="602"/>
      <c r="AH1331" s="67" t="s">
        <v>5278</v>
      </c>
      <c r="AI1331" s="54">
        <v>4.7E-2</v>
      </c>
      <c r="AJ1331" s="54">
        <v>1988</v>
      </c>
      <c r="AK1331" s="57" t="s">
        <v>5279</v>
      </c>
      <c r="AL1331" s="92"/>
    </row>
    <row r="1332" spans="1:38" x14ac:dyDescent="0.25">
      <c r="A1332" s="63"/>
      <c r="B1332" s="62"/>
      <c r="C1332" s="62"/>
      <c r="D1332" s="92"/>
      <c r="E1332" s="92"/>
      <c r="F1332" s="92"/>
      <c r="G1332" s="92"/>
      <c r="H1332" s="92"/>
      <c r="I1332" s="92"/>
      <c r="J1332" s="92"/>
      <c r="K1332" s="92"/>
      <c r="L1332" s="92"/>
      <c r="M1332" s="93"/>
      <c r="N1332" s="73"/>
      <c r="O1332" s="54"/>
      <c r="P1332" s="54"/>
      <c r="Q1332" s="94"/>
      <c r="R1332" s="98"/>
      <c r="S1332" s="99"/>
      <c r="T1332" s="93"/>
      <c r="U1332" s="93"/>
      <c r="V1332" s="100"/>
      <c r="W1332" s="92"/>
      <c r="X1332" s="95"/>
      <c r="Y1332" s="92"/>
      <c r="Z1332" s="92"/>
      <c r="AA1332" s="92"/>
      <c r="AB1332" s="92"/>
      <c r="AC1332" s="91"/>
      <c r="AD1332" s="92"/>
      <c r="AE1332" s="92"/>
      <c r="AF1332" s="92"/>
      <c r="AG1332" s="602"/>
      <c r="AH1332" s="67" t="s">
        <v>5280</v>
      </c>
      <c r="AI1332" s="54">
        <v>7.0000000000000007E-2</v>
      </c>
      <c r="AJ1332" s="54">
        <v>1988</v>
      </c>
      <c r="AK1332" s="57" t="s">
        <v>5279</v>
      </c>
      <c r="AL1332" s="92"/>
    </row>
    <row r="1333" spans="1:38" x14ac:dyDescent="0.25">
      <c r="A1333" s="63"/>
      <c r="B1333" s="62"/>
      <c r="C1333" s="62"/>
      <c r="D1333" s="92"/>
      <c r="E1333" s="92"/>
      <c r="F1333" s="92"/>
      <c r="G1333" s="92"/>
      <c r="H1333" s="92"/>
      <c r="I1333" s="92"/>
      <c r="J1333" s="92"/>
      <c r="K1333" s="92"/>
      <c r="L1333" s="92"/>
      <c r="M1333" s="93"/>
      <c r="N1333" s="73"/>
      <c r="O1333" s="54"/>
      <c r="P1333" s="54"/>
      <c r="Q1333" s="94"/>
      <c r="R1333" s="98"/>
      <c r="S1333" s="99"/>
      <c r="T1333" s="93"/>
      <c r="U1333" s="93"/>
      <c r="V1333" s="100"/>
      <c r="W1333" s="92"/>
      <c r="X1333" s="95"/>
      <c r="Y1333" s="92"/>
      <c r="Z1333" s="92"/>
      <c r="AA1333" s="92"/>
      <c r="AB1333" s="92"/>
      <c r="AC1333" s="91"/>
      <c r="AD1333" s="92"/>
      <c r="AE1333" s="92"/>
      <c r="AF1333" s="92"/>
      <c r="AG1333" s="522" t="s">
        <v>5281</v>
      </c>
      <c r="AH1333" s="67" t="s">
        <v>5282</v>
      </c>
      <c r="AI1333" s="54">
        <v>0.16500000000000001</v>
      </c>
      <c r="AJ1333" s="54">
        <v>2018</v>
      </c>
      <c r="AK1333" s="57" t="s">
        <v>5283</v>
      </c>
      <c r="AL1333" s="92"/>
    </row>
    <row r="1334" spans="1:38" x14ac:dyDescent="0.25">
      <c r="A1334" s="63"/>
      <c r="B1334" s="62"/>
      <c r="C1334" s="62"/>
      <c r="D1334" s="92"/>
      <c r="E1334" s="92"/>
      <c r="F1334" s="92"/>
      <c r="G1334" s="92"/>
      <c r="H1334" s="92"/>
      <c r="I1334" s="92"/>
      <c r="J1334" s="92"/>
      <c r="K1334" s="92"/>
      <c r="L1334" s="92"/>
      <c r="M1334" s="93"/>
      <c r="N1334" s="73"/>
      <c r="O1334" s="54"/>
      <c r="P1334" s="54"/>
      <c r="Q1334" s="94"/>
      <c r="R1334" s="98"/>
      <c r="S1334" s="99"/>
      <c r="T1334" s="93"/>
      <c r="U1334" s="93"/>
      <c r="V1334" s="100"/>
      <c r="W1334" s="92"/>
      <c r="X1334" s="95"/>
      <c r="Y1334" s="92"/>
      <c r="Z1334" s="92"/>
      <c r="AA1334" s="92"/>
      <c r="AB1334" s="92"/>
      <c r="AC1334" s="91"/>
      <c r="AD1334" s="92"/>
      <c r="AE1334" s="92"/>
      <c r="AF1334" s="92"/>
      <c r="AG1334" s="522"/>
      <c r="AH1334" s="92"/>
      <c r="AI1334" s="92"/>
      <c r="AJ1334" s="92"/>
      <c r="AK1334" s="92"/>
      <c r="AL1334" s="92"/>
    </row>
    <row r="1335" spans="1:38" x14ac:dyDescent="0.25">
      <c r="A1335" s="63"/>
      <c r="B1335" s="62"/>
      <c r="C1335" s="62"/>
      <c r="D1335" s="92"/>
      <c r="E1335" s="92"/>
      <c r="F1335" s="92"/>
      <c r="G1335" s="92"/>
      <c r="H1335" s="92"/>
      <c r="I1335" s="92"/>
      <c r="J1335" s="92"/>
      <c r="K1335" s="92"/>
      <c r="L1335" s="92"/>
      <c r="M1335" s="93"/>
      <c r="N1335" s="73"/>
      <c r="O1335" s="54"/>
      <c r="P1335" s="54"/>
      <c r="Q1335" s="94"/>
      <c r="R1335" s="98"/>
      <c r="S1335" s="99"/>
      <c r="T1335" s="93"/>
      <c r="U1335" s="93"/>
      <c r="V1335" s="100"/>
      <c r="W1335" s="92"/>
      <c r="X1335" s="95"/>
      <c r="Y1335" s="92"/>
      <c r="Z1335" s="92"/>
      <c r="AA1335" s="92"/>
      <c r="AB1335" s="92"/>
      <c r="AC1335" s="91"/>
      <c r="AD1335" s="92"/>
      <c r="AE1335" s="92"/>
      <c r="AF1335" s="92"/>
      <c r="AG1335" s="522"/>
      <c r="AH1335" s="67"/>
      <c r="AI1335" s="54"/>
      <c r="AJ1335" s="54"/>
      <c r="AK1335" s="57"/>
      <c r="AL1335" s="92"/>
    </row>
    <row r="1336" spans="1:38" x14ac:dyDescent="0.25">
      <c r="A1336" s="63"/>
      <c r="B1336" s="62"/>
      <c r="C1336" s="62"/>
      <c r="D1336" s="92"/>
      <c r="E1336" s="92"/>
      <c r="F1336" s="92"/>
      <c r="G1336" s="92"/>
      <c r="H1336" s="92"/>
      <c r="I1336" s="92"/>
      <c r="J1336" s="92"/>
      <c r="K1336" s="92"/>
      <c r="L1336" s="92"/>
      <c r="M1336" s="93"/>
      <c r="N1336" s="73"/>
      <c r="O1336" s="54"/>
      <c r="P1336" s="54"/>
      <c r="Q1336" s="94"/>
      <c r="R1336" s="98"/>
      <c r="S1336" s="99"/>
      <c r="T1336" s="93"/>
      <c r="U1336" s="93"/>
      <c r="V1336" s="100"/>
      <c r="W1336" s="92"/>
      <c r="X1336" s="95"/>
      <c r="Y1336" s="92"/>
      <c r="Z1336" s="92"/>
      <c r="AA1336" s="92"/>
      <c r="AB1336" s="92"/>
      <c r="AC1336" s="91"/>
      <c r="AD1336" s="92"/>
      <c r="AE1336" s="92"/>
      <c r="AF1336" s="92"/>
      <c r="AG1336" s="522"/>
      <c r="AH1336" s="67"/>
      <c r="AI1336" s="54"/>
      <c r="AJ1336" s="54"/>
      <c r="AK1336" s="57"/>
      <c r="AL1336" s="92"/>
    </row>
    <row r="1337" spans="1:38" x14ac:dyDescent="0.25">
      <c r="A1337" s="63"/>
      <c r="B1337" s="62"/>
      <c r="C1337" s="62"/>
      <c r="D1337" s="92"/>
      <c r="E1337" s="92"/>
      <c r="F1337" s="92"/>
      <c r="G1337" s="92"/>
      <c r="H1337" s="92"/>
      <c r="I1337" s="92"/>
      <c r="J1337" s="92"/>
      <c r="K1337" s="92"/>
      <c r="L1337" s="92"/>
      <c r="M1337" s="93" t="s">
        <v>5284</v>
      </c>
      <c r="N1337" s="67" t="s">
        <v>5285</v>
      </c>
      <c r="O1337" s="54">
        <v>0.50900000000000001</v>
      </c>
      <c r="P1337" s="54">
        <v>1988</v>
      </c>
      <c r="Q1337" s="94" t="s">
        <v>3567</v>
      </c>
      <c r="R1337" s="66" t="s">
        <v>5286</v>
      </c>
      <c r="S1337" s="578">
        <v>40</v>
      </c>
      <c r="T1337" s="578">
        <v>1979</v>
      </c>
      <c r="U1337" s="578" t="s">
        <v>1016</v>
      </c>
      <c r="V1337" s="578" t="s">
        <v>28</v>
      </c>
      <c r="W1337" s="92"/>
      <c r="X1337" s="95"/>
      <c r="Y1337" s="92"/>
      <c r="Z1337" s="92"/>
      <c r="AA1337" s="92"/>
      <c r="AB1337" s="92"/>
      <c r="AC1337" s="91"/>
      <c r="AD1337" s="92"/>
      <c r="AE1337" s="92"/>
      <c r="AF1337" s="92"/>
      <c r="AG1337" s="582" t="s">
        <v>5287</v>
      </c>
      <c r="AH1337" s="67" t="s">
        <v>5288</v>
      </c>
      <c r="AI1337" s="54">
        <v>9.6000000000000002E-2</v>
      </c>
      <c r="AJ1337" s="54">
        <v>1986</v>
      </c>
      <c r="AK1337" s="57" t="s">
        <v>3539</v>
      </c>
      <c r="AL1337" s="92"/>
    </row>
    <row r="1338" spans="1:38" ht="38.25" x14ac:dyDescent="0.25">
      <c r="A1338" s="63"/>
      <c r="B1338" s="62"/>
      <c r="C1338" s="62"/>
      <c r="D1338" s="92"/>
      <c r="E1338" s="92"/>
      <c r="F1338" s="92"/>
      <c r="G1338" s="92"/>
      <c r="H1338" s="92"/>
      <c r="I1338" s="92"/>
      <c r="J1338" s="92"/>
      <c r="K1338" s="92"/>
      <c r="L1338" s="92"/>
      <c r="M1338" s="93"/>
      <c r="N1338" s="73"/>
      <c r="O1338" s="54"/>
      <c r="P1338" s="54"/>
      <c r="Q1338" s="94"/>
      <c r="R1338" s="110" t="s">
        <v>5289</v>
      </c>
      <c r="S1338" s="579"/>
      <c r="T1338" s="579"/>
      <c r="U1338" s="579"/>
      <c r="V1338" s="579"/>
      <c r="W1338" s="92"/>
      <c r="X1338" s="95"/>
      <c r="Y1338" s="92"/>
      <c r="Z1338" s="92"/>
      <c r="AA1338" s="92"/>
      <c r="AB1338" s="92"/>
      <c r="AC1338" s="91"/>
      <c r="AD1338" s="92"/>
      <c r="AE1338" s="92"/>
      <c r="AF1338" s="92"/>
      <c r="AG1338" s="583"/>
      <c r="AH1338" s="67" t="s">
        <v>5290</v>
      </c>
      <c r="AI1338" s="54">
        <v>8.7999999999999995E-2</v>
      </c>
      <c r="AJ1338" s="54">
        <v>1986</v>
      </c>
      <c r="AK1338" s="57" t="s">
        <v>3539</v>
      </c>
      <c r="AL1338" s="92"/>
    </row>
    <row r="1339" spans="1:38" x14ac:dyDescent="0.25">
      <c r="A1339" s="63"/>
      <c r="B1339" s="62"/>
      <c r="C1339" s="62"/>
      <c r="D1339" s="92"/>
      <c r="E1339" s="92"/>
      <c r="F1339" s="92"/>
      <c r="G1339" s="92"/>
      <c r="H1339" s="92"/>
      <c r="I1339" s="92"/>
      <c r="J1339" s="92"/>
      <c r="K1339" s="92"/>
      <c r="L1339" s="92"/>
      <c r="M1339" s="93"/>
      <c r="N1339" s="73"/>
      <c r="O1339" s="54"/>
      <c r="P1339" s="54"/>
      <c r="Q1339" s="94"/>
      <c r="R1339" s="98"/>
      <c r="S1339" s="99"/>
      <c r="T1339" s="93"/>
      <c r="U1339" s="93"/>
      <c r="V1339" s="100"/>
      <c r="W1339" s="92"/>
      <c r="X1339" s="95"/>
      <c r="Y1339" s="92"/>
      <c r="Z1339" s="92"/>
      <c r="AA1339" s="92"/>
      <c r="AB1339" s="92"/>
      <c r="AC1339" s="91"/>
      <c r="AD1339" s="92"/>
      <c r="AE1339" s="92"/>
      <c r="AF1339" s="92"/>
      <c r="AG1339" s="583"/>
      <c r="AH1339" s="67" t="s">
        <v>5291</v>
      </c>
      <c r="AI1339" s="54">
        <v>0.159</v>
      </c>
      <c r="AJ1339" s="54">
        <v>1980</v>
      </c>
      <c r="AK1339" s="57" t="s">
        <v>5292</v>
      </c>
      <c r="AL1339" s="92"/>
    </row>
    <row r="1340" spans="1:38" x14ac:dyDescent="0.25">
      <c r="A1340" s="63"/>
      <c r="B1340" s="62"/>
      <c r="C1340" s="62"/>
      <c r="D1340" s="92"/>
      <c r="E1340" s="92"/>
      <c r="F1340" s="92"/>
      <c r="G1340" s="92"/>
      <c r="H1340" s="92"/>
      <c r="I1340" s="92"/>
      <c r="J1340" s="92"/>
      <c r="K1340" s="92"/>
      <c r="L1340" s="92"/>
      <c r="M1340" s="93"/>
      <c r="N1340" s="73"/>
      <c r="O1340" s="54"/>
      <c r="P1340" s="54"/>
      <c r="Q1340" s="94"/>
      <c r="R1340" s="98"/>
      <c r="S1340" s="99"/>
      <c r="T1340" s="93"/>
      <c r="U1340" s="93"/>
      <c r="V1340" s="100"/>
      <c r="W1340" s="92"/>
      <c r="X1340" s="95"/>
      <c r="Y1340" s="92"/>
      <c r="Z1340" s="92"/>
      <c r="AA1340" s="92"/>
      <c r="AB1340" s="92"/>
      <c r="AC1340" s="91"/>
      <c r="AD1340" s="92"/>
      <c r="AE1340" s="92"/>
      <c r="AF1340" s="92"/>
      <c r="AG1340" s="583"/>
      <c r="AH1340" s="67" t="s">
        <v>5293</v>
      </c>
      <c r="AI1340" s="54">
        <v>7.0000000000000007E-2</v>
      </c>
      <c r="AJ1340" s="54">
        <v>1979</v>
      </c>
      <c r="AK1340" s="57" t="s">
        <v>4139</v>
      </c>
      <c r="AL1340" s="92"/>
    </row>
    <row r="1341" spans="1:38" x14ac:dyDescent="0.25">
      <c r="A1341" s="63"/>
      <c r="B1341" s="62"/>
      <c r="C1341" s="62"/>
      <c r="D1341" s="92"/>
      <c r="E1341" s="92"/>
      <c r="F1341" s="92"/>
      <c r="G1341" s="92"/>
      <c r="H1341" s="92"/>
      <c r="I1341" s="92"/>
      <c r="J1341" s="92"/>
      <c r="K1341" s="92"/>
      <c r="L1341" s="92"/>
      <c r="M1341" s="93"/>
      <c r="N1341" s="73"/>
      <c r="O1341" s="54"/>
      <c r="P1341" s="54"/>
      <c r="Q1341" s="94"/>
      <c r="R1341" s="98"/>
      <c r="S1341" s="99"/>
      <c r="T1341" s="93"/>
      <c r="U1341" s="93"/>
      <c r="V1341" s="100"/>
      <c r="W1341" s="92"/>
      <c r="X1341" s="95"/>
      <c r="Y1341" s="92"/>
      <c r="Z1341" s="92"/>
      <c r="AA1341" s="92"/>
      <c r="AB1341" s="92"/>
      <c r="AC1341" s="91"/>
      <c r="AD1341" s="92"/>
      <c r="AE1341" s="92"/>
      <c r="AF1341" s="92"/>
      <c r="AG1341" s="583"/>
      <c r="AH1341" s="67" t="s">
        <v>5294</v>
      </c>
      <c r="AI1341" s="54">
        <v>0.105</v>
      </c>
      <c r="AJ1341" s="54">
        <v>1979</v>
      </c>
      <c r="AK1341" s="57" t="s">
        <v>4139</v>
      </c>
      <c r="AL1341" s="92"/>
    </row>
    <row r="1342" spans="1:38" x14ac:dyDescent="0.25">
      <c r="A1342" s="63"/>
      <c r="B1342" s="62"/>
      <c r="C1342" s="62"/>
      <c r="D1342" s="92"/>
      <c r="E1342" s="92"/>
      <c r="F1342" s="92"/>
      <c r="G1342" s="92"/>
      <c r="H1342" s="92"/>
      <c r="I1342" s="92"/>
      <c r="J1342" s="92"/>
      <c r="K1342" s="92"/>
      <c r="L1342" s="92"/>
      <c r="M1342" s="93"/>
      <c r="N1342" s="73"/>
      <c r="O1342" s="54"/>
      <c r="P1342" s="54"/>
      <c r="Q1342" s="94"/>
      <c r="R1342" s="98"/>
      <c r="S1342" s="99"/>
      <c r="T1342" s="93"/>
      <c r="U1342" s="93"/>
      <c r="V1342" s="100"/>
      <c r="W1342" s="92"/>
      <c r="X1342" s="95"/>
      <c r="Y1342" s="92"/>
      <c r="Z1342" s="92"/>
      <c r="AA1342" s="92"/>
      <c r="AB1342" s="92"/>
      <c r="AC1342" s="91"/>
      <c r="AD1342" s="92"/>
      <c r="AE1342" s="92"/>
      <c r="AF1342" s="92"/>
      <c r="AG1342" s="583"/>
      <c r="AH1342" s="67" t="s">
        <v>5295</v>
      </c>
      <c r="AI1342" s="54">
        <v>5.5E-2</v>
      </c>
      <c r="AJ1342" s="54">
        <v>1984</v>
      </c>
      <c r="AK1342" s="57" t="s">
        <v>5296</v>
      </c>
      <c r="AL1342" s="92"/>
    </row>
    <row r="1343" spans="1:38" x14ac:dyDescent="0.25">
      <c r="A1343" s="63"/>
      <c r="B1343" s="62"/>
      <c r="C1343" s="62"/>
      <c r="D1343" s="92"/>
      <c r="E1343" s="92"/>
      <c r="F1343" s="92"/>
      <c r="G1343" s="92"/>
      <c r="H1343" s="92"/>
      <c r="I1343" s="92"/>
      <c r="J1343" s="92"/>
      <c r="K1343" s="92"/>
      <c r="L1343" s="92"/>
      <c r="M1343" s="93"/>
      <c r="N1343" s="73"/>
      <c r="O1343" s="54"/>
      <c r="P1343" s="54"/>
      <c r="Q1343" s="94"/>
      <c r="R1343" s="98"/>
      <c r="S1343" s="99"/>
      <c r="T1343" s="93"/>
      <c r="U1343" s="93"/>
      <c r="V1343" s="100"/>
      <c r="W1343" s="92"/>
      <c r="X1343" s="95"/>
      <c r="Y1343" s="92"/>
      <c r="Z1343" s="92"/>
      <c r="AA1343" s="92"/>
      <c r="AB1343" s="92"/>
      <c r="AC1343" s="91"/>
      <c r="AD1343" s="92"/>
      <c r="AE1343" s="92"/>
      <c r="AF1343" s="92"/>
      <c r="AG1343" s="583"/>
      <c r="AH1343" s="67" t="s">
        <v>5297</v>
      </c>
      <c r="AI1343" s="54">
        <v>5.5E-2</v>
      </c>
      <c r="AJ1343" s="54">
        <v>1984</v>
      </c>
      <c r="AK1343" s="57" t="s">
        <v>3487</v>
      </c>
      <c r="AL1343" s="92"/>
    </row>
    <row r="1344" spans="1:38" x14ac:dyDescent="0.25">
      <c r="A1344" s="63"/>
      <c r="B1344" s="62"/>
      <c r="C1344" s="62"/>
      <c r="D1344" s="92"/>
      <c r="E1344" s="92"/>
      <c r="F1344" s="92"/>
      <c r="G1344" s="92"/>
      <c r="H1344" s="92"/>
      <c r="I1344" s="92"/>
      <c r="J1344" s="92"/>
      <c r="K1344" s="92"/>
      <c r="L1344" s="92"/>
      <c r="M1344" s="93"/>
      <c r="N1344" s="73"/>
      <c r="O1344" s="54"/>
      <c r="P1344" s="54"/>
      <c r="Q1344" s="94"/>
      <c r="R1344" s="98"/>
      <c r="S1344" s="99"/>
      <c r="T1344" s="93"/>
      <c r="U1344" s="93"/>
      <c r="V1344" s="100"/>
      <c r="W1344" s="92"/>
      <c r="X1344" s="95"/>
      <c r="Y1344" s="92"/>
      <c r="Z1344" s="92"/>
      <c r="AA1344" s="92"/>
      <c r="AB1344" s="92"/>
      <c r="AC1344" s="91"/>
      <c r="AD1344" s="92"/>
      <c r="AE1344" s="92"/>
      <c r="AF1344" s="92"/>
      <c r="AG1344" s="583"/>
      <c r="AH1344" s="67" t="s">
        <v>5298</v>
      </c>
      <c r="AI1344" s="54">
        <v>0.24</v>
      </c>
      <c r="AJ1344" s="54">
        <v>1990</v>
      </c>
      <c r="AK1344" s="57" t="s">
        <v>3526</v>
      </c>
      <c r="AL1344" s="92"/>
    </row>
    <row r="1345" spans="1:38" x14ac:dyDescent="0.25">
      <c r="A1345" s="63"/>
      <c r="B1345" s="62"/>
      <c r="C1345" s="62"/>
      <c r="D1345" s="92"/>
      <c r="E1345" s="92"/>
      <c r="F1345" s="92"/>
      <c r="G1345" s="92"/>
      <c r="H1345" s="92"/>
      <c r="I1345" s="92"/>
      <c r="J1345" s="92"/>
      <c r="K1345" s="92"/>
      <c r="L1345" s="92"/>
      <c r="M1345" s="93"/>
      <c r="N1345" s="73"/>
      <c r="O1345" s="54"/>
      <c r="P1345" s="54"/>
      <c r="Q1345" s="94"/>
      <c r="R1345" s="98"/>
      <c r="S1345" s="99"/>
      <c r="T1345" s="93"/>
      <c r="U1345" s="93"/>
      <c r="V1345" s="100"/>
      <c r="W1345" s="92"/>
      <c r="X1345" s="95"/>
      <c r="Y1345" s="92"/>
      <c r="Z1345" s="92"/>
      <c r="AA1345" s="92"/>
      <c r="AB1345" s="92"/>
      <c r="AC1345" s="91"/>
      <c r="AD1345" s="92"/>
      <c r="AE1345" s="92"/>
      <c r="AF1345" s="92"/>
      <c r="AG1345" s="583"/>
      <c r="AH1345" s="67" t="s">
        <v>5299</v>
      </c>
      <c r="AI1345" s="54">
        <v>0.14099999999999999</v>
      </c>
      <c r="AJ1345" s="54">
        <v>1990</v>
      </c>
      <c r="AK1345" s="57" t="s">
        <v>3526</v>
      </c>
      <c r="AL1345" s="92"/>
    </row>
    <row r="1346" spans="1:38" x14ac:dyDescent="0.25">
      <c r="A1346" s="63"/>
      <c r="B1346" s="62"/>
      <c r="C1346" s="62"/>
      <c r="D1346" s="92"/>
      <c r="E1346" s="92"/>
      <c r="F1346" s="92"/>
      <c r="G1346" s="92"/>
      <c r="H1346" s="92"/>
      <c r="I1346" s="92"/>
      <c r="J1346" s="92"/>
      <c r="K1346" s="92"/>
      <c r="L1346" s="92"/>
      <c r="M1346" s="93"/>
      <c r="N1346" s="73"/>
      <c r="O1346" s="54"/>
      <c r="P1346" s="54"/>
      <c r="Q1346" s="94"/>
      <c r="R1346" s="98"/>
      <c r="S1346" s="99"/>
      <c r="T1346" s="93"/>
      <c r="U1346" s="93"/>
      <c r="V1346" s="100"/>
      <c r="W1346" s="92"/>
      <c r="X1346" s="95"/>
      <c r="Y1346" s="92"/>
      <c r="Z1346" s="92"/>
      <c r="AA1346" s="92"/>
      <c r="AB1346" s="92"/>
      <c r="AC1346" s="91"/>
      <c r="AD1346" s="92"/>
      <c r="AE1346" s="92"/>
      <c r="AF1346" s="92"/>
      <c r="AG1346" s="583"/>
      <c r="AH1346" s="67" t="s">
        <v>5300</v>
      </c>
      <c r="AI1346" s="54">
        <v>0.17499999999999999</v>
      </c>
      <c r="AJ1346" s="54">
        <v>1980</v>
      </c>
      <c r="AK1346" s="57" t="s">
        <v>5271</v>
      </c>
      <c r="AL1346" s="92"/>
    </row>
    <row r="1347" spans="1:38" x14ac:dyDescent="0.25">
      <c r="A1347" s="63"/>
      <c r="B1347" s="62"/>
      <c r="C1347" s="62"/>
      <c r="D1347" s="92"/>
      <c r="E1347" s="92"/>
      <c r="F1347" s="92"/>
      <c r="G1347" s="92"/>
      <c r="H1347" s="92"/>
      <c r="I1347" s="92"/>
      <c r="J1347" s="92"/>
      <c r="K1347" s="92"/>
      <c r="L1347" s="92"/>
      <c r="M1347" s="93"/>
      <c r="N1347" s="73"/>
      <c r="O1347" s="54"/>
      <c r="P1347" s="54"/>
      <c r="Q1347" s="94"/>
      <c r="R1347" s="98"/>
      <c r="S1347" s="99"/>
      <c r="T1347" s="93"/>
      <c r="U1347" s="93"/>
      <c r="V1347" s="100"/>
      <c r="W1347" s="92"/>
      <c r="X1347" s="95"/>
      <c r="Y1347" s="92"/>
      <c r="Z1347" s="92"/>
      <c r="AA1347" s="92"/>
      <c r="AB1347" s="92"/>
      <c r="AC1347" s="91"/>
      <c r="AD1347" s="92"/>
      <c r="AE1347" s="92"/>
      <c r="AF1347" s="92"/>
      <c r="AG1347" s="583"/>
      <c r="AH1347" s="67" t="s">
        <v>5301</v>
      </c>
      <c r="AI1347" s="54">
        <v>0.14799999999999999</v>
      </c>
      <c r="AJ1347" s="54">
        <v>1993</v>
      </c>
      <c r="AK1347" s="57" t="s">
        <v>5302</v>
      </c>
      <c r="AL1347" s="92"/>
    </row>
    <row r="1348" spans="1:38" x14ac:dyDescent="0.25">
      <c r="A1348" s="63"/>
      <c r="B1348" s="62"/>
      <c r="C1348" s="62"/>
      <c r="D1348" s="92"/>
      <c r="E1348" s="92"/>
      <c r="F1348" s="92"/>
      <c r="G1348" s="92"/>
      <c r="H1348" s="92"/>
      <c r="I1348" s="92"/>
      <c r="J1348" s="92"/>
      <c r="K1348" s="92"/>
      <c r="L1348" s="92"/>
      <c r="M1348" s="93"/>
      <c r="N1348" s="73"/>
      <c r="O1348" s="54"/>
      <c r="P1348" s="54"/>
      <c r="Q1348" s="94"/>
      <c r="R1348" s="98"/>
      <c r="S1348" s="99"/>
      <c r="T1348" s="93"/>
      <c r="U1348" s="93"/>
      <c r="V1348" s="100"/>
      <c r="W1348" s="92"/>
      <c r="X1348" s="95"/>
      <c r="Y1348" s="92"/>
      <c r="Z1348" s="92"/>
      <c r="AA1348" s="92"/>
      <c r="AB1348" s="92"/>
      <c r="AC1348" s="91"/>
      <c r="AD1348" s="92"/>
      <c r="AE1348" s="92"/>
      <c r="AF1348" s="92"/>
      <c r="AG1348" s="583"/>
      <c r="AH1348" s="73" t="s">
        <v>5303</v>
      </c>
      <c r="AI1348" s="54">
        <v>0.06</v>
      </c>
      <c r="AJ1348" s="54">
        <v>1986</v>
      </c>
      <c r="AK1348" s="57" t="s">
        <v>3485</v>
      </c>
      <c r="AL1348" s="92"/>
    </row>
    <row r="1349" spans="1:38" x14ac:dyDescent="0.25">
      <c r="A1349" s="63"/>
      <c r="B1349" s="62"/>
      <c r="C1349" s="62"/>
      <c r="D1349" s="92"/>
      <c r="E1349" s="92"/>
      <c r="F1349" s="92"/>
      <c r="G1349" s="92"/>
      <c r="H1349" s="92"/>
      <c r="I1349" s="92"/>
      <c r="J1349" s="92"/>
      <c r="K1349" s="92"/>
      <c r="L1349" s="92"/>
      <c r="M1349" s="93"/>
      <c r="N1349" s="73"/>
      <c r="O1349" s="54"/>
      <c r="P1349" s="54"/>
      <c r="Q1349" s="94"/>
      <c r="R1349" s="98"/>
      <c r="S1349" s="99"/>
      <c r="T1349" s="93"/>
      <c r="U1349" s="93"/>
      <c r="V1349" s="100"/>
      <c r="W1349" s="92"/>
      <c r="X1349" s="95"/>
      <c r="Y1349" s="92"/>
      <c r="Z1349" s="92"/>
      <c r="AA1349" s="92"/>
      <c r="AB1349" s="92"/>
      <c r="AC1349" s="91"/>
      <c r="AD1349" s="92"/>
      <c r="AE1349" s="92"/>
      <c r="AF1349" s="92"/>
      <c r="AG1349" s="583"/>
      <c r="AH1349" s="67" t="s">
        <v>5304</v>
      </c>
      <c r="AI1349" s="54">
        <v>7.5999999999999998E-2</v>
      </c>
      <c r="AJ1349" s="54">
        <v>1980</v>
      </c>
      <c r="AK1349" s="57" t="s">
        <v>3487</v>
      </c>
      <c r="AL1349" s="92"/>
    </row>
    <row r="1350" spans="1:38" x14ac:dyDescent="0.25">
      <c r="A1350" s="63"/>
      <c r="B1350" s="62"/>
      <c r="C1350" s="62"/>
      <c r="D1350" s="92"/>
      <c r="E1350" s="92"/>
      <c r="F1350" s="92"/>
      <c r="G1350" s="92"/>
      <c r="H1350" s="92"/>
      <c r="I1350" s="92"/>
      <c r="J1350" s="92"/>
      <c r="K1350" s="92"/>
      <c r="L1350" s="92"/>
      <c r="M1350" s="93"/>
      <c r="N1350" s="73"/>
      <c r="O1350" s="54"/>
      <c r="P1350" s="54"/>
      <c r="Q1350" s="94"/>
      <c r="R1350" s="98"/>
      <c r="S1350" s="99"/>
      <c r="T1350" s="93"/>
      <c r="U1350" s="93"/>
      <c r="V1350" s="100"/>
      <c r="W1350" s="92"/>
      <c r="X1350" s="95"/>
      <c r="Y1350" s="92"/>
      <c r="Z1350" s="92"/>
      <c r="AA1350" s="92"/>
      <c r="AB1350" s="92"/>
      <c r="AC1350" s="91"/>
      <c r="AD1350" s="92"/>
      <c r="AE1350" s="92"/>
      <c r="AF1350" s="92"/>
      <c r="AG1350" s="584"/>
      <c r="AH1350" s="67" t="s">
        <v>5305</v>
      </c>
      <c r="AI1350" s="54">
        <v>3.5000000000000003E-2</v>
      </c>
      <c r="AJ1350" s="54">
        <v>1980</v>
      </c>
      <c r="AK1350" s="57" t="s">
        <v>4139</v>
      </c>
      <c r="AL1350" s="92"/>
    </row>
    <row r="1351" spans="1:38" x14ac:dyDescent="0.25">
      <c r="A1351" s="63"/>
      <c r="B1351" s="62"/>
      <c r="C1351" s="62"/>
      <c r="D1351" s="92"/>
      <c r="E1351" s="92"/>
      <c r="F1351" s="92"/>
      <c r="G1351" s="92"/>
      <c r="H1351" s="92"/>
      <c r="I1351" s="92"/>
      <c r="J1351" s="92"/>
      <c r="K1351" s="92"/>
      <c r="L1351" s="92"/>
      <c r="M1351" s="93"/>
      <c r="N1351" s="73"/>
      <c r="O1351" s="54"/>
      <c r="P1351" s="54"/>
      <c r="Q1351" s="94"/>
      <c r="R1351" s="98"/>
      <c r="S1351" s="99"/>
      <c r="T1351" s="93"/>
      <c r="U1351" s="93"/>
      <c r="V1351" s="100"/>
      <c r="W1351" s="92"/>
      <c r="X1351" s="95"/>
      <c r="Y1351" s="92"/>
      <c r="Z1351" s="92"/>
      <c r="AA1351" s="92"/>
      <c r="AB1351" s="92"/>
      <c r="AC1351" s="91"/>
      <c r="AD1351" s="92"/>
      <c r="AE1351" s="92"/>
      <c r="AF1351" s="92"/>
      <c r="AG1351" s="522"/>
      <c r="AH1351" s="67"/>
      <c r="AI1351" s="54"/>
      <c r="AJ1351" s="54"/>
      <c r="AK1351" s="57"/>
      <c r="AL1351" s="92"/>
    </row>
    <row r="1352" spans="1:38" x14ac:dyDescent="0.25">
      <c r="A1352" s="63"/>
      <c r="B1352" s="62"/>
      <c r="C1352" s="62"/>
      <c r="D1352" s="92"/>
      <c r="E1352" s="92"/>
      <c r="F1352" s="92"/>
      <c r="G1352" s="92"/>
      <c r="H1352" s="92"/>
      <c r="I1352" s="92"/>
      <c r="J1352" s="92"/>
      <c r="K1352" s="92"/>
      <c r="L1352" s="92"/>
      <c r="M1352" s="93"/>
      <c r="N1352" s="73"/>
      <c r="O1352" s="54"/>
      <c r="P1352" s="54"/>
      <c r="Q1352" s="94"/>
      <c r="R1352" s="98"/>
      <c r="S1352" s="99"/>
      <c r="T1352" s="93"/>
      <c r="U1352" s="93"/>
      <c r="V1352" s="100"/>
      <c r="W1352" s="92"/>
      <c r="X1352" s="95"/>
      <c r="Y1352" s="92"/>
      <c r="Z1352" s="92"/>
      <c r="AA1352" s="92"/>
      <c r="AB1352" s="92"/>
      <c r="AC1352" s="91"/>
      <c r="AD1352" s="92"/>
      <c r="AE1352" s="92"/>
      <c r="AF1352" s="92"/>
      <c r="AG1352" s="522"/>
      <c r="AH1352" s="67"/>
      <c r="AI1352" s="54"/>
      <c r="AJ1352" s="54"/>
      <c r="AK1352" s="57"/>
      <c r="AL1352" s="92"/>
    </row>
    <row r="1353" spans="1:38" x14ac:dyDescent="0.25">
      <c r="A1353" s="63"/>
      <c r="B1353" s="62"/>
      <c r="C1353" s="62"/>
      <c r="D1353" s="92"/>
      <c r="E1353" s="92"/>
      <c r="F1353" s="92"/>
      <c r="G1353" s="92"/>
      <c r="H1353" s="92"/>
      <c r="I1353" s="92"/>
      <c r="J1353" s="92"/>
      <c r="K1353" s="92"/>
      <c r="L1353" s="92"/>
      <c r="M1353" s="93" t="s">
        <v>4225</v>
      </c>
      <c r="N1353" s="73" t="s">
        <v>5306</v>
      </c>
      <c r="O1353" s="54">
        <v>0.33800000000000002</v>
      </c>
      <c r="P1353" s="54">
        <v>1977</v>
      </c>
      <c r="Q1353" s="94" t="s">
        <v>3701</v>
      </c>
      <c r="R1353" s="98"/>
      <c r="S1353" s="99"/>
      <c r="T1353" s="93"/>
      <c r="U1353" s="93"/>
      <c r="V1353" s="100"/>
      <c r="W1353" s="92"/>
      <c r="X1353" s="95"/>
      <c r="Y1353" s="92"/>
      <c r="Z1353" s="92"/>
      <c r="AA1353" s="92"/>
      <c r="AB1353" s="92"/>
      <c r="AC1353" s="91"/>
      <c r="AD1353" s="92"/>
      <c r="AE1353" s="92"/>
      <c r="AF1353" s="92"/>
      <c r="AG1353" s="522"/>
      <c r="AH1353" s="67"/>
      <c r="AI1353" s="54"/>
      <c r="AJ1353" s="54"/>
      <c r="AK1353" s="57"/>
      <c r="AL1353" s="92"/>
    </row>
    <row r="1354" spans="1:38" x14ac:dyDescent="0.25">
      <c r="A1354" s="63"/>
      <c r="B1354" s="62"/>
      <c r="C1354" s="62"/>
      <c r="D1354" s="92"/>
      <c r="E1354" s="92"/>
      <c r="F1354" s="92"/>
      <c r="G1354" s="92"/>
      <c r="H1354" s="92"/>
      <c r="I1354" s="92"/>
      <c r="J1354" s="92"/>
      <c r="K1354" s="92"/>
      <c r="L1354" s="92"/>
      <c r="M1354" s="93" t="s">
        <v>5284</v>
      </c>
      <c r="N1354" s="73" t="s">
        <v>5307</v>
      </c>
      <c r="O1354" s="54">
        <v>0.39900000000000002</v>
      </c>
      <c r="P1354" s="54">
        <v>1980</v>
      </c>
      <c r="Q1354" s="94" t="s">
        <v>3701</v>
      </c>
      <c r="R1354" s="66" t="s">
        <v>5308</v>
      </c>
      <c r="S1354" s="578">
        <v>42</v>
      </c>
      <c r="T1354" s="578">
        <v>1980</v>
      </c>
      <c r="U1354" s="578" t="s">
        <v>1016</v>
      </c>
      <c r="V1354" s="578" t="s">
        <v>28</v>
      </c>
      <c r="W1354" s="92"/>
      <c r="X1354" s="95"/>
      <c r="Y1354" s="92"/>
      <c r="Z1354" s="92"/>
      <c r="AA1354" s="92"/>
      <c r="AB1354" s="92"/>
      <c r="AC1354" s="91"/>
      <c r="AD1354" s="92"/>
      <c r="AE1354" s="92"/>
      <c r="AF1354" s="92"/>
      <c r="AG1354" s="582" t="s">
        <v>5309</v>
      </c>
      <c r="AH1354" s="67" t="s">
        <v>5310</v>
      </c>
      <c r="AI1354" s="54">
        <v>5.5E-2</v>
      </c>
      <c r="AJ1354" s="54">
        <v>2010</v>
      </c>
      <c r="AK1354" s="57" t="s">
        <v>3475</v>
      </c>
      <c r="AL1354" s="92"/>
    </row>
    <row r="1355" spans="1:38" ht="38.25" x14ac:dyDescent="0.25">
      <c r="A1355" s="63"/>
      <c r="B1355" s="62"/>
      <c r="C1355" s="62"/>
      <c r="D1355" s="92"/>
      <c r="E1355" s="92"/>
      <c r="F1355" s="92"/>
      <c r="G1355" s="92"/>
      <c r="H1355" s="92"/>
      <c r="I1355" s="92"/>
      <c r="J1355" s="92"/>
      <c r="K1355" s="92"/>
      <c r="L1355" s="92"/>
      <c r="M1355" s="93"/>
      <c r="N1355" s="73"/>
      <c r="O1355" s="54"/>
      <c r="P1355" s="54"/>
      <c r="Q1355" s="94"/>
      <c r="R1355" s="110" t="s">
        <v>5311</v>
      </c>
      <c r="S1355" s="579"/>
      <c r="T1355" s="579"/>
      <c r="U1355" s="579"/>
      <c r="V1355" s="579"/>
      <c r="W1355" s="92"/>
      <c r="X1355" s="95"/>
      <c r="Y1355" s="92"/>
      <c r="Z1355" s="92"/>
      <c r="AA1355" s="92"/>
      <c r="AB1355" s="92"/>
      <c r="AC1355" s="91"/>
      <c r="AD1355" s="92"/>
      <c r="AE1355" s="92"/>
      <c r="AF1355" s="92"/>
      <c r="AG1355" s="583"/>
      <c r="AH1355" s="67" t="s">
        <v>5312</v>
      </c>
      <c r="AI1355" s="54">
        <v>5.5E-2</v>
      </c>
      <c r="AJ1355" s="54">
        <v>2010</v>
      </c>
      <c r="AK1355" s="57" t="s">
        <v>3475</v>
      </c>
      <c r="AL1355" s="92"/>
    </row>
    <row r="1356" spans="1:38" x14ac:dyDescent="0.25">
      <c r="A1356" s="63"/>
      <c r="B1356" s="62"/>
      <c r="C1356" s="62"/>
      <c r="D1356" s="92"/>
      <c r="E1356" s="92"/>
      <c r="F1356" s="92"/>
      <c r="G1356" s="92"/>
      <c r="H1356" s="92"/>
      <c r="I1356" s="92"/>
      <c r="J1356" s="92"/>
      <c r="K1356" s="92"/>
      <c r="L1356" s="92"/>
      <c r="M1356" s="93"/>
      <c r="N1356" s="73"/>
      <c r="O1356" s="54"/>
      <c r="P1356" s="54"/>
      <c r="Q1356" s="94"/>
      <c r="R1356" s="98"/>
      <c r="S1356" s="99"/>
      <c r="T1356" s="93"/>
      <c r="U1356" s="93"/>
      <c r="V1356" s="100"/>
      <c r="W1356" s="92"/>
      <c r="X1356" s="95"/>
      <c r="Y1356" s="92"/>
      <c r="Z1356" s="92"/>
      <c r="AA1356" s="92"/>
      <c r="AB1356" s="92"/>
      <c r="AC1356" s="91"/>
      <c r="AD1356" s="92"/>
      <c r="AE1356" s="92"/>
      <c r="AF1356" s="92"/>
      <c r="AG1356" s="583"/>
      <c r="AH1356" s="67" t="s">
        <v>5313</v>
      </c>
      <c r="AI1356" s="54">
        <v>0.13</v>
      </c>
      <c r="AJ1356" s="54">
        <v>1979</v>
      </c>
      <c r="AK1356" s="57" t="s">
        <v>4259</v>
      </c>
      <c r="AL1356" s="92"/>
    </row>
    <row r="1357" spans="1:38" x14ac:dyDescent="0.25">
      <c r="A1357" s="63"/>
      <c r="B1357" s="62"/>
      <c r="C1357" s="62"/>
      <c r="D1357" s="92"/>
      <c r="E1357" s="92"/>
      <c r="F1357" s="92"/>
      <c r="G1357" s="92"/>
      <c r="H1357" s="92"/>
      <c r="I1357" s="92"/>
      <c r="J1357" s="92"/>
      <c r="K1357" s="92"/>
      <c r="L1357" s="92"/>
      <c r="M1357" s="93"/>
      <c r="N1357" s="73"/>
      <c r="O1357" s="54"/>
      <c r="P1357" s="54"/>
      <c r="Q1357" s="94"/>
      <c r="R1357" s="98"/>
      <c r="S1357" s="99"/>
      <c r="T1357" s="93"/>
      <c r="U1357" s="93"/>
      <c r="V1357" s="100"/>
      <c r="W1357" s="92"/>
      <c r="X1357" s="95"/>
      <c r="Y1357" s="92"/>
      <c r="Z1357" s="92"/>
      <c r="AA1357" s="92"/>
      <c r="AB1357" s="92"/>
      <c r="AC1357" s="91"/>
      <c r="AD1357" s="92"/>
      <c r="AE1357" s="92"/>
      <c r="AF1357" s="92"/>
      <c r="AG1357" s="583"/>
      <c r="AH1357" s="519" t="s">
        <v>5314</v>
      </c>
      <c r="AI1357" s="54">
        <v>0.28499999999999998</v>
      </c>
      <c r="AJ1357" s="54">
        <v>1993</v>
      </c>
      <c r="AK1357" s="57" t="s">
        <v>5315</v>
      </c>
      <c r="AL1357" s="92"/>
    </row>
    <row r="1358" spans="1:38" x14ac:dyDescent="0.25">
      <c r="A1358" s="63"/>
      <c r="B1358" s="62"/>
      <c r="C1358" s="62"/>
      <c r="D1358" s="92"/>
      <c r="E1358" s="92"/>
      <c r="F1358" s="92"/>
      <c r="G1358" s="92"/>
      <c r="H1358" s="92"/>
      <c r="I1358" s="92"/>
      <c r="J1358" s="92"/>
      <c r="K1358" s="92"/>
      <c r="L1358" s="92"/>
      <c r="M1358" s="93"/>
      <c r="N1358" s="73"/>
      <c r="O1358" s="54"/>
      <c r="P1358" s="54"/>
      <c r="Q1358" s="94"/>
      <c r="R1358" s="98"/>
      <c r="S1358" s="99"/>
      <c r="T1358" s="93"/>
      <c r="U1358" s="93"/>
      <c r="V1358" s="100"/>
      <c r="W1358" s="92"/>
      <c r="X1358" s="95"/>
      <c r="Y1358" s="92"/>
      <c r="Z1358" s="92"/>
      <c r="AA1358" s="92"/>
      <c r="AB1358" s="92"/>
      <c r="AC1358" s="91"/>
      <c r="AD1358" s="92"/>
      <c r="AE1358" s="92"/>
      <c r="AF1358" s="92"/>
      <c r="AG1358" s="583"/>
      <c r="AH1358" s="523"/>
      <c r="AI1358" s="54">
        <v>0.28499999999999998</v>
      </c>
      <c r="AJ1358" s="54">
        <v>1993</v>
      </c>
      <c r="AK1358" s="57" t="s">
        <v>5315</v>
      </c>
      <c r="AL1358" s="92"/>
    </row>
    <row r="1359" spans="1:38" x14ac:dyDescent="0.25">
      <c r="A1359" s="63"/>
      <c r="B1359" s="62"/>
      <c r="C1359" s="62"/>
      <c r="D1359" s="92"/>
      <c r="E1359" s="92"/>
      <c r="F1359" s="92"/>
      <c r="G1359" s="92"/>
      <c r="H1359" s="92"/>
      <c r="I1359" s="92"/>
      <c r="J1359" s="92"/>
      <c r="K1359" s="92"/>
      <c r="L1359" s="92"/>
      <c r="M1359" s="93"/>
      <c r="N1359" s="73"/>
      <c r="O1359" s="54"/>
      <c r="P1359" s="54"/>
      <c r="Q1359" s="94"/>
      <c r="R1359" s="98"/>
      <c r="S1359" s="99"/>
      <c r="T1359" s="93"/>
      <c r="U1359" s="93"/>
      <c r="V1359" s="100"/>
      <c r="W1359" s="92"/>
      <c r="X1359" s="95"/>
      <c r="Y1359" s="92"/>
      <c r="Z1359" s="92"/>
      <c r="AA1359" s="92"/>
      <c r="AB1359" s="92"/>
      <c r="AC1359" s="91"/>
      <c r="AD1359" s="92"/>
      <c r="AE1359" s="92"/>
      <c r="AF1359" s="92"/>
      <c r="AG1359" s="583"/>
      <c r="AH1359" s="519" t="s">
        <v>5316</v>
      </c>
      <c r="AI1359" s="54">
        <v>0.28499999999999998</v>
      </c>
      <c r="AJ1359" s="54">
        <v>1993</v>
      </c>
      <c r="AK1359" s="57" t="s">
        <v>5315</v>
      </c>
      <c r="AL1359" s="92"/>
    </row>
    <row r="1360" spans="1:38" x14ac:dyDescent="0.25">
      <c r="A1360" s="63"/>
      <c r="B1360" s="62"/>
      <c r="C1360" s="62"/>
      <c r="D1360" s="92"/>
      <c r="E1360" s="92"/>
      <c r="F1360" s="92"/>
      <c r="G1360" s="92"/>
      <c r="H1360" s="92"/>
      <c r="I1360" s="92"/>
      <c r="J1360" s="92"/>
      <c r="K1360" s="92"/>
      <c r="L1360" s="92"/>
      <c r="M1360" s="93"/>
      <c r="N1360" s="73"/>
      <c r="O1360" s="54"/>
      <c r="P1360" s="54"/>
      <c r="Q1360" s="94"/>
      <c r="R1360" s="98"/>
      <c r="S1360" s="99"/>
      <c r="T1360" s="93"/>
      <c r="U1360" s="93"/>
      <c r="V1360" s="100"/>
      <c r="W1360" s="92"/>
      <c r="X1360" s="95"/>
      <c r="Y1360" s="92"/>
      <c r="Z1360" s="92"/>
      <c r="AA1360" s="92"/>
      <c r="AB1360" s="92"/>
      <c r="AC1360" s="91"/>
      <c r="AD1360" s="92"/>
      <c r="AE1360" s="92"/>
      <c r="AF1360" s="92"/>
      <c r="AG1360" s="583"/>
      <c r="AH1360" s="523"/>
      <c r="AI1360" s="54">
        <v>0.28499999999999998</v>
      </c>
      <c r="AJ1360" s="54">
        <v>1993</v>
      </c>
      <c r="AK1360" s="57" t="s">
        <v>5315</v>
      </c>
      <c r="AL1360" s="92"/>
    </row>
    <row r="1361" spans="1:38" x14ac:dyDescent="0.25">
      <c r="A1361" s="63"/>
      <c r="B1361" s="62"/>
      <c r="C1361" s="62"/>
      <c r="D1361" s="92"/>
      <c r="E1361" s="92"/>
      <c r="F1361" s="92"/>
      <c r="G1361" s="92"/>
      <c r="H1361" s="92"/>
      <c r="I1361" s="92"/>
      <c r="J1361" s="92"/>
      <c r="K1361" s="92"/>
      <c r="L1361" s="92"/>
      <c r="M1361" s="93"/>
      <c r="N1361" s="73"/>
      <c r="O1361" s="54"/>
      <c r="P1361" s="54"/>
      <c r="Q1361" s="94"/>
      <c r="R1361" s="98"/>
      <c r="S1361" s="99"/>
      <c r="T1361" s="93"/>
      <c r="U1361" s="93"/>
      <c r="V1361" s="100"/>
      <c r="W1361" s="92"/>
      <c r="X1361" s="95"/>
      <c r="Y1361" s="92"/>
      <c r="Z1361" s="92"/>
      <c r="AA1361" s="92"/>
      <c r="AB1361" s="92"/>
      <c r="AC1361" s="91"/>
      <c r="AD1361" s="92"/>
      <c r="AE1361" s="92"/>
      <c r="AF1361" s="92"/>
      <c r="AG1361" s="583"/>
      <c r="AH1361" s="67" t="s">
        <v>5317</v>
      </c>
      <c r="AI1361" s="54">
        <v>0.33900000000000002</v>
      </c>
      <c r="AJ1361" s="54">
        <v>1993</v>
      </c>
      <c r="AK1361" s="57" t="s">
        <v>4702</v>
      </c>
      <c r="AL1361" s="92"/>
    </row>
    <row r="1362" spans="1:38" x14ac:dyDescent="0.25">
      <c r="A1362" s="63"/>
      <c r="B1362" s="62"/>
      <c r="C1362" s="62"/>
      <c r="D1362" s="92"/>
      <c r="E1362" s="92"/>
      <c r="F1362" s="92"/>
      <c r="G1362" s="92"/>
      <c r="H1362" s="92"/>
      <c r="I1362" s="92"/>
      <c r="J1362" s="92"/>
      <c r="K1362" s="92"/>
      <c r="L1362" s="92"/>
      <c r="M1362" s="93"/>
      <c r="N1362" s="73"/>
      <c r="O1362" s="54"/>
      <c r="P1362" s="54"/>
      <c r="Q1362" s="94"/>
      <c r="R1362" s="98"/>
      <c r="S1362" s="99"/>
      <c r="T1362" s="93"/>
      <c r="U1362" s="93"/>
      <c r="V1362" s="100"/>
      <c r="W1362" s="92"/>
      <c r="X1362" s="95"/>
      <c r="Y1362" s="92"/>
      <c r="Z1362" s="92"/>
      <c r="AA1362" s="92"/>
      <c r="AB1362" s="92"/>
      <c r="AC1362" s="91"/>
      <c r="AD1362" s="92"/>
      <c r="AE1362" s="92"/>
      <c r="AF1362" s="92"/>
      <c r="AG1362" s="583"/>
      <c r="AH1362" s="67" t="s">
        <v>5318</v>
      </c>
      <c r="AI1362" s="54">
        <v>0.33900000000000002</v>
      </c>
      <c r="AJ1362" s="54">
        <v>1993</v>
      </c>
      <c r="AK1362" s="57" t="s">
        <v>4702</v>
      </c>
      <c r="AL1362" s="92"/>
    </row>
    <row r="1363" spans="1:38" x14ac:dyDescent="0.25">
      <c r="A1363" s="63"/>
      <c r="B1363" s="62"/>
      <c r="C1363" s="62"/>
      <c r="D1363" s="92"/>
      <c r="E1363" s="92"/>
      <c r="F1363" s="92"/>
      <c r="G1363" s="92"/>
      <c r="H1363" s="92"/>
      <c r="I1363" s="92"/>
      <c r="J1363" s="92"/>
      <c r="K1363" s="92"/>
      <c r="L1363" s="92"/>
      <c r="M1363" s="93"/>
      <c r="N1363" s="73"/>
      <c r="O1363" s="54"/>
      <c r="P1363" s="54"/>
      <c r="Q1363" s="94"/>
      <c r="R1363" s="98"/>
      <c r="S1363" s="99"/>
      <c r="T1363" s="93"/>
      <c r="U1363" s="93"/>
      <c r="V1363" s="100"/>
      <c r="W1363" s="92"/>
      <c r="X1363" s="95"/>
      <c r="Y1363" s="92"/>
      <c r="Z1363" s="92"/>
      <c r="AA1363" s="92"/>
      <c r="AB1363" s="92"/>
      <c r="AC1363" s="91"/>
      <c r="AD1363" s="92"/>
      <c r="AE1363" s="92"/>
      <c r="AF1363" s="92"/>
      <c r="AG1363" s="583"/>
      <c r="AH1363" s="67" t="s">
        <v>5319</v>
      </c>
      <c r="AI1363" s="54">
        <v>6.9000000000000006E-2</v>
      </c>
      <c r="AJ1363" s="54">
        <v>1977</v>
      </c>
      <c r="AK1363" s="57" t="s">
        <v>4163</v>
      </c>
      <c r="AL1363" s="92"/>
    </row>
    <row r="1364" spans="1:38" x14ac:dyDescent="0.25">
      <c r="A1364" s="63"/>
      <c r="B1364" s="62"/>
      <c r="C1364" s="62"/>
      <c r="D1364" s="92"/>
      <c r="E1364" s="92"/>
      <c r="F1364" s="92"/>
      <c r="G1364" s="92"/>
      <c r="H1364" s="92"/>
      <c r="I1364" s="92"/>
      <c r="J1364" s="92"/>
      <c r="K1364" s="92"/>
      <c r="L1364" s="92"/>
      <c r="M1364" s="93"/>
      <c r="N1364" s="73"/>
      <c r="O1364" s="54"/>
      <c r="P1364" s="54"/>
      <c r="Q1364" s="94"/>
      <c r="R1364" s="98"/>
      <c r="S1364" s="99"/>
      <c r="T1364" s="93"/>
      <c r="U1364" s="93"/>
      <c r="V1364" s="100"/>
      <c r="W1364" s="92"/>
      <c r="X1364" s="95"/>
      <c r="Y1364" s="92"/>
      <c r="Z1364" s="92"/>
      <c r="AA1364" s="92"/>
      <c r="AB1364" s="92"/>
      <c r="AC1364" s="91"/>
      <c r="AD1364" s="92"/>
      <c r="AE1364" s="92"/>
      <c r="AF1364" s="92"/>
      <c r="AG1364" s="583"/>
      <c r="AH1364" s="67" t="s">
        <v>5320</v>
      </c>
      <c r="AI1364" s="54">
        <v>4.4999999999999998E-2</v>
      </c>
      <c r="AJ1364" s="54">
        <v>1977</v>
      </c>
      <c r="AK1364" s="57" t="s">
        <v>4163</v>
      </c>
      <c r="AL1364" s="92"/>
    </row>
    <row r="1365" spans="1:38" x14ac:dyDescent="0.25">
      <c r="A1365" s="63"/>
      <c r="B1365" s="62"/>
      <c r="C1365" s="62"/>
      <c r="D1365" s="92"/>
      <c r="E1365" s="92"/>
      <c r="F1365" s="92"/>
      <c r="G1365" s="92"/>
      <c r="H1365" s="92"/>
      <c r="I1365" s="92"/>
      <c r="J1365" s="92"/>
      <c r="K1365" s="92"/>
      <c r="L1365" s="92"/>
      <c r="M1365" s="93"/>
      <c r="N1365" s="73"/>
      <c r="O1365" s="54"/>
      <c r="P1365" s="54"/>
      <c r="Q1365" s="94"/>
      <c r="R1365" s="98"/>
      <c r="S1365" s="99"/>
      <c r="T1365" s="93"/>
      <c r="U1365" s="93"/>
      <c r="V1365" s="100"/>
      <c r="W1365" s="92"/>
      <c r="X1365" s="95"/>
      <c r="Y1365" s="92"/>
      <c r="Z1365" s="92"/>
      <c r="AA1365" s="92"/>
      <c r="AB1365" s="92"/>
      <c r="AC1365" s="91"/>
      <c r="AD1365" s="92"/>
      <c r="AE1365" s="92"/>
      <c r="AF1365" s="92"/>
      <c r="AG1365" s="583"/>
      <c r="AH1365" s="67" t="s">
        <v>5321</v>
      </c>
      <c r="AI1365" s="54">
        <v>0.108</v>
      </c>
      <c r="AJ1365" s="54">
        <v>1980</v>
      </c>
      <c r="AK1365" s="57" t="s">
        <v>4259</v>
      </c>
      <c r="AL1365" s="92"/>
    </row>
    <row r="1366" spans="1:38" x14ac:dyDescent="0.25">
      <c r="A1366" s="63"/>
      <c r="B1366" s="62"/>
      <c r="C1366" s="62"/>
      <c r="D1366" s="92"/>
      <c r="E1366" s="92"/>
      <c r="F1366" s="92"/>
      <c r="G1366" s="92"/>
      <c r="H1366" s="92"/>
      <c r="I1366" s="92"/>
      <c r="J1366" s="92"/>
      <c r="K1366" s="92"/>
      <c r="L1366" s="92"/>
      <c r="M1366" s="93"/>
      <c r="N1366" s="73"/>
      <c r="O1366" s="54"/>
      <c r="P1366" s="54"/>
      <c r="Q1366" s="94"/>
      <c r="R1366" s="98"/>
      <c r="S1366" s="99"/>
      <c r="T1366" s="93"/>
      <c r="U1366" s="93"/>
      <c r="V1366" s="100"/>
      <c r="W1366" s="92"/>
      <c r="X1366" s="95"/>
      <c r="Y1366" s="92"/>
      <c r="Z1366" s="92"/>
      <c r="AA1366" s="92"/>
      <c r="AB1366" s="92"/>
      <c r="AC1366" s="91"/>
      <c r="AD1366" s="92"/>
      <c r="AE1366" s="92"/>
      <c r="AF1366" s="92"/>
      <c r="AG1366" s="583"/>
      <c r="AH1366" s="67" t="s">
        <v>5322</v>
      </c>
      <c r="AI1366" s="54">
        <v>0.03</v>
      </c>
      <c r="AJ1366" s="54">
        <v>1986</v>
      </c>
      <c r="AK1366" s="57" t="s">
        <v>4163</v>
      </c>
      <c r="AL1366" s="92"/>
    </row>
    <row r="1367" spans="1:38" x14ac:dyDescent="0.25">
      <c r="A1367" s="63"/>
      <c r="B1367" s="62"/>
      <c r="C1367" s="62"/>
      <c r="D1367" s="92"/>
      <c r="E1367" s="92"/>
      <c r="F1367" s="92"/>
      <c r="G1367" s="92"/>
      <c r="H1367" s="92"/>
      <c r="I1367" s="92"/>
      <c r="J1367" s="92"/>
      <c r="K1367" s="92"/>
      <c r="L1367" s="92"/>
      <c r="M1367" s="93"/>
      <c r="N1367" s="73"/>
      <c r="O1367" s="54"/>
      <c r="P1367" s="54"/>
      <c r="Q1367" s="94"/>
      <c r="R1367" s="98"/>
      <c r="S1367" s="99"/>
      <c r="T1367" s="93"/>
      <c r="U1367" s="93"/>
      <c r="V1367" s="100"/>
      <c r="W1367" s="92"/>
      <c r="X1367" s="95"/>
      <c r="Y1367" s="92"/>
      <c r="Z1367" s="92"/>
      <c r="AA1367" s="92"/>
      <c r="AB1367" s="92"/>
      <c r="AC1367" s="91"/>
      <c r="AD1367" s="92"/>
      <c r="AE1367" s="92"/>
      <c r="AF1367" s="92"/>
      <c r="AG1367" s="583"/>
      <c r="AH1367" s="67" t="s">
        <v>5323</v>
      </c>
      <c r="AI1367" s="54">
        <v>0.03</v>
      </c>
      <c r="AJ1367" s="54">
        <v>1986</v>
      </c>
      <c r="AK1367" s="57" t="s">
        <v>4163</v>
      </c>
      <c r="AL1367" s="92"/>
    </row>
    <row r="1368" spans="1:38" x14ac:dyDescent="0.25">
      <c r="A1368" s="63"/>
      <c r="B1368" s="62"/>
      <c r="C1368" s="62"/>
      <c r="D1368" s="92"/>
      <c r="E1368" s="92"/>
      <c r="F1368" s="92"/>
      <c r="G1368" s="92"/>
      <c r="H1368" s="92"/>
      <c r="I1368" s="92"/>
      <c r="J1368" s="92"/>
      <c r="K1368" s="92"/>
      <c r="L1368" s="92"/>
      <c r="M1368" s="93"/>
      <c r="N1368" s="73"/>
      <c r="O1368" s="54"/>
      <c r="P1368" s="54"/>
      <c r="Q1368" s="94"/>
      <c r="R1368" s="98"/>
      <c r="S1368" s="99"/>
      <c r="T1368" s="93"/>
      <c r="U1368" s="93"/>
      <c r="V1368" s="100"/>
      <c r="W1368" s="92"/>
      <c r="X1368" s="95"/>
      <c r="Y1368" s="92"/>
      <c r="Z1368" s="92"/>
      <c r="AA1368" s="92"/>
      <c r="AB1368" s="92"/>
      <c r="AC1368" s="91"/>
      <c r="AD1368" s="92"/>
      <c r="AE1368" s="92"/>
      <c r="AF1368" s="92"/>
      <c r="AG1368" s="584"/>
      <c r="AH1368" s="67" t="s">
        <v>5324</v>
      </c>
      <c r="AI1368" s="54">
        <v>6.5000000000000002E-2</v>
      </c>
      <c r="AJ1368" s="54">
        <v>1979</v>
      </c>
      <c r="AK1368" s="57" t="s">
        <v>3943</v>
      </c>
      <c r="AL1368" s="92"/>
    </row>
    <row r="1369" spans="1:38" x14ac:dyDescent="0.25">
      <c r="A1369" s="63"/>
      <c r="B1369" s="62"/>
      <c r="C1369" s="62"/>
      <c r="D1369" s="92"/>
      <c r="E1369" s="92"/>
      <c r="F1369" s="92"/>
      <c r="G1369" s="92"/>
      <c r="H1369" s="92"/>
      <c r="I1369" s="92"/>
      <c r="J1369" s="92"/>
      <c r="K1369" s="92"/>
      <c r="L1369" s="92"/>
      <c r="M1369" s="93"/>
      <c r="N1369" s="73"/>
      <c r="O1369" s="54"/>
      <c r="P1369" s="54"/>
      <c r="Q1369" s="94"/>
      <c r="R1369" s="98"/>
      <c r="S1369" s="99"/>
      <c r="T1369" s="93"/>
      <c r="U1369" s="93"/>
      <c r="V1369" s="100"/>
      <c r="W1369" s="92"/>
      <c r="X1369" s="95"/>
      <c r="Y1369" s="92"/>
      <c r="Z1369" s="92"/>
      <c r="AA1369" s="92"/>
      <c r="AB1369" s="92"/>
      <c r="AC1369" s="91"/>
      <c r="AD1369" s="92"/>
      <c r="AE1369" s="92"/>
      <c r="AF1369" s="92"/>
      <c r="AG1369" s="522"/>
      <c r="AH1369" s="67"/>
      <c r="AI1369" s="54"/>
      <c r="AJ1369" s="54"/>
      <c r="AK1369" s="57"/>
      <c r="AL1369" s="92"/>
    </row>
    <row r="1370" spans="1:38" x14ac:dyDescent="0.25">
      <c r="A1370" s="63"/>
      <c r="B1370" s="62"/>
      <c r="C1370" s="62"/>
      <c r="D1370" s="92"/>
      <c r="E1370" s="92"/>
      <c r="F1370" s="92"/>
      <c r="G1370" s="92"/>
      <c r="H1370" s="92"/>
      <c r="I1370" s="92"/>
      <c r="J1370" s="92"/>
      <c r="K1370" s="92"/>
      <c r="L1370" s="92"/>
      <c r="M1370" s="93"/>
      <c r="N1370" s="73"/>
      <c r="O1370" s="54"/>
      <c r="P1370" s="54"/>
      <c r="Q1370" s="94"/>
      <c r="R1370" s="98"/>
      <c r="S1370" s="99"/>
      <c r="T1370" s="93"/>
      <c r="U1370" s="93"/>
      <c r="V1370" s="100"/>
      <c r="W1370" s="92"/>
      <c r="X1370" s="95"/>
      <c r="Y1370" s="92"/>
      <c r="Z1370" s="92"/>
      <c r="AA1370" s="92"/>
      <c r="AB1370" s="92"/>
      <c r="AC1370" s="91"/>
      <c r="AD1370" s="92"/>
      <c r="AE1370" s="92"/>
      <c r="AF1370" s="92"/>
      <c r="AG1370" s="522"/>
      <c r="AH1370" s="67"/>
      <c r="AI1370" s="54"/>
      <c r="AJ1370" s="54"/>
      <c r="AK1370" s="57"/>
      <c r="AL1370" s="92"/>
    </row>
    <row r="1371" spans="1:38" x14ac:dyDescent="0.25">
      <c r="A1371" s="63"/>
      <c r="B1371" s="62"/>
      <c r="C1371" s="62"/>
      <c r="D1371" s="92"/>
      <c r="E1371" s="92"/>
      <c r="F1371" s="92"/>
      <c r="G1371" s="92"/>
      <c r="H1371" s="92"/>
      <c r="I1371" s="92"/>
      <c r="J1371" s="92"/>
      <c r="K1371" s="92"/>
      <c r="L1371" s="92"/>
      <c r="M1371" s="93" t="s">
        <v>5325</v>
      </c>
      <c r="N1371" s="67" t="s">
        <v>5326</v>
      </c>
      <c r="O1371" s="54">
        <v>0.23799999999999999</v>
      </c>
      <c r="P1371" s="54">
        <v>1980</v>
      </c>
      <c r="Q1371" s="94" t="s">
        <v>5327</v>
      </c>
      <c r="R1371" s="66" t="s">
        <v>5328</v>
      </c>
      <c r="S1371" s="578">
        <v>33</v>
      </c>
      <c r="T1371" s="578">
        <v>2017</v>
      </c>
      <c r="U1371" s="578" t="s">
        <v>3523</v>
      </c>
      <c r="V1371" s="578" t="s">
        <v>28</v>
      </c>
      <c r="W1371" s="92"/>
      <c r="X1371" s="95"/>
      <c r="Y1371" s="92"/>
      <c r="Z1371" s="92"/>
      <c r="AA1371" s="92"/>
      <c r="AB1371" s="92"/>
      <c r="AC1371" s="91"/>
      <c r="AD1371" s="92"/>
      <c r="AE1371" s="92"/>
      <c r="AF1371" s="92"/>
      <c r="AG1371" s="582" t="s">
        <v>5329</v>
      </c>
      <c r="AH1371" s="67" t="s">
        <v>5330</v>
      </c>
      <c r="AI1371" s="54">
        <v>0.10299999999999999</v>
      </c>
      <c r="AJ1371" s="54">
        <v>1977</v>
      </c>
      <c r="AK1371" s="57" t="s">
        <v>3928</v>
      </c>
      <c r="AL1371" s="92"/>
    </row>
    <row r="1372" spans="1:38" ht="25.5" x14ac:dyDescent="0.25">
      <c r="A1372" s="63"/>
      <c r="B1372" s="62"/>
      <c r="C1372" s="62"/>
      <c r="D1372" s="92"/>
      <c r="E1372" s="92"/>
      <c r="F1372" s="92"/>
      <c r="G1372" s="92"/>
      <c r="H1372" s="92"/>
      <c r="I1372" s="92"/>
      <c r="J1372" s="92"/>
      <c r="K1372" s="92"/>
      <c r="L1372" s="92"/>
      <c r="M1372" s="93"/>
      <c r="N1372" s="73"/>
      <c r="O1372" s="54"/>
      <c r="P1372" s="54"/>
      <c r="Q1372" s="94"/>
      <c r="R1372" s="110" t="s">
        <v>5331</v>
      </c>
      <c r="S1372" s="579"/>
      <c r="T1372" s="579"/>
      <c r="U1372" s="579"/>
      <c r="V1372" s="579"/>
      <c r="W1372" s="92"/>
      <c r="X1372" s="95"/>
      <c r="Y1372" s="92"/>
      <c r="Z1372" s="92"/>
      <c r="AA1372" s="92"/>
      <c r="AB1372" s="92"/>
      <c r="AC1372" s="91"/>
      <c r="AD1372" s="92"/>
      <c r="AE1372" s="92"/>
      <c r="AF1372" s="92"/>
      <c r="AG1372" s="583"/>
      <c r="AH1372" s="67" t="s">
        <v>5332</v>
      </c>
      <c r="AI1372" s="54">
        <v>0.104</v>
      </c>
      <c r="AJ1372" s="54">
        <v>1977</v>
      </c>
      <c r="AK1372" s="57" t="s">
        <v>3928</v>
      </c>
      <c r="AL1372" s="92"/>
    </row>
    <row r="1373" spans="1:38" x14ac:dyDescent="0.25">
      <c r="A1373" s="63"/>
      <c r="B1373" s="62"/>
      <c r="C1373" s="62"/>
      <c r="D1373" s="92"/>
      <c r="E1373" s="92"/>
      <c r="F1373" s="92"/>
      <c r="G1373" s="92"/>
      <c r="H1373" s="92"/>
      <c r="I1373" s="92"/>
      <c r="J1373" s="92"/>
      <c r="K1373" s="92"/>
      <c r="L1373" s="92"/>
      <c r="M1373" s="93"/>
      <c r="N1373" s="73"/>
      <c r="O1373" s="54"/>
      <c r="P1373" s="54"/>
      <c r="Q1373" s="94"/>
      <c r="R1373" s="98"/>
      <c r="S1373" s="99"/>
      <c r="T1373" s="93"/>
      <c r="U1373" s="93"/>
      <c r="V1373" s="100"/>
      <c r="W1373" s="92"/>
      <c r="X1373" s="95"/>
      <c r="Y1373" s="92"/>
      <c r="Z1373" s="92"/>
      <c r="AA1373" s="92"/>
      <c r="AB1373" s="92"/>
      <c r="AC1373" s="91"/>
      <c r="AD1373" s="92"/>
      <c r="AE1373" s="92"/>
      <c r="AF1373" s="92"/>
      <c r="AG1373" s="583"/>
      <c r="AH1373" s="67" t="s">
        <v>5333</v>
      </c>
      <c r="AI1373" s="54">
        <v>0.106</v>
      </c>
      <c r="AJ1373" s="54">
        <v>1977</v>
      </c>
      <c r="AK1373" s="57" t="s">
        <v>3928</v>
      </c>
      <c r="AL1373" s="92"/>
    </row>
    <row r="1374" spans="1:38" x14ac:dyDescent="0.25">
      <c r="A1374" s="63"/>
      <c r="B1374" s="62"/>
      <c r="C1374" s="62"/>
      <c r="D1374" s="92"/>
      <c r="E1374" s="92"/>
      <c r="F1374" s="92"/>
      <c r="G1374" s="92"/>
      <c r="H1374" s="92"/>
      <c r="I1374" s="92"/>
      <c r="J1374" s="92"/>
      <c r="K1374" s="92"/>
      <c r="L1374" s="92"/>
      <c r="M1374" s="93"/>
      <c r="N1374" s="73"/>
      <c r="O1374" s="54"/>
      <c r="P1374" s="54"/>
      <c r="Q1374" s="94"/>
      <c r="R1374" s="98"/>
      <c r="S1374" s="99"/>
      <c r="T1374" s="93"/>
      <c r="U1374" s="93"/>
      <c r="V1374" s="100"/>
      <c r="W1374" s="92"/>
      <c r="X1374" s="95"/>
      <c r="Y1374" s="92"/>
      <c r="Z1374" s="92"/>
      <c r="AA1374" s="92"/>
      <c r="AB1374" s="92"/>
      <c r="AC1374" s="91"/>
      <c r="AD1374" s="92"/>
      <c r="AE1374" s="92"/>
      <c r="AF1374" s="92"/>
      <c r="AG1374" s="583"/>
      <c r="AH1374" s="67" t="s">
        <v>5334</v>
      </c>
      <c r="AI1374" s="54">
        <v>3.5000000000000003E-2</v>
      </c>
      <c r="AJ1374" s="54">
        <v>1979</v>
      </c>
      <c r="AK1374" s="57" t="s">
        <v>3928</v>
      </c>
      <c r="AL1374" s="92"/>
    </row>
    <row r="1375" spans="1:38" x14ac:dyDescent="0.25">
      <c r="A1375" s="63"/>
      <c r="B1375" s="62"/>
      <c r="C1375" s="62"/>
      <c r="D1375" s="92"/>
      <c r="E1375" s="92"/>
      <c r="F1375" s="92"/>
      <c r="G1375" s="92"/>
      <c r="H1375" s="92"/>
      <c r="I1375" s="92"/>
      <c r="J1375" s="92"/>
      <c r="K1375" s="92"/>
      <c r="L1375" s="92"/>
      <c r="M1375" s="93"/>
      <c r="N1375" s="73"/>
      <c r="O1375" s="54"/>
      <c r="P1375" s="54"/>
      <c r="Q1375" s="94"/>
      <c r="R1375" s="98"/>
      <c r="S1375" s="99"/>
      <c r="T1375" s="93"/>
      <c r="U1375" s="93"/>
      <c r="V1375" s="100"/>
      <c r="W1375" s="92"/>
      <c r="X1375" s="95"/>
      <c r="Y1375" s="92"/>
      <c r="Z1375" s="92"/>
      <c r="AA1375" s="92"/>
      <c r="AB1375" s="92"/>
      <c r="AC1375" s="91"/>
      <c r="AD1375" s="92"/>
      <c r="AE1375" s="92"/>
      <c r="AF1375" s="92"/>
      <c r="AG1375" s="583"/>
      <c r="AH1375" s="67" t="s">
        <v>5335</v>
      </c>
      <c r="AI1375" s="54">
        <v>0.13800000000000001</v>
      </c>
      <c r="AJ1375" s="54">
        <v>1979</v>
      </c>
      <c r="AK1375" s="57" t="s">
        <v>4321</v>
      </c>
      <c r="AL1375" s="92"/>
    </row>
    <row r="1376" spans="1:38" x14ac:dyDescent="0.25">
      <c r="A1376" s="63"/>
      <c r="B1376" s="62"/>
      <c r="C1376" s="62"/>
      <c r="D1376" s="92"/>
      <c r="E1376" s="92"/>
      <c r="F1376" s="92"/>
      <c r="G1376" s="92"/>
      <c r="H1376" s="92"/>
      <c r="I1376" s="92"/>
      <c r="J1376" s="92"/>
      <c r="K1376" s="92"/>
      <c r="L1376" s="92"/>
      <c r="M1376" s="93"/>
      <c r="N1376" s="73"/>
      <c r="O1376" s="54"/>
      <c r="P1376" s="54"/>
      <c r="Q1376" s="94"/>
      <c r="R1376" s="98"/>
      <c r="S1376" s="99"/>
      <c r="T1376" s="93"/>
      <c r="U1376" s="93"/>
      <c r="V1376" s="100"/>
      <c r="W1376" s="92"/>
      <c r="X1376" s="95"/>
      <c r="Y1376" s="92"/>
      <c r="Z1376" s="92"/>
      <c r="AA1376" s="92"/>
      <c r="AB1376" s="92"/>
      <c r="AC1376" s="91"/>
      <c r="AD1376" s="92"/>
      <c r="AE1376" s="92"/>
      <c r="AF1376" s="92"/>
      <c r="AG1376" s="583"/>
      <c r="AH1376" s="67" t="s">
        <v>5336</v>
      </c>
      <c r="AI1376" s="54">
        <v>0.16500000000000001</v>
      </c>
      <c r="AJ1376" s="54">
        <v>1980</v>
      </c>
      <c r="AK1376" s="57" t="s">
        <v>3910</v>
      </c>
      <c r="AL1376" s="92"/>
    </row>
    <row r="1377" spans="1:38" x14ac:dyDescent="0.25">
      <c r="A1377" s="63"/>
      <c r="B1377" s="62"/>
      <c r="C1377" s="62"/>
      <c r="D1377" s="92"/>
      <c r="E1377" s="92"/>
      <c r="F1377" s="92"/>
      <c r="G1377" s="92"/>
      <c r="H1377" s="92"/>
      <c r="I1377" s="92"/>
      <c r="J1377" s="92"/>
      <c r="K1377" s="92"/>
      <c r="L1377" s="92"/>
      <c r="M1377" s="93"/>
      <c r="N1377" s="73"/>
      <c r="O1377" s="54"/>
      <c r="P1377" s="54"/>
      <c r="Q1377" s="94"/>
      <c r="R1377" s="98"/>
      <c r="S1377" s="99"/>
      <c r="T1377" s="93"/>
      <c r="U1377" s="93"/>
      <c r="V1377" s="100"/>
      <c r="W1377" s="92"/>
      <c r="X1377" s="95"/>
      <c r="Y1377" s="92"/>
      <c r="Z1377" s="92"/>
      <c r="AA1377" s="92"/>
      <c r="AB1377" s="92"/>
      <c r="AC1377" s="91"/>
      <c r="AD1377" s="92"/>
      <c r="AE1377" s="92"/>
      <c r="AF1377" s="92"/>
      <c r="AG1377" s="583"/>
      <c r="AH1377" s="67" t="s">
        <v>5337</v>
      </c>
      <c r="AI1377" s="54">
        <v>0.16500000000000001</v>
      </c>
      <c r="AJ1377" s="54">
        <v>1980</v>
      </c>
      <c r="AK1377" s="57" t="s">
        <v>3910</v>
      </c>
      <c r="AL1377" s="92"/>
    </row>
    <row r="1378" spans="1:38" x14ac:dyDescent="0.25">
      <c r="A1378" s="63"/>
      <c r="B1378" s="62"/>
      <c r="C1378" s="62"/>
      <c r="D1378" s="92"/>
      <c r="E1378" s="92"/>
      <c r="F1378" s="92"/>
      <c r="G1378" s="92"/>
      <c r="H1378" s="92"/>
      <c r="I1378" s="92"/>
      <c r="J1378" s="92"/>
      <c r="K1378" s="92"/>
      <c r="L1378" s="92"/>
      <c r="M1378" s="93"/>
      <c r="N1378" s="73"/>
      <c r="O1378" s="54"/>
      <c r="P1378" s="54"/>
      <c r="Q1378" s="94"/>
      <c r="R1378" s="98"/>
      <c r="S1378" s="99"/>
      <c r="T1378" s="93"/>
      <c r="U1378" s="93"/>
      <c r="V1378" s="100"/>
      <c r="W1378" s="92"/>
      <c r="X1378" s="95"/>
      <c r="Y1378" s="92"/>
      <c r="Z1378" s="92"/>
      <c r="AA1378" s="92"/>
      <c r="AB1378" s="92"/>
      <c r="AC1378" s="91"/>
      <c r="AD1378" s="92"/>
      <c r="AE1378" s="92"/>
      <c r="AF1378" s="92"/>
      <c r="AG1378" s="583"/>
      <c r="AH1378" s="67" t="s">
        <v>5338</v>
      </c>
      <c r="AI1378" s="54">
        <v>3.4000000000000002E-2</v>
      </c>
      <c r="AJ1378" s="54">
        <v>1979</v>
      </c>
      <c r="AK1378" s="57" t="s">
        <v>3910</v>
      </c>
      <c r="AL1378" s="92"/>
    </row>
    <row r="1379" spans="1:38" x14ac:dyDescent="0.25">
      <c r="A1379" s="63"/>
      <c r="B1379" s="62"/>
      <c r="C1379" s="62"/>
      <c r="D1379" s="92"/>
      <c r="E1379" s="92"/>
      <c r="F1379" s="92"/>
      <c r="G1379" s="92"/>
      <c r="H1379" s="92"/>
      <c r="I1379" s="92"/>
      <c r="J1379" s="92"/>
      <c r="K1379" s="92"/>
      <c r="L1379" s="92"/>
      <c r="M1379" s="93"/>
      <c r="N1379" s="73"/>
      <c r="O1379" s="54"/>
      <c r="P1379" s="54"/>
      <c r="Q1379" s="94"/>
      <c r="R1379" s="98"/>
      <c r="S1379" s="99"/>
      <c r="T1379" s="93"/>
      <c r="U1379" s="93"/>
      <c r="V1379" s="100"/>
      <c r="W1379" s="92"/>
      <c r="X1379" s="95"/>
      <c r="Y1379" s="92"/>
      <c r="Z1379" s="92"/>
      <c r="AA1379" s="92"/>
      <c r="AB1379" s="92"/>
      <c r="AC1379" s="91"/>
      <c r="AD1379" s="92"/>
      <c r="AE1379" s="92"/>
      <c r="AF1379" s="92"/>
      <c r="AG1379" s="583"/>
      <c r="AH1379" s="67" t="s">
        <v>5339</v>
      </c>
      <c r="AI1379" s="54">
        <v>3.4000000000000002E-2</v>
      </c>
      <c r="AJ1379" s="54">
        <v>1979</v>
      </c>
      <c r="AK1379" s="57" t="s">
        <v>3910</v>
      </c>
      <c r="AL1379" s="92"/>
    </row>
    <row r="1380" spans="1:38" x14ac:dyDescent="0.25">
      <c r="A1380" s="63"/>
      <c r="B1380" s="62"/>
      <c r="C1380" s="62"/>
      <c r="D1380" s="92"/>
      <c r="E1380" s="92"/>
      <c r="F1380" s="92"/>
      <c r="G1380" s="92"/>
      <c r="H1380" s="92"/>
      <c r="I1380" s="92"/>
      <c r="J1380" s="92"/>
      <c r="K1380" s="92"/>
      <c r="L1380" s="92"/>
      <c r="M1380" s="93"/>
      <c r="N1380" s="73"/>
      <c r="O1380" s="54"/>
      <c r="P1380" s="54"/>
      <c r="Q1380" s="94"/>
      <c r="R1380" s="98"/>
      <c r="S1380" s="99"/>
      <c r="T1380" s="93"/>
      <c r="U1380" s="93"/>
      <c r="V1380" s="100"/>
      <c r="W1380" s="92"/>
      <c r="X1380" s="95"/>
      <c r="Y1380" s="92"/>
      <c r="Z1380" s="92"/>
      <c r="AA1380" s="92"/>
      <c r="AB1380" s="92"/>
      <c r="AC1380" s="91"/>
      <c r="AD1380" s="92"/>
      <c r="AE1380" s="92"/>
      <c r="AF1380" s="92"/>
      <c r="AG1380" s="583"/>
      <c r="AH1380" s="67" t="s">
        <v>5340</v>
      </c>
      <c r="AI1380" s="54">
        <v>7.9000000000000001E-2</v>
      </c>
      <c r="AJ1380" s="54">
        <v>1979</v>
      </c>
      <c r="AK1380" s="57" t="s">
        <v>5341</v>
      </c>
      <c r="AL1380" s="92"/>
    </row>
    <row r="1381" spans="1:38" x14ac:dyDescent="0.25">
      <c r="A1381" s="63"/>
      <c r="B1381" s="62"/>
      <c r="C1381" s="62"/>
      <c r="D1381" s="92"/>
      <c r="E1381" s="92"/>
      <c r="F1381" s="92"/>
      <c r="G1381" s="92"/>
      <c r="H1381" s="92"/>
      <c r="I1381" s="92"/>
      <c r="J1381" s="92"/>
      <c r="K1381" s="92"/>
      <c r="L1381" s="92"/>
      <c r="M1381" s="93"/>
      <c r="N1381" s="73"/>
      <c r="O1381" s="54"/>
      <c r="P1381" s="54"/>
      <c r="Q1381" s="94"/>
      <c r="R1381" s="98"/>
      <c r="S1381" s="99"/>
      <c r="T1381" s="93"/>
      <c r="U1381" s="93"/>
      <c r="V1381" s="100"/>
      <c r="W1381" s="92"/>
      <c r="X1381" s="95"/>
      <c r="Y1381" s="92"/>
      <c r="Z1381" s="92"/>
      <c r="AA1381" s="92"/>
      <c r="AB1381" s="92"/>
      <c r="AC1381" s="91"/>
      <c r="AD1381" s="92"/>
      <c r="AE1381" s="92"/>
      <c r="AF1381" s="92"/>
      <c r="AG1381" s="583"/>
      <c r="AH1381" s="67" t="s">
        <v>5342</v>
      </c>
      <c r="AI1381" s="54">
        <v>8.1000000000000003E-2</v>
      </c>
      <c r="AJ1381" s="54">
        <v>1979</v>
      </c>
      <c r="AK1381" s="57" t="s">
        <v>5341</v>
      </c>
      <c r="AL1381" s="92"/>
    </row>
    <row r="1382" spans="1:38" x14ac:dyDescent="0.25">
      <c r="A1382" s="63"/>
      <c r="B1382" s="62"/>
      <c r="C1382" s="62"/>
      <c r="D1382" s="92"/>
      <c r="E1382" s="92"/>
      <c r="F1382" s="92"/>
      <c r="G1382" s="92"/>
      <c r="H1382" s="92"/>
      <c r="I1382" s="92"/>
      <c r="J1382" s="92"/>
      <c r="K1382" s="92"/>
      <c r="L1382" s="92"/>
      <c r="M1382" s="93"/>
      <c r="N1382" s="73"/>
      <c r="O1382" s="54"/>
      <c r="P1382" s="54"/>
      <c r="Q1382" s="94"/>
      <c r="R1382" s="98"/>
      <c r="S1382" s="99"/>
      <c r="T1382" s="93"/>
      <c r="U1382" s="93"/>
      <c r="V1382" s="100"/>
      <c r="W1382" s="92"/>
      <c r="X1382" s="95"/>
      <c r="Y1382" s="92"/>
      <c r="Z1382" s="92"/>
      <c r="AA1382" s="92"/>
      <c r="AB1382" s="92"/>
      <c r="AC1382" s="91"/>
      <c r="AD1382" s="92"/>
      <c r="AE1382" s="92"/>
      <c r="AF1382" s="92"/>
      <c r="AG1382" s="583"/>
      <c r="AH1382" s="67" t="s">
        <v>5343</v>
      </c>
      <c r="AI1382" s="54">
        <v>0.129</v>
      </c>
      <c r="AJ1382" s="54">
        <v>1979</v>
      </c>
      <c r="AK1382" s="57" t="s">
        <v>3910</v>
      </c>
      <c r="AL1382" s="92"/>
    </row>
    <row r="1383" spans="1:38" x14ac:dyDescent="0.25">
      <c r="A1383" s="63"/>
      <c r="B1383" s="62"/>
      <c r="C1383" s="62"/>
      <c r="D1383" s="92"/>
      <c r="E1383" s="92"/>
      <c r="F1383" s="92"/>
      <c r="G1383" s="92"/>
      <c r="H1383" s="92"/>
      <c r="I1383" s="92"/>
      <c r="J1383" s="92"/>
      <c r="K1383" s="92"/>
      <c r="L1383" s="92"/>
      <c r="M1383" s="93"/>
      <c r="N1383" s="73"/>
      <c r="O1383" s="54"/>
      <c r="P1383" s="54"/>
      <c r="Q1383" s="94"/>
      <c r="R1383" s="98"/>
      <c r="S1383" s="99"/>
      <c r="T1383" s="93"/>
      <c r="U1383" s="93"/>
      <c r="V1383" s="100"/>
      <c r="W1383" s="92"/>
      <c r="X1383" s="95"/>
      <c r="Y1383" s="92"/>
      <c r="Z1383" s="92"/>
      <c r="AA1383" s="92"/>
      <c r="AB1383" s="92"/>
      <c r="AC1383" s="91"/>
      <c r="AD1383" s="92"/>
      <c r="AE1383" s="92"/>
      <c r="AF1383" s="92"/>
      <c r="AG1383" s="583"/>
      <c r="AH1383" s="67" t="s">
        <v>5344</v>
      </c>
      <c r="AI1383" s="54">
        <v>0.13</v>
      </c>
      <c r="AJ1383" s="54">
        <v>1979</v>
      </c>
      <c r="AK1383" s="57" t="s">
        <v>3910</v>
      </c>
      <c r="AL1383" s="92"/>
    </row>
    <row r="1384" spans="1:38" x14ac:dyDescent="0.25">
      <c r="A1384" s="63"/>
      <c r="B1384" s="62"/>
      <c r="C1384" s="62"/>
      <c r="D1384" s="92"/>
      <c r="E1384" s="92"/>
      <c r="F1384" s="92"/>
      <c r="G1384" s="92"/>
      <c r="H1384" s="92"/>
      <c r="I1384" s="92"/>
      <c r="J1384" s="92"/>
      <c r="K1384" s="92"/>
      <c r="L1384" s="92"/>
      <c r="M1384" s="93"/>
      <c r="N1384" s="73"/>
      <c r="O1384" s="54"/>
      <c r="P1384" s="54"/>
      <c r="Q1384" s="94"/>
      <c r="R1384" s="98"/>
      <c r="S1384" s="99"/>
      <c r="T1384" s="93"/>
      <c r="U1384" s="93"/>
      <c r="V1384" s="100"/>
      <c r="W1384" s="92"/>
      <c r="X1384" s="95"/>
      <c r="Y1384" s="92"/>
      <c r="Z1384" s="92"/>
      <c r="AA1384" s="92"/>
      <c r="AB1384" s="92"/>
      <c r="AC1384" s="91"/>
      <c r="AD1384" s="92"/>
      <c r="AE1384" s="92"/>
      <c r="AF1384" s="92"/>
      <c r="AG1384" s="583"/>
      <c r="AH1384" s="67" t="s">
        <v>5345</v>
      </c>
      <c r="AI1384" s="54">
        <v>0.10199999999999999</v>
      </c>
      <c r="AJ1384" s="54">
        <v>1976</v>
      </c>
      <c r="AK1384" s="57" t="s">
        <v>3910</v>
      </c>
      <c r="AL1384" s="92"/>
    </row>
    <row r="1385" spans="1:38" x14ac:dyDescent="0.25">
      <c r="A1385" s="63"/>
      <c r="B1385" s="62"/>
      <c r="C1385" s="62"/>
      <c r="D1385" s="92"/>
      <c r="E1385" s="92"/>
      <c r="F1385" s="92"/>
      <c r="G1385" s="92"/>
      <c r="H1385" s="92"/>
      <c r="I1385" s="92"/>
      <c r="J1385" s="92"/>
      <c r="K1385" s="92"/>
      <c r="L1385" s="92"/>
      <c r="M1385" s="93"/>
      <c r="N1385" s="73"/>
      <c r="O1385" s="54"/>
      <c r="P1385" s="54"/>
      <c r="Q1385" s="94"/>
      <c r="R1385" s="98"/>
      <c r="S1385" s="99"/>
      <c r="T1385" s="93"/>
      <c r="U1385" s="93"/>
      <c r="V1385" s="100"/>
      <c r="W1385" s="92"/>
      <c r="X1385" s="95"/>
      <c r="Y1385" s="92"/>
      <c r="Z1385" s="92"/>
      <c r="AA1385" s="92"/>
      <c r="AB1385" s="92"/>
      <c r="AC1385" s="91"/>
      <c r="AD1385" s="92"/>
      <c r="AE1385" s="92"/>
      <c r="AF1385" s="92"/>
      <c r="AG1385" s="583"/>
      <c r="AH1385" s="67" t="s">
        <v>5346</v>
      </c>
      <c r="AI1385" s="54">
        <v>5.1999999999999998E-2</v>
      </c>
      <c r="AJ1385" s="54">
        <v>1979</v>
      </c>
      <c r="AK1385" s="57" t="s">
        <v>3559</v>
      </c>
      <c r="AL1385" s="92"/>
    </row>
    <row r="1386" spans="1:38" x14ac:dyDescent="0.25">
      <c r="A1386" s="63"/>
      <c r="B1386" s="62"/>
      <c r="C1386" s="62"/>
      <c r="D1386" s="92"/>
      <c r="E1386" s="92"/>
      <c r="F1386" s="92"/>
      <c r="G1386" s="92"/>
      <c r="H1386" s="92"/>
      <c r="I1386" s="92"/>
      <c r="J1386" s="92"/>
      <c r="K1386" s="92"/>
      <c r="L1386" s="92"/>
      <c r="M1386" s="93"/>
      <c r="N1386" s="73"/>
      <c r="O1386" s="54"/>
      <c r="P1386" s="54"/>
      <c r="Q1386" s="94"/>
      <c r="R1386" s="98"/>
      <c r="S1386" s="99"/>
      <c r="T1386" s="93"/>
      <c r="U1386" s="93"/>
      <c r="V1386" s="100"/>
      <c r="W1386" s="92"/>
      <c r="X1386" s="95"/>
      <c r="Y1386" s="92"/>
      <c r="Z1386" s="92"/>
      <c r="AA1386" s="92"/>
      <c r="AB1386" s="92"/>
      <c r="AC1386" s="91"/>
      <c r="AD1386" s="92"/>
      <c r="AE1386" s="92"/>
      <c r="AF1386" s="92"/>
      <c r="AG1386" s="583"/>
      <c r="AH1386" s="67" t="s">
        <v>5347</v>
      </c>
      <c r="AI1386" s="54">
        <v>0.158</v>
      </c>
      <c r="AJ1386" s="54">
        <v>1977</v>
      </c>
      <c r="AK1386" s="57" t="s">
        <v>3754</v>
      </c>
      <c r="AL1386" s="92"/>
    </row>
    <row r="1387" spans="1:38" x14ac:dyDescent="0.25">
      <c r="A1387" s="63"/>
      <c r="B1387" s="62"/>
      <c r="C1387" s="62"/>
      <c r="D1387" s="92"/>
      <c r="E1387" s="92"/>
      <c r="F1387" s="92"/>
      <c r="G1387" s="92"/>
      <c r="H1387" s="92"/>
      <c r="I1387" s="92"/>
      <c r="J1387" s="92"/>
      <c r="K1387" s="92"/>
      <c r="L1387" s="92"/>
      <c r="M1387" s="93"/>
      <c r="N1387" s="73"/>
      <c r="O1387" s="54"/>
      <c r="P1387" s="54"/>
      <c r="Q1387" s="94"/>
      <c r="R1387" s="98"/>
      <c r="S1387" s="99"/>
      <c r="T1387" s="93"/>
      <c r="U1387" s="93"/>
      <c r="V1387" s="100"/>
      <c r="W1387" s="92"/>
      <c r="X1387" s="95"/>
      <c r="Y1387" s="92"/>
      <c r="Z1387" s="92"/>
      <c r="AA1387" s="92"/>
      <c r="AB1387" s="92"/>
      <c r="AC1387" s="91"/>
      <c r="AD1387" s="92"/>
      <c r="AE1387" s="92"/>
      <c r="AF1387" s="92"/>
      <c r="AG1387" s="583"/>
      <c r="AH1387" s="67" t="s">
        <v>5348</v>
      </c>
      <c r="AI1387" s="54">
        <v>0.09</v>
      </c>
      <c r="AJ1387" s="54">
        <v>1979</v>
      </c>
      <c r="AK1387" s="57" t="s">
        <v>3559</v>
      </c>
      <c r="AL1387" s="92"/>
    </row>
    <row r="1388" spans="1:38" x14ac:dyDescent="0.25">
      <c r="A1388" s="63"/>
      <c r="B1388" s="62"/>
      <c r="C1388" s="62"/>
      <c r="D1388" s="92"/>
      <c r="E1388" s="92"/>
      <c r="F1388" s="92"/>
      <c r="G1388" s="92"/>
      <c r="H1388" s="92"/>
      <c r="I1388" s="92"/>
      <c r="J1388" s="92"/>
      <c r="K1388" s="92"/>
      <c r="L1388" s="92"/>
      <c r="M1388" s="93"/>
      <c r="N1388" s="73"/>
      <c r="O1388" s="54"/>
      <c r="P1388" s="54"/>
      <c r="Q1388" s="94"/>
      <c r="R1388" s="98"/>
      <c r="S1388" s="99"/>
      <c r="T1388" s="93"/>
      <c r="U1388" s="93"/>
      <c r="V1388" s="100"/>
      <c r="W1388" s="92"/>
      <c r="X1388" s="95"/>
      <c r="Y1388" s="92"/>
      <c r="Z1388" s="92"/>
      <c r="AA1388" s="92"/>
      <c r="AB1388" s="92"/>
      <c r="AC1388" s="91"/>
      <c r="AD1388" s="92"/>
      <c r="AE1388" s="92"/>
      <c r="AF1388" s="92"/>
      <c r="AG1388" s="584"/>
      <c r="AH1388" s="67" t="s">
        <v>5349</v>
      </c>
      <c r="AI1388" s="54">
        <v>1.4E-2</v>
      </c>
      <c r="AJ1388" s="54">
        <v>1979</v>
      </c>
      <c r="AK1388" s="57" t="s">
        <v>5350</v>
      </c>
      <c r="AL1388" s="92"/>
    </row>
    <row r="1389" spans="1:38" x14ac:dyDescent="0.25">
      <c r="A1389" s="63"/>
      <c r="B1389" s="62"/>
      <c r="C1389" s="62"/>
      <c r="D1389" s="92"/>
      <c r="E1389" s="92"/>
      <c r="F1389" s="92"/>
      <c r="G1389" s="92"/>
      <c r="H1389" s="92"/>
      <c r="I1389" s="92"/>
      <c r="J1389" s="92"/>
      <c r="K1389" s="92"/>
      <c r="L1389" s="92"/>
      <c r="M1389" s="93"/>
      <c r="N1389" s="73"/>
      <c r="O1389" s="54"/>
      <c r="P1389" s="54"/>
      <c r="Q1389" s="94"/>
      <c r="R1389" s="98"/>
      <c r="S1389" s="99"/>
      <c r="T1389" s="93"/>
      <c r="U1389" s="93"/>
      <c r="V1389" s="100"/>
      <c r="W1389" s="92"/>
      <c r="X1389" s="95"/>
      <c r="Y1389" s="92"/>
      <c r="Z1389" s="92"/>
      <c r="AA1389" s="92"/>
      <c r="AB1389" s="92"/>
      <c r="AC1389" s="91"/>
      <c r="AD1389" s="92"/>
      <c r="AE1389" s="92"/>
      <c r="AF1389" s="92"/>
      <c r="AG1389" s="522"/>
      <c r="AH1389" s="67"/>
      <c r="AI1389" s="54"/>
      <c r="AJ1389" s="54"/>
      <c r="AK1389" s="57"/>
      <c r="AL1389" s="92"/>
    </row>
    <row r="1390" spans="1:38" x14ac:dyDescent="0.25">
      <c r="A1390" s="63"/>
      <c r="B1390" s="62"/>
      <c r="C1390" s="62"/>
      <c r="D1390" s="92"/>
      <c r="E1390" s="92"/>
      <c r="F1390" s="92"/>
      <c r="G1390" s="92"/>
      <c r="H1390" s="92"/>
      <c r="I1390" s="92"/>
      <c r="J1390" s="92"/>
      <c r="K1390" s="92"/>
      <c r="L1390" s="92"/>
      <c r="M1390" s="93"/>
      <c r="N1390" s="73"/>
      <c r="O1390" s="54"/>
      <c r="P1390" s="54"/>
      <c r="Q1390" s="94"/>
      <c r="R1390" s="98"/>
      <c r="S1390" s="99"/>
      <c r="T1390" s="93"/>
      <c r="U1390" s="93"/>
      <c r="V1390" s="100"/>
      <c r="W1390" s="92"/>
      <c r="X1390" s="95"/>
      <c r="Y1390" s="92"/>
      <c r="Z1390" s="92"/>
      <c r="AA1390" s="92"/>
      <c r="AB1390" s="92"/>
      <c r="AC1390" s="91"/>
      <c r="AD1390" s="92"/>
      <c r="AE1390" s="92"/>
      <c r="AF1390" s="92"/>
      <c r="AG1390" s="522"/>
      <c r="AH1390" s="67"/>
      <c r="AI1390" s="54"/>
      <c r="AJ1390" s="54"/>
      <c r="AK1390" s="57"/>
      <c r="AL1390" s="92"/>
    </row>
    <row r="1391" spans="1:38" x14ac:dyDescent="0.25">
      <c r="A1391" s="63"/>
      <c r="B1391" s="62"/>
      <c r="C1391" s="62"/>
      <c r="D1391" s="92"/>
      <c r="E1391" s="92"/>
      <c r="F1391" s="92"/>
      <c r="G1391" s="92"/>
      <c r="H1391" s="92"/>
      <c r="I1391" s="92"/>
      <c r="J1391" s="92"/>
      <c r="K1391" s="92"/>
      <c r="L1391" s="92"/>
      <c r="M1391" s="93" t="s">
        <v>5351</v>
      </c>
      <c r="N1391" s="73" t="s">
        <v>5352</v>
      </c>
      <c r="O1391" s="54">
        <v>0.51600000000000001</v>
      </c>
      <c r="P1391" s="54">
        <v>1977</v>
      </c>
      <c r="Q1391" s="94" t="s">
        <v>3577</v>
      </c>
      <c r="R1391" s="98"/>
      <c r="S1391" s="99"/>
      <c r="T1391" s="93"/>
      <c r="U1391" s="93"/>
      <c r="V1391" s="100"/>
      <c r="W1391" s="92"/>
      <c r="X1391" s="95"/>
      <c r="Y1391" s="92"/>
      <c r="Z1391" s="92"/>
      <c r="AA1391" s="92"/>
      <c r="AB1391" s="92"/>
      <c r="AC1391" s="91"/>
      <c r="AD1391" s="92"/>
      <c r="AE1391" s="92"/>
      <c r="AF1391" s="92"/>
      <c r="AG1391" s="522"/>
      <c r="AH1391" s="67"/>
      <c r="AI1391" s="54"/>
      <c r="AJ1391" s="54"/>
      <c r="AK1391" s="57"/>
      <c r="AL1391" s="92"/>
    </row>
    <row r="1392" spans="1:38" x14ac:dyDescent="0.25">
      <c r="A1392" s="63"/>
      <c r="B1392" s="62"/>
      <c r="C1392" s="62"/>
      <c r="D1392" s="92"/>
      <c r="E1392" s="92"/>
      <c r="F1392" s="92"/>
      <c r="G1392" s="92"/>
      <c r="H1392" s="92"/>
      <c r="I1392" s="92"/>
      <c r="J1392" s="92"/>
      <c r="K1392" s="92"/>
      <c r="L1392" s="92"/>
      <c r="M1392" s="93" t="s">
        <v>5353</v>
      </c>
      <c r="N1392" s="591" t="s">
        <v>5354</v>
      </c>
      <c r="O1392" s="54">
        <v>0.40200000000000002</v>
      </c>
      <c r="P1392" s="54">
        <v>1988</v>
      </c>
      <c r="Q1392" s="94" t="s">
        <v>3567</v>
      </c>
      <c r="R1392" s="98"/>
      <c r="S1392" s="99"/>
      <c r="T1392" s="93"/>
      <c r="U1392" s="93"/>
      <c r="V1392" s="100"/>
      <c r="W1392" s="92"/>
      <c r="X1392" s="95"/>
      <c r="Y1392" s="92"/>
      <c r="Z1392" s="92"/>
      <c r="AA1392" s="92"/>
      <c r="AB1392" s="92"/>
      <c r="AC1392" s="91"/>
      <c r="AD1392" s="92"/>
      <c r="AE1392" s="92"/>
      <c r="AF1392" s="92"/>
      <c r="AG1392" s="522"/>
      <c r="AH1392" s="67"/>
      <c r="AI1392" s="54"/>
      <c r="AJ1392" s="54"/>
      <c r="AK1392" s="57"/>
      <c r="AL1392" s="92"/>
    </row>
    <row r="1393" spans="1:38" x14ac:dyDescent="0.25">
      <c r="A1393" s="63"/>
      <c r="B1393" s="62"/>
      <c r="C1393" s="62"/>
      <c r="D1393" s="92"/>
      <c r="E1393" s="92"/>
      <c r="F1393" s="92"/>
      <c r="G1393" s="92"/>
      <c r="H1393" s="92"/>
      <c r="I1393" s="92"/>
      <c r="J1393" s="92"/>
      <c r="K1393" s="92"/>
      <c r="L1393" s="92"/>
      <c r="M1393" s="93" t="s">
        <v>5355</v>
      </c>
      <c r="N1393" s="593"/>
      <c r="O1393" s="54">
        <v>8.8999999999999996E-2</v>
      </c>
      <c r="P1393" s="54">
        <v>2009</v>
      </c>
      <c r="Q1393" s="94" t="s">
        <v>3521</v>
      </c>
      <c r="R1393" s="66" t="s">
        <v>4612</v>
      </c>
      <c r="S1393" s="578">
        <v>113</v>
      </c>
      <c r="T1393" s="578">
        <v>2009</v>
      </c>
      <c r="U1393" s="578" t="s">
        <v>3523</v>
      </c>
      <c r="V1393" s="578" t="s">
        <v>1734</v>
      </c>
      <c r="W1393" s="92"/>
      <c r="X1393" s="95"/>
      <c r="Y1393" s="92"/>
      <c r="Z1393" s="92"/>
      <c r="AA1393" s="92"/>
      <c r="AB1393" s="92"/>
      <c r="AC1393" s="91"/>
      <c r="AD1393" s="92"/>
      <c r="AE1393" s="92"/>
      <c r="AF1393" s="92"/>
      <c r="AG1393" s="522"/>
      <c r="AH1393" s="67"/>
      <c r="AI1393" s="54"/>
      <c r="AJ1393" s="54"/>
      <c r="AK1393" s="57"/>
      <c r="AL1393" s="92"/>
    </row>
    <row r="1394" spans="1:38" x14ac:dyDescent="0.25">
      <c r="A1394" s="63"/>
      <c r="B1394" s="62"/>
      <c r="C1394" s="62"/>
      <c r="D1394" s="92"/>
      <c r="E1394" s="92"/>
      <c r="F1394" s="92"/>
      <c r="G1394" s="92"/>
      <c r="H1394" s="92"/>
      <c r="I1394" s="92"/>
      <c r="J1394" s="92"/>
      <c r="K1394" s="92"/>
      <c r="L1394" s="92"/>
      <c r="M1394" s="93"/>
      <c r="N1394" s="73"/>
      <c r="O1394" s="54"/>
      <c r="P1394" s="54"/>
      <c r="Q1394" s="94"/>
      <c r="R1394" s="98" t="s">
        <v>4616</v>
      </c>
      <c r="S1394" s="579"/>
      <c r="T1394" s="579"/>
      <c r="U1394" s="579"/>
      <c r="V1394" s="579"/>
      <c r="W1394" s="92"/>
      <c r="X1394" s="95"/>
      <c r="Y1394" s="92"/>
      <c r="Z1394" s="92"/>
      <c r="AA1394" s="92"/>
      <c r="AB1394" s="92"/>
      <c r="AC1394" s="91"/>
      <c r="AD1394" s="92"/>
      <c r="AE1394" s="92"/>
      <c r="AF1394" s="92"/>
      <c r="AG1394" s="522"/>
      <c r="AH1394" s="67"/>
      <c r="AI1394" s="54"/>
      <c r="AJ1394" s="54"/>
      <c r="AK1394" s="57"/>
      <c r="AL1394" s="92"/>
    </row>
    <row r="1395" spans="1:38" x14ac:dyDescent="0.25">
      <c r="A1395" s="63"/>
      <c r="B1395" s="62"/>
      <c r="C1395" s="62"/>
      <c r="D1395" s="92"/>
      <c r="E1395" s="92"/>
      <c r="F1395" s="92"/>
      <c r="G1395" s="92"/>
      <c r="H1395" s="92"/>
      <c r="I1395" s="92"/>
      <c r="J1395" s="92"/>
      <c r="K1395" s="92"/>
      <c r="L1395" s="92"/>
      <c r="M1395" s="93" t="s">
        <v>5353</v>
      </c>
      <c r="N1395" s="589" t="s">
        <v>5356</v>
      </c>
      <c r="O1395" s="54">
        <v>0.124</v>
      </c>
      <c r="P1395" s="54">
        <v>1988</v>
      </c>
      <c r="Q1395" s="94" t="s">
        <v>3567</v>
      </c>
      <c r="R1395" s="98"/>
      <c r="S1395" s="99"/>
      <c r="T1395" s="93"/>
      <c r="U1395" s="93"/>
      <c r="V1395" s="100"/>
      <c r="W1395" s="92"/>
      <c r="X1395" s="95"/>
      <c r="Y1395" s="92"/>
      <c r="Z1395" s="92"/>
      <c r="AA1395" s="92"/>
      <c r="AB1395" s="92"/>
      <c r="AC1395" s="91"/>
      <c r="AD1395" s="92"/>
      <c r="AE1395" s="92"/>
      <c r="AF1395" s="92"/>
      <c r="AG1395" s="522"/>
      <c r="AH1395" s="67"/>
      <c r="AI1395" s="54"/>
      <c r="AJ1395" s="54"/>
      <c r="AK1395" s="57"/>
      <c r="AL1395" s="92"/>
    </row>
    <row r="1396" spans="1:38" x14ac:dyDescent="0.25">
      <c r="A1396" s="63"/>
      <c r="B1396" s="62"/>
      <c r="C1396" s="62"/>
      <c r="D1396" s="92"/>
      <c r="E1396" s="92"/>
      <c r="F1396" s="92"/>
      <c r="G1396" s="92"/>
      <c r="H1396" s="92"/>
      <c r="I1396" s="92"/>
      <c r="J1396" s="92"/>
      <c r="K1396" s="92"/>
      <c r="L1396" s="92"/>
      <c r="M1396" s="93" t="s">
        <v>5355</v>
      </c>
      <c r="N1396" s="603"/>
      <c r="O1396" s="54">
        <v>8.7999999999999995E-2</v>
      </c>
      <c r="P1396" s="54">
        <v>2009</v>
      </c>
      <c r="Q1396" s="94" t="s">
        <v>3521</v>
      </c>
      <c r="R1396" s="98"/>
      <c r="S1396" s="99"/>
      <c r="T1396" s="93"/>
      <c r="U1396" s="93"/>
      <c r="V1396" s="100"/>
      <c r="W1396" s="92"/>
      <c r="X1396" s="95"/>
      <c r="Y1396" s="92"/>
      <c r="Z1396" s="92"/>
      <c r="AA1396" s="92"/>
      <c r="AB1396" s="92"/>
      <c r="AC1396" s="91"/>
      <c r="AD1396" s="92"/>
      <c r="AE1396" s="92"/>
      <c r="AF1396" s="92"/>
      <c r="AG1396" s="522"/>
      <c r="AH1396" s="67"/>
      <c r="AI1396" s="54"/>
      <c r="AJ1396" s="54"/>
      <c r="AK1396" s="57"/>
      <c r="AL1396" s="92"/>
    </row>
    <row r="1397" spans="1:38" x14ac:dyDescent="0.25">
      <c r="A1397" s="63"/>
      <c r="B1397" s="62"/>
      <c r="C1397" s="62"/>
      <c r="D1397" s="92"/>
      <c r="E1397" s="92"/>
      <c r="F1397" s="92"/>
      <c r="G1397" s="92"/>
      <c r="H1397" s="92"/>
      <c r="I1397" s="92"/>
      <c r="J1397" s="92"/>
      <c r="K1397" s="92"/>
      <c r="L1397" s="92"/>
      <c r="M1397" s="93"/>
      <c r="N1397" s="73"/>
      <c r="O1397" s="54"/>
      <c r="P1397" s="54"/>
      <c r="Q1397" s="94"/>
      <c r="R1397" s="98"/>
      <c r="S1397" s="99"/>
      <c r="T1397" s="93"/>
      <c r="U1397" s="93"/>
      <c r="V1397" s="100"/>
      <c r="W1397" s="92"/>
      <c r="X1397" s="95"/>
      <c r="Y1397" s="92"/>
      <c r="Z1397" s="92"/>
      <c r="AA1397" s="92"/>
      <c r="AB1397" s="92"/>
      <c r="AC1397" s="91"/>
      <c r="AD1397" s="92"/>
      <c r="AE1397" s="92"/>
      <c r="AF1397" s="92"/>
      <c r="AG1397" s="522"/>
      <c r="AH1397" s="67"/>
      <c r="AI1397" s="54"/>
      <c r="AJ1397" s="54"/>
      <c r="AK1397" s="57"/>
      <c r="AL1397" s="92"/>
    </row>
    <row r="1398" spans="1:38" x14ac:dyDescent="0.25">
      <c r="A1398" s="63"/>
      <c r="B1398" s="62"/>
      <c r="C1398" s="62"/>
      <c r="D1398" s="92"/>
      <c r="E1398" s="92"/>
      <c r="F1398" s="92"/>
      <c r="G1398" s="92"/>
      <c r="H1398" s="92"/>
      <c r="I1398" s="92"/>
      <c r="J1398" s="92"/>
      <c r="K1398" s="92"/>
      <c r="L1398" s="92"/>
      <c r="M1398" s="93"/>
      <c r="N1398" s="73"/>
      <c r="O1398" s="54"/>
      <c r="P1398" s="54"/>
      <c r="Q1398" s="94"/>
      <c r="R1398" s="98"/>
      <c r="S1398" s="99"/>
      <c r="T1398" s="93"/>
      <c r="U1398" s="93"/>
      <c r="V1398" s="100"/>
      <c r="W1398" s="92"/>
      <c r="X1398" s="95"/>
      <c r="Y1398" s="92"/>
      <c r="Z1398" s="92"/>
      <c r="AA1398" s="92"/>
      <c r="AB1398" s="92"/>
      <c r="AC1398" s="91"/>
      <c r="AD1398" s="92"/>
      <c r="AE1398" s="92"/>
      <c r="AF1398" s="92"/>
      <c r="AG1398" s="522"/>
      <c r="AH1398" s="67"/>
      <c r="AI1398" s="54"/>
      <c r="AJ1398" s="54"/>
      <c r="AK1398" s="57"/>
      <c r="AL1398" s="92"/>
    </row>
    <row r="1399" spans="1:38" x14ac:dyDescent="0.25">
      <c r="A1399" s="63" t="s">
        <v>2130</v>
      </c>
      <c r="B1399" s="62"/>
      <c r="C1399" s="62" t="s">
        <v>5357</v>
      </c>
      <c r="D1399" s="92"/>
      <c r="E1399" s="92"/>
      <c r="F1399" s="92"/>
      <c r="G1399" s="92"/>
      <c r="H1399" s="92"/>
      <c r="I1399" s="92"/>
      <c r="J1399" s="92"/>
      <c r="K1399" s="92"/>
      <c r="L1399" s="92"/>
      <c r="M1399" s="93" t="s">
        <v>5011</v>
      </c>
      <c r="N1399" s="73" t="s">
        <v>5358</v>
      </c>
      <c r="O1399" s="54">
        <v>1.526</v>
      </c>
      <c r="P1399" s="54">
        <v>2011</v>
      </c>
      <c r="Q1399" s="94" t="s">
        <v>3781</v>
      </c>
      <c r="R1399" s="66" t="s">
        <v>5022</v>
      </c>
      <c r="S1399" s="578">
        <v>116</v>
      </c>
      <c r="T1399" s="578">
        <v>2012</v>
      </c>
      <c r="U1399" s="578" t="s">
        <v>3523</v>
      </c>
      <c r="V1399" s="578" t="s">
        <v>1801</v>
      </c>
      <c r="W1399" s="92"/>
      <c r="X1399" s="95"/>
      <c r="Y1399" s="92"/>
      <c r="Z1399" s="92"/>
      <c r="AA1399" s="92"/>
      <c r="AB1399" s="92"/>
      <c r="AC1399" s="91"/>
      <c r="AD1399" s="92"/>
      <c r="AE1399" s="92"/>
      <c r="AF1399" s="92"/>
      <c r="AG1399" s="522"/>
      <c r="AH1399" s="67"/>
      <c r="AI1399" s="54"/>
      <c r="AJ1399" s="54"/>
      <c r="AK1399" s="57"/>
      <c r="AL1399" s="92"/>
    </row>
    <row r="1400" spans="1:38" x14ac:dyDescent="0.25">
      <c r="A1400" s="63"/>
      <c r="B1400" s="62"/>
      <c r="C1400" s="62"/>
      <c r="D1400" s="92"/>
      <c r="E1400" s="92"/>
      <c r="F1400" s="92"/>
      <c r="G1400" s="92"/>
      <c r="H1400" s="92"/>
      <c r="I1400" s="92"/>
      <c r="J1400" s="92"/>
      <c r="K1400" s="92"/>
      <c r="L1400" s="92"/>
      <c r="M1400" s="93"/>
      <c r="N1400" s="73"/>
      <c r="O1400" s="54"/>
      <c r="P1400" s="54"/>
      <c r="Q1400" s="94"/>
      <c r="R1400" s="98" t="s">
        <v>5023</v>
      </c>
      <c r="S1400" s="579"/>
      <c r="T1400" s="579"/>
      <c r="U1400" s="579"/>
      <c r="V1400" s="579"/>
      <c r="W1400" s="92"/>
      <c r="X1400" s="95"/>
      <c r="Y1400" s="92"/>
      <c r="Z1400" s="92"/>
      <c r="AA1400" s="92"/>
      <c r="AB1400" s="92"/>
      <c r="AC1400" s="91"/>
      <c r="AD1400" s="92"/>
      <c r="AE1400" s="92"/>
      <c r="AF1400" s="92"/>
      <c r="AG1400" s="522"/>
      <c r="AH1400" s="67"/>
      <c r="AI1400" s="54"/>
      <c r="AJ1400" s="54"/>
      <c r="AK1400" s="57"/>
      <c r="AL1400" s="92"/>
    </row>
    <row r="1401" spans="1:38" x14ac:dyDescent="0.25">
      <c r="A1401" s="63"/>
      <c r="B1401" s="62"/>
      <c r="C1401" s="62"/>
      <c r="D1401" s="92"/>
      <c r="E1401" s="92"/>
      <c r="F1401" s="92"/>
      <c r="G1401" s="92"/>
      <c r="H1401" s="92"/>
      <c r="I1401" s="92"/>
      <c r="J1401" s="92"/>
      <c r="K1401" s="92"/>
      <c r="L1401" s="92"/>
      <c r="M1401" s="93" t="s">
        <v>5024</v>
      </c>
      <c r="N1401" s="67" t="s">
        <v>5359</v>
      </c>
      <c r="O1401" s="54">
        <v>0.13600000000000001</v>
      </c>
      <c r="P1401" s="54">
        <v>2014</v>
      </c>
      <c r="Q1401" s="94" t="s">
        <v>3781</v>
      </c>
      <c r="R1401" s="66" t="s">
        <v>5026</v>
      </c>
      <c r="S1401" s="578">
        <v>124</v>
      </c>
      <c r="T1401" s="578">
        <v>2014</v>
      </c>
      <c r="U1401" s="578" t="s">
        <v>3523</v>
      </c>
      <c r="V1401" s="578" t="s">
        <v>5018</v>
      </c>
      <c r="W1401" s="92"/>
      <c r="X1401" s="95"/>
      <c r="Y1401" s="92"/>
      <c r="Z1401" s="92"/>
      <c r="AA1401" s="92"/>
      <c r="AB1401" s="92"/>
      <c r="AC1401" s="91"/>
      <c r="AD1401" s="92"/>
      <c r="AE1401" s="92"/>
      <c r="AF1401" s="92"/>
      <c r="AG1401" s="522"/>
      <c r="AH1401" s="67"/>
      <c r="AI1401" s="54"/>
      <c r="AJ1401" s="54"/>
      <c r="AK1401" s="57"/>
      <c r="AL1401" s="92"/>
    </row>
    <row r="1402" spans="1:38" ht="25.5" x14ac:dyDescent="0.25">
      <c r="A1402" s="63"/>
      <c r="B1402" s="62"/>
      <c r="C1402" s="62"/>
      <c r="D1402" s="92"/>
      <c r="E1402" s="92"/>
      <c r="F1402" s="92"/>
      <c r="G1402" s="92"/>
      <c r="H1402" s="92"/>
      <c r="I1402" s="92"/>
      <c r="J1402" s="92"/>
      <c r="K1402" s="92"/>
      <c r="L1402" s="92"/>
      <c r="M1402" s="93"/>
      <c r="N1402" s="73"/>
      <c r="O1402" s="54"/>
      <c r="P1402" s="54"/>
      <c r="Q1402" s="94"/>
      <c r="R1402" s="110" t="s">
        <v>5027</v>
      </c>
      <c r="S1402" s="579"/>
      <c r="T1402" s="579"/>
      <c r="U1402" s="579"/>
      <c r="V1402" s="579"/>
      <c r="W1402" s="92"/>
      <c r="X1402" s="95"/>
      <c r="Y1402" s="92"/>
      <c r="Z1402" s="92"/>
      <c r="AA1402" s="92"/>
      <c r="AB1402" s="92"/>
      <c r="AC1402" s="91"/>
      <c r="AD1402" s="92"/>
      <c r="AE1402" s="92"/>
      <c r="AF1402" s="92"/>
      <c r="AG1402" s="522"/>
      <c r="AL1402" s="92"/>
    </row>
    <row r="1403" spans="1:38" x14ac:dyDescent="0.25">
      <c r="A1403" s="63"/>
      <c r="B1403" s="62"/>
      <c r="C1403" s="62"/>
      <c r="D1403" s="92"/>
      <c r="E1403" s="92"/>
      <c r="F1403" s="92"/>
      <c r="G1403" s="92"/>
      <c r="H1403" s="92"/>
      <c r="I1403" s="92"/>
      <c r="J1403" s="92"/>
      <c r="K1403" s="92"/>
      <c r="L1403" s="92"/>
      <c r="M1403" s="93" t="s">
        <v>5028</v>
      </c>
      <c r="N1403" s="73" t="s">
        <v>5360</v>
      </c>
      <c r="O1403" s="54">
        <v>0.91800000000000004</v>
      </c>
      <c r="P1403" s="54">
        <v>2015</v>
      </c>
      <c r="Q1403" s="94" t="s">
        <v>3781</v>
      </c>
      <c r="R1403" s="66" t="s">
        <v>5030</v>
      </c>
      <c r="S1403" s="578">
        <v>125</v>
      </c>
      <c r="T1403" s="578">
        <v>2016</v>
      </c>
      <c r="U1403" s="578" t="s">
        <v>3523</v>
      </c>
      <c r="V1403" s="578" t="s">
        <v>1801</v>
      </c>
      <c r="W1403" s="92" t="s">
        <v>5031</v>
      </c>
      <c r="X1403" s="95">
        <v>0.157</v>
      </c>
      <c r="Y1403" s="73" t="s">
        <v>5361</v>
      </c>
      <c r="Z1403" s="54">
        <v>0.157</v>
      </c>
      <c r="AA1403" s="54">
        <v>2020</v>
      </c>
      <c r="AB1403" s="57" t="s">
        <v>5362</v>
      </c>
      <c r="AC1403" s="91">
        <v>5</v>
      </c>
      <c r="AD1403" s="92"/>
      <c r="AE1403" s="92"/>
      <c r="AF1403" s="92"/>
      <c r="AG1403" s="522" t="s">
        <v>5031</v>
      </c>
      <c r="AH1403" s="73" t="s">
        <v>5032</v>
      </c>
      <c r="AI1403" s="54">
        <v>0.04</v>
      </c>
      <c r="AJ1403" s="54">
        <v>2020</v>
      </c>
      <c r="AK1403" s="57" t="s">
        <v>41</v>
      </c>
      <c r="AL1403" s="92"/>
    </row>
    <row r="1404" spans="1:38" ht="25.5" x14ac:dyDescent="0.25">
      <c r="A1404" s="63"/>
      <c r="B1404" s="62"/>
      <c r="C1404" s="62"/>
      <c r="D1404" s="92"/>
      <c r="E1404" s="92"/>
      <c r="F1404" s="92"/>
      <c r="G1404" s="92"/>
      <c r="H1404" s="92"/>
      <c r="I1404" s="92"/>
      <c r="J1404" s="92"/>
      <c r="K1404" s="92"/>
      <c r="L1404" s="92"/>
      <c r="M1404" s="93"/>
      <c r="N1404" s="73"/>
      <c r="O1404" s="54"/>
      <c r="P1404" s="54"/>
      <c r="Q1404" s="94"/>
      <c r="R1404" s="110" t="s">
        <v>5027</v>
      </c>
      <c r="S1404" s="579"/>
      <c r="T1404" s="579"/>
      <c r="U1404" s="579"/>
      <c r="V1404" s="579"/>
      <c r="AD1404" s="92"/>
      <c r="AE1404" s="92"/>
      <c r="AF1404" s="92"/>
      <c r="AG1404" s="522"/>
      <c r="AH1404" s="67"/>
      <c r="AI1404" s="54"/>
      <c r="AJ1404" s="54"/>
      <c r="AK1404" s="57"/>
      <c r="AL1404" s="92"/>
    </row>
    <row r="1405" spans="1:38" x14ac:dyDescent="0.25">
      <c r="A1405" s="63"/>
      <c r="B1405" s="62"/>
      <c r="C1405" s="62"/>
      <c r="D1405" s="92"/>
      <c r="E1405" s="92"/>
      <c r="F1405" s="92"/>
      <c r="G1405" s="92"/>
      <c r="H1405" s="92"/>
      <c r="I1405" s="92"/>
      <c r="J1405" s="92"/>
      <c r="K1405" s="92"/>
      <c r="L1405" s="92"/>
      <c r="M1405" s="93"/>
      <c r="N1405" s="73"/>
      <c r="O1405" s="54"/>
      <c r="P1405" s="54"/>
      <c r="Q1405" s="94"/>
      <c r="R1405" s="98"/>
      <c r="S1405" s="99"/>
      <c r="T1405" s="93"/>
      <c r="U1405" s="93"/>
      <c r="V1405" s="100"/>
      <c r="W1405" s="92"/>
      <c r="X1405" s="95"/>
      <c r="Y1405" s="92"/>
      <c r="Z1405" s="92"/>
      <c r="AA1405" s="92"/>
      <c r="AB1405" s="92"/>
      <c r="AC1405" s="91"/>
      <c r="AD1405" s="92"/>
      <c r="AE1405" s="92"/>
      <c r="AF1405" s="92"/>
      <c r="AG1405" s="522"/>
      <c r="AH1405" s="67"/>
      <c r="AI1405" s="54"/>
      <c r="AJ1405" s="54"/>
      <c r="AK1405" s="57"/>
      <c r="AL1405" s="92"/>
    </row>
    <row r="1406" spans="1:38" x14ac:dyDescent="0.25">
      <c r="A1406" s="63"/>
      <c r="B1406" s="62"/>
      <c r="C1406" s="62"/>
      <c r="D1406" s="92"/>
      <c r="E1406" s="92"/>
      <c r="F1406" s="92"/>
      <c r="G1406" s="92"/>
      <c r="H1406" s="92"/>
      <c r="I1406" s="92"/>
      <c r="J1406" s="92"/>
      <c r="K1406" s="92"/>
      <c r="L1406" s="92"/>
      <c r="M1406" s="93"/>
      <c r="N1406" s="73"/>
      <c r="O1406" s="54"/>
      <c r="P1406" s="54"/>
      <c r="Q1406" s="94"/>
      <c r="R1406" s="98"/>
      <c r="S1406" s="99"/>
      <c r="T1406" s="93"/>
      <c r="U1406" s="93"/>
      <c r="V1406" s="100"/>
      <c r="W1406" s="92"/>
      <c r="X1406" s="95"/>
      <c r="Y1406" s="92"/>
      <c r="Z1406" s="92"/>
      <c r="AA1406" s="92"/>
      <c r="AB1406" s="92"/>
      <c r="AC1406" s="91"/>
      <c r="AD1406" s="92"/>
      <c r="AE1406" s="92"/>
      <c r="AF1406" s="92"/>
      <c r="AG1406" s="522"/>
      <c r="AH1406" s="67"/>
      <c r="AI1406" s="54"/>
      <c r="AJ1406" s="54"/>
      <c r="AK1406" s="57"/>
      <c r="AL1406" s="92"/>
    </row>
    <row r="1407" spans="1:38" x14ac:dyDescent="0.25">
      <c r="A1407" s="63"/>
      <c r="B1407" s="62"/>
      <c r="C1407" s="62"/>
      <c r="D1407" s="92"/>
      <c r="E1407" s="92"/>
      <c r="F1407" s="92"/>
      <c r="G1407" s="92"/>
      <c r="H1407" s="92"/>
      <c r="I1407" s="92"/>
      <c r="J1407" s="92"/>
      <c r="K1407" s="92"/>
      <c r="L1407" s="92"/>
      <c r="M1407" s="93" t="s">
        <v>5035</v>
      </c>
      <c r="N1407" s="591" t="s">
        <v>5363</v>
      </c>
      <c r="O1407" s="54">
        <v>3.1930000000000001</v>
      </c>
      <c r="P1407" s="54">
        <v>2011</v>
      </c>
      <c r="Q1407" s="94" t="s">
        <v>3781</v>
      </c>
      <c r="R1407" s="66" t="s">
        <v>5038</v>
      </c>
      <c r="S1407" s="578">
        <v>7</v>
      </c>
      <c r="T1407" s="578">
        <v>2017</v>
      </c>
      <c r="U1407" s="578" t="s">
        <v>1017</v>
      </c>
      <c r="V1407" s="578" t="s">
        <v>1011</v>
      </c>
      <c r="W1407" s="92"/>
      <c r="X1407" s="95"/>
      <c r="Y1407" s="92"/>
      <c r="Z1407" s="92"/>
      <c r="AA1407" s="92"/>
      <c r="AB1407" s="92"/>
      <c r="AC1407" s="91"/>
      <c r="AD1407" s="92"/>
      <c r="AE1407" s="92"/>
      <c r="AF1407" s="92"/>
      <c r="AG1407" s="522"/>
      <c r="AH1407" s="67"/>
      <c r="AI1407" s="54"/>
      <c r="AJ1407" s="54"/>
      <c r="AK1407" s="57"/>
      <c r="AL1407" s="92"/>
    </row>
    <row r="1408" spans="1:38" ht="25.5" x14ac:dyDescent="0.25">
      <c r="A1408" s="63"/>
      <c r="B1408" s="62"/>
      <c r="C1408" s="62"/>
      <c r="D1408" s="92"/>
      <c r="E1408" s="92"/>
      <c r="F1408" s="92"/>
      <c r="G1408" s="92"/>
      <c r="H1408" s="92"/>
      <c r="I1408" s="92"/>
      <c r="J1408" s="92"/>
      <c r="K1408" s="92"/>
      <c r="L1408" s="92"/>
      <c r="M1408" s="93" t="s">
        <v>5037</v>
      </c>
      <c r="N1408" s="593"/>
      <c r="O1408" s="54">
        <v>0.218</v>
      </c>
      <c r="P1408" s="54">
        <v>2017</v>
      </c>
      <c r="Q1408" s="94" t="s">
        <v>3781</v>
      </c>
      <c r="R1408" s="110" t="s">
        <v>5039</v>
      </c>
      <c r="S1408" s="579"/>
      <c r="T1408" s="579"/>
      <c r="U1408" s="579"/>
      <c r="V1408" s="579"/>
      <c r="W1408" s="92"/>
      <c r="X1408" s="95"/>
      <c r="Y1408" s="92"/>
      <c r="Z1408" s="92"/>
      <c r="AA1408" s="92"/>
      <c r="AB1408" s="92"/>
      <c r="AC1408" s="91"/>
      <c r="AD1408" s="92"/>
      <c r="AE1408" s="92"/>
      <c r="AF1408" s="92"/>
      <c r="AG1408" s="522"/>
      <c r="AH1408" s="67"/>
      <c r="AI1408" s="54"/>
      <c r="AJ1408" s="54"/>
      <c r="AK1408" s="57"/>
      <c r="AL1408" s="92"/>
    </row>
    <row r="1409" spans="1:38" x14ac:dyDescent="0.25">
      <c r="A1409" s="63" t="s">
        <v>1164</v>
      </c>
      <c r="B1409" s="62"/>
      <c r="C1409" s="62" t="s">
        <v>5364</v>
      </c>
      <c r="D1409" s="92"/>
      <c r="E1409" s="142"/>
      <c r="F1409" s="92"/>
      <c r="G1409" s="92"/>
      <c r="H1409" s="92"/>
      <c r="I1409" s="92"/>
      <c r="J1409" s="92"/>
      <c r="K1409" s="92"/>
      <c r="L1409" s="92"/>
      <c r="M1409" s="93"/>
      <c r="N1409" s="73"/>
      <c r="O1409" s="54"/>
      <c r="P1409" s="54"/>
      <c r="Q1409" s="94"/>
      <c r="R1409" s="98"/>
      <c r="S1409" s="99"/>
      <c r="T1409" s="93"/>
      <c r="U1409" s="93"/>
      <c r="V1409" s="100"/>
      <c r="W1409" s="92"/>
      <c r="X1409" s="95"/>
      <c r="Y1409" s="92"/>
      <c r="Z1409" s="92"/>
      <c r="AA1409" s="92"/>
      <c r="AB1409" s="92"/>
      <c r="AC1409" s="91"/>
      <c r="AD1409" s="92"/>
      <c r="AE1409" s="92"/>
      <c r="AF1409" s="92"/>
      <c r="AG1409" s="522"/>
      <c r="AH1409" s="67"/>
      <c r="AI1409" s="54"/>
      <c r="AJ1409" s="54"/>
      <c r="AK1409" s="57"/>
      <c r="AL1409" s="92"/>
    </row>
    <row r="1410" spans="1:38" x14ac:dyDescent="0.25">
      <c r="A1410" s="63"/>
      <c r="B1410" s="62"/>
      <c r="C1410" s="62"/>
      <c r="D1410" s="92"/>
      <c r="E1410" s="142"/>
      <c r="F1410" s="92"/>
      <c r="G1410" s="92"/>
      <c r="H1410" s="92"/>
      <c r="I1410" s="92"/>
      <c r="J1410" s="92"/>
      <c r="K1410" s="92"/>
      <c r="L1410" s="92"/>
      <c r="M1410" s="93" t="s">
        <v>5035</v>
      </c>
      <c r="N1410" s="591" t="s">
        <v>5365</v>
      </c>
      <c r="O1410" s="54">
        <v>1.476</v>
      </c>
      <c r="P1410" s="54">
        <v>2011</v>
      </c>
      <c r="Q1410" s="94" t="s">
        <v>3781</v>
      </c>
      <c r="R1410" s="98"/>
      <c r="S1410" s="99"/>
      <c r="T1410" s="93"/>
      <c r="U1410" s="93"/>
      <c r="V1410" s="100"/>
      <c r="W1410" s="92"/>
      <c r="X1410" s="95"/>
      <c r="Y1410" s="92"/>
      <c r="Z1410" s="92"/>
      <c r="AA1410" s="92"/>
      <c r="AB1410" s="92"/>
      <c r="AC1410" s="91"/>
      <c r="AD1410" s="92"/>
      <c r="AE1410" s="92"/>
      <c r="AF1410" s="92"/>
      <c r="AG1410" s="522"/>
      <c r="AH1410" s="67"/>
      <c r="AI1410" s="54"/>
      <c r="AJ1410" s="54"/>
      <c r="AK1410" s="57"/>
      <c r="AL1410" s="92"/>
    </row>
    <row r="1411" spans="1:38" x14ac:dyDescent="0.25">
      <c r="A1411" s="63"/>
      <c r="B1411" s="62"/>
      <c r="C1411" s="62"/>
      <c r="D1411" s="92"/>
      <c r="E1411" s="142"/>
      <c r="F1411" s="92"/>
      <c r="G1411" s="92"/>
      <c r="H1411" s="92"/>
      <c r="I1411" s="92"/>
      <c r="J1411" s="92"/>
      <c r="K1411" s="92"/>
      <c r="L1411" s="92"/>
      <c r="M1411" s="93" t="s">
        <v>5037</v>
      </c>
      <c r="N1411" s="593"/>
      <c r="O1411" s="54">
        <v>0.24</v>
      </c>
      <c r="P1411" s="54">
        <v>2017</v>
      </c>
      <c r="Q1411" s="94" t="s">
        <v>3781</v>
      </c>
      <c r="R1411" s="578" t="s">
        <v>4500</v>
      </c>
      <c r="S1411" s="578">
        <v>6</v>
      </c>
      <c r="T1411" s="578">
        <v>2011</v>
      </c>
      <c r="U1411" s="578" t="s">
        <v>1017</v>
      </c>
      <c r="V1411" s="578" t="s">
        <v>1011</v>
      </c>
      <c r="W1411" s="92"/>
      <c r="X1411" s="95"/>
      <c r="Y1411" s="92"/>
      <c r="Z1411" s="92"/>
      <c r="AA1411" s="92"/>
      <c r="AB1411" s="92"/>
      <c r="AC1411" s="91"/>
      <c r="AD1411" s="92"/>
      <c r="AE1411" s="92"/>
      <c r="AF1411" s="92"/>
      <c r="AG1411" s="522"/>
      <c r="AH1411" s="67"/>
      <c r="AI1411" s="54"/>
      <c r="AJ1411" s="54"/>
      <c r="AK1411" s="57"/>
      <c r="AL1411" s="92"/>
    </row>
    <row r="1412" spans="1:38" x14ac:dyDescent="0.25">
      <c r="A1412" s="63"/>
      <c r="B1412" s="62"/>
      <c r="C1412" s="62"/>
      <c r="D1412" s="92"/>
      <c r="E1412" s="142"/>
      <c r="F1412" s="92"/>
      <c r="G1412" s="92"/>
      <c r="H1412" s="92"/>
      <c r="I1412" s="92"/>
      <c r="J1412" s="92"/>
      <c r="K1412" s="92"/>
      <c r="L1412" s="92"/>
      <c r="M1412" s="93"/>
      <c r="N1412" s="73"/>
      <c r="O1412" s="54"/>
      <c r="P1412" s="54"/>
      <c r="Q1412" s="94"/>
      <c r="R1412" s="579"/>
      <c r="S1412" s="579"/>
      <c r="T1412" s="579"/>
      <c r="U1412" s="579"/>
      <c r="V1412" s="579"/>
      <c r="W1412" s="92"/>
      <c r="X1412" s="95"/>
      <c r="Y1412" s="92"/>
      <c r="Z1412" s="92"/>
      <c r="AA1412" s="92"/>
      <c r="AB1412" s="92"/>
      <c r="AC1412" s="91"/>
      <c r="AD1412" s="92"/>
      <c r="AE1412" s="92"/>
      <c r="AF1412" s="92"/>
      <c r="AG1412" s="522"/>
      <c r="AH1412" s="67"/>
      <c r="AI1412" s="54"/>
      <c r="AJ1412" s="54"/>
      <c r="AK1412" s="57"/>
      <c r="AL1412" s="92"/>
    </row>
    <row r="1413" spans="1:38" x14ac:dyDescent="0.25">
      <c r="A1413" s="63"/>
      <c r="B1413" s="62"/>
      <c r="C1413" s="62"/>
      <c r="D1413" s="92"/>
      <c r="E1413" s="142"/>
      <c r="F1413" s="92"/>
      <c r="G1413" s="92"/>
      <c r="H1413" s="92"/>
      <c r="I1413" s="92"/>
      <c r="J1413" s="92"/>
      <c r="K1413" s="92"/>
      <c r="L1413" s="92"/>
      <c r="M1413" s="93" t="s">
        <v>5035</v>
      </c>
      <c r="N1413" s="57" t="s">
        <v>5366</v>
      </c>
      <c r="O1413" s="54">
        <v>0.92700000000000005</v>
      </c>
      <c r="P1413" s="54">
        <v>2011</v>
      </c>
      <c r="Q1413" s="94" t="s">
        <v>3781</v>
      </c>
      <c r="R1413" s="66" t="s">
        <v>4306</v>
      </c>
      <c r="S1413" s="578">
        <v>111</v>
      </c>
      <c r="T1413" s="578">
        <v>2011</v>
      </c>
      <c r="U1413" s="578" t="s">
        <v>3523</v>
      </c>
      <c r="V1413" s="578" t="s">
        <v>1801</v>
      </c>
      <c r="W1413" s="92"/>
      <c r="X1413" s="95"/>
      <c r="Y1413" s="92"/>
      <c r="Z1413" s="92"/>
      <c r="AA1413" s="92"/>
      <c r="AB1413" s="92"/>
      <c r="AC1413" s="91"/>
      <c r="AD1413" s="92"/>
      <c r="AE1413" s="92"/>
      <c r="AF1413" s="92"/>
      <c r="AG1413" s="522"/>
      <c r="AH1413" s="67"/>
      <c r="AI1413" s="54"/>
      <c r="AJ1413" s="54"/>
      <c r="AK1413" s="57"/>
      <c r="AL1413" s="92"/>
    </row>
    <row r="1414" spans="1:38" x14ac:dyDescent="0.25">
      <c r="A1414" s="63"/>
      <c r="B1414" s="62"/>
      <c r="C1414" s="62"/>
      <c r="D1414" s="92"/>
      <c r="E1414" s="142"/>
      <c r="F1414" s="92"/>
      <c r="G1414" s="92"/>
      <c r="H1414" s="92"/>
      <c r="I1414" s="92"/>
      <c r="J1414" s="92"/>
      <c r="K1414" s="92"/>
      <c r="L1414" s="92"/>
      <c r="M1414" s="93"/>
      <c r="N1414" s="150"/>
      <c r="O1414" s="54"/>
      <c r="P1414" s="54"/>
      <c r="Q1414" s="94"/>
      <c r="R1414" s="98" t="s">
        <v>4307</v>
      </c>
      <c r="S1414" s="579"/>
      <c r="T1414" s="579"/>
      <c r="U1414" s="579"/>
      <c r="V1414" s="579"/>
      <c r="W1414" s="92"/>
      <c r="X1414" s="95"/>
      <c r="Y1414" s="92"/>
      <c r="Z1414" s="92"/>
      <c r="AA1414" s="92"/>
      <c r="AB1414" s="92"/>
      <c r="AC1414" s="91"/>
      <c r="AD1414" s="92"/>
      <c r="AE1414" s="92"/>
      <c r="AF1414" s="92"/>
      <c r="AG1414" s="522"/>
      <c r="AH1414" s="67"/>
      <c r="AI1414" s="54"/>
      <c r="AJ1414" s="54"/>
      <c r="AK1414" s="57"/>
      <c r="AL1414" s="92"/>
    </row>
    <row r="1415" spans="1:38" x14ac:dyDescent="0.25">
      <c r="A1415" s="63"/>
      <c r="B1415" s="62"/>
      <c r="C1415" s="62"/>
      <c r="D1415" s="92"/>
      <c r="E1415" s="142"/>
      <c r="F1415" s="92"/>
      <c r="G1415" s="92"/>
      <c r="H1415" s="92"/>
      <c r="I1415" s="92"/>
      <c r="J1415" s="92"/>
      <c r="K1415" s="92"/>
      <c r="L1415" s="92"/>
      <c r="M1415" s="93" t="s">
        <v>5067</v>
      </c>
      <c r="N1415" s="591" t="s">
        <v>5367</v>
      </c>
      <c r="O1415" s="54">
        <v>0.14299999999999999</v>
      </c>
      <c r="P1415" s="54">
        <v>2013</v>
      </c>
      <c r="Q1415" s="94" t="s">
        <v>4151</v>
      </c>
      <c r="R1415" s="98"/>
      <c r="S1415" s="99"/>
      <c r="T1415" s="93"/>
      <c r="U1415" s="93"/>
      <c r="V1415" s="100"/>
      <c r="W1415" s="92"/>
      <c r="X1415" s="95"/>
      <c r="Y1415" s="92"/>
      <c r="Z1415" s="92"/>
      <c r="AA1415" s="92"/>
      <c r="AB1415" s="92"/>
      <c r="AC1415" s="91"/>
      <c r="AD1415" s="92"/>
      <c r="AE1415" s="92"/>
      <c r="AF1415" s="92"/>
      <c r="AG1415" s="522"/>
      <c r="AH1415" s="67"/>
      <c r="AI1415" s="54"/>
      <c r="AJ1415" s="54"/>
      <c r="AK1415" s="57"/>
      <c r="AL1415" s="92"/>
    </row>
    <row r="1416" spans="1:38" x14ac:dyDescent="0.25">
      <c r="A1416" s="63"/>
      <c r="B1416" s="62"/>
      <c r="C1416" s="62"/>
      <c r="D1416" s="92"/>
      <c r="E1416" s="142"/>
      <c r="F1416" s="92"/>
      <c r="G1416" s="92"/>
      <c r="H1416" s="92"/>
      <c r="I1416" s="92"/>
      <c r="J1416" s="92"/>
      <c r="K1416" s="92"/>
      <c r="L1416" s="92"/>
      <c r="M1416" s="93" t="s">
        <v>5072</v>
      </c>
      <c r="N1416" s="601"/>
      <c r="O1416" s="54">
        <v>0.14899999999999999</v>
      </c>
      <c r="P1416" s="54">
        <v>2015</v>
      </c>
      <c r="Q1416" s="94" t="s">
        <v>4151</v>
      </c>
      <c r="R1416" s="66" t="s">
        <v>5073</v>
      </c>
      <c r="S1416" s="578">
        <v>120</v>
      </c>
      <c r="T1416" s="578">
        <v>2015</v>
      </c>
      <c r="U1416" s="578" t="s">
        <v>3523</v>
      </c>
      <c r="V1416" s="578" t="s">
        <v>1801</v>
      </c>
      <c r="W1416" s="92"/>
      <c r="X1416" s="95"/>
      <c r="Y1416" s="92"/>
      <c r="Z1416" s="92"/>
      <c r="AA1416" s="92"/>
      <c r="AB1416" s="92"/>
      <c r="AC1416" s="91"/>
      <c r="AD1416" s="92"/>
      <c r="AE1416" s="92"/>
      <c r="AF1416" s="92"/>
      <c r="AG1416" s="522"/>
      <c r="AH1416" s="67"/>
      <c r="AI1416" s="54"/>
      <c r="AJ1416" s="54"/>
      <c r="AK1416" s="57"/>
      <c r="AL1416" s="92"/>
    </row>
    <row r="1417" spans="1:38" ht="25.5" x14ac:dyDescent="0.25">
      <c r="A1417" s="63"/>
      <c r="B1417" s="62"/>
      <c r="C1417" s="62"/>
      <c r="D1417" s="92"/>
      <c r="E1417" s="142"/>
      <c r="F1417" s="92"/>
      <c r="G1417" s="92"/>
      <c r="H1417" s="92"/>
      <c r="I1417" s="92"/>
      <c r="J1417" s="92"/>
      <c r="K1417" s="92"/>
      <c r="L1417" s="92"/>
      <c r="M1417" s="93"/>
      <c r="N1417" s="73"/>
      <c r="O1417" s="54"/>
      <c r="P1417" s="54"/>
      <c r="Q1417" s="94"/>
      <c r="R1417" s="110" t="s">
        <v>5074</v>
      </c>
      <c r="S1417" s="579"/>
      <c r="T1417" s="579"/>
      <c r="U1417" s="579"/>
      <c r="V1417" s="579"/>
      <c r="W1417" s="92"/>
      <c r="X1417" s="95"/>
      <c r="Y1417" s="92"/>
      <c r="Z1417" s="92"/>
      <c r="AA1417" s="92"/>
      <c r="AB1417" s="92"/>
      <c r="AC1417" s="91"/>
      <c r="AD1417" s="92"/>
      <c r="AE1417" s="92"/>
      <c r="AF1417" s="92"/>
      <c r="AG1417" s="522"/>
      <c r="AH1417" s="67"/>
      <c r="AI1417" s="54"/>
      <c r="AJ1417" s="54"/>
      <c r="AK1417" s="57"/>
      <c r="AL1417" s="92"/>
    </row>
    <row r="1418" spans="1:38" x14ac:dyDescent="0.25">
      <c r="A1418" s="63"/>
      <c r="B1418" s="62"/>
      <c r="C1418" s="62"/>
      <c r="D1418" s="92"/>
      <c r="E1418" s="142"/>
      <c r="F1418" s="92"/>
      <c r="G1418" s="92"/>
      <c r="H1418" s="92"/>
      <c r="I1418" s="92"/>
      <c r="J1418" s="92"/>
      <c r="K1418" s="92"/>
      <c r="L1418" s="92"/>
      <c r="M1418" s="93" t="s">
        <v>5368</v>
      </c>
      <c r="N1418" s="73" t="s">
        <v>5369</v>
      </c>
      <c r="O1418" s="54">
        <v>0.151</v>
      </c>
      <c r="P1418" s="54">
        <v>2014</v>
      </c>
      <c r="Q1418" s="94" t="s">
        <v>4151</v>
      </c>
      <c r="R1418" s="66" t="s">
        <v>5069</v>
      </c>
      <c r="S1418" s="578">
        <v>118</v>
      </c>
      <c r="T1418" s="578">
        <v>2013</v>
      </c>
      <c r="U1418" s="578" t="s">
        <v>3523</v>
      </c>
      <c r="V1418" s="578" t="s">
        <v>1801</v>
      </c>
      <c r="W1418" s="92"/>
      <c r="X1418" s="95"/>
      <c r="Y1418" s="92"/>
      <c r="Z1418" s="92"/>
      <c r="AA1418" s="92"/>
      <c r="AB1418" s="92"/>
      <c r="AC1418" s="91"/>
      <c r="AD1418" s="92"/>
      <c r="AE1418" s="92"/>
      <c r="AF1418" s="92"/>
      <c r="AG1418" s="522"/>
      <c r="AH1418" s="67"/>
      <c r="AI1418" s="54"/>
      <c r="AJ1418" s="54"/>
      <c r="AK1418" s="57"/>
      <c r="AL1418" s="92"/>
    </row>
    <row r="1419" spans="1:38" ht="25.5" x14ac:dyDescent="0.25">
      <c r="A1419" s="63"/>
      <c r="B1419" s="62"/>
      <c r="C1419" s="62"/>
      <c r="D1419" s="92"/>
      <c r="E1419" s="142"/>
      <c r="F1419" s="92"/>
      <c r="G1419" s="92"/>
      <c r="H1419" s="92"/>
      <c r="I1419" s="92"/>
      <c r="J1419" s="92"/>
      <c r="K1419" s="92"/>
      <c r="L1419" s="92"/>
      <c r="M1419" s="93"/>
      <c r="N1419" s="73"/>
      <c r="O1419" s="54"/>
      <c r="P1419" s="54"/>
      <c r="Q1419" s="94"/>
      <c r="R1419" s="110" t="s">
        <v>5070</v>
      </c>
      <c r="S1419" s="579"/>
      <c r="T1419" s="579"/>
      <c r="U1419" s="579"/>
      <c r="V1419" s="579"/>
      <c r="W1419" s="92"/>
      <c r="X1419" s="95"/>
      <c r="Y1419" s="92"/>
      <c r="Z1419" s="92"/>
      <c r="AA1419" s="92"/>
      <c r="AB1419" s="92"/>
      <c r="AC1419" s="91"/>
      <c r="AD1419" s="92"/>
      <c r="AE1419" s="92"/>
      <c r="AF1419" s="92"/>
      <c r="AG1419" s="522"/>
      <c r="AH1419" s="67"/>
      <c r="AI1419" s="54"/>
      <c r="AJ1419" s="54"/>
      <c r="AK1419" s="57"/>
      <c r="AL1419" s="92"/>
    </row>
    <row r="1420" spans="1:38" x14ac:dyDescent="0.25">
      <c r="A1420" s="63"/>
      <c r="B1420" s="62"/>
      <c r="C1420" s="62"/>
      <c r="D1420" s="92"/>
      <c r="E1420" s="142"/>
      <c r="F1420" s="92"/>
      <c r="G1420" s="92"/>
      <c r="H1420" s="92"/>
      <c r="I1420" s="92"/>
      <c r="J1420" s="92"/>
      <c r="K1420" s="92"/>
      <c r="L1420" s="92"/>
      <c r="M1420" s="93" t="s">
        <v>5370</v>
      </c>
      <c r="N1420" s="73" t="s">
        <v>5371</v>
      </c>
      <c r="O1420" s="54">
        <v>0.13500000000000001</v>
      </c>
      <c r="P1420" s="54">
        <v>2014</v>
      </c>
      <c r="Q1420" s="94" t="s">
        <v>4151</v>
      </c>
      <c r="R1420" s="66" t="s">
        <v>5063</v>
      </c>
      <c r="S1420" s="578">
        <v>119</v>
      </c>
      <c r="T1420" s="578">
        <v>2015</v>
      </c>
      <c r="U1420" s="578" t="s">
        <v>1022</v>
      </c>
      <c r="V1420" s="578" t="s">
        <v>5064</v>
      </c>
      <c r="W1420" s="92"/>
      <c r="X1420" s="95"/>
      <c r="Y1420" s="92"/>
      <c r="Z1420" s="92"/>
      <c r="AA1420" s="92"/>
      <c r="AB1420" s="92"/>
      <c r="AC1420" s="91"/>
      <c r="AD1420" s="92"/>
      <c r="AE1420" s="92"/>
      <c r="AF1420" s="92"/>
      <c r="AG1420" s="522"/>
      <c r="AH1420" s="92"/>
      <c r="AI1420" s="92"/>
      <c r="AJ1420" s="92"/>
      <c r="AL1420" s="92"/>
    </row>
    <row r="1421" spans="1:38" ht="25.5" x14ac:dyDescent="0.25">
      <c r="A1421" s="63"/>
      <c r="B1421" s="62"/>
      <c r="C1421" s="62"/>
      <c r="D1421" s="92"/>
      <c r="E1421" s="142"/>
      <c r="F1421" s="92"/>
      <c r="G1421" s="92"/>
      <c r="H1421" s="92"/>
      <c r="I1421" s="92"/>
      <c r="J1421" s="92"/>
      <c r="K1421" s="92"/>
      <c r="L1421" s="92"/>
      <c r="M1421" s="93"/>
      <c r="N1421" s="73"/>
      <c r="O1421" s="54"/>
      <c r="P1421" s="54"/>
      <c r="Q1421" s="94"/>
      <c r="R1421" s="110" t="s">
        <v>5065</v>
      </c>
      <c r="S1421" s="579"/>
      <c r="T1421" s="579"/>
      <c r="U1421" s="579"/>
      <c r="V1421" s="579"/>
      <c r="W1421" s="92"/>
      <c r="X1421" s="95"/>
      <c r="Y1421" s="92"/>
      <c r="Z1421" s="92"/>
      <c r="AA1421" s="92"/>
      <c r="AB1421" s="92"/>
      <c r="AC1421" s="91"/>
      <c r="AD1421" s="92"/>
      <c r="AE1421" s="92"/>
      <c r="AF1421" s="92"/>
      <c r="AG1421" s="522"/>
      <c r="AH1421" s="92"/>
      <c r="AI1421" s="54"/>
      <c r="AJ1421" s="54"/>
      <c r="AK1421" s="92"/>
      <c r="AL1421" s="92"/>
    </row>
    <row r="1422" spans="1:38" x14ac:dyDescent="0.25">
      <c r="A1422" s="63"/>
      <c r="B1422" s="62"/>
      <c r="C1422" s="62"/>
      <c r="D1422" s="92"/>
      <c r="E1422" s="142"/>
      <c r="F1422" s="92"/>
      <c r="G1422" s="92"/>
      <c r="H1422" s="92"/>
      <c r="I1422" s="92"/>
      <c r="J1422" s="92"/>
      <c r="K1422" s="92"/>
      <c r="L1422" s="92"/>
      <c r="M1422" s="93" t="s">
        <v>4500</v>
      </c>
      <c r="N1422" s="73" t="s">
        <v>5372</v>
      </c>
      <c r="O1422" s="54">
        <v>1.7000000000000001E-2</v>
      </c>
      <c r="P1422" s="54">
        <v>2016</v>
      </c>
      <c r="Q1422" s="94" t="s">
        <v>3521</v>
      </c>
      <c r="R1422" s="66" t="s">
        <v>5076</v>
      </c>
      <c r="S1422" s="578">
        <v>121</v>
      </c>
      <c r="T1422" s="578">
        <v>2016</v>
      </c>
      <c r="U1422" s="578" t="s">
        <v>5077</v>
      </c>
      <c r="V1422" s="578" t="s">
        <v>1734</v>
      </c>
      <c r="W1422" s="92"/>
      <c r="X1422" s="95"/>
      <c r="Y1422" s="92"/>
      <c r="Z1422" s="92"/>
      <c r="AA1422" s="92"/>
      <c r="AB1422" s="92"/>
      <c r="AC1422" s="91"/>
      <c r="AD1422" s="92"/>
      <c r="AE1422" s="92"/>
      <c r="AF1422" s="92"/>
      <c r="AG1422" s="522" t="s">
        <v>5078</v>
      </c>
      <c r="AH1422" s="73" t="s">
        <v>5373</v>
      </c>
      <c r="AI1422" s="54">
        <v>0.46</v>
      </c>
      <c r="AJ1422" s="54">
        <v>2021</v>
      </c>
      <c r="AK1422" s="57" t="s">
        <v>291</v>
      </c>
      <c r="AL1422" s="92"/>
    </row>
    <row r="1423" spans="1:38" x14ac:dyDescent="0.25">
      <c r="A1423" s="63"/>
      <c r="B1423" s="62"/>
      <c r="C1423" s="62"/>
      <c r="D1423" s="92"/>
      <c r="E1423" s="142"/>
      <c r="F1423" s="92"/>
      <c r="G1423" s="92"/>
      <c r="H1423" s="92"/>
      <c r="I1423" s="92"/>
      <c r="J1423" s="92"/>
      <c r="K1423" s="92"/>
      <c r="L1423" s="92"/>
      <c r="M1423" s="93"/>
      <c r="N1423" s="73"/>
      <c r="O1423" s="54"/>
      <c r="P1423" s="54"/>
      <c r="Q1423" s="94"/>
      <c r="R1423" s="66" t="s">
        <v>4500</v>
      </c>
      <c r="S1423" s="579"/>
      <c r="T1423" s="579"/>
      <c r="U1423" s="579"/>
      <c r="V1423" s="579"/>
      <c r="W1423" s="92"/>
      <c r="X1423" s="95"/>
      <c r="Y1423" s="92"/>
      <c r="Z1423" s="92"/>
      <c r="AA1423" s="92"/>
      <c r="AB1423" s="92"/>
      <c r="AC1423" s="91"/>
      <c r="AD1423" s="92"/>
      <c r="AE1423" s="92"/>
      <c r="AF1423" s="92"/>
      <c r="AG1423" s="522"/>
      <c r="AH1423" s="92"/>
      <c r="AI1423" s="92"/>
      <c r="AJ1423" s="92"/>
      <c r="AK1423" s="92"/>
      <c r="AL1423" s="92"/>
    </row>
    <row r="1424" spans="1:38" x14ac:dyDescent="0.25">
      <c r="A1424" s="63"/>
      <c r="B1424" s="62"/>
      <c r="C1424" s="62"/>
      <c r="D1424" s="92"/>
      <c r="E1424" s="142"/>
      <c r="F1424" s="92"/>
      <c r="G1424" s="92"/>
      <c r="H1424" s="92"/>
      <c r="I1424" s="92"/>
      <c r="J1424" s="92"/>
      <c r="K1424" s="92"/>
      <c r="L1424" s="92"/>
      <c r="M1424" s="93" t="s">
        <v>4498</v>
      </c>
      <c r="N1424" s="73" t="s">
        <v>4499</v>
      </c>
      <c r="O1424" s="54">
        <v>0.58599999999999997</v>
      </c>
      <c r="P1424" s="54">
        <v>2012</v>
      </c>
      <c r="Q1424" s="94" t="s">
        <v>3521</v>
      </c>
      <c r="R1424" s="98"/>
      <c r="S1424" s="99"/>
      <c r="T1424" s="93"/>
      <c r="U1424" s="93"/>
      <c r="V1424" s="100"/>
      <c r="W1424" s="92"/>
      <c r="X1424" s="95"/>
      <c r="Y1424" s="92"/>
      <c r="Z1424" s="92"/>
      <c r="AA1424" s="92"/>
      <c r="AB1424" s="92"/>
      <c r="AC1424" s="91"/>
      <c r="AD1424" s="92"/>
      <c r="AE1424" s="92"/>
      <c r="AF1424" s="92"/>
      <c r="AG1424" s="522"/>
      <c r="AH1424" s="92"/>
      <c r="AI1424" s="92"/>
      <c r="AJ1424" s="92"/>
      <c r="AK1424" s="92"/>
      <c r="AL1424" s="92"/>
    </row>
    <row r="1425" spans="1:38" x14ac:dyDescent="0.25">
      <c r="A1425" s="63"/>
      <c r="B1425" s="62"/>
      <c r="C1425" s="62"/>
      <c r="D1425" s="92"/>
      <c r="E1425" s="142"/>
      <c r="F1425" s="92"/>
      <c r="G1425" s="92"/>
      <c r="H1425" s="92"/>
      <c r="I1425" s="92"/>
      <c r="J1425" s="92"/>
      <c r="K1425" s="92"/>
      <c r="L1425" s="92"/>
      <c r="M1425" s="93" t="s">
        <v>5374</v>
      </c>
      <c r="N1425" s="73" t="s">
        <v>5375</v>
      </c>
      <c r="O1425" s="54">
        <v>4.1269999999999998</v>
      </c>
      <c r="P1425" s="54">
        <v>2010</v>
      </c>
      <c r="Q1425" s="94" t="s">
        <v>5376</v>
      </c>
      <c r="R1425" s="98"/>
      <c r="S1425" s="99"/>
      <c r="T1425" s="93"/>
      <c r="U1425" s="93"/>
      <c r="V1425" s="100"/>
      <c r="W1425" s="92"/>
      <c r="X1425" s="95"/>
      <c r="Y1425" s="92"/>
      <c r="Z1425" s="92"/>
      <c r="AA1425" s="92"/>
      <c r="AB1425" s="92"/>
      <c r="AC1425" s="91"/>
      <c r="AD1425" s="92"/>
      <c r="AE1425" s="92"/>
      <c r="AF1425" s="92"/>
      <c r="AG1425" s="522"/>
      <c r="AH1425" s="92"/>
      <c r="AI1425" s="92"/>
      <c r="AJ1425" s="92"/>
      <c r="AK1425" s="92"/>
      <c r="AL1425" s="92"/>
    </row>
    <row r="1426" spans="1:38" x14ac:dyDescent="0.25">
      <c r="A1426" s="63"/>
      <c r="B1426" s="62"/>
      <c r="C1426" s="62"/>
      <c r="D1426" s="92"/>
      <c r="E1426" s="142"/>
      <c r="F1426" s="92"/>
      <c r="G1426" s="92"/>
      <c r="H1426" s="92"/>
      <c r="I1426" s="92"/>
      <c r="J1426" s="92"/>
      <c r="K1426" s="92"/>
      <c r="L1426" s="92"/>
      <c r="M1426" s="93" t="s">
        <v>5374</v>
      </c>
      <c r="N1426" s="73" t="s">
        <v>5377</v>
      </c>
      <c r="O1426" s="54">
        <v>4.1269999999999998</v>
      </c>
      <c r="P1426" s="54">
        <v>2010</v>
      </c>
      <c r="Q1426" s="94" t="s">
        <v>5376</v>
      </c>
      <c r="R1426" s="98"/>
      <c r="S1426" s="99"/>
      <c r="T1426" s="93"/>
      <c r="U1426" s="93"/>
      <c r="V1426" s="100"/>
      <c r="W1426" s="92"/>
      <c r="X1426" s="95"/>
      <c r="Y1426" s="92"/>
      <c r="Z1426" s="92"/>
      <c r="AA1426" s="92"/>
      <c r="AB1426" s="92"/>
      <c r="AC1426" s="91"/>
      <c r="AD1426" s="92"/>
      <c r="AE1426" s="92"/>
      <c r="AF1426" s="92"/>
      <c r="AG1426" s="522"/>
      <c r="AH1426" s="92"/>
      <c r="AI1426" s="92"/>
      <c r="AJ1426" s="92"/>
      <c r="AK1426" s="92"/>
      <c r="AL1426" s="92"/>
    </row>
    <row r="1427" spans="1:38" x14ac:dyDescent="0.25">
      <c r="A1427" s="63"/>
      <c r="B1427" s="62"/>
      <c r="C1427" s="62"/>
      <c r="D1427" s="92"/>
      <c r="E1427" s="142"/>
      <c r="F1427" s="92"/>
      <c r="G1427" s="92"/>
      <c r="H1427" s="92"/>
      <c r="I1427" s="92"/>
      <c r="J1427" s="92"/>
      <c r="K1427" s="92"/>
      <c r="L1427" s="92"/>
      <c r="M1427" s="93" t="s">
        <v>5374</v>
      </c>
      <c r="N1427" s="73" t="s">
        <v>5378</v>
      </c>
      <c r="O1427" s="54">
        <v>4.1269999999999998</v>
      </c>
      <c r="P1427" s="54">
        <v>2010</v>
      </c>
      <c r="Q1427" s="94" t="s">
        <v>5376</v>
      </c>
      <c r="R1427" s="98"/>
      <c r="S1427" s="99"/>
      <c r="T1427" s="93"/>
      <c r="U1427" s="93"/>
      <c r="V1427" s="100"/>
      <c r="W1427" s="92"/>
      <c r="X1427" s="95"/>
      <c r="Y1427" s="92"/>
      <c r="Z1427" s="92"/>
      <c r="AA1427" s="92"/>
      <c r="AB1427" s="92"/>
      <c r="AC1427" s="91"/>
      <c r="AD1427" s="92"/>
      <c r="AE1427" s="92"/>
      <c r="AF1427" s="92"/>
      <c r="AG1427" s="522"/>
      <c r="AH1427" s="92"/>
      <c r="AI1427" s="92"/>
      <c r="AJ1427" s="92"/>
      <c r="AK1427" s="92"/>
      <c r="AL1427" s="92"/>
    </row>
    <row r="1428" spans="1:38" x14ac:dyDescent="0.25">
      <c r="A1428" s="63"/>
      <c r="B1428" s="62"/>
      <c r="C1428" s="62"/>
      <c r="D1428" s="92"/>
      <c r="E1428" s="142"/>
      <c r="F1428" s="92"/>
      <c r="G1428" s="92"/>
      <c r="H1428" s="92"/>
      <c r="I1428" s="92"/>
      <c r="J1428" s="92"/>
      <c r="K1428" s="92"/>
      <c r="L1428" s="92"/>
      <c r="M1428" s="93" t="s">
        <v>5374</v>
      </c>
      <c r="N1428" s="73" t="s">
        <v>5379</v>
      </c>
      <c r="O1428" s="54">
        <v>4.1269999999999998</v>
      </c>
      <c r="P1428" s="54">
        <v>2010</v>
      </c>
      <c r="Q1428" s="94" t="s">
        <v>5376</v>
      </c>
      <c r="R1428" s="98"/>
      <c r="S1428" s="99"/>
      <c r="T1428" s="93"/>
      <c r="U1428" s="93"/>
      <c r="V1428" s="100"/>
      <c r="W1428" s="92"/>
      <c r="X1428" s="95"/>
      <c r="Y1428" s="92"/>
      <c r="Z1428" s="92"/>
      <c r="AA1428" s="92"/>
      <c r="AB1428" s="92"/>
      <c r="AC1428" s="91"/>
      <c r="AD1428" s="92"/>
      <c r="AE1428" s="92"/>
      <c r="AF1428" s="92"/>
      <c r="AG1428" s="522"/>
      <c r="AH1428" s="92"/>
      <c r="AI1428" s="92"/>
      <c r="AJ1428" s="92"/>
      <c r="AK1428" s="92"/>
      <c r="AL1428" s="92"/>
    </row>
    <row r="1429" spans="1:38" x14ac:dyDescent="0.25">
      <c r="A1429" s="63"/>
      <c r="B1429" s="67"/>
      <c r="C1429" s="67"/>
      <c r="D1429" s="92"/>
      <c r="E1429" s="142"/>
      <c r="F1429" s="92"/>
      <c r="G1429" s="92"/>
      <c r="H1429" s="92"/>
      <c r="I1429" s="92"/>
      <c r="J1429" s="92"/>
      <c r="K1429" s="92"/>
      <c r="L1429" s="92"/>
      <c r="M1429" s="93" t="s">
        <v>5374</v>
      </c>
      <c r="N1429" s="73" t="s">
        <v>5380</v>
      </c>
      <c r="O1429" s="54">
        <v>4.1269999999999998</v>
      </c>
      <c r="P1429" s="54">
        <v>2010</v>
      </c>
      <c r="Q1429" s="94" t="s">
        <v>5376</v>
      </c>
      <c r="R1429" s="98"/>
      <c r="S1429" s="99"/>
      <c r="T1429" s="93"/>
      <c r="U1429" s="93"/>
      <c r="V1429" s="100"/>
      <c r="W1429" s="92"/>
      <c r="X1429" s="95"/>
      <c r="Y1429" s="92"/>
      <c r="Z1429" s="92"/>
      <c r="AA1429" s="92"/>
      <c r="AB1429" s="92"/>
      <c r="AC1429" s="91"/>
      <c r="AD1429" s="92"/>
      <c r="AE1429" s="92"/>
      <c r="AF1429" s="92"/>
      <c r="AG1429" s="522"/>
      <c r="AH1429" s="92"/>
      <c r="AI1429" s="92"/>
      <c r="AJ1429" s="92"/>
      <c r="AK1429" s="92"/>
      <c r="AL1429" s="92"/>
    </row>
    <row r="1430" spans="1:38" x14ac:dyDescent="0.25">
      <c r="A1430" s="63"/>
      <c r="B1430" s="67"/>
      <c r="C1430" s="67"/>
      <c r="D1430" s="92"/>
      <c r="E1430" s="142"/>
      <c r="F1430" s="92"/>
      <c r="G1430" s="92"/>
      <c r="H1430" s="92"/>
      <c r="I1430" s="92"/>
      <c r="J1430" s="92"/>
      <c r="K1430" s="92"/>
      <c r="L1430" s="92"/>
      <c r="M1430" s="93" t="s">
        <v>5374</v>
      </c>
      <c r="N1430" s="73" t="s">
        <v>5381</v>
      </c>
      <c r="O1430" s="54">
        <v>4.1269999999999998</v>
      </c>
      <c r="P1430" s="54">
        <v>2010</v>
      </c>
      <c r="Q1430" s="94" t="s">
        <v>5376</v>
      </c>
      <c r="R1430" s="98"/>
      <c r="S1430" s="99"/>
      <c r="T1430" s="93"/>
      <c r="U1430" s="93"/>
      <c r="V1430" s="100"/>
      <c r="W1430" s="92"/>
      <c r="X1430" s="95"/>
      <c r="Y1430" s="92"/>
      <c r="Z1430" s="92"/>
      <c r="AA1430" s="92"/>
      <c r="AB1430" s="92"/>
      <c r="AC1430" s="91"/>
      <c r="AD1430" s="92"/>
      <c r="AE1430" s="92"/>
      <c r="AF1430" s="92"/>
      <c r="AG1430" s="522"/>
      <c r="AH1430" s="92"/>
      <c r="AI1430" s="92"/>
      <c r="AJ1430" s="92"/>
      <c r="AK1430" s="92"/>
      <c r="AL1430" s="92"/>
    </row>
    <row r="1431" spans="1:38" x14ac:dyDescent="0.25">
      <c r="A1431" s="63"/>
      <c r="B1431" s="67"/>
      <c r="C1431" s="67"/>
      <c r="D1431" s="92"/>
      <c r="E1431" s="142"/>
      <c r="F1431" s="92"/>
      <c r="G1431" s="92"/>
      <c r="H1431" s="92"/>
      <c r="I1431" s="92"/>
      <c r="J1431" s="92"/>
      <c r="K1431" s="92"/>
      <c r="L1431" s="92"/>
      <c r="M1431" s="93"/>
      <c r="N1431" s="67"/>
      <c r="O1431" s="54"/>
      <c r="P1431" s="54"/>
      <c r="Q1431" s="94"/>
      <c r="R1431" s="98"/>
      <c r="S1431" s="99"/>
      <c r="T1431" s="93"/>
      <c r="U1431" s="93"/>
      <c r="V1431" s="100"/>
      <c r="W1431" s="92"/>
      <c r="X1431" s="95"/>
      <c r="Y1431" s="92"/>
      <c r="Z1431" s="92"/>
      <c r="AA1431" s="92"/>
      <c r="AB1431" s="92"/>
      <c r="AC1431" s="91"/>
      <c r="AD1431" s="92"/>
      <c r="AE1431" s="92"/>
      <c r="AF1431" s="92"/>
      <c r="AG1431" s="522"/>
      <c r="AH1431" s="92"/>
      <c r="AI1431" s="92"/>
      <c r="AJ1431" s="92"/>
      <c r="AK1431" s="92"/>
      <c r="AL1431" s="92"/>
    </row>
    <row r="1432" spans="1:38" x14ac:dyDescent="0.25">
      <c r="A1432" s="63"/>
      <c r="B1432" s="67"/>
      <c r="C1432" s="67"/>
      <c r="D1432" s="92"/>
      <c r="E1432" s="142"/>
      <c r="F1432" s="92"/>
      <c r="G1432" s="92"/>
      <c r="H1432" s="92"/>
      <c r="I1432" s="92"/>
      <c r="J1432" s="92"/>
      <c r="K1432" s="92"/>
      <c r="L1432" s="92"/>
      <c r="M1432" s="92"/>
      <c r="N1432" s="62"/>
      <c r="O1432" s="129"/>
      <c r="P1432" s="54"/>
      <c r="Q1432" s="151"/>
      <c r="R1432" s="98"/>
      <c r="S1432" s="99"/>
      <c r="T1432" s="93"/>
      <c r="U1432" s="93"/>
      <c r="V1432" s="100"/>
      <c r="W1432" s="92"/>
      <c r="X1432" s="95"/>
      <c r="Y1432" s="92"/>
      <c r="Z1432" s="92"/>
      <c r="AA1432" s="92"/>
      <c r="AB1432" s="92"/>
      <c r="AC1432" s="91"/>
      <c r="AD1432" s="92"/>
      <c r="AE1432" s="92"/>
      <c r="AF1432" s="92"/>
      <c r="AG1432" s="522"/>
      <c r="AH1432" s="92"/>
      <c r="AI1432" s="92"/>
      <c r="AJ1432" s="92"/>
      <c r="AK1432" s="92"/>
      <c r="AL1432" s="92"/>
    </row>
    <row r="1433" spans="1:38" x14ac:dyDescent="0.25">
      <c r="A1433" s="63"/>
      <c r="B1433" s="67"/>
      <c r="C1433" s="67"/>
      <c r="D1433" s="92"/>
      <c r="E1433" s="142"/>
      <c r="F1433" s="92"/>
      <c r="G1433" s="92"/>
      <c r="H1433" s="92"/>
      <c r="I1433" s="92"/>
      <c r="J1433" s="92"/>
      <c r="K1433" s="92"/>
      <c r="L1433" s="92"/>
      <c r="M1433" s="92"/>
      <c r="N1433" s="142"/>
      <c r="O1433" s="129"/>
      <c r="P1433" s="129"/>
      <c r="Q1433" s="151"/>
      <c r="R1433" s="98"/>
      <c r="S1433" s="99"/>
      <c r="T1433" s="93"/>
      <c r="U1433" s="93"/>
      <c r="V1433" s="100"/>
      <c r="W1433" s="92"/>
      <c r="X1433" s="95"/>
      <c r="Y1433" s="92"/>
      <c r="Z1433" s="92"/>
      <c r="AA1433" s="92"/>
      <c r="AB1433" s="92"/>
      <c r="AC1433" s="91"/>
      <c r="AD1433" s="92"/>
      <c r="AE1433" s="92"/>
      <c r="AF1433" s="92"/>
      <c r="AG1433" s="522"/>
      <c r="AH1433" s="92"/>
      <c r="AI1433" s="92"/>
      <c r="AJ1433" s="92"/>
      <c r="AK1433" s="92"/>
      <c r="AL1433" s="92"/>
    </row>
    <row r="1434" spans="1:38" x14ac:dyDescent="0.25">
      <c r="A1434" s="63"/>
      <c r="B1434" s="67"/>
      <c r="C1434" s="67"/>
      <c r="D1434" s="92" t="s">
        <v>5382</v>
      </c>
      <c r="E1434" s="142" t="s">
        <v>5383</v>
      </c>
      <c r="F1434" s="129">
        <v>0.105</v>
      </c>
      <c r="G1434" s="92">
        <v>2009</v>
      </c>
      <c r="H1434" s="57" t="s">
        <v>1053</v>
      </c>
      <c r="I1434" s="92">
        <v>4</v>
      </c>
      <c r="J1434" s="92"/>
      <c r="K1434" s="92"/>
      <c r="L1434" s="92">
        <v>4</v>
      </c>
      <c r="M1434" s="92"/>
      <c r="N1434" s="62"/>
      <c r="O1434" s="129"/>
      <c r="P1434" s="54"/>
      <c r="Q1434" s="151"/>
      <c r="R1434" s="98"/>
      <c r="S1434" s="99"/>
      <c r="T1434" s="93"/>
      <c r="U1434" s="93"/>
      <c r="V1434" s="100"/>
      <c r="W1434" s="92"/>
      <c r="X1434" s="95"/>
      <c r="Y1434" s="92"/>
      <c r="Z1434" s="92"/>
      <c r="AA1434" s="92"/>
      <c r="AB1434" s="92"/>
      <c r="AC1434" s="91"/>
      <c r="AD1434" s="92"/>
      <c r="AE1434" s="92"/>
      <c r="AF1434" s="92"/>
      <c r="AG1434" s="522"/>
      <c r="AH1434" s="92"/>
      <c r="AI1434" s="92"/>
      <c r="AJ1434" s="92"/>
      <c r="AK1434" s="92"/>
      <c r="AL1434" s="92"/>
    </row>
    <row r="1435" spans="1:38" ht="26.25" x14ac:dyDescent="0.25">
      <c r="A1435" s="63" t="s">
        <v>1183</v>
      </c>
      <c r="B1435" s="67"/>
      <c r="C1435" s="67"/>
      <c r="D1435" s="92"/>
      <c r="E1435" s="92"/>
      <c r="F1435" s="92"/>
      <c r="G1435" s="92"/>
      <c r="H1435" s="92"/>
      <c r="I1435" s="92"/>
      <c r="J1435" s="92"/>
      <c r="K1435" s="92"/>
      <c r="L1435" s="92"/>
      <c r="M1435" s="92"/>
      <c r="N1435" s="92"/>
      <c r="O1435" s="92"/>
      <c r="P1435" s="92"/>
      <c r="Q1435" s="125"/>
      <c r="R1435" s="152" t="s">
        <v>5384</v>
      </c>
      <c r="S1435" s="99"/>
      <c r="T1435" s="133"/>
      <c r="U1435" s="93" t="s">
        <v>975</v>
      </c>
      <c r="V1435" s="100" t="s">
        <v>231</v>
      </c>
      <c r="W1435" s="92"/>
      <c r="X1435" s="95"/>
      <c r="Y1435" s="92"/>
      <c r="Z1435" s="92"/>
      <c r="AA1435" s="92"/>
      <c r="AB1435" s="92"/>
      <c r="AC1435" s="91"/>
      <c r="AD1435" s="92"/>
      <c r="AE1435" s="92"/>
      <c r="AF1435" s="92"/>
      <c r="AG1435" s="522"/>
      <c r="AH1435" s="92"/>
      <c r="AI1435" s="92"/>
      <c r="AJ1435" s="92"/>
      <c r="AK1435" s="92"/>
      <c r="AL1435" s="92"/>
    </row>
    <row r="1436" spans="1:38" x14ac:dyDescent="0.25">
      <c r="AG1436" s="131"/>
    </row>
    <row r="1437" spans="1:38" x14ac:dyDescent="0.25">
      <c r="AG1437" s="131"/>
    </row>
    <row r="1438" spans="1:38" x14ac:dyDescent="0.25">
      <c r="AG1438" s="131"/>
    </row>
    <row r="1439" spans="1:38" x14ac:dyDescent="0.25">
      <c r="AG1439" s="131"/>
    </row>
    <row r="1440" spans="1:38" x14ac:dyDescent="0.25">
      <c r="AG1440" s="131"/>
    </row>
    <row r="1441" spans="33:33" x14ac:dyDescent="0.25">
      <c r="AG1441" s="131"/>
    </row>
    <row r="1442" spans="33:33" x14ac:dyDescent="0.25">
      <c r="AG1442" s="131"/>
    </row>
    <row r="1443" spans="33:33" x14ac:dyDescent="0.25">
      <c r="AG1443" s="131"/>
    </row>
    <row r="1444" spans="33:33" x14ac:dyDescent="0.25">
      <c r="AG1444" s="131"/>
    </row>
    <row r="1445" spans="33:33" x14ac:dyDescent="0.25">
      <c r="AG1445" s="131"/>
    </row>
    <row r="1446" spans="33:33" x14ac:dyDescent="0.25">
      <c r="AG1446" s="131"/>
    </row>
    <row r="1447" spans="33:33" x14ac:dyDescent="0.25">
      <c r="AG1447" s="131"/>
    </row>
    <row r="1448" spans="33:33" x14ac:dyDescent="0.25">
      <c r="AG1448" s="131"/>
    </row>
    <row r="1449" spans="33:33" x14ac:dyDescent="0.25">
      <c r="AG1449" s="131"/>
    </row>
    <row r="1450" spans="33:33" x14ac:dyDescent="0.25">
      <c r="AG1450" s="131"/>
    </row>
    <row r="1451" spans="33:33" x14ac:dyDescent="0.25">
      <c r="AG1451" s="131"/>
    </row>
    <row r="1452" spans="33:33" x14ac:dyDescent="0.25">
      <c r="AG1452" s="131"/>
    </row>
    <row r="1453" spans="33:33" x14ac:dyDescent="0.25">
      <c r="AG1453" s="131"/>
    </row>
    <row r="1454" spans="33:33" x14ac:dyDescent="0.25">
      <c r="AG1454" s="131"/>
    </row>
    <row r="1455" spans="33:33" x14ac:dyDescent="0.25">
      <c r="AG1455" s="131"/>
    </row>
    <row r="1456" spans="33:33" x14ac:dyDescent="0.25">
      <c r="AG1456" s="131"/>
    </row>
    <row r="1457" spans="33:33" x14ac:dyDescent="0.25">
      <c r="AG1457" s="131"/>
    </row>
    <row r="1458" spans="33:33" x14ac:dyDescent="0.25">
      <c r="AG1458" s="131"/>
    </row>
    <row r="1459" spans="33:33" x14ac:dyDescent="0.25">
      <c r="AG1459" s="131"/>
    </row>
    <row r="1460" spans="33:33" x14ac:dyDescent="0.25">
      <c r="AG1460" s="131"/>
    </row>
    <row r="1461" spans="33:33" x14ac:dyDescent="0.25">
      <c r="AG1461" s="131"/>
    </row>
    <row r="1462" spans="33:33" x14ac:dyDescent="0.25">
      <c r="AG1462" s="131"/>
    </row>
    <row r="1463" spans="33:33" x14ac:dyDescent="0.25">
      <c r="AG1463" s="131"/>
    </row>
    <row r="1464" spans="33:33" x14ac:dyDescent="0.25">
      <c r="AG1464" s="131"/>
    </row>
    <row r="1465" spans="33:33" x14ac:dyDescent="0.25">
      <c r="AG1465" s="131"/>
    </row>
    <row r="1466" spans="33:33" x14ac:dyDescent="0.25">
      <c r="AG1466" s="131"/>
    </row>
    <row r="1467" spans="33:33" x14ac:dyDescent="0.25">
      <c r="AG1467" s="131"/>
    </row>
    <row r="1468" spans="33:33" x14ac:dyDescent="0.25">
      <c r="AG1468" s="131"/>
    </row>
    <row r="1469" spans="33:33" x14ac:dyDescent="0.25">
      <c r="AG1469" s="131"/>
    </row>
    <row r="1470" spans="33:33" x14ac:dyDescent="0.25">
      <c r="AG1470" s="131"/>
    </row>
    <row r="1471" spans="33:33" x14ac:dyDescent="0.25">
      <c r="AG1471" s="131"/>
    </row>
    <row r="1472" spans="33:33" x14ac:dyDescent="0.25">
      <c r="AG1472" s="131"/>
    </row>
    <row r="1473" spans="33:33" x14ac:dyDescent="0.25">
      <c r="AG1473" s="131"/>
    </row>
    <row r="1474" spans="33:33" x14ac:dyDescent="0.25">
      <c r="AG1474" s="131"/>
    </row>
    <row r="1475" spans="33:33" x14ac:dyDescent="0.25">
      <c r="AG1475" s="131"/>
    </row>
    <row r="1476" spans="33:33" x14ac:dyDescent="0.25">
      <c r="AG1476" s="131"/>
    </row>
    <row r="1477" spans="33:33" x14ac:dyDescent="0.25">
      <c r="AG1477" s="131"/>
    </row>
    <row r="1478" spans="33:33" x14ac:dyDescent="0.25">
      <c r="AG1478" s="131"/>
    </row>
    <row r="1479" spans="33:33" x14ac:dyDescent="0.25">
      <c r="AG1479" s="131"/>
    </row>
    <row r="1480" spans="33:33" x14ac:dyDescent="0.25">
      <c r="AG1480" s="131"/>
    </row>
    <row r="1481" spans="33:33" x14ac:dyDescent="0.25">
      <c r="AG1481" s="131"/>
    </row>
    <row r="1482" spans="33:33" x14ac:dyDescent="0.25">
      <c r="AG1482" s="131"/>
    </row>
    <row r="1483" spans="33:33" x14ac:dyDescent="0.25">
      <c r="AG1483" s="131"/>
    </row>
    <row r="1484" spans="33:33" x14ac:dyDescent="0.25">
      <c r="AG1484" s="131"/>
    </row>
    <row r="1485" spans="33:33" x14ac:dyDescent="0.25">
      <c r="AG1485" s="131"/>
    </row>
    <row r="1486" spans="33:33" x14ac:dyDescent="0.25">
      <c r="AG1486" s="131"/>
    </row>
    <row r="1487" spans="33:33" x14ac:dyDescent="0.25">
      <c r="AG1487" s="131"/>
    </row>
    <row r="1488" spans="33:33" x14ac:dyDescent="0.25">
      <c r="AG1488" s="131"/>
    </row>
    <row r="1489" spans="33:33" x14ac:dyDescent="0.25">
      <c r="AG1489" s="131"/>
    </row>
    <row r="1490" spans="33:33" x14ac:dyDescent="0.25">
      <c r="AG1490" s="131"/>
    </row>
    <row r="1491" spans="33:33" x14ac:dyDescent="0.25">
      <c r="AG1491" s="131"/>
    </row>
    <row r="1492" spans="33:33" x14ac:dyDescent="0.25">
      <c r="AG1492" s="131"/>
    </row>
    <row r="1493" spans="33:33" x14ac:dyDescent="0.25">
      <c r="AG1493" s="131"/>
    </row>
    <row r="1494" spans="33:33" x14ac:dyDescent="0.25">
      <c r="AG1494" s="131"/>
    </row>
    <row r="1495" spans="33:33" x14ac:dyDescent="0.25">
      <c r="AG1495" s="131"/>
    </row>
    <row r="1496" spans="33:33" x14ac:dyDescent="0.25">
      <c r="AG1496" s="131"/>
    </row>
    <row r="1497" spans="33:33" x14ac:dyDescent="0.25">
      <c r="AG1497" s="131"/>
    </row>
    <row r="1498" spans="33:33" x14ac:dyDescent="0.25">
      <c r="AG1498" s="131"/>
    </row>
    <row r="1499" spans="33:33" x14ac:dyDescent="0.25">
      <c r="AG1499" s="131"/>
    </row>
    <row r="1500" spans="33:33" x14ac:dyDescent="0.25">
      <c r="AG1500" s="131"/>
    </row>
    <row r="1501" spans="33:33" x14ac:dyDescent="0.25">
      <c r="AG1501" s="131"/>
    </row>
    <row r="1502" spans="33:33" x14ac:dyDescent="0.25">
      <c r="AG1502" s="131"/>
    </row>
    <row r="1503" spans="33:33" x14ac:dyDescent="0.25">
      <c r="AG1503" s="131"/>
    </row>
    <row r="1504" spans="33:33" x14ac:dyDescent="0.25">
      <c r="AG1504" s="131"/>
    </row>
    <row r="1505" spans="33:33" x14ac:dyDescent="0.25">
      <c r="AG1505" s="131"/>
    </row>
    <row r="1506" spans="33:33" x14ac:dyDescent="0.25">
      <c r="AG1506" s="131"/>
    </row>
    <row r="1507" spans="33:33" x14ac:dyDescent="0.25">
      <c r="AG1507" s="131"/>
    </row>
    <row r="1508" spans="33:33" x14ac:dyDescent="0.25">
      <c r="AG1508" s="131"/>
    </row>
    <row r="1509" spans="33:33" x14ac:dyDescent="0.25">
      <c r="AG1509" s="131"/>
    </row>
    <row r="1510" spans="33:33" x14ac:dyDescent="0.25">
      <c r="AG1510" s="131"/>
    </row>
    <row r="1511" spans="33:33" x14ac:dyDescent="0.25">
      <c r="AG1511" s="131"/>
    </row>
    <row r="1512" spans="33:33" x14ac:dyDescent="0.25">
      <c r="AG1512" s="131"/>
    </row>
    <row r="1513" spans="33:33" x14ac:dyDescent="0.25">
      <c r="AG1513" s="131"/>
    </row>
    <row r="1514" spans="33:33" x14ac:dyDescent="0.25">
      <c r="AG1514" s="131"/>
    </row>
    <row r="1515" spans="33:33" x14ac:dyDescent="0.25">
      <c r="AG1515" s="131"/>
    </row>
    <row r="1516" spans="33:33" x14ac:dyDescent="0.25">
      <c r="AG1516" s="131"/>
    </row>
    <row r="1517" spans="33:33" x14ac:dyDescent="0.25">
      <c r="AG1517" s="131"/>
    </row>
    <row r="1518" spans="33:33" x14ac:dyDescent="0.25">
      <c r="AG1518" s="131"/>
    </row>
    <row r="1519" spans="33:33" x14ac:dyDescent="0.25">
      <c r="AG1519" s="131"/>
    </row>
    <row r="1520" spans="33:33" x14ac:dyDescent="0.25">
      <c r="AG1520" s="131"/>
    </row>
    <row r="1521" spans="33:33" x14ac:dyDescent="0.25">
      <c r="AG1521" s="131"/>
    </row>
    <row r="1522" spans="33:33" x14ac:dyDescent="0.25">
      <c r="AG1522" s="131"/>
    </row>
    <row r="1523" spans="33:33" x14ac:dyDescent="0.25">
      <c r="AG1523" s="131"/>
    </row>
    <row r="1524" spans="33:33" x14ac:dyDescent="0.25">
      <c r="AG1524" s="131"/>
    </row>
    <row r="1525" spans="33:33" x14ac:dyDescent="0.25">
      <c r="AG1525" s="131"/>
    </row>
    <row r="1526" spans="33:33" x14ac:dyDescent="0.25">
      <c r="AG1526" s="131"/>
    </row>
    <row r="1527" spans="33:33" x14ac:dyDescent="0.25">
      <c r="AG1527" s="131"/>
    </row>
    <row r="1528" spans="33:33" x14ac:dyDescent="0.25">
      <c r="AG1528" s="131"/>
    </row>
    <row r="1529" spans="33:33" x14ac:dyDescent="0.25">
      <c r="AG1529" s="131"/>
    </row>
    <row r="1530" spans="33:33" x14ac:dyDescent="0.25">
      <c r="AG1530" s="131"/>
    </row>
    <row r="1531" spans="33:33" x14ac:dyDescent="0.25">
      <c r="AG1531" s="131"/>
    </row>
    <row r="1532" spans="33:33" x14ac:dyDescent="0.25">
      <c r="AG1532" s="131"/>
    </row>
    <row r="1533" spans="33:33" x14ac:dyDescent="0.25">
      <c r="AG1533" s="131"/>
    </row>
    <row r="1534" spans="33:33" x14ac:dyDescent="0.25">
      <c r="AG1534" s="131"/>
    </row>
    <row r="1535" spans="33:33" x14ac:dyDescent="0.25">
      <c r="AG1535" s="131"/>
    </row>
    <row r="1536" spans="33:33" x14ac:dyDescent="0.25">
      <c r="AG1536" s="131"/>
    </row>
    <row r="1537" spans="33:33" x14ac:dyDescent="0.25">
      <c r="AG1537" s="131"/>
    </row>
    <row r="1538" spans="33:33" x14ac:dyDescent="0.25">
      <c r="AG1538" s="131"/>
    </row>
    <row r="1539" spans="33:33" x14ac:dyDescent="0.25">
      <c r="AG1539" s="131"/>
    </row>
    <row r="1540" spans="33:33" x14ac:dyDescent="0.25">
      <c r="AG1540" s="131"/>
    </row>
    <row r="1541" spans="33:33" x14ac:dyDescent="0.25">
      <c r="AG1541" s="131"/>
    </row>
    <row r="1542" spans="33:33" x14ac:dyDescent="0.25">
      <c r="AG1542" s="131"/>
    </row>
    <row r="1543" spans="33:33" x14ac:dyDescent="0.25">
      <c r="AG1543" s="131"/>
    </row>
    <row r="1544" spans="33:33" x14ac:dyDescent="0.25">
      <c r="AG1544" s="131"/>
    </row>
    <row r="1545" spans="33:33" x14ac:dyDescent="0.25">
      <c r="AG1545" s="131"/>
    </row>
    <row r="1546" spans="33:33" x14ac:dyDescent="0.25">
      <c r="AG1546" s="131"/>
    </row>
    <row r="1547" spans="33:33" x14ac:dyDescent="0.25">
      <c r="AG1547" s="131"/>
    </row>
    <row r="1548" spans="33:33" x14ac:dyDescent="0.25">
      <c r="AG1548" s="131"/>
    </row>
    <row r="1549" spans="33:33" x14ac:dyDescent="0.25">
      <c r="AG1549" s="131"/>
    </row>
    <row r="1550" spans="33:33" x14ac:dyDescent="0.25">
      <c r="AG1550" s="131"/>
    </row>
    <row r="1551" spans="33:33" x14ac:dyDescent="0.25">
      <c r="AG1551" s="131"/>
    </row>
    <row r="1552" spans="33:33" x14ac:dyDescent="0.25">
      <c r="AG1552" s="131"/>
    </row>
    <row r="1553" spans="33:33" x14ac:dyDescent="0.25">
      <c r="AG1553" s="131"/>
    </row>
    <row r="1554" spans="33:33" x14ac:dyDescent="0.25">
      <c r="AG1554" s="131"/>
    </row>
    <row r="1555" spans="33:33" x14ac:dyDescent="0.25">
      <c r="AG1555" s="131"/>
    </row>
    <row r="1556" spans="33:33" x14ac:dyDescent="0.25">
      <c r="AG1556" s="131"/>
    </row>
    <row r="1557" spans="33:33" x14ac:dyDescent="0.25">
      <c r="AG1557" s="131"/>
    </row>
    <row r="1558" spans="33:33" x14ac:dyDescent="0.25">
      <c r="AG1558" s="131"/>
    </row>
    <row r="1559" spans="33:33" x14ac:dyDescent="0.25">
      <c r="AG1559" s="131"/>
    </row>
    <row r="1560" spans="33:33" x14ac:dyDescent="0.25">
      <c r="AG1560" s="131"/>
    </row>
    <row r="1561" spans="33:33" x14ac:dyDescent="0.25">
      <c r="AG1561" s="131"/>
    </row>
    <row r="1562" spans="33:33" x14ac:dyDescent="0.25">
      <c r="AG1562" s="131"/>
    </row>
    <row r="1563" spans="33:33" x14ac:dyDescent="0.25">
      <c r="AG1563" s="131"/>
    </row>
    <row r="1564" spans="33:33" x14ac:dyDescent="0.25">
      <c r="AG1564" s="131"/>
    </row>
  </sheetData>
  <mergeCells count="797">
    <mergeCell ref="S1420:S1421"/>
    <mergeCell ref="T1420:T1421"/>
    <mergeCell ref="U1420:U1421"/>
    <mergeCell ref="V1420:V1421"/>
    <mergeCell ref="S1422:S1423"/>
    <mergeCell ref="T1422:T1423"/>
    <mergeCell ref="U1422:U1423"/>
    <mergeCell ref="V1422:V1423"/>
    <mergeCell ref="N1415:N1416"/>
    <mergeCell ref="S1416:S1417"/>
    <mergeCell ref="T1416:T1417"/>
    <mergeCell ref="U1416:U1417"/>
    <mergeCell ref="V1416:V1417"/>
    <mergeCell ref="S1418:S1419"/>
    <mergeCell ref="T1418:T1419"/>
    <mergeCell ref="U1418:U1419"/>
    <mergeCell ref="V1418:V1419"/>
    <mergeCell ref="U1411:U1412"/>
    <mergeCell ref="V1411:V1412"/>
    <mergeCell ref="S1413:S1414"/>
    <mergeCell ref="T1413:T1414"/>
    <mergeCell ref="U1413:U1414"/>
    <mergeCell ref="V1413:V1414"/>
    <mergeCell ref="N1407:N1408"/>
    <mergeCell ref="S1407:S1408"/>
    <mergeCell ref="T1407:T1408"/>
    <mergeCell ref="U1407:U1408"/>
    <mergeCell ref="V1407:V1408"/>
    <mergeCell ref="N1410:N1411"/>
    <mergeCell ref="R1411:R1412"/>
    <mergeCell ref="S1411:S1412"/>
    <mergeCell ref="T1411:T1412"/>
    <mergeCell ref="S1401:S1402"/>
    <mergeCell ref="T1401:T1402"/>
    <mergeCell ref="U1401:U1402"/>
    <mergeCell ref="V1401:V1402"/>
    <mergeCell ref="S1403:S1404"/>
    <mergeCell ref="T1403:T1404"/>
    <mergeCell ref="U1403:U1404"/>
    <mergeCell ref="V1403:V1404"/>
    <mergeCell ref="N1395:N1396"/>
    <mergeCell ref="S1399:S1400"/>
    <mergeCell ref="T1399:T1400"/>
    <mergeCell ref="U1399:U1400"/>
    <mergeCell ref="V1399:V1400"/>
    <mergeCell ref="N1392:N1393"/>
    <mergeCell ref="S1393:S1394"/>
    <mergeCell ref="T1393:T1394"/>
    <mergeCell ref="U1393:U1394"/>
    <mergeCell ref="V1393:V1394"/>
    <mergeCell ref="S1371:S1372"/>
    <mergeCell ref="T1371:T1372"/>
    <mergeCell ref="U1371:U1372"/>
    <mergeCell ref="V1371:V1372"/>
    <mergeCell ref="AG1371:AG1388"/>
    <mergeCell ref="S1354:S1355"/>
    <mergeCell ref="T1354:T1355"/>
    <mergeCell ref="U1354:U1355"/>
    <mergeCell ref="V1354:V1355"/>
    <mergeCell ref="AG1354:AG1368"/>
    <mergeCell ref="AG1312:AG1332"/>
    <mergeCell ref="S1337:S1338"/>
    <mergeCell ref="T1337:T1338"/>
    <mergeCell ref="U1337:U1338"/>
    <mergeCell ref="V1337:V1338"/>
    <mergeCell ref="AG1337:AG1350"/>
    <mergeCell ref="R1309:R1310"/>
    <mergeCell ref="S1309:S1310"/>
    <mergeCell ref="U1309:U1310"/>
    <mergeCell ref="V1309:V1310"/>
    <mergeCell ref="S1312:S1313"/>
    <mergeCell ref="T1312:T1313"/>
    <mergeCell ref="U1312:U1313"/>
    <mergeCell ref="V1312:V1313"/>
    <mergeCell ref="AG1294:AG1303"/>
    <mergeCell ref="S1306:S1307"/>
    <mergeCell ref="T1306:T1307"/>
    <mergeCell ref="U1306:U1307"/>
    <mergeCell ref="V1306:V1307"/>
    <mergeCell ref="S1292:S1293"/>
    <mergeCell ref="T1292:T1293"/>
    <mergeCell ref="U1292:U1293"/>
    <mergeCell ref="V1292:V1293"/>
    <mergeCell ref="S1294:S1295"/>
    <mergeCell ref="T1294:T1295"/>
    <mergeCell ref="U1294:U1295"/>
    <mergeCell ref="V1294:V1295"/>
    <mergeCell ref="AG1266:AG1280"/>
    <mergeCell ref="S1286:S1287"/>
    <mergeCell ref="T1286:T1287"/>
    <mergeCell ref="U1286:U1287"/>
    <mergeCell ref="V1286:V1287"/>
    <mergeCell ref="X1260:X1261"/>
    <mergeCell ref="Y1260:Y1261"/>
    <mergeCell ref="AC1260:AC1261"/>
    <mergeCell ref="S1266:S1267"/>
    <mergeCell ref="T1266:T1267"/>
    <mergeCell ref="U1266:U1267"/>
    <mergeCell ref="V1266:V1267"/>
    <mergeCell ref="X1252:X1253"/>
    <mergeCell ref="Y1252:Y1253"/>
    <mergeCell ref="AG1252:AG1256"/>
    <mergeCell ref="X1254:X1256"/>
    <mergeCell ref="W1257:W1261"/>
    <mergeCell ref="X1258:X1259"/>
    <mergeCell ref="Y1258:Y1259"/>
    <mergeCell ref="AC1258:AC1259"/>
    <mergeCell ref="S1252:S1253"/>
    <mergeCell ref="T1252:T1253"/>
    <mergeCell ref="U1252:U1253"/>
    <mergeCell ref="V1252:V1253"/>
    <mergeCell ref="W1252:W1254"/>
    <mergeCell ref="AG1233:AG1234"/>
    <mergeCell ref="S1237:S1238"/>
    <mergeCell ref="T1237:T1238"/>
    <mergeCell ref="U1237:U1238"/>
    <mergeCell ref="V1237:V1238"/>
    <mergeCell ref="AG1237:AG1248"/>
    <mergeCell ref="AG1227:AG1228"/>
    <mergeCell ref="AG1229:AG1230"/>
    <mergeCell ref="AG1231:AG1232"/>
    <mergeCell ref="S1224:S1225"/>
    <mergeCell ref="U1224:U1225"/>
    <mergeCell ref="V1224:V1225"/>
    <mergeCell ref="S1227:S1228"/>
    <mergeCell ref="T1227:T1228"/>
    <mergeCell ref="U1227:U1228"/>
    <mergeCell ref="V1227:V1228"/>
    <mergeCell ref="S1210:S1211"/>
    <mergeCell ref="T1210:T1211"/>
    <mergeCell ref="U1210:U1211"/>
    <mergeCell ref="V1210:V1211"/>
    <mergeCell ref="S1220:S1221"/>
    <mergeCell ref="T1220:T1221"/>
    <mergeCell ref="U1220:U1221"/>
    <mergeCell ref="V1220:V1221"/>
    <mergeCell ref="AG1194:AG1203"/>
    <mergeCell ref="AH1196:AH1197"/>
    <mergeCell ref="AH1200:AH1201"/>
    <mergeCell ref="AH1202:AH1203"/>
    <mergeCell ref="S1208:S1209"/>
    <mergeCell ref="T1208:T1209"/>
    <mergeCell ref="U1208:U1209"/>
    <mergeCell ref="V1208:V1209"/>
    <mergeCell ref="S1192:S1193"/>
    <mergeCell ref="U1192:U1193"/>
    <mergeCell ref="V1192:V1193"/>
    <mergeCell ref="S1194:S1195"/>
    <mergeCell ref="T1194:T1195"/>
    <mergeCell ref="U1194:U1195"/>
    <mergeCell ref="V1194:V1195"/>
    <mergeCell ref="U1188:U1189"/>
    <mergeCell ref="V1188:V1189"/>
    <mergeCell ref="R1190:R1191"/>
    <mergeCell ref="S1190:S1191"/>
    <mergeCell ref="U1190:U1191"/>
    <mergeCell ref="V1190:V1191"/>
    <mergeCell ref="N1180:N1181"/>
    <mergeCell ref="N1183:N1184"/>
    <mergeCell ref="Q1183:Q1184"/>
    <mergeCell ref="N1185:N1186"/>
    <mergeCell ref="S1188:S1189"/>
    <mergeCell ref="T1188:T1189"/>
    <mergeCell ref="S1173:S1174"/>
    <mergeCell ref="T1173:T1174"/>
    <mergeCell ref="U1173:U1174"/>
    <mergeCell ref="V1173:V1174"/>
    <mergeCell ref="S1178:S1179"/>
    <mergeCell ref="U1178:U1179"/>
    <mergeCell ref="V1178:V1179"/>
    <mergeCell ref="S1168:S1169"/>
    <mergeCell ref="T1168:T1169"/>
    <mergeCell ref="U1168:U1169"/>
    <mergeCell ref="V1168:V1169"/>
    <mergeCell ref="N1170:N1171"/>
    <mergeCell ref="S1171:S1172"/>
    <mergeCell ref="T1171:T1172"/>
    <mergeCell ref="U1171:U1172"/>
    <mergeCell ref="V1171:V1172"/>
    <mergeCell ref="N1165:N1166"/>
    <mergeCell ref="S1166:S1167"/>
    <mergeCell ref="T1166:T1167"/>
    <mergeCell ref="U1166:U1167"/>
    <mergeCell ref="V1166:V1167"/>
    <mergeCell ref="AG1157:AG1158"/>
    <mergeCell ref="N1162:N1163"/>
    <mergeCell ref="S1163:S1164"/>
    <mergeCell ref="T1163:T1164"/>
    <mergeCell ref="U1163:U1164"/>
    <mergeCell ref="V1163:V1164"/>
    <mergeCell ref="S1157:S1158"/>
    <mergeCell ref="T1157:T1158"/>
    <mergeCell ref="U1157:U1158"/>
    <mergeCell ref="V1157:V1158"/>
    <mergeCell ref="W1157:W1158"/>
    <mergeCell ref="U1153:U1154"/>
    <mergeCell ref="V1153:V1154"/>
    <mergeCell ref="S1155:S1156"/>
    <mergeCell ref="T1155:T1156"/>
    <mergeCell ref="U1155:U1156"/>
    <mergeCell ref="V1155:V1156"/>
    <mergeCell ref="N1149:N1150"/>
    <mergeCell ref="S1150:S1151"/>
    <mergeCell ref="T1150:T1151"/>
    <mergeCell ref="U1150:U1151"/>
    <mergeCell ref="V1150:V1151"/>
    <mergeCell ref="N1152:N1153"/>
    <mergeCell ref="R1153:R1154"/>
    <mergeCell ref="S1153:S1154"/>
    <mergeCell ref="T1153:T1154"/>
    <mergeCell ref="S1143:S1144"/>
    <mergeCell ref="T1143:T1144"/>
    <mergeCell ref="U1143:U1144"/>
    <mergeCell ref="V1143:V1144"/>
    <mergeCell ref="S1145:S1146"/>
    <mergeCell ref="T1145:T1146"/>
    <mergeCell ref="U1145:U1146"/>
    <mergeCell ref="V1145:V1146"/>
    <mergeCell ref="V1138:V1139"/>
    <mergeCell ref="N1140:N1141"/>
    <mergeCell ref="S1141:S1142"/>
    <mergeCell ref="T1141:T1142"/>
    <mergeCell ref="U1141:U1142"/>
    <mergeCell ref="V1141:V1142"/>
    <mergeCell ref="N1133:N1134"/>
    <mergeCell ref="Q1133:Q1134"/>
    <mergeCell ref="N1136:N1138"/>
    <mergeCell ref="S1138:S1139"/>
    <mergeCell ref="T1138:T1139"/>
    <mergeCell ref="U1138:U1139"/>
    <mergeCell ref="S1104:S1105"/>
    <mergeCell ref="T1104:T1105"/>
    <mergeCell ref="U1104:U1105"/>
    <mergeCell ref="V1104:V1105"/>
    <mergeCell ref="AG1104:AG1128"/>
    <mergeCell ref="S1083:S1084"/>
    <mergeCell ref="T1083:T1084"/>
    <mergeCell ref="U1083:U1084"/>
    <mergeCell ref="V1083:V1084"/>
    <mergeCell ref="AG1083:AG1101"/>
    <mergeCell ref="AG1074:AG1077"/>
    <mergeCell ref="S1081:S1082"/>
    <mergeCell ref="T1081:T1082"/>
    <mergeCell ref="U1081:U1082"/>
    <mergeCell ref="V1081:V1082"/>
    <mergeCell ref="S1068:S1069"/>
    <mergeCell ref="U1068:U1069"/>
    <mergeCell ref="V1068:V1069"/>
    <mergeCell ref="AG1068:AG1069"/>
    <mergeCell ref="AG1070:AG1073"/>
    <mergeCell ref="S1059:S1060"/>
    <mergeCell ref="T1059:T1060"/>
    <mergeCell ref="U1059:U1060"/>
    <mergeCell ref="V1059:V1060"/>
    <mergeCell ref="AG1059:AG1064"/>
    <mergeCell ref="S1045:S1046"/>
    <mergeCell ref="T1045:T1046"/>
    <mergeCell ref="U1045:U1046"/>
    <mergeCell ref="V1045:V1046"/>
    <mergeCell ref="AG1045:AG1056"/>
    <mergeCell ref="AG1036:AG1037"/>
    <mergeCell ref="W1039:W1040"/>
    <mergeCell ref="X1039:X1040"/>
    <mergeCell ref="Y1039:Y1040"/>
    <mergeCell ref="AC1039:AC1040"/>
    <mergeCell ref="AG1027:AG1031"/>
    <mergeCell ref="AC1029:AC1030"/>
    <mergeCell ref="S1035:S1036"/>
    <mergeCell ref="T1035:T1036"/>
    <mergeCell ref="U1035:U1036"/>
    <mergeCell ref="V1035:V1036"/>
    <mergeCell ref="W1035:W1036"/>
    <mergeCell ref="AG1021:AG1022"/>
    <mergeCell ref="N1027:N1028"/>
    <mergeCell ref="S1027:S1028"/>
    <mergeCell ref="T1027:T1028"/>
    <mergeCell ref="U1027:U1028"/>
    <mergeCell ref="V1027:V1028"/>
    <mergeCell ref="W1027:W1031"/>
    <mergeCell ref="AC1027:AC1028"/>
    <mergeCell ref="S1017:S1018"/>
    <mergeCell ref="T1017:T1018"/>
    <mergeCell ref="U1017:U1018"/>
    <mergeCell ref="V1017:V1018"/>
    <mergeCell ref="AG1017:AG1020"/>
    <mergeCell ref="S1012:S1013"/>
    <mergeCell ref="U1012:U1013"/>
    <mergeCell ref="V1012:V1013"/>
    <mergeCell ref="S1014:S1015"/>
    <mergeCell ref="T1014:T1015"/>
    <mergeCell ref="U1014:U1015"/>
    <mergeCell ref="V1014:V1015"/>
    <mergeCell ref="N1005:N1006"/>
    <mergeCell ref="S1006:S1007"/>
    <mergeCell ref="T1006:T1007"/>
    <mergeCell ref="U1006:U1007"/>
    <mergeCell ref="V1006:V1007"/>
    <mergeCell ref="N1008:N1009"/>
    <mergeCell ref="S970:S971"/>
    <mergeCell ref="U970:U971"/>
    <mergeCell ref="V970:V971"/>
    <mergeCell ref="AG970:AG991"/>
    <mergeCell ref="S995:S996"/>
    <mergeCell ref="U995:U996"/>
    <mergeCell ref="V995:V996"/>
    <mergeCell ref="AG995:AG1002"/>
    <mergeCell ref="S953:S954"/>
    <mergeCell ref="T953:T954"/>
    <mergeCell ref="U953:U954"/>
    <mergeCell ref="V953:V954"/>
    <mergeCell ref="AG953:AG967"/>
    <mergeCell ref="S934:S935"/>
    <mergeCell ref="T934:T935"/>
    <mergeCell ref="U934:U935"/>
    <mergeCell ref="V934:V935"/>
    <mergeCell ref="AG934:AG950"/>
    <mergeCell ref="S923:S924"/>
    <mergeCell ref="T923:T924"/>
    <mergeCell ref="U923:U924"/>
    <mergeCell ref="V923:V924"/>
    <mergeCell ref="AG923:AG931"/>
    <mergeCell ref="AG896:AG903"/>
    <mergeCell ref="AH898:AH899"/>
    <mergeCell ref="S906:S907"/>
    <mergeCell ref="T906:T907"/>
    <mergeCell ref="U906:U907"/>
    <mergeCell ref="V906:V907"/>
    <mergeCell ref="AG906:AG918"/>
    <mergeCell ref="R896:R897"/>
    <mergeCell ref="S896:S897"/>
    <mergeCell ref="T896:T897"/>
    <mergeCell ref="U896:U897"/>
    <mergeCell ref="V896:V897"/>
    <mergeCell ref="S877:S878"/>
    <mergeCell ref="T877:T878"/>
    <mergeCell ref="U877:U878"/>
    <mergeCell ref="V877:V878"/>
    <mergeCell ref="AG877:AG893"/>
    <mergeCell ref="S871:S872"/>
    <mergeCell ref="T871:T872"/>
    <mergeCell ref="U871:U872"/>
    <mergeCell ref="V871:V872"/>
    <mergeCell ref="S873:S874"/>
    <mergeCell ref="T873:T874"/>
    <mergeCell ref="U873:U874"/>
    <mergeCell ref="V873:V874"/>
    <mergeCell ref="AG853:AG854"/>
    <mergeCell ref="S858:S859"/>
    <mergeCell ref="T858:T859"/>
    <mergeCell ref="U858:U859"/>
    <mergeCell ref="V858:V859"/>
    <mergeCell ref="AG858:AG868"/>
    <mergeCell ref="S853:S854"/>
    <mergeCell ref="T853:T854"/>
    <mergeCell ref="U853:U854"/>
    <mergeCell ref="V853:V854"/>
    <mergeCell ref="S838:S839"/>
    <mergeCell ref="U838:U839"/>
    <mergeCell ref="V838:V839"/>
    <mergeCell ref="AG838:AG846"/>
    <mergeCell ref="AG803:AG819"/>
    <mergeCell ref="S822:S823"/>
    <mergeCell ref="T822:T823"/>
    <mergeCell ref="U822:U823"/>
    <mergeCell ref="V822:V823"/>
    <mergeCell ref="AG822:AG835"/>
    <mergeCell ref="S797:S798"/>
    <mergeCell ref="T797:T798"/>
    <mergeCell ref="U797:U798"/>
    <mergeCell ref="V797:V798"/>
    <mergeCell ref="S803:S804"/>
    <mergeCell ref="T803:T804"/>
    <mergeCell ref="U803:U804"/>
    <mergeCell ref="V803:V804"/>
    <mergeCell ref="S792:S793"/>
    <mergeCell ref="T792:T793"/>
    <mergeCell ref="U792:U793"/>
    <mergeCell ref="V792:V793"/>
    <mergeCell ref="S795:S796"/>
    <mergeCell ref="T795:T796"/>
    <mergeCell ref="U795:U796"/>
    <mergeCell ref="V795:V796"/>
    <mergeCell ref="S787:S788"/>
    <mergeCell ref="U787:U788"/>
    <mergeCell ref="V787:V788"/>
    <mergeCell ref="S790:S791"/>
    <mergeCell ref="U790:U791"/>
    <mergeCell ref="V790:V791"/>
    <mergeCell ref="S781:S782"/>
    <mergeCell ref="U781:U782"/>
    <mergeCell ref="V781:V782"/>
    <mergeCell ref="S783:S784"/>
    <mergeCell ref="T783:T784"/>
    <mergeCell ref="U783:U784"/>
    <mergeCell ref="V783:V784"/>
    <mergeCell ref="S774:S775"/>
    <mergeCell ref="U774:U775"/>
    <mergeCell ref="V774:V775"/>
    <mergeCell ref="S776:S777"/>
    <mergeCell ref="U776:U777"/>
    <mergeCell ref="V776:V777"/>
    <mergeCell ref="V762:V763"/>
    <mergeCell ref="N764:N765"/>
    <mergeCell ref="S768:S769"/>
    <mergeCell ref="U768:U769"/>
    <mergeCell ref="V768:V769"/>
    <mergeCell ref="S772:S773"/>
    <mergeCell ref="U772:U773"/>
    <mergeCell ref="V772:V773"/>
    <mergeCell ref="S760:S761"/>
    <mergeCell ref="T760:T761"/>
    <mergeCell ref="U760:U761"/>
    <mergeCell ref="V760:V761"/>
    <mergeCell ref="R762:R763"/>
    <mergeCell ref="S762:S763"/>
    <mergeCell ref="T762:T763"/>
    <mergeCell ref="U762:U763"/>
    <mergeCell ref="AG725:AG741"/>
    <mergeCell ref="S744:S745"/>
    <mergeCell ref="T744:T745"/>
    <mergeCell ref="U744:U745"/>
    <mergeCell ref="V744:V745"/>
    <mergeCell ref="AG744:AG757"/>
    <mergeCell ref="S725:S726"/>
    <mergeCell ref="T725:T726"/>
    <mergeCell ref="U725:U726"/>
    <mergeCell ref="V725:V726"/>
    <mergeCell ref="AG692:AG710"/>
    <mergeCell ref="S715:S716"/>
    <mergeCell ref="T715:T716"/>
    <mergeCell ref="U715:U716"/>
    <mergeCell ref="V715:V716"/>
    <mergeCell ref="AG715:AG722"/>
    <mergeCell ref="R692:R693"/>
    <mergeCell ref="S692:S693"/>
    <mergeCell ref="T692:T693"/>
    <mergeCell ref="U692:U693"/>
    <mergeCell ref="V692:V693"/>
    <mergeCell ref="S675:S676"/>
    <mergeCell ref="T675:T676"/>
    <mergeCell ref="U675:U676"/>
    <mergeCell ref="V675:V676"/>
    <mergeCell ref="AG675:AG687"/>
    <mergeCell ref="AG644:AG656"/>
    <mergeCell ref="S659:S660"/>
    <mergeCell ref="U659:U660"/>
    <mergeCell ref="V659:V660"/>
    <mergeCell ref="AG659:AG671"/>
    <mergeCell ref="S636:S637"/>
    <mergeCell ref="U636:U637"/>
    <mergeCell ref="V636:V637"/>
    <mergeCell ref="AG636:AG639"/>
    <mergeCell ref="R644:R645"/>
    <mergeCell ref="S644:S645"/>
    <mergeCell ref="T644:T645"/>
    <mergeCell ref="U644:U645"/>
    <mergeCell ref="V644:V645"/>
    <mergeCell ref="S630:S631"/>
    <mergeCell ref="U630:U631"/>
    <mergeCell ref="V630:V631"/>
    <mergeCell ref="S634:S635"/>
    <mergeCell ref="T634:T635"/>
    <mergeCell ref="U634:U635"/>
    <mergeCell ref="V634:V635"/>
    <mergeCell ref="S618:S619"/>
    <mergeCell ref="T618:T619"/>
    <mergeCell ref="U618:U619"/>
    <mergeCell ref="V618:V619"/>
    <mergeCell ref="AG618:AG626"/>
    <mergeCell ref="AG605:AG614"/>
    <mergeCell ref="S616:S617"/>
    <mergeCell ref="T616:T617"/>
    <mergeCell ref="U616:U617"/>
    <mergeCell ref="V616:V617"/>
    <mergeCell ref="S589:S590"/>
    <mergeCell ref="T589:T590"/>
    <mergeCell ref="U589:U590"/>
    <mergeCell ref="V589:V590"/>
    <mergeCell ref="AG589:AG602"/>
    <mergeCell ref="AH572:AH573"/>
    <mergeCell ref="AH574:AH575"/>
    <mergeCell ref="R578:R579"/>
    <mergeCell ref="S578:S579"/>
    <mergeCell ref="U578:U579"/>
    <mergeCell ref="V578:V579"/>
    <mergeCell ref="AG578:AG586"/>
    <mergeCell ref="S557:S558"/>
    <mergeCell ref="U557:U558"/>
    <mergeCell ref="V557:V558"/>
    <mergeCell ref="AG557:AG571"/>
    <mergeCell ref="AG572:AG575"/>
    <mergeCell ref="AH540:AH541"/>
    <mergeCell ref="AH542:AH543"/>
    <mergeCell ref="S555:S556"/>
    <mergeCell ref="T555:T556"/>
    <mergeCell ref="U555:U556"/>
    <mergeCell ref="V555:V556"/>
    <mergeCell ref="S540:S541"/>
    <mergeCell ref="T540:T541"/>
    <mergeCell ref="U540:U541"/>
    <mergeCell ref="V540:V541"/>
    <mergeCell ref="AG540:AG552"/>
    <mergeCell ref="AG510:AG523"/>
    <mergeCell ref="S529:S530"/>
    <mergeCell ref="U529:U530"/>
    <mergeCell ref="V529:V530"/>
    <mergeCell ref="AG529:AG537"/>
    <mergeCell ref="S510:S511"/>
    <mergeCell ref="T510:T511"/>
    <mergeCell ref="U510:U511"/>
    <mergeCell ref="V510:V511"/>
    <mergeCell ref="S506:S507"/>
    <mergeCell ref="U506:U507"/>
    <mergeCell ref="V506:V507"/>
    <mergeCell ref="S508:S509"/>
    <mergeCell ref="T508:T509"/>
    <mergeCell ref="U508:U509"/>
    <mergeCell ref="V508:V509"/>
    <mergeCell ref="S488:S489"/>
    <mergeCell ref="T488:T489"/>
    <mergeCell ref="U488:U489"/>
    <mergeCell ref="V488:V489"/>
    <mergeCell ref="AG488:AG500"/>
    <mergeCell ref="S470:S471"/>
    <mergeCell ref="T470:T471"/>
    <mergeCell ref="U470:U471"/>
    <mergeCell ref="V470:V471"/>
    <mergeCell ref="AG470:AG484"/>
    <mergeCell ref="AG451:AG456"/>
    <mergeCell ref="S460:S461"/>
    <mergeCell ref="T460:T461"/>
    <mergeCell ref="U460:U461"/>
    <mergeCell ref="V460:V461"/>
    <mergeCell ref="AG460:AG466"/>
    <mergeCell ref="S449:S450"/>
    <mergeCell ref="T449:T450"/>
    <mergeCell ref="U449:U450"/>
    <mergeCell ref="V449:V450"/>
    <mergeCell ref="R451:R452"/>
    <mergeCell ref="S451:S452"/>
    <mergeCell ref="T451:T452"/>
    <mergeCell ref="U451:U452"/>
    <mergeCell ref="V451:V452"/>
    <mergeCell ref="S444:S445"/>
    <mergeCell ref="T444:T445"/>
    <mergeCell ref="U444:U445"/>
    <mergeCell ref="V444:V445"/>
    <mergeCell ref="S446:S447"/>
    <mergeCell ref="U446:U447"/>
    <mergeCell ref="V446:V447"/>
    <mergeCell ref="S434:S435"/>
    <mergeCell ref="T434:T435"/>
    <mergeCell ref="U434:U435"/>
    <mergeCell ref="V434:V435"/>
    <mergeCell ref="S436:S438"/>
    <mergeCell ref="T436:T437"/>
    <mergeCell ref="U436:U438"/>
    <mergeCell ref="V436:V437"/>
    <mergeCell ref="S419:S420"/>
    <mergeCell ref="T419:T420"/>
    <mergeCell ref="U419:U420"/>
    <mergeCell ref="V419:V420"/>
    <mergeCell ref="AG419:AG430"/>
    <mergeCell ref="S407:S408"/>
    <mergeCell ref="T407:T408"/>
    <mergeCell ref="U407:U408"/>
    <mergeCell ref="V407:V408"/>
    <mergeCell ref="AG407:AG416"/>
    <mergeCell ref="S394:S395"/>
    <mergeCell ref="T394:T395"/>
    <mergeCell ref="U394:U395"/>
    <mergeCell ref="V394:V395"/>
    <mergeCell ref="AG394:AG404"/>
    <mergeCell ref="S380:S381"/>
    <mergeCell ref="T380:T381"/>
    <mergeCell ref="U380:U381"/>
    <mergeCell ref="V380:V381"/>
    <mergeCell ref="AG380:AG390"/>
    <mergeCell ref="S364:S365"/>
    <mergeCell ref="T364:T365"/>
    <mergeCell ref="U364:U365"/>
    <mergeCell ref="V364:V365"/>
    <mergeCell ref="AG364:AG375"/>
    <mergeCell ref="S352:S353"/>
    <mergeCell ref="T352:T353"/>
    <mergeCell ref="U352:U353"/>
    <mergeCell ref="V352:V353"/>
    <mergeCell ref="AG352:AG361"/>
    <mergeCell ref="AG330:AG347"/>
    <mergeCell ref="AG348:AG349"/>
    <mergeCell ref="R350:R351"/>
    <mergeCell ref="S350:S351"/>
    <mergeCell ref="T350:T351"/>
    <mergeCell ref="U350:U351"/>
    <mergeCell ref="V350:V351"/>
    <mergeCell ref="AG315:AG323"/>
    <mergeCell ref="S328:S329"/>
    <mergeCell ref="T328:T329"/>
    <mergeCell ref="U328:U329"/>
    <mergeCell ref="V328:V329"/>
    <mergeCell ref="S312:S313"/>
    <mergeCell ref="T312:T313"/>
    <mergeCell ref="U312:U313"/>
    <mergeCell ref="V312:V313"/>
    <mergeCell ref="S315:S316"/>
    <mergeCell ref="T315:T316"/>
    <mergeCell ref="U315:U316"/>
    <mergeCell ref="V315:V316"/>
    <mergeCell ref="S307:S308"/>
    <mergeCell ref="T307:T308"/>
    <mergeCell ref="U307:U308"/>
    <mergeCell ref="V307:V308"/>
    <mergeCell ref="S310:S311"/>
    <mergeCell ref="T310:T311"/>
    <mergeCell ref="U310:U311"/>
    <mergeCell ref="V310:V311"/>
    <mergeCell ref="W285:W290"/>
    <mergeCell ref="X285:X290"/>
    <mergeCell ref="AG292:AG293"/>
    <mergeCell ref="R285:R286"/>
    <mergeCell ref="S285:S286"/>
    <mergeCell ref="T285:T286"/>
    <mergeCell ref="U285:U286"/>
    <mergeCell ref="V285:V286"/>
    <mergeCell ref="S268:S269"/>
    <mergeCell ref="T268:T269"/>
    <mergeCell ref="U268:U269"/>
    <mergeCell ref="V268:V269"/>
    <mergeCell ref="AG268:AG280"/>
    <mergeCell ref="S261:S262"/>
    <mergeCell ref="T261:T262"/>
    <mergeCell ref="U261:U262"/>
    <mergeCell ref="V261:V262"/>
    <mergeCell ref="AG261:AG265"/>
    <mergeCell ref="S254:S255"/>
    <mergeCell ref="U254:U255"/>
    <mergeCell ref="V254:V255"/>
    <mergeCell ref="S256:S257"/>
    <mergeCell ref="U256:U257"/>
    <mergeCell ref="V256:V257"/>
    <mergeCell ref="S245:S246"/>
    <mergeCell ref="U245:U246"/>
    <mergeCell ref="V245:V246"/>
    <mergeCell ref="S247:S248"/>
    <mergeCell ref="U247:U248"/>
    <mergeCell ref="V247:V248"/>
    <mergeCell ref="R239:R240"/>
    <mergeCell ref="S239:S240"/>
    <mergeCell ref="T239:T240"/>
    <mergeCell ref="U239:U240"/>
    <mergeCell ref="V239:V240"/>
    <mergeCell ref="S214:S215"/>
    <mergeCell ref="T214:T215"/>
    <mergeCell ref="U214:U215"/>
    <mergeCell ref="V214:V215"/>
    <mergeCell ref="AG214:AG235"/>
    <mergeCell ref="S205:S206"/>
    <mergeCell ref="T205:T206"/>
    <mergeCell ref="U205:U206"/>
    <mergeCell ref="V205:V206"/>
    <mergeCell ref="AG205:AG210"/>
    <mergeCell ref="AH190:AH191"/>
    <mergeCell ref="AH192:AH193"/>
    <mergeCell ref="S197:S198"/>
    <mergeCell ref="U197:U198"/>
    <mergeCell ref="V197:V198"/>
    <mergeCell ref="AG197:AG200"/>
    <mergeCell ref="V178:V179"/>
    <mergeCell ref="AG178:AG182"/>
    <mergeCell ref="S190:S191"/>
    <mergeCell ref="T190:T191"/>
    <mergeCell ref="U190:U191"/>
    <mergeCell ref="V190:V191"/>
    <mergeCell ref="AG190:AG194"/>
    <mergeCell ref="N174:N175"/>
    <mergeCell ref="S174:S175"/>
    <mergeCell ref="T174:T175"/>
    <mergeCell ref="U174:U175"/>
    <mergeCell ref="V174:V175"/>
    <mergeCell ref="N178:N179"/>
    <mergeCell ref="R178:R179"/>
    <mergeCell ref="S178:S179"/>
    <mergeCell ref="U178:U179"/>
    <mergeCell ref="S159:S160"/>
    <mergeCell ref="T159:T160"/>
    <mergeCell ref="U159:U160"/>
    <mergeCell ref="V159:V160"/>
    <mergeCell ref="R161:R162"/>
    <mergeCell ref="S161:S162"/>
    <mergeCell ref="T161:T162"/>
    <mergeCell ref="U161:U162"/>
    <mergeCell ref="V161:V162"/>
    <mergeCell ref="S150:S151"/>
    <mergeCell ref="T150:T151"/>
    <mergeCell ref="U150:U151"/>
    <mergeCell ref="V150:V151"/>
    <mergeCell ref="AG150:AG156"/>
    <mergeCell ref="AG130:AG136"/>
    <mergeCell ref="S141:S142"/>
    <mergeCell ref="T141:T142"/>
    <mergeCell ref="U141:U142"/>
    <mergeCell ref="V141:V142"/>
    <mergeCell ref="AG141:AG146"/>
    <mergeCell ref="S128:S129"/>
    <mergeCell ref="T128:T129"/>
    <mergeCell ref="U128:U129"/>
    <mergeCell ref="V128:V129"/>
    <mergeCell ref="S130:S131"/>
    <mergeCell ref="T130:T131"/>
    <mergeCell ref="U130:U131"/>
    <mergeCell ref="V130:V131"/>
    <mergeCell ref="S117:S118"/>
    <mergeCell ref="T117:T118"/>
    <mergeCell ref="U117:U118"/>
    <mergeCell ref="V117:V118"/>
    <mergeCell ref="AG117:AG125"/>
    <mergeCell ref="AH79:AH80"/>
    <mergeCell ref="S102:S103"/>
    <mergeCell ref="U102:U103"/>
    <mergeCell ref="V102:V103"/>
    <mergeCell ref="S107:S108"/>
    <mergeCell ref="T107:T108"/>
    <mergeCell ref="U107:U108"/>
    <mergeCell ref="V107:V108"/>
    <mergeCell ref="AG107:AG114"/>
    <mergeCell ref="AH62:AH63"/>
    <mergeCell ref="AH64:AH65"/>
    <mergeCell ref="AH70:AH71"/>
    <mergeCell ref="AH72:AH73"/>
    <mergeCell ref="AH75:AH76"/>
    <mergeCell ref="AH77:AH78"/>
    <mergeCell ref="S62:S63"/>
    <mergeCell ref="T62:T63"/>
    <mergeCell ref="U62:U63"/>
    <mergeCell ref="V62:V63"/>
    <mergeCell ref="AG62:AG93"/>
    <mergeCell ref="AG44:AG47"/>
    <mergeCell ref="R53:R54"/>
    <mergeCell ref="S53:S54"/>
    <mergeCell ref="T53:T54"/>
    <mergeCell ref="U53:U54"/>
    <mergeCell ref="V53:V54"/>
    <mergeCell ref="AG53:AG58"/>
    <mergeCell ref="AH22:AH23"/>
    <mergeCell ref="AH24:AH25"/>
    <mergeCell ref="S36:S37"/>
    <mergeCell ref="T36:T37"/>
    <mergeCell ref="U36:U37"/>
    <mergeCell ref="V36:V37"/>
    <mergeCell ref="AG36:AG43"/>
    <mergeCell ref="S22:S23"/>
    <mergeCell ref="T22:T23"/>
    <mergeCell ref="U22:U23"/>
    <mergeCell ref="V22:V23"/>
    <mergeCell ref="AG22:AG33"/>
    <mergeCell ref="AJ3:AJ4"/>
    <mergeCell ref="AK3:AK4"/>
    <mergeCell ref="AL3:AL4"/>
    <mergeCell ref="S12:S13"/>
    <mergeCell ref="U12:U13"/>
    <mergeCell ref="V12:V13"/>
    <mergeCell ref="AG12:AG20"/>
    <mergeCell ref="AB3:AB4"/>
    <mergeCell ref="AC3:AF3"/>
    <mergeCell ref="AG3:AG4"/>
    <mergeCell ref="AH3:AH4"/>
    <mergeCell ref="AI3:AI4"/>
    <mergeCell ref="W3:W4"/>
    <mergeCell ref="X3:X4"/>
    <mergeCell ref="Y3:Y4"/>
    <mergeCell ref="Z3:Z4"/>
    <mergeCell ref="AA3:AA4"/>
    <mergeCell ref="R3:R4"/>
    <mergeCell ref="S3:S4"/>
    <mergeCell ref="T3:T4"/>
    <mergeCell ref="U3:U4"/>
    <mergeCell ref="V3:V4"/>
    <mergeCell ref="M3:M4"/>
    <mergeCell ref="N3:N4"/>
    <mergeCell ref="O3:O4"/>
    <mergeCell ref="P3:P4"/>
    <mergeCell ref="Q3:Q4"/>
    <mergeCell ref="D3:D4"/>
    <mergeCell ref="E3:E4"/>
    <mergeCell ref="F3:F4"/>
    <mergeCell ref="G3:G4"/>
    <mergeCell ref="H3:H4"/>
    <mergeCell ref="I3:L3"/>
    <mergeCell ref="A1:AL1"/>
    <mergeCell ref="A2:A4"/>
    <mergeCell ref="B2:B4"/>
    <mergeCell ref="C2:C4"/>
    <mergeCell ref="D2:L2"/>
    <mergeCell ref="M2:Q2"/>
    <mergeCell ref="R2:V2"/>
    <mergeCell ref="W2:AF2"/>
    <mergeCell ref="AG2:AK2"/>
  </mergeCells>
  <pageMargins left="0.7" right="0.7" top="0.75" bottom="0.75" header="0.3" footer="0.3"/>
  <pageSetup paperSize="9" scale="16" orientation="portrait" r:id="rId1"/>
  <colBreaks count="1" manualBreakCount="1">
    <brk id="38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4BED8-AE2A-48E5-A899-D9AA08140586}">
  <dimension ref="A1:AL450"/>
  <sheetViews>
    <sheetView view="pageBreakPreview" topLeftCell="E360" zoomScale="60" zoomScaleNormal="90" workbookViewId="0">
      <selection activeCell="R477" sqref="R477"/>
    </sheetView>
  </sheetViews>
  <sheetFormatPr defaultRowHeight="15" x14ac:dyDescent="0.25"/>
  <cols>
    <col min="1" max="1" width="4.5703125" style="97" customWidth="1"/>
    <col min="2" max="2" width="8.7109375" style="97" customWidth="1"/>
    <col min="3" max="3" width="8.5703125" style="97" customWidth="1"/>
    <col min="4" max="5" width="28.5703125" style="97" customWidth="1"/>
    <col min="6" max="6" width="9.140625" style="97"/>
    <col min="7" max="7" width="15.85546875" style="97" customWidth="1"/>
    <col min="8" max="8" width="12.140625" style="97" customWidth="1"/>
    <col min="9" max="12" width="5.28515625" style="97" customWidth="1"/>
    <col min="13" max="14" width="28.5703125" style="97" customWidth="1"/>
    <col min="15" max="16" width="9.140625" style="97"/>
    <col min="17" max="17" width="14.7109375" style="97" customWidth="1"/>
    <col min="18" max="18" width="27.28515625" style="97" customWidth="1"/>
    <col min="19" max="22" width="9.140625" style="97"/>
    <col min="23" max="23" width="24.140625" style="97" customWidth="1"/>
    <col min="24" max="24" width="9.140625" style="97"/>
    <col min="25" max="25" width="27.85546875" style="97" customWidth="1"/>
    <col min="26" max="27" width="9.140625" style="97"/>
    <col min="28" max="28" width="24.28515625" style="97" customWidth="1"/>
    <col min="29" max="32" width="9.140625" style="97"/>
    <col min="33" max="33" width="33.7109375" style="97" customWidth="1"/>
    <col min="34" max="34" width="30.42578125" style="97" customWidth="1"/>
    <col min="35" max="36" width="9.140625" style="97"/>
    <col min="37" max="37" width="14.28515625" style="97" customWidth="1"/>
    <col min="38" max="38" width="18.7109375" style="97" customWidth="1"/>
    <col min="39" max="16384" width="9.140625" style="97"/>
  </cols>
  <sheetData>
    <row r="1" spans="1:38" s="79" customFormat="1" ht="96.75" customHeight="1" thickBot="1" x14ac:dyDescent="0.3">
      <c r="A1" s="566" t="s">
        <v>5385</v>
      </c>
      <c r="B1" s="566"/>
      <c r="C1" s="566"/>
      <c r="D1" s="566"/>
      <c r="E1" s="566"/>
      <c r="F1" s="566"/>
      <c r="G1" s="566"/>
      <c r="H1" s="566"/>
      <c r="I1" s="566"/>
      <c r="J1" s="566"/>
      <c r="K1" s="566"/>
      <c r="L1" s="566"/>
      <c r="M1" s="566"/>
      <c r="N1" s="566"/>
      <c r="O1" s="566"/>
      <c r="P1" s="566"/>
      <c r="Q1" s="566"/>
      <c r="R1" s="566"/>
      <c r="S1" s="566"/>
      <c r="T1" s="566"/>
      <c r="U1" s="566"/>
      <c r="V1" s="566"/>
      <c r="W1" s="566"/>
      <c r="X1" s="566"/>
      <c r="Y1" s="566"/>
      <c r="Z1" s="566"/>
      <c r="AA1" s="566"/>
      <c r="AB1" s="566"/>
      <c r="AC1" s="566"/>
      <c r="AD1" s="566"/>
      <c r="AE1" s="566"/>
      <c r="AF1" s="566"/>
      <c r="AG1" s="566"/>
      <c r="AH1" s="566"/>
      <c r="AI1" s="566"/>
      <c r="AJ1" s="566"/>
      <c r="AK1" s="566"/>
      <c r="AL1" s="566"/>
    </row>
    <row r="2" spans="1:38" s="81" customFormat="1" ht="11.25" x14ac:dyDescent="0.2">
      <c r="A2" s="567" t="s">
        <v>0</v>
      </c>
      <c r="B2" s="569" t="s">
        <v>1</v>
      </c>
      <c r="C2" s="571" t="s">
        <v>24</v>
      </c>
      <c r="D2" s="573"/>
      <c r="E2" s="573"/>
      <c r="F2" s="573"/>
      <c r="G2" s="573"/>
      <c r="H2" s="573"/>
      <c r="I2" s="573"/>
      <c r="J2" s="573"/>
      <c r="K2" s="573"/>
      <c r="L2" s="574"/>
      <c r="M2" s="573"/>
      <c r="N2" s="573"/>
      <c r="O2" s="573"/>
      <c r="P2" s="573"/>
      <c r="Q2" s="574"/>
      <c r="R2" s="573"/>
      <c r="S2" s="573"/>
      <c r="T2" s="573"/>
      <c r="U2" s="573"/>
      <c r="V2" s="574"/>
      <c r="W2" s="573"/>
      <c r="X2" s="573"/>
      <c r="Y2" s="573"/>
      <c r="Z2" s="573"/>
      <c r="AA2" s="573"/>
      <c r="AB2" s="573"/>
      <c r="AC2" s="573"/>
      <c r="AD2" s="573"/>
      <c r="AE2" s="573"/>
      <c r="AF2" s="574"/>
      <c r="AG2" s="575"/>
      <c r="AH2" s="575"/>
      <c r="AI2" s="575"/>
      <c r="AJ2" s="575"/>
      <c r="AK2" s="576"/>
      <c r="AL2" s="80"/>
    </row>
    <row r="3" spans="1:38" s="81" customFormat="1" ht="11.25" x14ac:dyDescent="0.25">
      <c r="A3" s="568"/>
      <c r="B3" s="570"/>
      <c r="C3" s="572"/>
      <c r="D3" s="563" t="s">
        <v>2</v>
      </c>
      <c r="E3" s="563" t="s">
        <v>3</v>
      </c>
      <c r="F3" s="563" t="s">
        <v>4</v>
      </c>
      <c r="G3" s="563" t="s">
        <v>5</v>
      </c>
      <c r="H3" s="563" t="s">
        <v>6</v>
      </c>
      <c r="I3" s="564" t="s">
        <v>7</v>
      </c>
      <c r="J3" s="564"/>
      <c r="K3" s="564"/>
      <c r="L3" s="565"/>
      <c r="M3" s="563" t="s">
        <v>2</v>
      </c>
      <c r="N3" s="563" t="s">
        <v>3</v>
      </c>
      <c r="O3" s="563" t="s">
        <v>8</v>
      </c>
      <c r="P3" s="563" t="s">
        <v>9</v>
      </c>
      <c r="Q3" s="577" t="s">
        <v>10</v>
      </c>
      <c r="R3" s="563" t="s">
        <v>2</v>
      </c>
      <c r="S3" s="563" t="s">
        <v>11</v>
      </c>
      <c r="T3" s="563" t="s">
        <v>5386</v>
      </c>
      <c r="U3" s="563" t="s">
        <v>12</v>
      </c>
      <c r="V3" s="577" t="s">
        <v>13</v>
      </c>
      <c r="W3" s="563" t="s">
        <v>2</v>
      </c>
      <c r="X3" s="563" t="s">
        <v>14</v>
      </c>
      <c r="Y3" s="563" t="s">
        <v>15</v>
      </c>
      <c r="Z3" s="563" t="s">
        <v>16</v>
      </c>
      <c r="AA3" s="563" t="s">
        <v>5</v>
      </c>
      <c r="AB3" s="563" t="s">
        <v>6</v>
      </c>
      <c r="AC3" s="564" t="s">
        <v>7</v>
      </c>
      <c r="AD3" s="585"/>
      <c r="AE3" s="585"/>
      <c r="AF3" s="586"/>
      <c r="AG3" s="563" t="s">
        <v>2</v>
      </c>
      <c r="AH3" s="563" t="s">
        <v>3</v>
      </c>
      <c r="AI3" s="563" t="s">
        <v>16</v>
      </c>
      <c r="AJ3" s="563" t="s">
        <v>5</v>
      </c>
      <c r="AK3" s="577" t="s">
        <v>17</v>
      </c>
      <c r="AL3" s="570" t="s">
        <v>18</v>
      </c>
    </row>
    <row r="4" spans="1:38" s="84" customFormat="1" ht="37.5" x14ac:dyDescent="0.25">
      <c r="A4" s="568"/>
      <c r="B4" s="570"/>
      <c r="C4" s="572"/>
      <c r="D4" s="563"/>
      <c r="E4" s="563"/>
      <c r="F4" s="563"/>
      <c r="G4" s="563"/>
      <c r="H4" s="563"/>
      <c r="I4" s="82" t="s">
        <v>19</v>
      </c>
      <c r="J4" s="82" t="s">
        <v>20</v>
      </c>
      <c r="K4" s="82" t="s">
        <v>21</v>
      </c>
      <c r="L4" s="83" t="s">
        <v>22</v>
      </c>
      <c r="M4" s="563"/>
      <c r="N4" s="563"/>
      <c r="O4" s="563"/>
      <c r="P4" s="563"/>
      <c r="Q4" s="577"/>
      <c r="R4" s="563"/>
      <c r="S4" s="563"/>
      <c r="T4" s="563"/>
      <c r="U4" s="563"/>
      <c r="V4" s="577"/>
      <c r="W4" s="563"/>
      <c r="X4" s="563"/>
      <c r="Y4" s="563"/>
      <c r="Z4" s="563"/>
      <c r="AA4" s="563"/>
      <c r="AB4" s="563"/>
      <c r="AC4" s="82" t="s">
        <v>19</v>
      </c>
      <c r="AD4" s="82" t="s">
        <v>20</v>
      </c>
      <c r="AE4" s="82" t="s">
        <v>23</v>
      </c>
      <c r="AF4" s="83" t="s">
        <v>22</v>
      </c>
      <c r="AG4" s="563"/>
      <c r="AH4" s="563"/>
      <c r="AI4" s="563"/>
      <c r="AJ4" s="563"/>
      <c r="AK4" s="577"/>
      <c r="AL4" s="570"/>
    </row>
    <row r="5" spans="1:38" s="90" customFormat="1" ht="16.5" thickBot="1" x14ac:dyDescent="0.3">
      <c r="A5" s="85">
        <v>1</v>
      </c>
      <c r="B5" s="261">
        <v>2</v>
      </c>
      <c r="C5" s="262">
        <v>3</v>
      </c>
      <c r="D5" s="263">
        <v>5</v>
      </c>
      <c r="E5" s="263">
        <v>6</v>
      </c>
      <c r="F5" s="263">
        <v>7</v>
      </c>
      <c r="G5" s="263">
        <v>8</v>
      </c>
      <c r="H5" s="263">
        <v>9</v>
      </c>
      <c r="I5" s="263">
        <v>10</v>
      </c>
      <c r="J5" s="263">
        <v>11</v>
      </c>
      <c r="K5" s="263">
        <v>12</v>
      </c>
      <c r="L5" s="264">
        <v>13</v>
      </c>
      <c r="M5" s="263">
        <v>15</v>
      </c>
      <c r="N5" s="263">
        <v>16</v>
      </c>
      <c r="O5" s="263">
        <v>17</v>
      </c>
      <c r="P5" s="263">
        <v>18</v>
      </c>
      <c r="Q5" s="264">
        <v>19</v>
      </c>
      <c r="R5" s="263">
        <v>21</v>
      </c>
      <c r="S5" s="263">
        <v>22</v>
      </c>
      <c r="T5" s="263">
        <v>23</v>
      </c>
      <c r="U5" s="263">
        <v>24</v>
      </c>
      <c r="V5" s="264">
        <v>25</v>
      </c>
      <c r="W5" s="263">
        <v>27</v>
      </c>
      <c r="X5" s="263">
        <v>28</v>
      </c>
      <c r="Y5" s="263">
        <v>29</v>
      </c>
      <c r="Z5" s="263">
        <v>30</v>
      </c>
      <c r="AA5" s="263">
        <v>31</v>
      </c>
      <c r="AB5" s="263">
        <v>32</v>
      </c>
      <c r="AC5" s="263">
        <v>33</v>
      </c>
      <c r="AD5" s="263">
        <v>34</v>
      </c>
      <c r="AE5" s="263">
        <v>35</v>
      </c>
      <c r="AF5" s="264">
        <v>36</v>
      </c>
      <c r="AG5" s="263">
        <v>38</v>
      </c>
      <c r="AH5" s="263">
        <v>39</v>
      </c>
      <c r="AI5" s="263">
        <v>40</v>
      </c>
      <c r="AJ5" s="263">
        <v>41</v>
      </c>
      <c r="AK5" s="264">
        <v>42</v>
      </c>
      <c r="AL5" s="261">
        <v>43</v>
      </c>
    </row>
    <row r="6" spans="1:38" ht="30" x14ac:dyDescent="0.25">
      <c r="A6" s="95">
        <v>1</v>
      </c>
      <c r="B6" s="265">
        <v>1</v>
      </c>
      <c r="C6" s="206" t="s">
        <v>5387</v>
      </c>
      <c r="D6" s="160"/>
      <c r="E6" s="160"/>
      <c r="F6" s="160"/>
      <c r="G6" s="160"/>
      <c r="H6" s="160"/>
      <c r="I6" s="160"/>
      <c r="J6" s="160"/>
      <c r="K6" s="160"/>
      <c r="L6" s="161"/>
      <c r="M6" s="160" t="s">
        <v>5388</v>
      </c>
      <c r="N6" s="160" t="s">
        <v>5389</v>
      </c>
      <c r="O6" s="160">
        <v>0.78500000000000003</v>
      </c>
      <c r="P6" s="229">
        <v>1980</v>
      </c>
      <c r="Q6" s="193" t="s">
        <v>5390</v>
      </c>
      <c r="R6" s="160" t="s">
        <v>530</v>
      </c>
      <c r="S6" s="160" t="s">
        <v>530</v>
      </c>
      <c r="T6" s="160">
        <v>1990</v>
      </c>
      <c r="U6" s="160" t="s">
        <v>1642</v>
      </c>
      <c r="V6" s="266"/>
      <c r="W6" s="267"/>
      <c r="X6" s="267"/>
      <c r="Y6" s="267"/>
      <c r="Z6" s="267"/>
      <c r="AA6" s="267"/>
      <c r="AB6" s="267"/>
      <c r="AC6" s="267"/>
      <c r="AD6" s="267"/>
      <c r="AE6" s="267"/>
      <c r="AF6" s="268"/>
      <c r="AG6" s="267"/>
      <c r="AH6" s="267"/>
      <c r="AI6" s="267"/>
      <c r="AJ6" s="267"/>
      <c r="AK6" s="269"/>
      <c r="AL6" s="270"/>
    </row>
    <row r="7" spans="1:38" ht="30" x14ac:dyDescent="0.25">
      <c r="A7" s="95">
        <v>2</v>
      </c>
      <c r="B7" s="171"/>
      <c r="C7" s="271" t="s">
        <v>5387</v>
      </c>
      <c r="D7" s="162"/>
      <c r="E7" s="162"/>
      <c r="F7" s="162"/>
      <c r="G7" s="162"/>
      <c r="H7" s="162"/>
      <c r="I7" s="162"/>
      <c r="J7" s="162"/>
      <c r="K7" s="162"/>
      <c r="L7" s="163"/>
      <c r="M7" s="162" t="s">
        <v>5391</v>
      </c>
      <c r="N7" s="162" t="s">
        <v>5392</v>
      </c>
      <c r="O7" s="162">
        <v>2.8000000000000001E-2</v>
      </c>
      <c r="P7" s="239" t="s">
        <v>1666</v>
      </c>
      <c r="Q7" s="166" t="s">
        <v>5393</v>
      </c>
      <c r="R7" s="162" t="s">
        <v>5394</v>
      </c>
      <c r="S7" s="162"/>
      <c r="T7" s="162"/>
      <c r="U7" s="162"/>
      <c r="V7" s="164"/>
      <c r="W7" s="272"/>
      <c r="X7" s="272"/>
      <c r="Y7" s="272"/>
      <c r="Z7" s="272"/>
      <c r="AA7" s="272"/>
      <c r="AB7" s="272"/>
      <c r="AC7" s="272"/>
      <c r="AD7" s="272"/>
      <c r="AE7" s="272"/>
      <c r="AF7" s="273"/>
      <c r="AG7" s="272"/>
      <c r="AH7" s="272"/>
      <c r="AI7" s="272"/>
      <c r="AJ7" s="272"/>
      <c r="AK7" s="274"/>
      <c r="AL7" s="270"/>
    </row>
    <row r="8" spans="1:38" ht="30" x14ac:dyDescent="0.25">
      <c r="A8" s="95">
        <v>3</v>
      </c>
      <c r="B8" s="171"/>
      <c r="C8" s="271" t="s">
        <v>5387</v>
      </c>
      <c r="D8" s="272"/>
      <c r="E8" s="272"/>
      <c r="F8" s="275"/>
      <c r="G8" s="272"/>
      <c r="H8" s="272"/>
      <c r="I8" s="272"/>
      <c r="J8" s="272"/>
      <c r="K8" s="272"/>
      <c r="L8" s="274"/>
      <c r="M8" s="169" t="s">
        <v>5395</v>
      </c>
      <c r="N8" s="169" t="s">
        <v>5396</v>
      </c>
      <c r="O8" s="169">
        <v>0.51900000000000002</v>
      </c>
      <c r="P8" s="236" t="s">
        <v>1666</v>
      </c>
      <c r="Q8" s="170" t="s">
        <v>1296</v>
      </c>
      <c r="R8" s="272"/>
      <c r="S8" s="272"/>
      <c r="T8" s="272"/>
      <c r="U8" s="272"/>
      <c r="V8" s="273"/>
      <c r="W8" s="272"/>
      <c r="X8" s="272"/>
      <c r="Y8" s="272"/>
      <c r="Z8" s="272"/>
      <c r="AA8" s="272"/>
      <c r="AB8" s="272"/>
      <c r="AC8" s="272"/>
      <c r="AD8" s="272"/>
      <c r="AE8" s="272"/>
      <c r="AF8" s="273"/>
      <c r="AG8" s="272"/>
      <c r="AH8" s="272"/>
      <c r="AI8" s="272"/>
      <c r="AJ8" s="272"/>
      <c r="AK8" s="274"/>
      <c r="AL8" s="270"/>
    </row>
    <row r="9" spans="1:38" ht="25.5" x14ac:dyDescent="0.25">
      <c r="A9" s="95">
        <v>4</v>
      </c>
      <c r="B9" s="171"/>
      <c r="C9" s="271" t="s">
        <v>5397</v>
      </c>
      <c r="D9" s="272"/>
      <c r="E9" s="272"/>
      <c r="F9" s="275"/>
      <c r="G9" s="272"/>
      <c r="H9" s="272"/>
      <c r="I9" s="272"/>
      <c r="J9" s="272"/>
      <c r="K9" s="272"/>
      <c r="L9" s="274"/>
      <c r="M9" s="159" t="s">
        <v>5398</v>
      </c>
      <c r="N9" s="169" t="s">
        <v>5399</v>
      </c>
      <c r="O9" s="169">
        <v>0.78500000000000003</v>
      </c>
      <c r="P9" s="236" t="s">
        <v>1694</v>
      </c>
      <c r="Q9" s="170" t="s">
        <v>5400</v>
      </c>
      <c r="R9" s="272"/>
      <c r="S9" s="272"/>
      <c r="T9" s="272"/>
      <c r="U9" s="272"/>
      <c r="V9" s="273"/>
      <c r="W9" s="272"/>
      <c r="X9" s="272"/>
      <c r="Y9" s="272"/>
      <c r="Z9" s="272"/>
      <c r="AA9" s="272"/>
      <c r="AB9" s="272"/>
      <c r="AC9" s="272"/>
      <c r="AD9" s="272"/>
      <c r="AE9" s="272"/>
      <c r="AF9" s="273"/>
      <c r="AG9" s="272"/>
      <c r="AH9" s="272"/>
      <c r="AI9" s="272"/>
      <c r="AJ9" s="272"/>
      <c r="AK9" s="274"/>
      <c r="AL9" s="270"/>
    </row>
    <row r="10" spans="1:38" ht="25.5" x14ac:dyDescent="0.25">
      <c r="A10" s="95">
        <v>5</v>
      </c>
      <c r="B10" s="171"/>
      <c r="C10" s="271" t="s">
        <v>5397</v>
      </c>
      <c r="D10" s="272"/>
      <c r="E10" s="272"/>
      <c r="F10" s="275"/>
      <c r="G10" s="272"/>
      <c r="H10" s="272"/>
      <c r="I10" s="272"/>
      <c r="J10" s="272"/>
      <c r="K10" s="272"/>
      <c r="L10" s="274"/>
      <c r="M10" s="156" t="s">
        <v>5401</v>
      </c>
      <c r="N10" s="162" t="s">
        <v>5402</v>
      </c>
      <c r="O10" s="162">
        <v>0.51100000000000001</v>
      </c>
      <c r="P10" s="162">
        <v>1986</v>
      </c>
      <c r="Q10" s="166" t="s">
        <v>5403</v>
      </c>
      <c r="R10" s="272"/>
      <c r="S10" s="272"/>
      <c r="T10" s="272"/>
      <c r="U10" s="272"/>
      <c r="V10" s="273"/>
      <c r="W10" s="272"/>
      <c r="X10" s="272"/>
      <c r="Y10" s="272"/>
      <c r="Z10" s="272"/>
      <c r="AA10" s="272"/>
      <c r="AB10" s="272"/>
      <c r="AC10" s="272"/>
      <c r="AD10" s="272"/>
      <c r="AE10" s="272"/>
      <c r="AF10" s="273"/>
      <c r="AG10" s="272"/>
      <c r="AH10" s="272"/>
      <c r="AI10" s="272"/>
      <c r="AJ10" s="272"/>
      <c r="AK10" s="274"/>
      <c r="AL10" s="270"/>
    </row>
    <row r="11" spans="1:38" ht="25.5" x14ac:dyDescent="0.25">
      <c r="A11" s="95">
        <v>6</v>
      </c>
      <c r="B11" s="171"/>
      <c r="C11" s="271" t="s">
        <v>5404</v>
      </c>
      <c r="D11" s="272"/>
      <c r="E11" s="272"/>
      <c r="F11" s="275"/>
      <c r="G11" s="272"/>
      <c r="H11" s="272"/>
      <c r="I11" s="272"/>
      <c r="J11" s="272"/>
      <c r="K11" s="272"/>
      <c r="L11" s="274"/>
      <c r="M11" s="156" t="s">
        <v>5405</v>
      </c>
      <c r="N11" s="162" t="s">
        <v>5406</v>
      </c>
      <c r="O11" s="162">
        <v>0.78500000000000003</v>
      </c>
      <c r="P11" s="239" t="s">
        <v>1682</v>
      </c>
      <c r="Q11" s="166" t="s">
        <v>5400</v>
      </c>
      <c r="R11" s="272"/>
      <c r="S11" s="272"/>
      <c r="T11" s="272"/>
      <c r="U11" s="272"/>
      <c r="V11" s="273"/>
      <c r="W11" s="272"/>
      <c r="X11" s="272"/>
      <c r="Y11" s="272"/>
      <c r="Z11" s="272"/>
      <c r="AA11" s="272"/>
      <c r="AB11" s="272"/>
      <c r="AC11" s="272"/>
      <c r="AD11" s="272"/>
      <c r="AE11" s="272"/>
      <c r="AF11" s="273"/>
      <c r="AG11" s="272"/>
      <c r="AH11" s="272"/>
      <c r="AI11" s="272"/>
      <c r="AJ11" s="272"/>
      <c r="AK11" s="274"/>
      <c r="AL11" s="270"/>
    </row>
    <row r="12" spans="1:38" ht="25.5" x14ac:dyDescent="0.25">
      <c r="A12" s="95">
        <v>7</v>
      </c>
      <c r="B12" s="171"/>
      <c r="C12" s="271" t="s">
        <v>5404</v>
      </c>
      <c r="D12" s="272"/>
      <c r="E12" s="272"/>
      <c r="F12" s="275"/>
      <c r="G12" s="272"/>
      <c r="H12" s="272"/>
      <c r="I12" s="272"/>
      <c r="J12" s="272"/>
      <c r="K12" s="272"/>
      <c r="L12" s="274"/>
      <c r="M12" s="156" t="s">
        <v>5407</v>
      </c>
      <c r="N12" s="162" t="s">
        <v>5408</v>
      </c>
      <c r="O12" s="162">
        <v>3.5999999999999997E-2</v>
      </c>
      <c r="P12" s="239" t="s">
        <v>1666</v>
      </c>
      <c r="Q12" s="166" t="s">
        <v>5409</v>
      </c>
      <c r="R12" s="272"/>
      <c r="S12" s="272"/>
      <c r="T12" s="272"/>
      <c r="U12" s="272"/>
      <c r="V12" s="273"/>
      <c r="W12" s="272"/>
      <c r="X12" s="272"/>
      <c r="Y12" s="272"/>
      <c r="Z12" s="272"/>
      <c r="AA12" s="272"/>
      <c r="AB12" s="272"/>
      <c r="AC12" s="272"/>
      <c r="AD12" s="272"/>
      <c r="AE12" s="272"/>
      <c r="AF12" s="273"/>
      <c r="AG12" s="272"/>
      <c r="AH12" s="272"/>
      <c r="AI12" s="272"/>
      <c r="AJ12" s="272"/>
      <c r="AK12" s="274"/>
      <c r="AL12" s="270"/>
    </row>
    <row r="13" spans="1:38" ht="25.5" x14ac:dyDescent="0.25">
      <c r="A13" s="95">
        <v>8</v>
      </c>
      <c r="B13" s="171"/>
      <c r="C13" s="271" t="s">
        <v>5404</v>
      </c>
      <c r="D13" s="272"/>
      <c r="E13" s="272"/>
      <c r="F13" s="275"/>
      <c r="G13" s="272"/>
      <c r="H13" s="272"/>
      <c r="I13" s="272"/>
      <c r="J13" s="272"/>
      <c r="K13" s="272"/>
      <c r="L13" s="274"/>
      <c r="M13" s="156" t="s">
        <v>5410</v>
      </c>
      <c r="N13" s="162" t="s">
        <v>5411</v>
      </c>
      <c r="O13" s="162">
        <v>0.52200000000000002</v>
      </c>
      <c r="P13" s="162">
        <v>1989</v>
      </c>
      <c r="Q13" s="166" t="s">
        <v>5403</v>
      </c>
      <c r="R13" s="272"/>
      <c r="S13" s="272"/>
      <c r="T13" s="272"/>
      <c r="U13" s="272"/>
      <c r="V13" s="273"/>
      <c r="W13" s="272"/>
      <c r="X13" s="272"/>
      <c r="Y13" s="272"/>
      <c r="Z13" s="272"/>
      <c r="AA13" s="272"/>
      <c r="AB13" s="272"/>
      <c r="AC13" s="272"/>
      <c r="AD13" s="272"/>
      <c r="AE13" s="272"/>
      <c r="AF13" s="273"/>
      <c r="AG13" s="272"/>
      <c r="AH13" s="272"/>
      <c r="AI13" s="272"/>
      <c r="AJ13" s="272"/>
      <c r="AK13" s="274"/>
      <c r="AL13" s="270"/>
    </row>
    <row r="14" spans="1:38" ht="25.5" x14ac:dyDescent="0.25">
      <c r="A14" s="95">
        <v>9</v>
      </c>
      <c r="B14" s="171"/>
      <c r="C14" s="271" t="s">
        <v>5404</v>
      </c>
      <c r="D14" s="276"/>
      <c r="E14" s="276"/>
      <c r="F14" s="277"/>
      <c r="G14" s="276"/>
      <c r="H14" s="276"/>
      <c r="I14" s="276"/>
      <c r="J14" s="276"/>
      <c r="K14" s="276"/>
      <c r="L14" s="278"/>
      <c r="M14" s="156" t="s">
        <v>5412</v>
      </c>
      <c r="N14" s="162" t="s">
        <v>5413</v>
      </c>
      <c r="O14" s="175">
        <v>0.51100000000000001</v>
      </c>
      <c r="P14" s="175">
        <v>1986</v>
      </c>
      <c r="Q14" s="177" t="s">
        <v>1308</v>
      </c>
      <c r="R14" s="276"/>
      <c r="S14" s="276"/>
      <c r="T14" s="276"/>
      <c r="U14" s="276"/>
      <c r="V14" s="279"/>
      <c r="W14" s="276"/>
      <c r="X14" s="276"/>
      <c r="Y14" s="276"/>
      <c r="Z14" s="276"/>
      <c r="AA14" s="276"/>
      <c r="AB14" s="276"/>
      <c r="AC14" s="276"/>
      <c r="AD14" s="276"/>
      <c r="AE14" s="276"/>
      <c r="AF14" s="279"/>
      <c r="AG14" s="276"/>
      <c r="AH14" s="276"/>
      <c r="AI14" s="276"/>
      <c r="AJ14" s="276"/>
      <c r="AK14" s="278"/>
      <c r="AL14" s="270"/>
    </row>
    <row r="15" spans="1:38" ht="30.75" thickBot="1" x14ac:dyDescent="0.3">
      <c r="A15" s="95">
        <v>10</v>
      </c>
      <c r="B15" s="280"/>
      <c r="C15" s="281" t="s">
        <v>5414</v>
      </c>
      <c r="D15" s="276"/>
      <c r="E15" s="276"/>
      <c r="F15" s="277"/>
      <c r="G15" s="276"/>
      <c r="H15" s="276"/>
      <c r="I15" s="276"/>
      <c r="J15" s="276"/>
      <c r="K15" s="276"/>
      <c r="L15" s="278"/>
      <c r="M15" s="282" t="s">
        <v>5415</v>
      </c>
      <c r="N15" s="169" t="s">
        <v>5416</v>
      </c>
      <c r="O15" s="175">
        <v>0.85</v>
      </c>
      <c r="P15" s="175">
        <v>2009</v>
      </c>
      <c r="Q15" s="177" t="s">
        <v>5417</v>
      </c>
      <c r="R15" s="276"/>
      <c r="S15" s="276"/>
      <c r="T15" s="276"/>
      <c r="U15" s="276"/>
      <c r="V15" s="279"/>
      <c r="W15" s="276"/>
      <c r="X15" s="276"/>
      <c r="Y15" s="276"/>
      <c r="Z15" s="276"/>
      <c r="AA15" s="276"/>
      <c r="AB15" s="276"/>
      <c r="AC15" s="276"/>
      <c r="AD15" s="276"/>
      <c r="AE15" s="276"/>
      <c r="AF15" s="279"/>
      <c r="AG15" s="276"/>
      <c r="AH15" s="276"/>
      <c r="AI15" s="276"/>
      <c r="AJ15" s="276"/>
      <c r="AK15" s="278"/>
      <c r="AL15" s="270"/>
    </row>
    <row r="16" spans="1:38" ht="60.75" thickBot="1" x14ac:dyDescent="0.3">
      <c r="A16" s="95">
        <v>11</v>
      </c>
      <c r="B16" s="205">
        <v>2</v>
      </c>
      <c r="C16" s="271" t="s">
        <v>5387</v>
      </c>
      <c r="D16" s="283"/>
      <c r="E16" s="283"/>
      <c r="F16" s="284"/>
      <c r="G16" s="283"/>
      <c r="H16" s="283"/>
      <c r="I16" s="283"/>
      <c r="J16" s="283"/>
      <c r="K16" s="283"/>
      <c r="L16" s="285"/>
      <c r="M16" s="160" t="s">
        <v>5418</v>
      </c>
      <c r="N16" s="160" t="s">
        <v>5419</v>
      </c>
      <c r="O16" s="160">
        <v>0.26</v>
      </c>
      <c r="P16" s="229">
        <v>1978</v>
      </c>
      <c r="Q16" s="161" t="s">
        <v>5420</v>
      </c>
      <c r="R16" s="160" t="s">
        <v>5421</v>
      </c>
      <c r="S16" s="160" t="s">
        <v>1640</v>
      </c>
      <c r="T16" s="160">
        <v>2014</v>
      </c>
      <c r="U16" s="160" t="s">
        <v>5422</v>
      </c>
      <c r="V16" s="193" t="s">
        <v>5423</v>
      </c>
      <c r="W16" s="286" t="s">
        <v>5424</v>
      </c>
      <c r="X16" s="160">
        <v>0.495</v>
      </c>
      <c r="Y16" s="160" t="s">
        <v>5425</v>
      </c>
      <c r="Z16" s="160"/>
      <c r="AA16" s="160">
        <v>2011</v>
      </c>
      <c r="AB16" s="160" t="s">
        <v>5426</v>
      </c>
      <c r="AC16" s="160">
        <v>22</v>
      </c>
      <c r="AD16" s="160"/>
      <c r="AE16" s="160">
        <v>2</v>
      </c>
      <c r="AF16" s="161">
        <f>SUM(AC16:AE16)</f>
        <v>24</v>
      </c>
      <c r="AG16" s="160" t="s">
        <v>5427</v>
      </c>
      <c r="AH16" s="160" t="s">
        <v>5428</v>
      </c>
      <c r="AI16" s="160">
        <v>5.3999999999999999E-2</v>
      </c>
      <c r="AJ16" s="160">
        <v>1978</v>
      </c>
      <c r="AK16" s="161" t="s">
        <v>2752</v>
      </c>
      <c r="AL16" s="270"/>
    </row>
    <row r="17" spans="1:38" ht="30" x14ac:dyDescent="0.25">
      <c r="A17" s="95">
        <v>12</v>
      </c>
      <c r="B17" s="287"/>
      <c r="C17" s="271" t="s">
        <v>5404</v>
      </c>
      <c r="D17" s="195"/>
      <c r="E17" s="195"/>
      <c r="F17" s="288"/>
      <c r="G17" s="195"/>
      <c r="H17" s="195"/>
      <c r="I17" s="195"/>
      <c r="J17" s="195"/>
      <c r="K17" s="195"/>
      <c r="L17" s="289"/>
      <c r="M17" s="156" t="s">
        <v>5429</v>
      </c>
      <c r="N17" s="162" t="s">
        <v>5430</v>
      </c>
      <c r="O17" s="162">
        <v>0.252</v>
      </c>
      <c r="P17" s="162">
        <v>1986</v>
      </c>
      <c r="Q17" s="163" t="s">
        <v>5420</v>
      </c>
      <c r="R17" s="162" t="s">
        <v>5431</v>
      </c>
      <c r="S17" s="162"/>
      <c r="T17" s="165"/>
      <c r="U17" s="162"/>
      <c r="V17" s="166"/>
      <c r="W17" s="162"/>
      <c r="X17" s="160">
        <v>2.3E-2</v>
      </c>
      <c r="Y17" s="160" t="s">
        <v>5432</v>
      </c>
      <c r="Z17" s="160"/>
      <c r="AA17" s="160">
        <v>2022</v>
      </c>
      <c r="AB17" s="160" t="s">
        <v>4870</v>
      </c>
      <c r="AC17" s="160">
        <v>1</v>
      </c>
      <c r="AD17" s="160"/>
      <c r="AE17" s="160"/>
      <c r="AF17" s="161">
        <f>SUM(AC17:AE17)</f>
        <v>1</v>
      </c>
      <c r="AG17" s="162" t="s">
        <v>5433</v>
      </c>
      <c r="AH17" s="162"/>
      <c r="AI17" s="162">
        <v>5.3999999999999999E-2</v>
      </c>
      <c r="AJ17" s="162">
        <v>1978</v>
      </c>
      <c r="AK17" s="163"/>
      <c r="AL17" s="162" t="s">
        <v>5434</v>
      </c>
    </row>
    <row r="18" spans="1:38" ht="30" x14ac:dyDescent="0.25">
      <c r="A18" s="95">
        <v>13</v>
      </c>
      <c r="B18" s="287"/>
      <c r="C18" s="271" t="s">
        <v>5404</v>
      </c>
      <c r="D18" s="195"/>
      <c r="E18" s="195"/>
      <c r="F18" s="288"/>
      <c r="G18" s="195"/>
      <c r="H18" s="195"/>
      <c r="I18" s="195"/>
      <c r="J18" s="195"/>
      <c r="K18" s="195"/>
      <c r="L18" s="289"/>
      <c r="M18" s="162" t="s">
        <v>5435</v>
      </c>
      <c r="N18" s="162"/>
      <c r="O18" s="162">
        <v>0.255</v>
      </c>
      <c r="P18" s="162">
        <v>2010</v>
      </c>
      <c r="Q18" s="163" t="s">
        <v>3781</v>
      </c>
      <c r="R18" s="195"/>
      <c r="S18" s="195"/>
      <c r="T18" s="195"/>
      <c r="U18" s="195"/>
      <c r="V18" s="289"/>
      <c r="W18" s="195"/>
      <c r="X18" s="195"/>
      <c r="Y18" s="195"/>
      <c r="Z18" s="195"/>
      <c r="AA18" s="195"/>
      <c r="AB18" s="195"/>
      <c r="AC18" s="195"/>
      <c r="AD18" s="195"/>
      <c r="AE18" s="195"/>
      <c r="AF18" s="290"/>
      <c r="AG18" s="162" t="s">
        <v>5436</v>
      </c>
      <c r="AH18" s="162" t="s">
        <v>5437</v>
      </c>
      <c r="AI18" s="162">
        <v>0.125</v>
      </c>
      <c r="AJ18" s="162">
        <v>1978</v>
      </c>
      <c r="AK18" s="163" t="s">
        <v>2752</v>
      </c>
      <c r="AL18" s="270"/>
    </row>
    <row r="19" spans="1:38" ht="30" x14ac:dyDescent="0.25">
      <c r="A19" s="95">
        <v>14</v>
      </c>
      <c r="B19" s="287"/>
      <c r="C19" s="291"/>
      <c r="D19" s="195"/>
      <c r="E19" s="195"/>
      <c r="F19" s="288"/>
      <c r="G19" s="195"/>
      <c r="H19" s="195"/>
      <c r="I19" s="195"/>
      <c r="J19" s="195"/>
      <c r="K19" s="195"/>
      <c r="L19" s="289"/>
      <c r="M19" s="195"/>
      <c r="N19" s="195"/>
      <c r="O19" s="195"/>
      <c r="P19" s="195"/>
      <c r="Q19" s="290"/>
      <c r="R19" s="195"/>
      <c r="S19" s="195"/>
      <c r="T19" s="195"/>
      <c r="U19" s="195"/>
      <c r="V19" s="289"/>
      <c r="W19" s="195"/>
      <c r="X19" s="195"/>
      <c r="Y19" s="195"/>
      <c r="Z19" s="195"/>
      <c r="AA19" s="195"/>
      <c r="AB19" s="195"/>
      <c r="AC19" s="195"/>
      <c r="AD19" s="195"/>
      <c r="AE19" s="195"/>
      <c r="AF19" s="290"/>
      <c r="AG19" s="162" t="s">
        <v>5438</v>
      </c>
      <c r="AH19" s="162"/>
      <c r="AI19" s="162">
        <v>0.125</v>
      </c>
      <c r="AJ19" s="162">
        <v>1978</v>
      </c>
      <c r="AK19" s="163"/>
      <c r="AL19" s="270"/>
    </row>
    <row r="20" spans="1:38" ht="30" x14ac:dyDescent="0.25">
      <c r="A20" s="95">
        <v>15</v>
      </c>
      <c r="B20" s="287"/>
      <c r="C20" s="291"/>
      <c r="D20" s="195"/>
      <c r="E20" s="195"/>
      <c r="F20" s="288"/>
      <c r="G20" s="195"/>
      <c r="H20" s="195"/>
      <c r="I20" s="195"/>
      <c r="J20" s="195"/>
      <c r="K20" s="195"/>
      <c r="L20" s="289"/>
      <c r="M20" s="195"/>
      <c r="N20" s="195"/>
      <c r="O20" s="195"/>
      <c r="P20" s="195"/>
      <c r="Q20" s="290"/>
      <c r="R20" s="195"/>
      <c r="S20" s="195"/>
      <c r="T20" s="195"/>
      <c r="U20" s="195"/>
      <c r="V20" s="289"/>
      <c r="W20" s="195"/>
      <c r="X20" s="195"/>
      <c r="Y20" s="195"/>
      <c r="Z20" s="195"/>
      <c r="AA20" s="195"/>
      <c r="AB20" s="195"/>
      <c r="AC20" s="195"/>
      <c r="AD20" s="195"/>
      <c r="AE20" s="195"/>
      <c r="AF20" s="290"/>
      <c r="AG20" s="162" t="s">
        <v>5439</v>
      </c>
      <c r="AH20" s="162"/>
      <c r="AI20" s="162">
        <v>0.17399999999999999</v>
      </c>
      <c r="AJ20" s="162">
        <v>1978</v>
      </c>
      <c r="AK20" s="163"/>
      <c r="AL20" s="270"/>
    </row>
    <row r="21" spans="1:38" ht="30" x14ac:dyDescent="0.25">
      <c r="A21" s="95">
        <v>16</v>
      </c>
      <c r="B21" s="287"/>
      <c r="C21" s="291"/>
      <c r="D21" s="195"/>
      <c r="E21" s="195"/>
      <c r="F21" s="288"/>
      <c r="G21" s="195"/>
      <c r="H21" s="195"/>
      <c r="I21" s="195"/>
      <c r="J21" s="195"/>
      <c r="K21" s="195"/>
      <c r="L21" s="289"/>
      <c r="M21" s="195"/>
      <c r="N21" s="195"/>
      <c r="O21" s="195"/>
      <c r="P21" s="195"/>
      <c r="Q21" s="290"/>
      <c r="R21" s="195"/>
      <c r="S21" s="195"/>
      <c r="T21" s="195"/>
      <c r="U21" s="195"/>
      <c r="V21" s="289"/>
      <c r="W21" s="195"/>
      <c r="X21" s="195"/>
      <c r="Y21" s="195"/>
      <c r="Z21" s="195"/>
      <c r="AA21" s="195"/>
      <c r="AB21" s="195"/>
      <c r="AC21" s="195"/>
      <c r="AD21" s="195"/>
      <c r="AE21" s="195"/>
      <c r="AF21" s="290"/>
      <c r="AG21" s="162" t="s">
        <v>5440</v>
      </c>
      <c r="AH21" s="162" t="s">
        <v>5441</v>
      </c>
      <c r="AI21" s="162">
        <v>2.5999999999999999E-2</v>
      </c>
      <c r="AJ21" s="162">
        <v>1978</v>
      </c>
      <c r="AK21" s="163" t="s">
        <v>5442</v>
      </c>
      <c r="AL21" s="270"/>
    </row>
    <row r="22" spans="1:38" ht="45" x14ac:dyDescent="0.25">
      <c r="A22" s="95">
        <v>17</v>
      </c>
      <c r="B22" s="287"/>
      <c r="C22" s="291"/>
      <c r="D22" s="195"/>
      <c r="E22" s="195"/>
      <c r="F22" s="288"/>
      <c r="G22" s="195"/>
      <c r="H22" s="195"/>
      <c r="I22" s="195"/>
      <c r="J22" s="195"/>
      <c r="K22" s="195"/>
      <c r="L22" s="289"/>
      <c r="M22" s="195"/>
      <c r="N22" s="195"/>
      <c r="O22" s="195"/>
      <c r="P22" s="195"/>
      <c r="Q22" s="290"/>
      <c r="R22" s="195"/>
      <c r="S22" s="195"/>
      <c r="T22" s="195"/>
      <c r="U22" s="195"/>
      <c r="V22" s="289"/>
      <c r="W22" s="195"/>
      <c r="X22" s="195"/>
      <c r="Y22" s="195"/>
      <c r="Z22" s="195"/>
      <c r="AA22" s="195"/>
      <c r="AB22" s="195"/>
      <c r="AC22" s="195"/>
      <c r="AD22" s="195"/>
      <c r="AE22" s="195"/>
      <c r="AF22" s="290"/>
      <c r="AG22" s="162" t="s">
        <v>5443</v>
      </c>
      <c r="AH22" s="162" t="s">
        <v>5444</v>
      </c>
      <c r="AI22" s="162">
        <v>9.7000000000000003E-2</v>
      </c>
      <c r="AJ22" s="162">
        <v>1978</v>
      </c>
      <c r="AK22" s="163" t="s">
        <v>5442</v>
      </c>
      <c r="AL22" s="270"/>
    </row>
    <row r="23" spans="1:38" ht="45" x14ac:dyDescent="0.25">
      <c r="A23" s="95">
        <v>18</v>
      </c>
      <c r="B23" s="287"/>
      <c r="C23" s="291"/>
      <c r="D23" s="195"/>
      <c r="E23" s="195"/>
      <c r="F23" s="288"/>
      <c r="G23" s="195"/>
      <c r="H23" s="195"/>
      <c r="I23" s="195"/>
      <c r="J23" s="195"/>
      <c r="K23" s="195"/>
      <c r="L23" s="289"/>
      <c r="M23" s="195"/>
      <c r="N23" s="195"/>
      <c r="O23" s="195"/>
      <c r="P23" s="195"/>
      <c r="Q23" s="290"/>
      <c r="R23" s="195"/>
      <c r="S23" s="195"/>
      <c r="T23" s="195"/>
      <c r="U23" s="195"/>
      <c r="V23" s="289"/>
      <c r="W23" s="195"/>
      <c r="X23" s="195"/>
      <c r="Y23" s="195"/>
      <c r="Z23" s="195"/>
      <c r="AA23" s="195"/>
      <c r="AB23" s="195"/>
      <c r="AC23" s="195"/>
      <c r="AD23" s="195"/>
      <c r="AE23" s="195"/>
      <c r="AF23" s="290"/>
      <c r="AG23" s="162" t="s">
        <v>5445</v>
      </c>
      <c r="AH23" s="162"/>
      <c r="AI23" s="162">
        <v>0.14199999999999999</v>
      </c>
      <c r="AJ23" s="162">
        <v>1978</v>
      </c>
      <c r="AK23" s="163"/>
      <c r="AL23" s="270"/>
    </row>
    <row r="24" spans="1:38" ht="45.75" thickBot="1" x14ac:dyDescent="0.3">
      <c r="A24" s="95">
        <v>19</v>
      </c>
      <c r="B24" s="287"/>
      <c r="C24" s="292"/>
      <c r="D24" s="195"/>
      <c r="E24" s="195"/>
      <c r="F24" s="288"/>
      <c r="G24" s="195"/>
      <c r="H24" s="195"/>
      <c r="I24" s="195"/>
      <c r="J24" s="195"/>
      <c r="K24" s="195"/>
      <c r="L24" s="289"/>
      <c r="M24" s="195"/>
      <c r="N24" s="195"/>
      <c r="O24" s="195"/>
      <c r="P24" s="195"/>
      <c r="Q24" s="290"/>
      <c r="R24" s="293"/>
      <c r="S24" s="293"/>
      <c r="T24" s="293"/>
      <c r="U24" s="293"/>
      <c r="V24" s="294"/>
      <c r="W24" s="195"/>
      <c r="X24" s="195"/>
      <c r="Y24" s="195"/>
      <c r="Z24" s="195"/>
      <c r="AA24" s="195"/>
      <c r="AB24" s="195"/>
      <c r="AC24" s="195"/>
      <c r="AD24" s="195"/>
      <c r="AE24" s="195"/>
      <c r="AF24" s="290"/>
      <c r="AG24" s="173" t="s">
        <v>5446</v>
      </c>
      <c r="AH24" s="173"/>
      <c r="AI24" s="173">
        <v>0.14199999999999999</v>
      </c>
      <c r="AJ24" s="173">
        <v>1978</v>
      </c>
      <c r="AK24" s="174"/>
      <c r="AL24" s="270"/>
    </row>
    <row r="25" spans="1:38" ht="30" x14ac:dyDescent="0.25">
      <c r="A25" s="95">
        <v>20</v>
      </c>
      <c r="B25" s="205">
        <v>3</v>
      </c>
      <c r="C25" s="206" t="s">
        <v>5447</v>
      </c>
      <c r="D25" s="283"/>
      <c r="E25" s="283"/>
      <c r="F25" s="283"/>
      <c r="G25" s="283"/>
      <c r="H25" s="283"/>
      <c r="I25" s="283"/>
      <c r="J25" s="283"/>
      <c r="K25" s="283"/>
      <c r="L25" s="295"/>
      <c r="M25" s="160" t="s">
        <v>5448</v>
      </c>
      <c r="N25" s="160" t="s">
        <v>5449</v>
      </c>
      <c r="O25" s="160">
        <v>1.591</v>
      </c>
      <c r="P25" s="160">
        <v>2018</v>
      </c>
      <c r="Q25" s="161" t="s">
        <v>5400</v>
      </c>
      <c r="R25" s="160" t="s">
        <v>5450</v>
      </c>
      <c r="S25" s="160" t="s">
        <v>5451</v>
      </c>
      <c r="T25" s="160">
        <v>2014</v>
      </c>
      <c r="U25" s="160" t="s">
        <v>5422</v>
      </c>
      <c r="V25" s="193"/>
      <c r="W25" s="283"/>
      <c r="X25" s="283"/>
      <c r="Y25" s="283"/>
      <c r="Z25" s="283"/>
      <c r="AA25" s="283"/>
      <c r="AB25" s="283"/>
      <c r="AC25" s="283"/>
      <c r="AD25" s="283"/>
      <c r="AE25" s="283"/>
      <c r="AF25" s="285"/>
      <c r="AG25" s="296"/>
      <c r="AH25" s="296"/>
      <c r="AI25" s="296"/>
      <c r="AJ25" s="296"/>
      <c r="AK25" s="297"/>
      <c r="AL25" s="156"/>
    </row>
    <row r="26" spans="1:38" ht="30" x14ac:dyDescent="0.25">
      <c r="A26" s="95">
        <v>21</v>
      </c>
      <c r="B26" s="185"/>
      <c r="C26" s="271" t="s">
        <v>5452</v>
      </c>
      <c r="D26" s="296"/>
      <c r="E26" s="296"/>
      <c r="F26" s="296"/>
      <c r="G26" s="296"/>
      <c r="H26" s="296"/>
      <c r="I26" s="296"/>
      <c r="J26" s="296"/>
      <c r="K26" s="296"/>
      <c r="L26" s="297"/>
      <c r="M26" s="162" t="s">
        <v>5453</v>
      </c>
      <c r="N26" s="162" t="s">
        <v>5454</v>
      </c>
      <c r="O26" s="162">
        <v>1.5229999999999999</v>
      </c>
      <c r="P26" s="162">
        <v>1992</v>
      </c>
      <c r="Q26" s="163" t="s">
        <v>5400</v>
      </c>
      <c r="R26" s="162" t="s">
        <v>5455</v>
      </c>
      <c r="S26" s="162"/>
      <c r="T26" s="162"/>
      <c r="U26" s="162"/>
      <c r="V26" s="166"/>
      <c r="W26" s="296"/>
      <c r="X26" s="296"/>
      <c r="Y26" s="296"/>
      <c r="Z26" s="296"/>
      <c r="AA26" s="296"/>
      <c r="AB26" s="296"/>
      <c r="AC26" s="296"/>
      <c r="AD26" s="296"/>
      <c r="AE26" s="296"/>
      <c r="AF26" s="298"/>
      <c r="AG26" s="296"/>
      <c r="AH26" s="296"/>
      <c r="AI26" s="296"/>
      <c r="AJ26" s="296"/>
      <c r="AK26" s="297"/>
      <c r="AL26" s="156"/>
    </row>
    <row r="27" spans="1:38" x14ac:dyDescent="0.25">
      <c r="A27" s="95">
        <v>22</v>
      </c>
      <c r="B27" s="185"/>
      <c r="C27" s="271" t="s">
        <v>5452</v>
      </c>
      <c r="D27" s="296"/>
      <c r="E27" s="296"/>
      <c r="F27" s="296"/>
      <c r="G27" s="296"/>
      <c r="H27" s="296"/>
      <c r="I27" s="296"/>
      <c r="J27" s="296"/>
      <c r="K27" s="296"/>
      <c r="L27" s="297"/>
      <c r="M27" s="162" t="s">
        <v>5456</v>
      </c>
      <c r="N27" s="162" t="s">
        <v>5457</v>
      </c>
      <c r="O27" s="162">
        <v>0.751</v>
      </c>
      <c r="P27" s="162">
        <v>1992</v>
      </c>
      <c r="Q27" s="163" t="s">
        <v>5458</v>
      </c>
      <c r="R27" s="195"/>
      <c r="S27" s="195"/>
      <c r="T27" s="195"/>
      <c r="U27" s="195"/>
      <c r="V27" s="289"/>
      <c r="W27" s="296"/>
      <c r="X27" s="296"/>
      <c r="Y27" s="296"/>
      <c r="Z27" s="296"/>
      <c r="AA27" s="296"/>
      <c r="AB27" s="296"/>
      <c r="AC27" s="296"/>
      <c r="AD27" s="296"/>
      <c r="AE27" s="296"/>
      <c r="AF27" s="298"/>
      <c r="AG27" s="296"/>
      <c r="AH27" s="296"/>
      <c r="AI27" s="296"/>
      <c r="AJ27" s="296"/>
      <c r="AK27" s="297"/>
      <c r="AL27" s="156"/>
    </row>
    <row r="28" spans="1:38" x14ac:dyDescent="0.25">
      <c r="A28" s="95">
        <v>23</v>
      </c>
      <c r="B28" s="185"/>
      <c r="C28" s="271" t="s">
        <v>5447</v>
      </c>
      <c r="D28" s="296"/>
      <c r="E28" s="296"/>
      <c r="F28" s="296"/>
      <c r="G28" s="296"/>
      <c r="H28" s="296"/>
      <c r="I28" s="296"/>
      <c r="J28" s="296"/>
      <c r="K28" s="296"/>
      <c r="L28" s="297"/>
      <c r="M28" s="162" t="s">
        <v>5459</v>
      </c>
      <c r="N28" s="162" t="s">
        <v>5460</v>
      </c>
      <c r="O28" s="162">
        <v>0.85199999999999998</v>
      </c>
      <c r="P28" s="162">
        <v>2002</v>
      </c>
      <c r="Q28" s="163" t="s">
        <v>5420</v>
      </c>
      <c r="R28" s="195"/>
      <c r="S28" s="195"/>
      <c r="T28" s="195"/>
      <c r="U28" s="195"/>
      <c r="V28" s="289"/>
      <c r="W28" s="296"/>
      <c r="X28" s="296"/>
      <c r="Y28" s="296"/>
      <c r="Z28" s="296"/>
      <c r="AA28" s="296"/>
      <c r="AB28" s="296"/>
      <c r="AC28" s="296"/>
      <c r="AD28" s="296"/>
      <c r="AE28" s="296"/>
      <c r="AF28" s="298"/>
      <c r="AG28" s="296"/>
      <c r="AH28" s="296"/>
      <c r="AI28" s="296"/>
      <c r="AJ28" s="296"/>
      <c r="AK28" s="297"/>
      <c r="AL28" s="156"/>
    </row>
    <row r="29" spans="1:38" ht="15.75" thickBot="1" x14ac:dyDescent="0.3">
      <c r="A29" s="95">
        <v>24</v>
      </c>
      <c r="B29" s="259"/>
      <c r="C29" s="281" t="s">
        <v>5447</v>
      </c>
      <c r="D29" s="299"/>
      <c r="E29" s="299"/>
      <c r="F29" s="299"/>
      <c r="G29" s="299"/>
      <c r="H29" s="299"/>
      <c r="I29" s="299"/>
      <c r="J29" s="299"/>
      <c r="K29" s="299"/>
      <c r="L29" s="300"/>
      <c r="M29" s="173" t="s">
        <v>5461</v>
      </c>
      <c r="N29" s="173" t="s">
        <v>5462</v>
      </c>
      <c r="O29" s="173">
        <v>0.52800000000000002</v>
      </c>
      <c r="P29" s="173">
        <v>1997</v>
      </c>
      <c r="Q29" s="174" t="s">
        <v>1277</v>
      </c>
      <c r="R29" s="293"/>
      <c r="S29" s="293"/>
      <c r="T29" s="293"/>
      <c r="U29" s="293"/>
      <c r="V29" s="294"/>
      <c r="W29" s="299"/>
      <c r="X29" s="299"/>
      <c r="Y29" s="299"/>
      <c r="Z29" s="299"/>
      <c r="AA29" s="299"/>
      <c r="AB29" s="299"/>
      <c r="AC29" s="299"/>
      <c r="AD29" s="299"/>
      <c r="AE29" s="299"/>
      <c r="AF29" s="301"/>
      <c r="AG29" s="299"/>
      <c r="AH29" s="299"/>
      <c r="AI29" s="299"/>
      <c r="AJ29" s="299"/>
      <c r="AK29" s="300"/>
      <c r="AL29" s="156"/>
    </row>
    <row r="30" spans="1:38" ht="45" x14ac:dyDescent="0.25">
      <c r="A30" s="95">
        <v>25</v>
      </c>
      <c r="B30" s="265">
        <v>4</v>
      </c>
      <c r="C30" s="206" t="s">
        <v>5447</v>
      </c>
      <c r="D30" s="286" t="s">
        <v>5463</v>
      </c>
      <c r="E30" s="160" t="s">
        <v>5464</v>
      </c>
      <c r="F30" s="160">
        <v>0.25800000000000001</v>
      </c>
      <c r="G30" s="160">
        <v>1948</v>
      </c>
      <c r="H30" s="160" t="s">
        <v>5465</v>
      </c>
      <c r="I30" s="160">
        <v>1</v>
      </c>
      <c r="J30" s="160">
        <v>1</v>
      </c>
      <c r="K30" s="160">
        <v>3</v>
      </c>
      <c r="L30" s="193">
        <f>SUM(I30:K30)</f>
        <v>5</v>
      </c>
      <c r="M30" s="160" t="s">
        <v>5466</v>
      </c>
      <c r="N30" s="160" t="s">
        <v>5467</v>
      </c>
      <c r="O30" s="160">
        <v>0.16400000000000001</v>
      </c>
      <c r="P30" s="160">
        <v>1985</v>
      </c>
      <c r="Q30" s="193" t="s">
        <v>5420</v>
      </c>
      <c r="R30" s="169" t="s">
        <v>1644</v>
      </c>
      <c r="S30" s="169" t="s">
        <v>1644</v>
      </c>
      <c r="T30" s="169">
        <v>1985</v>
      </c>
      <c r="U30" s="169" t="s">
        <v>1642</v>
      </c>
      <c r="V30" s="170" t="s">
        <v>5468</v>
      </c>
      <c r="W30" s="160" t="s">
        <v>5469</v>
      </c>
      <c r="X30" s="160">
        <v>3.92</v>
      </c>
      <c r="Y30" s="160" t="s">
        <v>5470</v>
      </c>
      <c r="Z30" s="160"/>
      <c r="AA30" s="227">
        <v>2006</v>
      </c>
      <c r="AB30" s="160" t="s">
        <v>5471</v>
      </c>
      <c r="AC30" s="160">
        <v>90</v>
      </c>
      <c r="AD30" s="160"/>
      <c r="AE30" s="160">
        <v>7</v>
      </c>
      <c r="AF30" s="193">
        <f>SUM(AC30:AE30)</f>
        <v>97</v>
      </c>
      <c r="AG30" s="160" t="s">
        <v>5472</v>
      </c>
      <c r="AH30" s="160" t="s">
        <v>5473</v>
      </c>
      <c r="AI30" s="160">
        <v>0.14199999999999999</v>
      </c>
      <c r="AJ30" s="160">
        <v>1985</v>
      </c>
      <c r="AK30" s="161" t="s">
        <v>2820</v>
      </c>
      <c r="AL30" s="156"/>
    </row>
    <row r="31" spans="1:38" ht="30" x14ac:dyDescent="0.25">
      <c r="A31" s="95">
        <v>26</v>
      </c>
      <c r="B31" s="302"/>
      <c r="C31" s="271" t="s">
        <v>5447</v>
      </c>
      <c r="D31" s="156" t="s">
        <v>5474</v>
      </c>
      <c r="E31" s="162" t="s">
        <v>5475</v>
      </c>
      <c r="F31" s="162">
        <v>0.76700000000000002</v>
      </c>
      <c r="G31" s="162">
        <v>1985</v>
      </c>
      <c r="H31" s="162" t="s">
        <v>5476</v>
      </c>
      <c r="I31" s="162">
        <v>8</v>
      </c>
      <c r="J31" s="162">
        <v>0</v>
      </c>
      <c r="K31" s="162">
        <v>10</v>
      </c>
      <c r="L31" s="166">
        <f>SUM(I31:K31)</f>
        <v>18</v>
      </c>
      <c r="M31" s="162"/>
      <c r="N31" s="162"/>
      <c r="O31" s="162"/>
      <c r="P31" s="162"/>
      <c r="Q31" s="166"/>
      <c r="R31" s="162" t="s">
        <v>5477</v>
      </c>
      <c r="S31" s="162" t="s">
        <v>5478</v>
      </c>
      <c r="T31" s="162" t="s">
        <v>5478</v>
      </c>
      <c r="U31" s="162" t="s">
        <v>5478</v>
      </c>
      <c r="V31" s="166" t="s">
        <v>5478</v>
      </c>
      <c r="W31" s="296"/>
      <c r="X31" s="296"/>
      <c r="Y31" s="162"/>
      <c r="Z31" s="162"/>
      <c r="AA31" s="168"/>
      <c r="AB31" s="162"/>
      <c r="AC31" s="296"/>
      <c r="AD31" s="296"/>
      <c r="AE31" s="296"/>
      <c r="AF31" s="298"/>
      <c r="AG31" s="162" t="s">
        <v>5479</v>
      </c>
      <c r="AH31" s="162" t="s">
        <v>5479</v>
      </c>
      <c r="AI31" s="162">
        <v>6.0999999999999999E-2</v>
      </c>
      <c r="AJ31" s="162">
        <v>1985</v>
      </c>
      <c r="AK31" s="163" t="s">
        <v>2769</v>
      </c>
      <c r="AL31" s="156"/>
    </row>
    <row r="32" spans="1:38" ht="30.75" thickBot="1" x14ac:dyDescent="0.3">
      <c r="A32" s="95">
        <v>27</v>
      </c>
      <c r="B32" s="302"/>
      <c r="C32" s="303" t="s">
        <v>5447</v>
      </c>
      <c r="D32" s="200" t="s">
        <v>5480</v>
      </c>
      <c r="E32" s="200" t="s">
        <v>5481</v>
      </c>
      <c r="F32" s="304">
        <v>0.34899999999999998</v>
      </c>
      <c r="G32" s="200">
        <v>1985</v>
      </c>
      <c r="H32" s="200" t="s">
        <v>249</v>
      </c>
      <c r="I32" s="200"/>
      <c r="J32" s="200"/>
      <c r="K32" s="200">
        <v>13</v>
      </c>
      <c r="L32" s="203">
        <f>SUM(I32:K32)</f>
        <v>13</v>
      </c>
      <c r="M32" s="169"/>
      <c r="N32" s="169"/>
      <c r="O32" s="169"/>
      <c r="P32" s="169"/>
      <c r="Q32" s="170"/>
      <c r="R32" s="169"/>
      <c r="S32" s="169"/>
      <c r="T32" s="169"/>
      <c r="U32" s="169"/>
      <c r="V32" s="170"/>
      <c r="W32" s="296"/>
      <c r="X32" s="296"/>
      <c r="Y32" s="169"/>
      <c r="Z32" s="169"/>
      <c r="AA32" s="168"/>
      <c r="AB32" s="169"/>
      <c r="AC32" s="296"/>
      <c r="AD32" s="296"/>
      <c r="AE32" s="296"/>
      <c r="AF32" s="298"/>
      <c r="AG32" s="169"/>
      <c r="AH32" s="169"/>
      <c r="AI32" s="169"/>
      <c r="AJ32" s="169"/>
      <c r="AK32" s="182"/>
      <c r="AL32" s="156"/>
    </row>
    <row r="33" spans="1:38" ht="45" x14ac:dyDescent="0.25">
      <c r="A33" s="95">
        <v>28</v>
      </c>
      <c r="B33" s="205">
        <v>5</v>
      </c>
      <c r="C33" s="206" t="s">
        <v>5482</v>
      </c>
      <c r="D33" s="160" t="s">
        <v>5483</v>
      </c>
      <c r="E33" s="160" t="s">
        <v>5484</v>
      </c>
      <c r="F33" s="160">
        <v>0.71</v>
      </c>
      <c r="G33" s="160">
        <v>2004</v>
      </c>
      <c r="H33" s="160" t="s">
        <v>5485</v>
      </c>
      <c r="I33" s="160">
        <v>16</v>
      </c>
      <c r="J33" s="160"/>
      <c r="K33" s="160">
        <v>8</v>
      </c>
      <c r="L33" s="193">
        <f>SUM(I33:K33)</f>
        <v>24</v>
      </c>
      <c r="M33" s="160" t="s">
        <v>5486</v>
      </c>
      <c r="N33" s="160" t="s">
        <v>5487</v>
      </c>
      <c r="O33" s="160">
        <v>0.252</v>
      </c>
      <c r="P33" s="160">
        <v>1965</v>
      </c>
      <c r="Q33" s="193" t="s">
        <v>5420</v>
      </c>
      <c r="R33" s="160" t="s">
        <v>1647</v>
      </c>
      <c r="S33" s="160" t="s">
        <v>1647</v>
      </c>
      <c r="T33" s="160">
        <v>1961</v>
      </c>
      <c r="U33" s="160" t="s">
        <v>5488</v>
      </c>
      <c r="V33" s="193" t="s">
        <v>5489</v>
      </c>
      <c r="W33" s="160" t="s">
        <v>5490</v>
      </c>
      <c r="X33" s="160">
        <v>2.6469999999999998</v>
      </c>
      <c r="Y33" s="160" t="s">
        <v>5491</v>
      </c>
      <c r="Z33" s="160"/>
      <c r="AA33" s="160" t="s">
        <v>5492</v>
      </c>
      <c r="AB33" s="160" t="s">
        <v>5493</v>
      </c>
      <c r="AC33" s="160">
        <v>7</v>
      </c>
      <c r="AD33" s="160"/>
      <c r="AE33" s="160">
        <v>67</v>
      </c>
      <c r="AF33" s="193">
        <f>SUM(AC33:AE33)</f>
        <v>74</v>
      </c>
      <c r="AG33" s="283"/>
      <c r="AH33" s="283"/>
      <c r="AI33" s="283"/>
      <c r="AJ33" s="283"/>
      <c r="AK33" s="295"/>
      <c r="AL33" s="156"/>
    </row>
    <row r="34" spans="1:38" ht="30" x14ac:dyDescent="0.25">
      <c r="A34" s="95">
        <v>29</v>
      </c>
      <c r="B34" s="185"/>
      <c r="C34" s="305"/>
      <c r="D34" s="296"/>
      <c r="E34" s="296"/>
      <c r="F34" s="296"/>
      <c r="G34" s="296"/>
      <c r="H34" s="296"/>
      <c r="I34" s="296"/>
      <c r="J34" s="296"/>
      <c r="K34" s="296"/>
      <c r="L34" s="298"/>
      <c r="M34" s="296"/>
      <c r="N34" s="296"/>
      <c r="O34" s="296"/>
      <c r="P34" s="296"/>
      <c r="Q34" s="298"/>
      <c r="R34" s="162" t="s">
        <v>5494</v>
      </c>
      <c r="S34" s="296"/>
      <c r="T34" s="296"/>
      <c r="U34" s="296"/>
      <c r="V34" s="296"/>
      <c r="W34" s="162" t="s">
        <v>5495</v>
      </c>
      <c r="X34" s="162">
        <v>0.11</v>
      </c>
      <c r="Y34" s="162" t="s">
        <v>5496</v>
      </c>
      <c r="Z34" s="162">
        <v>0.11</v>
      </c>
      <c r="AA34" s="162">
        <v>2014</v>
      </c>
      <c r="AB34" s="162" t="s">
        <v>5497</v>
      </c>
      <c r="AC34" s="162"/>
      <c r="AD34" s="162"/>
      <c r="AE34" s="162">
        <v>7</v>
      </c>
      <c r="AF34" s="166">
        <f>SUM(AC34:AE34)</f>
        <v>7</v>
      </c>
      <c r="AG34" s="162"/>
      <c r="AH34" s="162"/>
      <c r="AI34" s="162"/>
      <c r="AJ34" s="296"/>
      <c r="AK34" s="297"/>
      <c r="AL34" s="156"/>
    </row>
    <row r="35" spans="1:38" ht="30.75" thickBot="1" x14ac:dyDescent="0.3">
      <c r="A35" s="95">
        <v>30</v>
      </c>
      <c r="B35" s="207"/>
      <c r="C35" s="306"/>
      <c r="D35" s="208"/>
      <c r="E35" s="208"/>
      <c r="F35" s="208"/>
      <c r="G35" s="208"/>
      <c r="H35" s="208"/>
      <c r="I35" s="208"/>
      <c r="J35" s="208"/>
      <c r="K35" s="208"/>
      <c r="L35" s="307"/>
      <c r="M35" s="208"/>
      <c r="N35" s="208"/>
      <c r="O35" s="208"/>
      <c r="P35" s="208"/>
      <c r="Q35" s="307"/>
      <c r="R35" s="208"/>
      <c r="S35" s="208"/>
      <c r="T35" s="208"/>
      <c r="U35" s="208"/>
      <c r="V35" s="208"/>
      <c r="W35" s="173" t="s">
        <v>5495</v>
      </c>
      <c r="X35" s="173">
        <v>0.12</v>
      </c>
      <c r="Y35" s="173" t="s">
        <v>5498</v>
      </c>
      <c r="Z35" s="173">
        <v>0.12</v>
      </c>
      <c r="AA35" s="173">
        <v>2014</v>
      </c>
      <c r="AB35" s="173" t="s">
        <v>4835</v>
      </c>
      <c r="AC35" s="173"/>
      <c r="AD35" s="173"/>
      <c r="AE35" s="173">
        <v>6</v>
      </c>
      <c r="AF35" s="180">
        <f>SUM(AC35:AE35)</f>
        <v>6</v>
      </c>
      <c r="AG35" s="208"/>
      <c r="AH35" s="208"/>
      <c r="AI35" s="208"/>
      <c r="AJ35" s="208"/>
      <c r="AK35" s="157"/>
      <c r="AL35" s="156"/>
    </row>
    <row r="36" spans="1:38" ht="45" x14ac:dyDescent="0.25">
      <c r="A36" s="95">
        <v>31</v>
      </c>
      <c r="B36" s="265">
        <v>6</v>
      </c>
      <c r="C36" s="206" t="s">
        <v>5482</v>
      </c>
      <c r="D36" s="160" t="s">
        <v>5499</v>
      </c>
      <c r="E36" s="160" t="s">
        <v>5500</v>
      </c>
      <c r="F36" s="160">
        <v>0.29199999999999998</v>
      </c>
      <c r="G36" s="160">
        <v>1985</v>
      </c>
      <c r="H36" s="160" t="s">
        <v>5465</v>
      </c>
      <c r="I36" s="160">
        <v>6</v>
      </c>
      <c r="J36" s="160">
        <v>2</v>
      </c>
      <c r="K36" s="160"/>
      <c r="L36" s="161">
        <f>SUM(I36:K36)</f>
        <v>8</v>
      </c>
      <c r="M36" s="160" t="s">
        <v>5501</v>
      </c>
      <c r="N36" s="160" t="s">
        <v>5502</v>
      </c>
      <c r="O36" s="160">
        <v>0.48099999999999998</v>
      </c>
      <c r="P36" s="160">
        <v>1986</v>
      </c>
      <c r="Q36" s="193" t="s">
        <v>5503</v>
      </c>
      <c r="R36" s="160" t="s">
        <v>1650</v>
      </c>
      <c r="S36" s="160" t="s">
        <v>1650</v>
      </c>
      <c r="T36" s="160">
        <v>1958</v>
      </c>
      <c r="U36" s="160" t="s">
        <v>1642</v>
      </c>
      <c r="V36" s="161" t="s">
        <v>5468</v>
      </c>
      <c r="W36" s="296"/>
      <c r="X36" s="296"/>
      <c r="Y36" s="296"/>
      <c r="Z36" s="296"/>
      <c r="AA36" s="296"/>
      <c r="AB36" s="296"/>
      <c r="AC36" s="296"/>
      <c r="AD36" s="296"/>
      <c r="AE36" s="296"/>
      <c r="AF36" s="297"/>
      <c r="AG36" s="160" t="s">
        <v>5504</v>
      </c>
      <c r="AH36" s="160"/>
      <c r="AI36" s="160">
        <v>0.189</v>
      </c>
      <c r="AJ36" s="160">
        <v>1970</v>
      </c>
      <c r="AK36" s="161" t="s">
        <v>1274</v>
      </c>
      <c r="AL36" s="156"/>
    </row>
    <row r="37" spans="1:38" ht="30" x14ac:dyDescent="0.25">
      <c r="A37" s="95">
        <v>32</v>
      </c>
      <c r="B37" s="171"/>
      <c r="C37" s="271" t="s">
        <v>5482</v>
      </c>
      <c r="D37" s="195"/>
      <c r="E37" s="195"/>
      <c r="F37" s="195"/>
      <c r="G37" s="195"/>
      <c r="H37" s="195"/>
      <c r="I37" s="195"/>
      <c r="J37" s="195"/>
      <c r="K37" s="195"/>
      <c r="L37" s="290"/>
      <c r="M37" s="178" t="s">
        <v>5505</v>
      </c>
      <c r="N37" s="178" t="s">
        <v>5506</v>
      </c>
      <c r="O37" s="162">
        <v>0.76600000000000001</v>
      </c>
      <c r="P37" s="162">
        <v>1986</v>
      </c>
      <c r="Q37" s="166" t="s">
        <v>5507</v>
      </c>
      <c r="R37" s="162" t="s">
        <v>5508</v>
      </c>
      <c r="S37" s="162"/>
      <c r="T37" s="162"/>
      <c r="U37" s="162"/>
      <c r="V37" s="163"/>
      <c r="W37" s="195"/>
      <c r="X37" s="195"/>
      <c r="Y37" s="195"/>
      <c r="Z37" s="195"/>
      <c r="AA37" s="195"/>
      <c r="AB37" s="195"/>
      <c r="AC37" s="195"/>
      <c r="AD37" s="195"/>
      <c r="AE37" s="195"/>
      <c r="AF37" s="290"/>
      <c r="AG37" s="195"/>
      <c r="AH37" s="195"/>
      <c r="AI37" s="195"/>
      <c r="AJ37" s="195"/>
      <c r="AK37" s="290"/>
      <c r="AL37" s="156"/>
    </row>
    <row r="38" spans="1:38" ht="38.25" x14ac:dyDescent="0.25">
      <c r="A38" s="95">
        <v>33</v>
      </c>
      <c r="B38" s="171"/>
      <c r="C38" s="271" t="s">
        <v>5482</v>
      </c>
      <c r="D38" s="162"/>
      <c r="E38" s="162"/>
      <c r="F38" s="162"/>
      <c r="G38" s="162"/>
      <c r="H38" s="162"/>
      <c r="I38" s="162"/>
      <c r="J38" s="162"/>
      <c r="K38" s="162"/>
      <c r="L38" s="163"/>
      <c r="M38" s="162" t="s">
        <v>5509</v>
      </c>
      <c r="N38" s="162" t="s">
        <v>5510</v>
      </c>
      <c r="O38" s="162">
        <v>0.14399999999999999</v>
      </c>
      <c r="P38" s="162">
        <v>1980</v>
      </c>
      <c r="Q38" s="166" t="s">
        <v>5511</v>
      </c>
      <c r="R38" s="162"/>
      <c r="S38" s="162"/>
      <c r="T38" s="162"/>
      <c r="U38" s="162"/>
      <c r="V38" s="163"/>
      <c r="W38" s="195"/>
      <c r="X38" s="195"/>
      <c r="Y38" s="195"/>
      <c r="Z38" s="195"/>
      <c r="AA38" s="195"/>
      <c r="AB38" s="195"/>
      <c r="AC38" s="195"/>
      <c r="AD38" s="195"/>
      <c r="AE38" s="195"/>
      <c r="AF38" s="290"/>
      <c r="AG38" s="162"/>
      <c r="AH38" s="162"/>
      <c r="AI38" s="162"/>
      <c r="AJ38" s="162"/>
      <c r="AK38" s="163"/>
      <c r="AL38" s="156" t="s">
        <v>5512</v>
      </c>
    </row>
    <row r="39" spans="1:38" ht="30.75" thickBot="1" x14ac:dyDescent="0.3">
      <c r="A39" s="95">
        <v>34</v>
      </c>
      <c r="B39" s="171"/>
      <c r="C39" s="271" t="s">
        <v>5482</v>
      </c>
      <c r="D39" s="195"/>
      <c r="E39" s="195"/>
      <c r="F39" s="195"/>
      <c r="G39" s="195"/>
      <c r="H39" s="195"/>
      <c r="I39" s="195"/>
      <c r="J39" s="195"/>
      <c r="K39" s="195"/>
      <c r="L39" s="290"/>
      <c r="M39" s="162" t="s">
        <v>5513</v>
      </c>
      <c r="N39" s="162" t="s">
        <v>5514</v>
      </c>
      <c r="O39" s="162">
        <v>0.03</v>
      </c>
      <c r="P39" s="162">
        <v>1978</v>
      </c>
      <c r="Q39" s="166" t="s">
        <v>5511</v>
      </c>
      <c r="R39" s="173"/>
      <c r="S39" s="173"/>
      <c r="T39" s="173"/>
      <c r="U39" s="173"/>
      <c r="V39" s="174"/>
      <c r="W39" s="293"/>
      <c r="X39" s="293"/>
      <c r="Y39" s="293"/>
      <c r="Z39" s="293"/>
      <c r="AA39" s="293"/>
      <c r="AB39" s="293"/>
      <c r="AC39" s="293"/>
      <c r="AD39" s="293"/>
      <c r="AE39" s="293"/>
      <c r="AF39" s="308"/>
      <c r="AG39" s="293"/>
      <c r="AH39" s="293"/>
      <c r="AI39" s="293"/>
      <c r="AJ39" s="293"/>
      <c r="AK39" s="308"/>
      <c r="AL39" s="156"/>
    </row>
    <row r="40" spans="1:38" ht="30.75" thickBot="1" x14ac:dyDescent="0.3">
      <c r="A40" s="95">
        <v>35</v>
      </c>
      <c r="B40" s="215"/>
      <c r="C40" s="281" t="s">
        <v>5482</v>
      </c>
      <c r="D40" s="293"/>
      <c r="E40" s="293"/>
      <c r="F40" s="293"/>
      <c r="G40" s="293"/>
      <c r="H40" s="293"/>
      <c r="I40" s="293"/>
      <c r="J40" s="293"/>
      <c r="K40" s="293"/>
      <c r="L40" s="308"/>
      <c r="M40" s="173" t="s">
        <v>5515</v>
      </c>
      <c r="N40" s="173" t="s">
        <v>5516</v>
      </c>
      <c r="O40" s="173">
        <v>0.77500000000000002</v>
      </c>
      <c r="P40" s="173">
        <v>2014</v>
      </c>
      <c r="Q40" s="180" t="s">
        <v>3781</v>
      </c>
      <c r="R40" s="173"/>
      <c r="S40" s="173"/>
      <c r="T40" s="173"/>
      <c r="U40" s="173"/>
      <c r="V40" s="174"/>
      <c r="W40" s="293"/>
      <c r="X40" s="293"/>
      <c r="Y40" s="293"/>
      <c r="Z40" s="293"/>
      <c r="AA40" s="293"/>
      <c r="AB40" s="293"/>
      <c r="AC40" s="293"/>
      <c r="AD40" s="293"/>
      <c r="AE40" s="293"/>
      <c r="AF40" s="308"/>
      <c r="AG40" s="293"/>
      <c r="AH40" s="293"/>
      <c r="AI40" s="293"/>
      <c r="AJ40" s="293"/>
      <c r="AK40" s="308"/>
      <c r="AL40" s="156"/>
    </row>
    <row r="41" spans="1:38" ht="45" x14ac:dyDescent="0.25">
      <c r="A41" s="95">
        <v>36</v>
      </c>
      <c r="B41" s="185">
        <v>7</v>
      </c>
      <c r="C41" s="206" t="s">
        <v>5447</v>
      </c>
      <c r="D41" s="296"/>
      <c r="E41" s="296"/>
      <c r="F41" s="296"/>
      <c r="G41" s="296"/>
      <c r="H41" s="296"/>
      <c r="I41" s="296"/>
      <c r="J41" s="296"/>
      <c r="K41" s="296"/>
      <c r="L41" s="297"/>
      <c r="M41" s="169" t="s">
        <v>5517</v>
      </c>
      <c r="N41" s="169" t="s">
        <v>5518</v>
      </c>
      <c r="O41" s="169">
        <v>0.56499999999999995</v>
      </c>
      <c r="P41" s="169">
        <v>1983</v>
      </c>
      <c r="Q41" s="170" t="s">
        <v>5420</v>
      </c>
      <c r="R41" s="160" t="s">
        <v>5519</v>
      </c>
      <c r="S41" s="160" t="s">
        <v>5519</v>
      </c>
      <c r="T41" s="160">
        <v>1983</v>
      </c>
      <c r="U41" s="160" t="s">
        <v>975</v>
      </c>
      <c r="V41" s="193" t="s">
        <v>5468</v>
      </c>
      <c r="W41" s="160" t="s">
        <v>5520</v>
      </c>
      <c r="X41" s="160">
        <v>5.0510000000000002</v>
      </c>
      <c r="Y41" s="160" t="s">
        <v>5521</v>
      </c>
      <c r="Z41" s="160"/>
      <c r="AA41" s="160">
        <v>1968</v>
      </c>
      <c r="AB41" s="160" t="s">
        <v>5522</v>
      </c>
      <c r="AC41" s="160">
        <v>46</v>
      </c>
      <c r="AD41" s="160">
        <v>0</v>
      </c>
      <c r="AE41" s="160">
        <v>53</v>
      </c>
      <c r="AF41" s="193">
        <f>SUM(AC41:AE41)</f>
        <v>99</v>
      </c>
      <c r="AG41" s="296"/>
      <c r="AH41" s="296"/>
      <c r="AI41" s="296"/>
      <c r="AJ41" s="296"/>
      <c r="AK41" s="297"/>
      <c r="AL41" s="156"/>
    </row>
    <row r="42" spans="1:38" ht="15.75" thickBot="1" x14ac:dyDescent="0.3">
      <c r="A42" s="95">
        <v>37</v>
      </c>
      <c r="B42" s="185"/>
      <c r="C42" s="305"/>
      <c r="D42" s="296"/>
      <c r="E42" s="296"/>
      <c r="F42" s="296"/>
      <c r="G42" s="296"/>
      <c r="H42" s="296"/>
      <c r="I42" s="296"/>
      <c r="J42" s="296"/>
      <c r="K42" s="296"/>
      <c r="L42" s="297"/>
      <c r="M42" s="296"/>
      <c r="N42" s="296"/>
      <c r="O42" s="296"/>
      <c r="P42" s="296"/>
      <c r="Q42" s="298"/>
      <c r="R42" s="162" t="s">
        <v>5523</v>
      </c>
      <c r="S42" s="162"/>
      <c r="T42" s="162"/>
      <c r="U42" s="162"/>
      <c r="V42" s="166"/>
      <c r="W42" s="173"/>
      <c r="X42" s="173"/>
      <c r="Y42" s="173"/>
      <c r="Z42" s="173"/>
      <c r="AA42" s="173"/>
      <c r="AB42" s="173"/>
      <c r="AC42" s="173"/>
      <c r="AD42" s="173"/>
      <c r="AE42" s="173"/>
      <c r="AF42" s="180"/>
      <c r="AG42" s="296"/>
      <c r="AH42" s="296"/>
      <c r="AI42" s="296"/>
      <c r="AJ42" s="296"/>
      <c r="AK42" s="297"/>
      <c r="AL42" s="156"/>
    </row>
    <row r="43" spans="1:38" ht="30.75" thickBot="1" x14ac:dyDescent="0.3">
      <c r="A43" s="95">
        <v>38</v>
      </c>
      <c r="B43" s="185"/>
      <c r="C43" s="306"/>
      <c r="D43" s="296"/>
      <c r="E43" s="296"/>
      <c r="F43" s="296"/>
      <c r="G43" s="296"/>
      <c r="H43" s="296"/>
      <c r="I43" s="296"/>
      <c r="J43" s="296"/>
      <c r="K43" s="296"/>
      <c r="L43" s="297"/>
      <c r="M43" s="296"/>
      <c r="N43" s="296"/>
      <c r="O43" s="296"/>
      <c r="P43" s="296"/>
      <c r="Q43" s="298"/>
      <c r="R43" s="309" t="s">
        <v>5524</v>
      </c>
      <c r="S43" s="173" t="s">
        <v>5525</v>
      </c>
      <c r="T43" s="249" t="s">
        <v>2016</v>
      </c>
      <c r="U43" s="173" t="s">
        <v>5526</v>
      </c>
      <c r="V43" s="250" t="s">
        <v>5527</v>
      </c>
      <c r="W43" s="173"/>
      <c r="X43" s="173"/>
      <c r="Y43" s="173"/>
      <c r="Z43" s="173"/>
      <c r="AA43" s="173"/>
      <c r="AB43" s="173"/>
      <c r="AC43" s="173"/>
      <c r="AD43" s="173"/>
      <c r="AE43" s="173"/>
      <c r="AF43" s="180"/>
      <c r="AG43" s="296"/>
      <c r="AH43" s="296"/>
      <c r="AI43" s="296"/>
      <c r="AJ43" s="296"/>
      <c r="AK43" s="297"/>
      <c r="AL43" s="156"/>
    </row>
    <row r="44" spans="1:38" ht="45" x14ac:dyDescent="0.25">
      <c r="A44" s="95">
        <v>39</v>
      </c>
      <c r="B44" s="205">
        <v>8</v>
      </c>
      <c r="C44" s="206" t="s">
        <v>5447</v>
      </c>
      <c r="D44" s="283"/>
      <c r="E44" s="283"/>
      <c r="F44" s="283"/>
      <c r="G44" s="283"/>
      <c r="H44" s="283"/>
      <c r="I44" s="283"/>
      <c r="J44" s="283"/>
      <c r="K44" s="283"/>
      <c r="L44" s="285"/>
      <c r="M44" s="160" t="s">
        <v>5528</v>
      </c>
      <c r="N44" s="160" t="s">
        <v>5529</v>
      </c>
      <c r="O44" s="160">
        <v>0.48699999999999999</v>
      </c>
      <c r="P44" s="160">
        <v>1990</v>
      </c>
      <c r="Q44" s="193" t="s">
        <v>5530</v>
      </c>
      <c r="R44" s="160" t="s">
        <v>1657</v>
      </c>
      <c r="S44" s="160" t="s">
        <v>1657</v>
      </c>
      <c r="T44" s="160">
        <v>1984</v>
      </c>
      <c r="U44" s="160" t="s">
        <v>975</v>
      </c>
      <c r="V44" s="193" t="s">
        <v>5468</v>
      </c>
      <c r="W44" s="169" t="s">
        <v>5531</v>
      </c>
      <c r="X44" s="169">
        <v>6.3559999999999999</v>
      </c>
      <c r="Y44" s="181" t="s">
        <v>5532</v>
      </c>
      <c r="Z44" s="169"/>
      <c r="AA44" s="181">
        <v>1968</v>
      </c>
      <c r="AB44" s="169" t="s">
        <v>5533</v>
      </c>
      <c r="AC44" s="169">
        <v>38</v>
      </c>
      <c r="AD44" s="169">
        <v>35</v>
      </c>
      <c r="AE44" s="169">
        <v>51</v>
      </c>
      <c r="AF44" s="170">
        <f>SUM(AC44:AE44)</f>
        <v>124</v>
      </c>
      <c r="AG44" s="283"/>
      <c r="AH44" s="283"/>
      <c r="AI44" s="283"/>
      <c r="AJ44" s="283"/>
      <c r="AK44" s="295"/>
      <c r="AL44" s="156"/>
    </row>
    <row r="45" spans="1:38" ht="15.75" thickBot="1" x14ac:dyDescent="0.3">
      <c r="A45" s="95">
        <v>40</v>
      </c>
      <c r="B45" s="185"/>
      <c r="C45" s="306"/>
      <c r="D45" s="296"/>
      <c r="E45" s="296"/>
      <c r="F45" s="296"/>
      <c r="G45" s="296"/>
      <c r="H45" s="296"/>
      <c r="I45" s="296"/>
      <c r="J45" s="296"/>
      <c r="K45" s="296"/>
      <c r="L45" s="298"/>
      <c r="M45" s="208"/>
      <c r="N45" s="208"/>
      <c r="O45" s="208"/>
      <c r="P45" s="208"/>
      <c r="Q45" s="307"/>
      <c r="R45" s="162" t="s">
        <v>5534</v>
      </c>
      <c r="S45" s="162"/>
      <c r="T45" s="162"/>
      <c r="U45" s="162"/>
      <c r="V45" s="166"/>
      <c r="W45" s="175"/>
      <c r="X45" s="175"/>
      <c r="Y45" s="168"/>
      <c r="Z45" s="175"/>
      <c r="AA45" s="176"/>
      <c r="AB45" s="175"/>
      <c r="AC45" s="175"/>
      <c r="AD45" s="175"/>
      <c r="AE45" s="175"/>
      <c r="AF45" s="177"/>
      <c r="AG45" s="296"/>
      <c r="AH45" s="296"/>
      <c r="AI45" s="296"/>
      <c r="AJ45" s="296"/>
      <c r="AK45" s="297"/>
      <c r="AL45" s="156"/>
    </row>
    <row r="46" spans="1:38" ht="45" x14ac:dyDescent="0.25">
      <c r="A46" s="95">
        <v>41</v>
      </c>
      <c r="B46" s="205">
        <v>9</v>
      </c>
      <c r="C46" s="206" t="s">
        <v>5447</v>
      </c>
      <c r="D46" s="283"/>
      <c r="E46" s="283"/>
      <c r="F46" s="283"/>
      <c r="G46" s="283"/>
      <c r="H46" s="283"/>
      <c r="I46" s="283"/>
      <c r="J46" s="283"/>
      <c r="K46" s="283"/>
      <c r="L46" s="295"/>
      <c r="M46" s="160" t="s">
        <v>5535</v>
      </c>
      <c r="N46" s="160" t="s">
        <v>5536</v>
      </c>
      <c r="O46" s="160">
        <v>0.85</v>
      </c>
      <c r="P46" s="160">
        <v>1986</v>
      </c>
      <c r="Q46" s="193" t="s">
        <v>5537</v>
      </c>
      <c r="R46" s="160" t="s">
        <v>5538</v>
      </c>
      <c r="S46" s="160" t="s">
        <v>5538</v>
      </c>
      <c r="T46" s="160">
        <v>1987</v>
      </c>
      <c r="U46" s="160" t="s">
        <v>1642</v>
      </c>
      <c r="V46" s="161" t="s">
        <v>5539</v>
      </c>
      <c r="W46" s="160" t="s">
        <v>5540</v>
      </c>
      <c r="X46" s="160">
        <v>4.4489999999999998</v>
      </c>
      <c r="Y46" s="160" t="s">
        <v>5541</v>
      </c>
      <c r="Z46" s="160"/>
      <c r="AA46" s="160">
        <v>1969</v>
      </c>
      <c r="AB46" s="160" t="s">
        <v>5533</v>
      </c>
      <c r="AC46" s="160">
        <v>14</v>
      </c>
      <c r="AD46" s="160"/>
      <c r="AE46" s="160">
        <v>65</v>
      </c>
      <c r="AF46" s="193">
        <f>SUM(AC46:AE46)</f>
        <v>79</v>
      </c>
      <c r="AG46" s="283"/>
      <c r="AH46" s="283"/>
      <c r="AI46" s="283"/>
      <c r="AJ46" s="283"/>
      <c r="AK46" s="295"/>
      <c r="AL46" s="162" t="s">
        <v>5542</v>
      </c>
    </row>
    <row r="47" spans="1:38" ht="30.75" thickBot="1" x14ac:dyDescent="0.3">
      <c r="A47" s="95">
        <v>42</v>
      </c>
      <c r="B47" s="185"/>
      <c r="C47" s="281" t="s">
        <v>5447</v>
      </c>
      <c r="D47" s="296"/>
      <c r="E47" s="296"/>
      <c r="F47" s="296"/>
      <c r="G47" s="296"/>
      <c r="H47" s="296"/>
      <c r="I47" s="296"/>
      <c r="J47" s="296"/>
      <c r="K47" s="296"/>
      <c r="L47" s="297"/>
      <c r="M47" s="231" t="s">
        <v>5543</v>
      </c>
      <c r="N47" s="173"/>
      <c r="O47" s="173">
        <v>0.05</v>
      </c>
      <c r="P47" s="173">
        <v>2013</v>
      </c>
      <c r="Q47" s="180" t="s">
        <v>3521</v>
      </c>
      <c r="R47" s="162" t="s">
        <v>5544</v>
      </c>
      <c r="S47" s="162"/>
      <c r="T47" s="162"/>
      <c r="U47" s="162"/>
      <c r="V47" s="163"/>
      <c r="W47" s="176"/>
      <c r="X47" s="176"/>
      <c r="Y47" s="176"/>
      <c r="Z47" s="175"/>
      <c r="AA47" s="175"/>
      <c r="AB47" s="175"/>
      <c r="AC47" s="175"/>
      <c r="AD47" s="175"/>
      <c r="AE47" s="175"/>
      <c r="AF47" s="177"/>
      <c r="AG47" s="296"/>
      <c r="AH47" s="296"/>
      <c r="AI47" s="296"/>
      <c r="AJ47" s="296"/>
      <c r="AK47" s="297"/>
      <c r="AL47" s="156"/>
    </row>
    <row r="48" spans="1:38" ht="30" x14ac:dyDescent="0.25">
      <c r="A48" s="95">
        <v>43</v>
      </c>
      <c r="B48" s="205">
        <v>10</v>
      </c>
      <c r="C48" s="186" t="s">
        <v>5447</v>
      </c>
      <c r="D48" s="160" t="s">
        <v>5545</v>
      </c>
      <c r="E48" s="160" t="s">
        <v>5546</v>
      </c>
      <c r="F48" s="160">
        <v>0.122</v>
      </c>
      <c r="G48" s="160">
        <v>2003</v>
      </c>
      <c r="H48" s="160" t="s">
        <v>249</v>
      </c>
      <c r="I48" s="160">
        <v>0</v>
      </c>
      <c r="J48" s="160">
        <v>0</v>
      </c>
      <c r="K48" s="160">
        <v>4</v>
      </c>
      <c r="L48" s="161">
        <f>SUM(I48:K48)</f>
        <v>4</v>
      </c>
      <c r="M48" s="169" t="s">
        <v>5547</v>
      </c>
      <c r="N48" s="169" t="s">
        <v>5548</v>
      </c>
      <c r="O48" s="169">
        <v>0.41199999999999998</v>
      </c>
      <c r="P48" s="169">
        <v>1986</v>
      </c>
      <c r="Q48" s="170" t="s">
        <v>5549</v>
      </c>
      <c r="R48" s="160" t="s">
        <v>1660</v>
      </c>
      <c r="S48" s="160" t="s">
        <v>1660</v>
      </c>
      <c r="T48" s="160">
        <v>1960</v>
      </c>
      <c r="U48" s="160" t="s">
        <v>1642</v>
      </c>
      <c r="V48" s="161" t="s">
        <v>5489</v>
      </c>
      <c r="W48" s="160" t="s">
        <v>5550</v>
      </c>
      <c r="X48" s="160">
        <v>2.9329999999999998</v>
      </c>
      <c r="Y48" s="160" t="s">
        <v>5551</v>
      </c>
      <c r="Z48" s="160"/>
      <c r="AA48" s="160">
        <v>1960</v>
      </c>
      <c r="AB48" s="160" t="s">
        <v>5552</v>
      </c>
      <c r="AC48" s="160">
        <v>28</v>
      </c>
      <c r="AD48" s="160">
        <v>0</v>
      </c>
      <c r="AE48" s="160">
        <v>40</v>
      </c>
      <c r="AF48" s="193">
        <f>SUM(AC48:AE48)</f>
        <v>68</v>
      </c>
      <c r="AG48" s="160" t="s">
        <v>5553</v>
      </c>
      <c r="AH48" s="160" t="s">
        <v>5554</v>
      </c>
      <c r="AI48" s="160">
        <v>0.14199999999999999</v>
      </c>
      <c r="AJ48" s="160">
        <v>1960</v>
      </c>
      <c r="AK48" s="161" t="s">
        <v>5555</v>
      </c>
      <c r="AL48" s="156"/>
    </row>
    <row r="49" spans="1:38" ht="30" x14ac:dyDescent="0.25">
      <c r="A49" s="95">
        <v>44</v>
      </c>
      <c r="B49" s="185"/>
      <c r="C49" s="310"/>
      <c r="D49" s="296"/>
      <c r="E49" s="296"/>
      <c r="F49" s="296"/>
      <c r="G49" s="296"/>
      <c r="H49" s="296"/>
      <c r="I49" s="296"/>
      <c r="J49" s="296"/>
      <c r="K49" s="296"/>
      <c r="L49" s="298"/>
      <c r="M49" s="296"/>
      <c r="N49" s="296"/>
      <c r="O49" s="296"/>
      <c r="P49" s="296"/>
      <c r="Q49" s="298"/>
      <c r="R49" s="162" t="s">
        <v>5556</v>
      </c>
      <c r="S49" s="162"/>
      <c r="T49" s="162"/>
      <c r="U49" s="162"/>
      <c r="V49" s="163"/>
      <c r="W49" s="162"/>
      <c r="X49" s="162"/>
      <c r="Y49" s="178"/>
      <c r="Z49" s="162"/>
      <c r="AA49" s="162"/>
      <c r="AB49" s="162"/>
      <c r="AC49" s="162"/>
      <c r="AD49" s="162"/>
      <c r="AE49" s="162"/>
      <c r="AF49" s="166"/>
      <c r="AG49" s="162" t="s">
        <v>5557</v>
      </c>
      <c r="AH49" s="162" t="s">
        <v>5558</v>
      </c>
      <c r="AI49" s="162">
        <v>0.14199999999999999</v>
      </c>
      <c r="AJ49" s="162">
        <v>1960</v>
      </c>
      <c r="AK49" s="163" t="s">
        <v>5555</v>
      </c>
      <c r="AL49" s="156"/>
    </row>
    <row r="50" spans="1:38" ht="15.75" thickBot="1" x14ac:dyDescent="0.3">
      <c r="A50" s="95">
        <v>45</v>
      </c>
      <c r="B50" s="185"/>
      <c r="C50" s="311"/>
      <c r="D50" s="296"/>
      <c r="E50" s="296"/>
      <c r="F50" s="296"/>
      <c r="G50" s="296"/>
      <c r="H50" s="296"/>
      <c r="I50" s="296"/>
      <c r="J50" s="296"/>
      <c r="K50" s="296"/>
      <c r="L50" s="298"/>
      <c r="M50" s="296"/>
      <c r="N50" s="296"/>
      <c r="O50" s="296"/>
      <c r="P50" s="296"/>
      <c r="Q50" s="298"/>
      <c r="R50" s="296"/>
      <c r="S50" s="296"/>
      <c r="T50" s="296"/>
      <c r="U50" s="296"/>
      <c r="V50" s="297"/>
      <c r="W50" s="293"/>
      <c r="X50" s="293"/>
      <c r="Y50" s="179"/>
      <c r="Z50" s="173"/>
      <c r="AA50" s="173"/>
      <c r="AB50" s="173"/>
      <c r="AC50" s="173"/>
      <c r="AD50" s="173"/>
      <c r="AE50" s="173"/>
      <c r="AF50" s="180"/>
      <c r="AG50" s="162" t="s">
        <v>5559</v>
      </c>
      <c r="AH50" s="162" t="s">
        <v>5560</v>
      </c>
      <c r="AI50" s="162">
        <v>0.124</v>
      </c>
      <c r="AJ50" s="162">
        <v>1960</v>
      </c>
      <c r="AK50" s="163" t="s">
        <v>1277</v>
      </c>
      <c r="AL50" s="156"/>
    </row>
    <row r="51" spans="1:38" ht="30" x14ac:dyDescent="0.25">
      <c r="A51" s="95">
        <v>46</v>
      </c>
      <c r="B51" s="312">
        <v>11</v>
      </c>
      <c r="C51" s="206" t="s">
        <v>5452</v>
      </c>
      <c r="D51" s="283"/>
      <c r="E51" s="283"/>
      <c r="F51" s="283"/>
      <c r="G51" s="283"/>
      <c r="H51" s="283"/>
      <c r="I51" s="283"/>
      <c r="J51" s="283"/>
      <c r="K51" s="283"/>
      <c r="L51" s="285"/>
      <c r="M51" s="283"/>
      <c r="N51" s="283"/>
      <c r="O51" s="283"/>
      <c r="P51" s="283"/>
      <c r="Q51" s="285"/>
      <c r="R51" s="160" t="s">
        <v>1662</v>
      </c>
      <c r="S51" s="160" t="s">
        <v>1662</v>
      </c>
      <c r="T51" s="160">
        <v>1970</v>
      </c>
      <c r="U51" s="160" t="s">
        <v>1642</v>
      </c>
      <c r="V51" s="193" t="s">
        <v>5561</v>
      </c>
      <c r="W51" s="160" t="s">
        <v>5562</v>
      </c>
      <c r="X51" s="160">
        <v>0.40100000000000002</v>
      </c>
      <c r="Y51" s="160" t="s">
        <v>5563</v>
      </c>
      <c r="Z51" s="160"/>
      <c r="AA51" s="160" t="s">
        <v>5564</v>
      </c>
      <c r="AB51" s="160" t="s">
        <v>5565</v>
      </c>
      <c r="AC51" s="160"/>
      <c r="AD51" s="160"/>
      <c r="AE51" s="160">
        <v>15</v>
      </c>
      <c r="AF51" s="193">
        <f xml:space="preserve"> SUM(AC51:AE51)</f>
        <v>15</v>
      </c>
      <c r="AG51" s="160" t="s">
        <v>5566</v>
      </c>
      <c r="AH51" s="160" t="s">
        <v>5567</v>
      </c>
      <c r="AI51" s="160">
        <v>0.151</v>
      </c>
      <c r="AJ51" s="160">
        <v>1984</v>
      </c>
      <c r="AK51" s="161" t="s">
        <v>1490</v>
      </c>
      <c r="AL51" s="156"/>
    </row>
    <row r="52" spans="1:38" ht="30" x14ac:dyDescent="0.25">
      <c r="A52" s="95">
        <v>47</v>
      </c>
      <c r="B52" s="313"/>
      <c r="C52" s="271" t="s">
        <v>5447</v>
      </c>
      <c r="D52" s="296"/>
      <c r="E52" s="296"/>
      <c r="F52" s="296"/>
      <c r="G52" s="296"/>
      <c r="H52" s="296"/>
      <c r="I52" s="296"/>
      <c r="J52" s="296"/>
      <c r="K52" s="296"/>
      <c r="L52" s="298"/>
      <c r="M52" s="296"/>
      <c r="N52" s="296"/>
      <c r="O52" s="296"/>
      <c r="P52" s="296"/>
      <c r="Q52" s="298"/>
      <c r="R52" s="162" t="s">
        <v>5568</v>
      </c>
      <c r="S52" s="181"/>
      <c r="T52" s="181"/>
      <c r="U52" s="181"/>
      <c r="V52" s="170"/>
      <c r="W52" s="162"/>
      <c r="X52" s="162"/>
      <c r="Y52" s="162"/>
      <c r="Z52" s="162"/>
      <c r="AA52" s="162"/>
      <c r="AB52" s="162"/>
      <c r="AC52" s="162"/>
      <c r="AD52" s="162"/>
      <c r="AE52" s="162"/>
      <c r="AF52" s="166"/>
      <c r="AG52" s="162" t="s">
        <v>5569</v>
      </c>
      <c r="AH52" s="162" t="s">
        <v>5570</v>
      </c>
      <c r="AI52" s="162">
        <v>0.14299999999999999</v>
      </c>
      <c r="AJ52" s="162">
        <v>1970</v>
      </c>
      <c r="AK52" s="163" t="s">
        <v>5571</v>
      </c>
      <c r="AL52" s="156"/>
    </row>
    <row r="53" spans="1:38" ht="30" x14ac:dyDescent="0.25">
      <c r="A53" s="95">
        <v>48</v>
      </c>
      <c r="B53" s="313"/>
      <c r="C53" s="291"/>
      <c r="D53" s="195"/>
      <c r="E53" s="195"/>
      <c r="F53" s="195"/>
      <c r="G53" s="195"/>
      <c r="H53" s="195"/>
      <c r="I53" s="195"/>
      <c r="J53" s="195"/>
      <c r="K53" s="195"/>
      <c r="L53" s="289"/>
      <c r="M53" s="195"/>
      <c r="N53" s="195"/>
      <c r="O53" s="195"/>
      <c r="P53" s="195"/>
      <c r="Q53" s="289"/>
      <c r="R53" s="195"/>
      <c r="S53" s="195"/>
      <c r="T53" s="195"/>
      <c r="U53" s="195"/>
      <c r="V53" s="289"/>
      <c r="W53" s="162" t="s">
        <v>5562</v>
      </c>
      <c r="X53" s="162">
        <v>3.1E-2</v>
      </c>
      <c r="Y53" s="162" t="s">
        <v>5572</v>
      </c>
      <c r="Z53" s="162"/>
      <c r="AA53" s="162" t="s">
        <v>5573</v>
      </c>
      <c r="AB53" s="162" t="s">
        <v>5574</v>
      </c>
      <c r="AC53" s="162">
        <v>2</v>
      </c>
      <c r="AD53" s="162"/>
      <c r="AE53" s="162"/>
      <c r="AF53" s="166">
        <f xml:space="preserve"> SUM(AC53:AE53)</f>
        <v>2</v>
      </c>
      <c r="AG53" s="162" t="s">
        <v>5575</v>
      </c>
      <c r="AH53" s="162" t="s">
        <v>5576</v>
      </c>
      <c r="AI53" s="162">
        <v>0.108</v>
      </c>
      <c r="AJ53" s="162">
        <v>1975</v>
      </c>
      <c r="AK53" s="163" t="s">
        <v>5577</v>
      </c>
      <c r="AL53" s="156"/>
    </row>
    <row r="54" spans="1:38" ht="30" x14ac:dyDescent="0.25">
      <c r="A54" s="95">
        <v>49</v>
      </c>
      <c r="B54" s="314"/>
      <c r="C54" s="305"/>
      <c r="D54" s="296"/>
      <c r="E54" s="296"/>
      <c r="F54" s="296"/>
      <c r="G54" s="296"/>
      <c r="H54" s="296"/>
      <c r="I54" s="296"/>
      <c r="J54" s="296"/>
      <c r="K54" s="296"/>
      <c r="L54" s="298"/>
      <c r="M54" s="296"/>
      <c r="N54" s="296"/>
      <c r="O54" s="296"/>
      <c r="P54" s="296"/>
      <c r="Q54" s="298"/>
      <c r="R54" s="296"/>
      <c r="S54" s="296"/>
      <c r="T54" s="296"/>
      <c r="U54" s="296"/>
      <c r="V54" s="298"/>
      <c r="W54" s="296"/>
      <c r="X54" s="296"/>
      <c r="Y54" s="208"/>
      <c r="Z54" s="296"/>
      <c r="AA54" s="296"/>
      <c r="AB54" s="296"/>
      <c r="AC54" s="296"/>
      <c r="AD54" s="296"/>
      <c r="AE54" s="296"/>
      <c r="AF54" s="289"/>
      <c r="AG54" s="162" t="s">
        <v>5578</v>
      </c>
      <c r="AH54" s="162" t="s">
        <v>5579</v>
      </c>
      <c r="AI54" s="162">
        <v>0.13200000000000001</v>
      </c>
      <c r="AJ54" s="162">
        <v>1980</v>
      </c>
      <c r="AK54" s="163" t="s">
        <v>5577</v>
      </c>
      <c r="AL54" s="156"/>
    </row>
    <row r="55" spans="1:38" ht="45" x14ac:dyDescent="0.25">
      <c r="A55" s="95">
        <v>50</v>
      </c>
      <c r="B55" s="314"/>
      <c r="C55" s="305"/>
      <c r="D55" s="296"/>
      <c r="E55" s="296"/>
      <c r="F55" s="296"/>
      <c r="G55" s="296"/>
      <c r="H55" s="296"/>
      <c r="I55" s="296"/>
      <c r="J55" s="296"/>
      <c r="K55" s="296"/>
      <c r="L55" s="298"/>
      <c r="M55" s="296"/>
      <c r="N55" s="296"/>
      <c r="O55" s="296"/>
      <c r="P55" s="296"/>
      <c r="Q55" s="298"/>
      <c r="R55" s="296"/>
      <c r="S55" s="296"/>
      <c r="T55" s="296"/>
      <c r="U55" s="296"/>
      <c r="V55" s="298"/>
      <c r="W55" s="169" t="s">
        <v>5580</v>
      </c>
      <c r="X55" s="169">
        <v>0.15</v>
      </c>
      <c r="Y55" s="162" t="s">
        <v>5581</v>
      </c>
      <c r="Z55" s="169"/>
      <c r="AA55" s="169">
        <v>2015</v>
      </c>
      <c r="AB55" s="162" t="s">
        <v>5574</v>
      </c>
      <c r="AC55" s="169">
        <v>3</v>
      </c>
      <c r="AD55" s="169"/>
      <c r="AE55" s="169">
        <v>4</v>
      </c>
      <c r="AF55" s="166">
        <f xml:space="preserve"> SUM(AC55:AE55)</f>
        <v>7</v>
      </c>
      <c r="AG55" s="162" t="s">
        <v>5582</v>
      </c>
      <c r="AH55" s="162" t="s">
        <v>5583</v>
      </c>
      <c r="AI55" s="162">
        <v>6.5000000000000002E-2</v>
      </c>
      <c r="AJ55" s="162">
        <v>1975</v>
      </c>
      <c r="AK55" s="163" t="s">
        <v>5577</v>
      </c>
      <c r="AL55" s="156"/>
    </row>
    <row r="56" spans="1:38" ht="30" x14ac:dyDescent="0.25">
      <c r="A56" s="95">
        <v>51</v>
      </c>
      <c r="B56" s="314"/>
      <c r="C56" s="305"/>
      <c r="D56" s="296"/>
      <c r="E56" s="296"/>
      <c r="F56" s="296"/>
      <c r="G56" s="296"/>
      <c r="H56" s="296"/>
      <c r="I56" s="296"/>
      <c r="J56" s="296"/>
      <c r="K56" s="296"/>
      <c r="L56" s="298"/>
      <c r="M56" s="296"/>
      <c r="N56" s="296"/>
      <c r="O56" s="296"/>
      <c r="P56" s="296"/>
      <c r="Q56" s="298"/>
      <c r="R56" s="296"/>
      <c r="S56" s="296"/>
      <c r="T56" s="296"/>
      <c r="U56" s="296"/>
      <c r="V56" s="298"/>
      <c r="W56" s="296"/>
      <c r="X56" s="296"/>
      <c r="Y56" s="296"/>
      <c r="Z56" s="296"/>
      <c r="AA56" s="296"/>
      <c r="AB56" s="296"/>
      <c r="AC56" s="296"/>
      <c r="AD56" s="296"/>
      <c r="AE56" s="296"/>
      <c r="AF56" s="298"/>
      <c r="AG56" s="162" t="s">
        <v>5584</v>
      </c>
      <c r="AH56" s="162" t="s">
        <v>5585</v>
      </c>
      <c r="AI56" s="162">
        <v>0.14099999999999999</v>
      </c>
      <c r="AJ56" s="162">
        <v>1970</v>
      </c>
      <c r="AK56" s="163" t="s">
        <v>1274</v>
      </c>
      <c r="AL56" s="156"/>
    </row>
    <row r="57" spans="1:38" ht="30" x14ac:dyDescent="0.25">
      <c r="A57" s="95">
        <v>52</v>
      </c>
      <c r="B57" s="314"/>
      <c r="C57" s="305"/>
      <c r="D57" s="296"/>
      <c r="E57" s="296"/>
      <c r="F57" s="296"/>
      <c r="G57" s="296"/>
      <c r="H57" s="296"/>
      <c r="I57" s="296"/>
      <c r="J57" s="296"/>
      <c r="K57" s="296"/>
      <c r="L57" s="298"/>
      <c r="M57" s="296"/>
      <c r="N57" s="296"/>
      <c r="O57" s="296"/>
      <c r="P57" s="296"/>
      <c r="Q57" s="298"/>
      <c r="R57" s="296"/>
      <c r="S57" s="296"/>
      <c r="T57" s="296"/>
      <c r="U57" s="296"/>
      <c r="V57" s="298"/>
      <c r="W57" s="296"/>
      <c r="X57" s="296"/>
      <c r="Y57" s="296"/>
      <c r="Z57" s="296"/>
      <c r="AA57" s="296"/>
      <c r="AB57" s="296"/>
      <c r="AC57" s="296"/>
      <c r="AD57" s="296"/>
      <c r="AE57" s="296"/>
      <c r="AF57" s="298"/>
      <c r="AG57" s="162" t="s">
        <v>5586</v>
      </c>
      <c r="AH57" s="162" t="s">
        <v>5587</v>
      </c>
      <c r="AI57" s="162">
        <v>8.7999999999999995E-2</v>
      </c>
      <c r="AJ57" s="162">
        <v>1975</v>
      </c>
      <c r="AK57" s="163" t="s">
        <v>5588</v>
      </c>
      <c r="AL57" s="156"/>
    </row>
    <row r="58" spans="1:38" ht="30" x14ac:dyDescent="0.25">
      <c r="A58" s="95">
        <v>53</v>
      </c>
      <c r="B58" s="314"/>
      <c r="C58" s="305"/>
      <c r="D58" s="296"/>
      <c r="E58" s="296"/>
      <c r="F58" s="296"/>
      <c r="G58" s="296"/>
      <c r="H58" s="296"/>
      <c r="I58" s="296"/>
      <c r="J58" s="296"/>
      <c r="K58" s="296"/>
      <c r="L58" s="298"/>
      <c r="M58" s="296"/>
      <c r="N58" s="296"/>
      <c r="O58" s="296"/>
      <c r="P58" s="296"/>
      <c r="Q58" s="298"/>
      <c r="R58" s="296"/>
      <c r="S58" s="296"/>
      <c r="T58" s="296"/>
      <c r="U58" s="296"/>
      <c r="V58" s="298"/>
      <c r="W58" s="296"/>
      <c r="X58" s="296"/>
      <c r="Y58" s="296"/>
      <c r="Z58" s="296"/>
      <c r="AA58" s="296"/>
      <c r="AB58" s="296"/>
      <c r="AC58" s="296"/>
      <c r="AD58" s="296"/>
      <c r="AE58" s="296"/>
      <c r="AF58" s="298"/>
      <c r="AG58" s="162" t="s">
        <v>5589</v>
      </c>
      <c r="AH58" s="162" t="s">
        <v>5590</v>
      </c>
      <c r="AI58" s="162">
        <v>0.13</v>
      </c>
      <c r="AJ58" s="162">
        <v>1975</v>
      </c>
      <c r="AK58" s="163" t="s">
        <v>5588</v>
      </c>
      <c r="AL58" s="156"/>
    </row>
    <row r="59" spans="1:38" ht="30" x14ac:dyDescent="0.25">
      <c r="A59" s="95">
        <v>54</v>
      </c>
      <c r="B59" s="314"/>
      <c r="C59" s="305"/>
      <c r="D59" s="296"/>
      <c r="E59" s="296"/>
      <c r="F59" s="296"/>
      <c r="G59" s="296"/>
      <c r="H59" s="296"/>
      <c r="I59" s="296"/>
      <c r="J59" s="296"/>
      <c r="K59" s="296"/>
      <c r="L59" s="298"/>
      <c r="M59" s="296"/>
      <c r="N59" s="296"/>
      <c r="O59" s="296"/>
      <c r="P59" s="296"/>
      <c r="Q59" s="298"/>
      <c r="R59" s="296"/>
      <c r="S59" s="296"/>
      <c r="T59" s="296"/>
      <c r="U59" s="296"/>
      <c r="V59" s="298"/>
      <c r="W59" s="296"/>
      <c r="X59" s="296"/>
      <c r="Y59" s="296"/>
      <c r="Z59" s="296"/>
      <c r="AA59" s="296"/>
      <c r="AB59" s="296"/>
      <c r="AC59" s="296"/>
      <c r="AD59" s="296"/>
      <c r="AE59" s="296"/>
      <c r="AF59" s="298"/>
      <c r="AG59" s="162" t="s">
        <v>5591</v>
      </c>
      <c r="AH59" s="162" t="s">
        <v>5592</v>
      </c>
      <c r="AI59" s="162">
        <v>8.7999999999999995E-2</v>
      </c>
      <c r="AJ59" s="162">
        <v>1975</v>
      </c>
      <c r="AK59" s="163" t="s">
        <v>1490</v>
      </c>
      <c r="AL59" s="156"/>
    </row>
    <row r="60" spans="1:38" ht="30" x14ac:dyDescent="0.25">
      <c r="A60" s="95">
        <v>55</v>
      </c>
      <c r="B60" s="313"/>
      <c r="C60" s="291"/>
      <c r="D60" s="195"/>
      <c r="E60" s="195"/>
      <c r="F60" s="195"/>
      <c r="G60" s="195"/>
      <c r="H60" s="195"/>
      <c r="I60" s="195"/>
      <c r="J60" s="195"/>
      <c r="K60" s="195"/>
      <c r="L60" s="289"/>
      <c r="M60" s="195"/>
      <c r="N60" s="195"/>
      <c r="O60" s="195"/>
      <c r="P60" s="195"/>
      <c r="Q60" s="289"/>
      <c r="R60" s="195"/>
      <c r="S60" s="208"/>
      <c r="T60" s="195"/>
      <c r="U60" s="195"/>
      <c r="V60" s="289"/>
      <c r="W60" s="195"/>
      <c r="X60" s="195"/>
      <c r="Y60" s="195"/>
      <c r="Z60" s="195"/>
      <c r="AA60" s="195"/>
      <c r="AB60" s="195"/>
      <c r="AC60" s="195"/>
      <c r="AD60" s="195"/>
      <c r="AE60" s="195"/>
      <c r="AF60" s="289"/>
      <c r="AG60" s="162" t="s">
        <v>5593</v>
      </c>
      <c r="AH60" s="162" t="s">
        <v>5594</v>
      </c>
      <c r="AI60" s="162">
        <v>0.104</v>
      </c>
      <c r="AJ60" s="162">
        <v>1948</v>
      </c>
      <c r="AK60" s="163" t="s">
        <v>5588</v>
      </c>
      <c r="AL60" s="156"/>
    </row>
    <row r="61" spans="1:38" ht="30" x14ac:dyDescent="0.25">
      <c r="A61" s="95">
        <v>56</v>
      </c>
      <c r="B61" s="313"/>
      <c r="C61" s="291"/>
      <c r="D61" s="195"/>
      <c r="E61" s="195"/>
      <c r="F61" s="195"/>
      <c r="G61" s="195"/>
      <c r="H61" s="195"/>
      <c r="I61" s="195"/>
      <c r="J61" s="195"/>
      <c r="K61" s="195"/>
      <c r="L61" s="289"/>
      <c r="M61" s="195"/>
      <c r="N61" s="195"/>
      <c r="O61" s="195"/>
      <c r="P61" s="195"/>
      <c r="Q61" s="289"/>
      <c r="R61" s="195"/>
      <c r="S61" s="208"/>
      <c r="T61" s="195"/>
      <c r="U61" s="195"/>
      <c r="V61" s="289"/>
      <c r="W61" s="195"/>
      <c r="X61" s="195"/>
      <c r="Y61" s="195"/>
      <c r="Z61" s="195"/>
      <c r="AA61" s="195"/>
      <c r="AB61" s="195"/>
      <c r="AC61" s="195"/>
      <c r="AD61" s="195"/>
      <c r="AE61" s="195"/>
      <c r="AF61" s="289"/>
      <c r="AG61" s="191"/>
      <c r="AH61" s="191" t="s">
        <v>5595</v>
      </c>
      <c r="AI61" s="191">
        <v>0.17799999999999999</v>
      </c>
      <c r="AJ61" s="191">
        <v>2017</v>
      </c>
      <c r="AK61" s="209" t="s">
        <v>5596</v>
      </c>
      <c r="AL61" s="156"/>
    </row>
    <row r="62" spans="1:38" ht="30.75" thickBot="1" x14ac:dyDescent="0.3">
      <c r="A62" s="95">
        <v>57</v>
      </c>
      <c r="B62" s="315"/>
      <c r="C62" s="316"/>
      <c r="D62" s="293"/>
      <c r="E62" s="293"/>
      <c r="F62" s="293"/>
      <c r="G62" s="293"/>
      <c r="H62" s="293"/>
      <c r="I62" s="293"/>
      <c r="J62" s="293"/>
      <c r="K62" s="293"/>
      <c r="L62" s="294"/>
      <c r="M62" s="293"/>
      <c r="N62" s="293"/>
      <c r="O62" s="293"/>
      <c r="P62" s="293"/>
      <c r="Q62" s="294"/>
      <c r="R62" s="293"/>
      <c r="S62" s="299"/>
      <c r="T62" s="293"/>
      <c r="U62" s="293"/>
      <c r="V62" s="294"/>
      <c r="W62" s="293"/>
      <c r="X62" s="293"/>
      <c r="Y62" s="293"/>
      <c r="Z62" s="293"/>
      <c r="AA62" s="293"/>
      <c r="AB62" s="293"/>
      <c r="AC62" s="293"/>
      <c r="AD62" s="293"/>
      <c r="AE62" s="293"/>
      <c r="AF62" s="294"/>
      <c r="AG62" s="173"/>
      <c r="AH62" s="173" t="s">
        <v>5597</v>
      </c>
      <c r="AI62" s="173">
        <v>0.104</v>
      </c>
      <c r="AJ62" s="173">
        <v>2017</v>
      </c>
      <c r="AK62" s="209" t="s">
        <v>5596</v>
      </c>
      <c r="AL62" s="156"/>
    </row>
    <row r="63" spans="1:38" x14ac:dyDescent="0.25">
      <c r="A63" s="95">
        <v>58</v>
      </c>
      <c r="B63" s="211">
        <v>12</v>
      </c>
      <c r="C63" s="186" t="s">
        <v>5452</v>
      </c>
      <c r="D63" s="296"/>
      <c r="E63" s="296"/>
      <c r="F63" s="296"/>
      <c r="G63" s="296"/>
      <c r="H63" s="296"/>
      <c r="I63" s="296"/>
      <c r="J63" s="296"/>
      <c r="K63" s="296"/>
      <c r="L63" s="298"/>
      <c r="M63" s="169" t="s">
        <v>5598</v>
      </c>
      <c r="N63" s="169" t="s">
        <v>5599</v>
      </c>
      <c r="O63" s="169">
        <v>0.41799999999999998</v>
      </c>
      <c r="P63" s="169">
        <v>1974</v>
      </c>
      <c r="Q63" s="170" t="s">
        <v>5511</v>
      </c>
      <c r="R63" s="169" t="s">
        <v>5600</v>
      </c>
      <c r="S63" s="169" t="s">
        <v>5600</v>
      </c>
      <c r="T63" s="169">
        <v>1963</v>
      </c>
      <c r="U63" s="169" t="s">
        <v>1642</v>
      </c>
      <c r="V63" s="170" t="s">
        <v>5489</v>
      </c>
      <c r="W63" s="169" t="s">
        <v>5601</v>
      </c>
      <c r="X63" s="169">
        <v>0.81799999999999995</v>
      </c>
      <c r="Y63" s="169" t="s">
        <v>5602</v>
      </c>
      <c r="Z63" s="169"/>
      <c r="AA63" s="169">
        <v>1967</v>
      </c>
      <c r="AB63" s="169" t="s">
        <v>5603</v>
      </c>
      <c r="AC63" s="169">
        <v>16</v>
      </c>
      <c r="AD63" s="169"/>
      <c r="AE63" s="169"/>
      <c r="AF63" s="170">
        <f>SUM(AC63:AE63)</f>
        <v>16</v>
      </c>
      <c r="AG63" s="169" t="s">
        <v>5604</v>
      </c>
      <c r="AH63" s="169" t="s">
        <v>5605</v>
      </c>
      <c r="AI63" s="169">
        <v>0.14399999999999999</v>
      </c>
      <c r="AJ63" s="169">
        <v>1985</v>
      </c>
      <c r="AK63" s="182" t="s">
        <v>5549</v>
      </c>
      <c r="AL63" s="156"/>
    </row>
    <row r="64" spans="1:38" ht="30" x14ac:dyDescent="0.25">
      <c r="A64" s="95">
        <v>59</v>
      </c>
      <c r="B64" s="167"/>
      <c r="C64" s="310"/>
      <c r="D64" s="296"/>
      <c r="E64" s="296"/>
      <c r="F64" s="296"/>
      <c r="G64" s="296"/>
      <c r="H64" s="296"/>
      <c r="I64" s="296"/>
      <c r="J64" s="296"/>
      <c r="K64" s="296"/>
      <c r="L64" s="298"/>
      <c r="M64" s="296"/>
      <c r="N64" s="296"/>
      <c r="O64" s="296"/>
      <c r="P64" s="296"/>
      <c r="Q64" s="298"/>
      <c r="R64" s="162" t="s">
        <v>5606</v>
      </c>
      <c r="S64" s="162"/>
      <c r="T64" s="162"/>
      <c r="U64" s="162"/>
      <c r="V64" s="166"/>
      <c r="W64" s="162"/>
      <c r="X64" s="162"/>
      <c r="Y64" s="162"/>
      <c r="Z64" s="162"/>
      <c r="AA64" s="162"/>
      <c r="AB64" s="169"/>
      <c r="AC64" s="162"/>
      <c r="AD64" s="162"/>
      <c r="AE64" s="162"/>
      <c r="AF64" s="166"/>
      <c r="AG64" s="162" t="s">
        <v>5607</v>
      </c>
      <c r="AH64" s="162" t="s">
        <v>5608</v>
      </c>
      <c r="AI64" s="162">
        <v>7.8E-2</v>
      </c>
      <c r="AJ64" s="162">
        <v>1985</v>
      </c>
      <c r="AK64" s="163" t="s">
        <v>1500</v>
      </c>
      <c r="AL64" s="156"/>
    </row>
    <row r="65" spans="1:38" ht="30" x14ac:dyDescent="0.25">
      <c r="A65" s="95">
        <v>60</v>
      </c>
      <c r="B65" s="302"/>
      <c r="C65" s="305"/>
      <c r="D65" s="296"/>
      <c r="E65" s="296"/>
      <c r="F65" s="296"/>
      <c r="G65" s="296"/>
      <c r="H65" s="296"/>
      <c r="I65" s="296"/>
      <c r="J65" s="296"/>
      <c r="K65" s="296"/>
      <c r="L65" s="298"/>
      <c r="M65" s="296"/>
      <c r="N65" s="296"/>
      <c r="O65" s="296"/>
      <c r="P65" s="296"/>
      <c r="Q65" s="298"/>
      <c r="R65" s="296"/>
      <c r="S65" s="296"/>
      <c r="T65" s="296"/>
      <c r="U65" s="296"/>
      <c r="V65" s="298"/>
      <c r="W65" s="162" t="s">
        <v>5609</v>
      </c>
      <c r="X65" s="162">
        <v>0.2</v>
      </c>
      <c r="Y65" s="162" t="s">
        <v>5610</v>
      </c>
      <c r="Z65" s="162"/>
      <c r="AA65" s="162">
        <v>2012</v>
      </c>
      <c r="AB65" s="162" t="s">
        <v>5611</v>
      </c>
      <c r="AC65" s="162">
        <v>8</v>
      </c>
      <c r="AD65" s="162"/>
      <c r="AE65" s="162"/>
      <c r="AF65" s="170">
        <f>SUM(AC65:AE65)</f>
        <v>8</v>
      </c>
      <c r="AG65" s="162" t="s">
        <v>5612</v>
      </c>
      <c r="AH65" s="162" t="s">
        <v>5613</v>
      </c>
      <c r="AI65" s="162">
        <v>7.8E-2</v>
      </c>
      <c r="AJ65" s="162">
        <v>1985</v>
      </c>
      <c r="AK65" s="163" t="s">
        <v>5614</v>
      </c>
      <c r="AL65" s="317" t="s">
        <v>5615</v>
      </c>
    </row>
    <row r="66" spans="1:38" ht="30" x14ac:dyDescent="0.25">
      <c r="A66" s="95">
        <v>61</v>
      </c>
      <c r="B66" s="302"/>
      <c r="C66" s="305"/>
      <c r="D66" s="296"/>
      <c r="E66" s="296"/>
      <c r="F66" s="296"/>
      <c r="G66" s="296"/>
      <c r="H66" s="296"/>
      <c r="I66" s="296"/>
      <c r="J66" s="296"/>
      <c r="K66" s="296"/>
      <c r="L66" s="298"/>
      <c r="M66" s="296"/>
      <c r="N66" s="296"/>
      <c r="O66" s="296"/>
      <c r="P66" s="296"/>
      <c r="Q66" s="298"/>
      <c r="R66" s="296"/>
      <c r="S66" s="296"/>
      <c r="T66" s="296"/>
      <c r="U66" s="296"/>
      <c r="V66" s="298"/>
      <c r="W66" s="162"/>
      <c r="X66" s="162"/>
      <c r="Y66" s="162"/>
      <c r="Z66" s="162"/>
      <c r="AA66" s="162"/>
      <c r="AB66" s="162"/>
      <c r="AC66" s="162"/>
      <c r="AD66" s="162"/>
      <c r="AE66" s="162"/>
      <c r="AF66" s="166"/>
      <c r="AG66" s="162" t="s">
        <v>5616</v>
      </c>
      <c r="AH66" s="162" t="s">
        <v>5617</v>
      </c>
      <c r="AI66" s="162">
        <v>7.8E-2</v>
      </c>
      <c r="AJ66" s="162">
        <v>1985</v>
      </c>
      <c r="AK66" s="163" t="s">
        <v>5618</v>
      </c>
      <c r="AL66" s="317" t="s">
        <v>5615</v>
      </c>
    </row>
    <row r="67" spans="1:38" x14ac:dyDescent="0.25">
      <c r="A67" s="95">
        <v>62</v>
      </c>
      <c r="B67" s="302"/>
      <c r="C67" s="305"/>
      <c r="D67" s="296"/>
      <c r="E67" s="296"/>
      <c r="F67" s="296"/>
      <c r="G67" s="296"/>
      <c r="H67" s="296"/>
      <c r="I67" s="296"/>
      <c r="J67" s="296"/>
      <c r="K67" s="296"/>
      <c r="L67" s="298"/>
      <c r="M67" s="296"/>
      <c r="N67" s="296"/>
      <c r="O67" s="296"/>
      <c r="P67" s="296"/>
      <c r="Q67" s="298"/>
      <c r="R67" s="296"/>
      <c r="S67" s="296"/>
      <c r="T67" s="296"/>
      <c r="U67" s="296"/>
      <c r="V67" s="298"/>
      <c r="W67" s="162"/>
      <c r="X67" s="162"/>
      <c r="Y67" s="162"/>
      <c r="Z67" s="162"/>
      <c r="AA67" s="162"/>
      <c r="AB67" s="162"/>
      <c r="AC67" s="162"/>
      <c r="AD67" s="162"/>
      <c r="AE67" s="162"/>
      <c r="AF67" s="166"/>
      <c r="AG67" s="162" t="s">
        <v>5619</v>
      </c>
      <c r="AH67" s="162" t="s">
        <v>5620</v>
      </c>
      <c r="AI67" s="162">
        <v>0.05</v>
      </c>
      <c r="AJ67" s="162">
        <v>1969</v>
      </c>
      <c r="AK67" s="163" t="s">
        <v>5621</v>
      </c>
      <c r="AL67" s="156"/>
    </row>
    <row r="68" spans="1:38" ht="30.75" thickBot="1" x14ac:dyDescent="0.3">
      <c r="A68" s="95">
        <v>63</v>
      </c>
      <c r="B68" s="280"/>
      <c r="C68" s="306"/>
      <c r="D68" s="299"/>
      <c r="E68" s="299"/>
      <c r="F68" s="299"/>
      <c r="G68" s="299"/>
      <c r="H68" s="299"/>
      <c r="I68" s="299"/>
      <c r="J68" s="299"/>
      <c r="K68" s="299"/>
      <c r="L68" s="301"/>
      <c r="M68" s="299"/>
      <c r="N68" s="299"/>
      <c r="O68" s="299"/>
      <c r="P68" s="299"/>
      <c r="Q68" s="301"/>
      <c r="R68" s="299"/>
      <c r="S68" s="299"/>
      <c r="T68" s="299"/>
      <c r="U68" s="299"/>
      <c r="V68" s="301"/>
      <c r="W68" s="173"/>
      <c r="X68" s="173"/>
      <c r="Y68" s="173"/>
      <c r="Z68" s="173"/>
      <c r="AA68" s="173"/>
      <c r="AB68" s="173"/>
      <c r="AC68" s="173"/>
      <c r="AD68" s="173"/>
      <c r="AE68" s="173"/>
      <c r="AF68" s="180"/>
      <c r="AG68" s="173" t="s">
        <v>5622</v>
      </c>
      <c r="AH68" s="173" t="s">
        <v>5623</v>
      </c>
      <c r="AI68" s="173">
        <v>0.161</v>
      </c>
      <c r="AJ68" s="173">
        <v>1976</v>
      </c>
      <c r="AK68" s="174" t="s">
        <v>5624</v>
      </c>
      <c r="AL68" s="156"/>
    </row>
    <row r="69" spans="1:38" ht="45.75" thickBot="1" x14ac:dyDescent="0.3">
      <c r="A69" s="95">
        <v>64</v>
      </c>
      <c r="B69" s="260">
        <v>13</v>
      </c>
      <c r="C69" s="271" t="s">
        <v>5452</v>
      </c>
      <c r="D69" s="283"/>
      <c r="E69" s="283"/>
      <c r="F69" s="283"/>
      <c r="G69" s="283"/>
      <c r="H69" s="283"/>
      <c r="I69" s="283"/>
      <c r="J69" s="283"/>
      <c r="K69" s="283"/>
      <c r="L69" s="295"/>
      <c r="M69" s="160" t="s">
        <v>5625</v>
      </c>
      <c r="N69" s="160" t="s">
        <v>5626</v>
      </c>
      <c r="O69" s="160">
        <v>0.221</v>
      </c>
      <c r="P69" s="160">
        <v>1973</v>
      </c>
      <c r="Q69" s="161" t="s">
        <v>5627</v>
      </c>
      <c r="R69" s="160" t="s">
        <v>1665</v>
      </c>
      <c r="S69" s="160" t="s">
        <v>1665</v>
      </c>
      <c r="T69" s="160">
        <v>1986</v>
      </c>
      <c r="U69" s="160" t="s">
        <v>975</v>
      </c>
      <c r="V69" s="193" t="s">
        <v>5489</v>
      </c>
      <c r="W69" s="189" t="s">
        <v>5628</v>
      </c>
      <c r="X69" s="189">
        <v>4.6520000000000001</v>
      </c>
      <c r="Y69" s="189" t="s">
        <v>5629</v>
      </c>
      <c r="Z69" s="189">
        <v>0.64800000000000002</v>
      </c>
      <c r="AA69" s="189">
        <v>1986</v>
      </c>
      <c r="AB69" s="189" t="s">
        <v>5630</v>
      </c>
      <c r="AC69" s="189">
        <v>9</v>
      </c>
      <c r="AD69" s="189"/>
      <c r="AE69" s="189">
        <v>98</v>
      </c>
      <c r="AF69" s="190">
        <f>SUM(AC69:AE69)</f>
        <v>107</v>
      </c>
      <c r="AG69" s="283"/>
      <c r="AH69" s="283"/>
      <c r="AI69" s="283"/>
      <c r="AJ69" s="283"/>
      <c r="AK69" s="295"/>
      <c r="AL69" s="156"/>
    </row>
    <row r="70" spans="1:38" ht="45.75" thickBot="1" x14ac:dyDescent="0.3">
      <c r="A70" s="95">
        <v>65</v>
      </c>
      <c r="B70" s="287"/>
      <c r="C70" s="318"/>
      <c r="D70" s="296"/>
      <c r="E70" s="296"/>
      <c r="F70" s="296"/>
      <c r="G70" s="296"/>
      <c r="H70" s="296"/>
      <c r="I70" s="296"/>
      <c r="J70" s="296"/>
      <c r="K70" s="296"/>
      <c r="L70" s="297"/>
      <c r="M70" s="296"/>
      <c r="N70" s="296"/>
      <c r="O70" s="296"/>
      <c r="P70" s="296"/>
      <c r="Q70" s="297"/>
      <c r="R70" s="162" t="s">
        <v>5631</v>
      </c>
      <c r="S70" s="162"/>
      <c r="T70" s="162"/>
      <c r="U70" s="162"/>
      <c r="V70" s="166"/>
      <c r="W70" s="213" t="s">
        <v>5632</v>
      </c>
      <c r="X70" s="213">
        <v>0.38100000000000001</v>
      </c>
      <c r="Y70" s="213" t="s">
        <v>5633</v>
      </c>
      <c r="Z70" s="213">
        <v>0.38100000000000001</v>
      </c>
      <c r="AA70" s="213">
        <v>2017</v>
      </c>
      <c r="AB70" s="213" t="s">
        <v>5634</v>
      </c>
      <c r="AC70" s="213"/>
      <c r="AD70" s="213"/>
      <c r="AE70" s="213">
        <v>16</v>
      </c>
      <c r="AF70" s="190">
        <f>SUM(AC70:AE70)</f>
        <v>16</v>
      </c>
      <c r="AG70" s="296"/>
      <c r="AH70" s="296"/>
      <c r="AI70" s="296"/>
      <c r="AJ70" s="296"/>
      <c r="AK70" s="297"/>
      <c r="AL70" s="156"/>
    </row>
    <row r="71" spans="1:38" ht="30.75" thickBot="1" x14ac:dyDescent="0.3">
      <c r="A71" s="95">
        <v>66</v>
      </c>
      <c r="B71" s="185"/>
      <c r="C71" s="318"/>
      <c r="D71" s="296"/>
      <c r="E71" s="296"/>
      <c r="F71" s="296"/>
      <c r="G71" s="296"/>
      <c r="H71" s="296"/>
      <c r="I71" s="296"/>
      <c r="J71" s="296"/>
      <c r="K71" s="296"/>
      <c r="L71" s="297"/>
      <c r="M71" s="296"/>
      <c r="N71" s="296"/>
      <c r="O71" s="296"/>
      <c r="P71" s="296"/>
      <c r="Q71" s="297"/>
      <c r="R71" s="169"/>
      <c r="S71" s="169"/>
      <c r="T71" s="169"/>
      <c r="U71" s="169"/>
      <c r="V71" s="182"/>
      <c r="W71" s="213" t="s">
        <v>5635</v>
      </c>
      <c r="X71" s="213">
        <v>0.13800000000000001</v>
      </c>
      <c r="Y71" s="213" t="s">
        <v>5636</v>
      </c>
      <c r="Z71" s="213">
        <v>0.13800000000000001</v>
      </c>
      <c r="AA71" s="213">
        <v>2022</v>
      </c>
      <c r="AB71" s="213" t="s">
        <v>205</v>
      </c>
      <c r="AC71" s="213"/>
      <c r="AD71" s="213"/>
      <c r="AE71" s="213">
        <v>7</v>
      </c>
      <c r="AF71" s="190">
        <f>SUM(AC71:AE71)</f>
        <v>7</v>
      </c>
      <c r="AG71" s="296"/>
      <c r="AH71" s="296"/>
      <c r="AI71" s="296"/>
      <c r="AJ71" s="296"/>
      <c r="AK71" s="297"/>
      <c r="AL71" s="162" t="s">
        <v>5434</v>
      </c>
    </row>
    <row r="72" spans="1:38" ht="60" x14ac:dyDescent="0.25">
      <c r="A72" s="95">
        <v>67</v>
      </c>
      <c r="B72" s="205">
        <v>14</v>
      </c>
      <c r="C72" s="206" t="s">
        <v>5482</v>
      </c>
      <c r="D72" s="283"/>
      <c r="E72" s="283"/>
      <c r="F72" s="283"/>
      <c r="G72" s="283"/>
      <c r="H72" s="283"/>
      <c r="I72" s="283"/>
      <c r="J72" s="283"/>
      <c r="K72" s="283"/>
      <c r="L72" s="295"/>
      <c r="M72" s="283"/>
      <c r="N72" s="283"/>
      <c r="O72" s="283"/>
      <c r="P72" s="283"/>
      <c r="Q72" s="285"/>
      <c r="R72" s="160" t="s">
        <v>1668</v>
      </c>
      <c r="S72" s="160" t="s">
        <v>1668</v>
      </c>
      <c r="T72" s="160">
        <v>1960</v>
      </c>
      <c r="U72" s="160" t="s">
        <v>975</v>
      </c>
      <c r="V72" s="161" t="s">
        <v>5637</v>
      </c>
      <c r="W72" s="160" t="s">
        <v>5638</v>
      </c>
      <c r="X72" s="160">
        <v>6.15</v>
      </c>
      <c r="Y72" s="160" t="s">
        <v>5639</v>
      </c>
      <c r="Z72" s="160"/>
      <c r="AA72" s="160">
        <v>2004</v>
      </c>
      <c r="AB72" s="160" t="s">
        <v>5640</v>
      </c>
      <c r="AC72" s="160">
        <v>48</v>
      </c>
      <c r="AD72" s="160"/>
      <c r="AE72" s="160">
        <v>76</v>
      </c>
      <c r="AF72" s="193">
        <f>SUM(AC72:AE72)</f>
        <v>124</v>
      </c>
      <c r="AG72" s="283"/>
      <c r="AH72" s="283"/>
      <c r="AI72" s="283"/>
      <c r="AJ72" s="283"/>
      <c r="AK72" s="295"/>
      <c r="AL72" s="156"/>
    </row>
    <row r="73" spans="1:38" ht="30" x14ac:dyDescent="0.25">
      <c r="A73" s="95">
        <v>68</v>
      </c>
      <c r="B73" s="167"/>
      <c r="C73" s="162"/>
      <c r="D73" s="296"/>
      <c r="E73" s="296"/>
      <c r="F73" s="296"/>
      <c r="G73" s="296"/>
      <c r="H73" s="296"/>
      <c r="I73" s="296"/>
      <c r="J73" s="296"/>
      <c r="K73" s="296"/>
      <c r="L73" s="297"/>
      <c r="M73" s="195"/>
      <c r="N73" s="195"/>
      <c r="O73" s="195"/>
      <c r="P73" s="195"/>
      <c r="Q73" s="289"/>
      <c r="R73" s="169"/>
      <c r="S73" s="169"/>
      <c r="T73" s="169"/>
      <c r="U73" s="169"/>
      <c r="V73" s="182"/>
      <c r="W73" s="191" t="s">
        <v>5641</v>
      </c>
      <c r="X73" s="191">
        <v>0.45</v>
      </c>
      <c r="Y73" s="191" t="s">
        <v>5642</v>
      </c>
      <c r="Z73" s="191"/>
      <c r="AA73" s="191">
        <v>2016</v>
      </c>
      <c r="AB73" s="191" t="s">
        <v>5643</v>
      </c>
      <c r="AC73" s="191">
        <v>3</v>
      </c>
      <c r="AD73" s="191"/>
      <c r="AE73" s="191">
        <v>6</v>
      </c>
      <c r="AF73" s="192">
        <v>9</v>
      </c>
      <c r="AG73" s="296"/>
      <c r="AH73" s="296"/>
      <c r="AI73" s="296"/>
      <c r="AJ73" s="296"/>
      <c r="AK73" s="297"/>
      <c r="AL73" s="156"/>
    </row>
    <row r="74" spans="1:38" ht="15.75" thickBot="1" x14ac:dyDescent="0.3">
      <c r="A74" s="95">
        <v>69</v>
      </c>
      <c r="B74" s="185"/>
      <c r="C74" s="306"/>
      <c r="D74" s="296"/>
      <c r="E74" s="296"/>
      <c r="F74" s="296"/>
      <c r="G74" s="296"/>
      <c r="H74" s="296"/>
      <c r="I74" s="296"/>
      <c r="J74" s="296"/>
      <c r="K74" s="296"/>
      <c r="L74" s="297"/>
      <c r="M74" s="293"/>
      <c r="N74" s="293"/>
      <c r="O74" s="293"/>
      <c r="P74" s="293"/>
      <c r="Q74" s="294"/>
      <c r="R74" s="162" t="s">
        <v>5644</v>
      </c>
      <c r="S74" s="162"/>
      <c r="T74" s="162"/>
      <c r="U74" s="162"/>
      <c r="V74" s="163"/>
      <c r="W74" s="175"/>
      <c r="X74" s="175"/>
      <c r="Y74" s="175"/>
      <c r="Z74" s="175"/>
      <c r="AA74" s="175"/>
      <c r="AB74" s="183"/>
      <c r="AC74" s="183"/>
      <c r="AD74" s="183"/>
      <c r="AE74" s="183"/>
      <c r="AF74" s="184"/>
      <c r="AG74" s="296"/>
      <c r="AH74" s="296"/>
      <c r="AI74" s="296"/>
      <c r="AJ74" s="296"/>
      <c r="AK74" s="297"/>
      <c r="AL74" s="156"/>
    </row>
    <row r="75" spans="1:38" ht="30" x14ac:dyDescent="0.25">
      <c r="A75" s="95">
        <v>70</v>
      </c>
      <c r="B75" s="205">
        <v>15</v>
      </c>
      <c r="C75" s="186" t="s">
        <v>5452</v>
      </c>
      <c r="D75" s="160"/>
      <c r="E75" s="160"/>
      <c r="F75" s="160"/>
      <c r="G75" s="160"/>
      <c r="H75" s="160"/>
      <c r="I75" s="160"/>
      <c r="J75" s="160"/>
      <c r="K75" s="160"/>
      <c r="L75" s="161"/>
      <c r="M75" s="169" t="s">
        <v>5645</v>
      </c>
      <c r="N75" s="169" t="s">
        <v>5646</v>
      </c>
      <c r="O75" s="169">
        <v>0.33</v>
      </c>
      <c r="P75" s="169">
        <v>1975</v>
      </c>
      <c r="Q75" s="170" t="s">
        <v>5511</v>
      </c>
      <c r="R75" s="160" t="s">
        <v>1672</v>
      </c>
      <c r="S75" s="160" t="s">
        <v>1672</v>
      </c>
      <c r="T75" s="160">
        <v>1975</v>
      </c>
      <c r="U75" s="160" t="s">
        <v>1642</v>
      </c>
      <c r="V75" s="161" t="s">
        <v>5647</v>
      </c>
      <c r="W75" s="160" t="s">
        <v>5648</v>
      </c>
      <c r="X75" s="160">
        <v>0.76300000000000001</v>
      </c>
      <c r="Y75" s="160" t="s">
        <v>5649</v>
      </c>
      <c r="Z75" s="160"/>
      <c r="AA75" s="160">
        <v>2005</v>
      </c>
      <c r="AB75" s="160" t="s">
        <v>5650</v>
      </c>
      <c r="AC75" s="160">
        <v>21</v>
      </c>
      <c r="AD75" s="160"/>
      <c r="AE75" s="160"/>
      <c r="AF75" s="193">
        <f>SUM(AC75:AE75)</f>
        <v>21</v>
      </c>
      <c r="AG75" s="160" t="s">
        <v>5651</v>
      </c>
      <c r="AH75" s="160" t="s">
        <v>5652</v>
      </c>
      <c r="AI75" s="160">
        <v>0.23200000000000001</v>
      </c>
      <c r="AJ75" s="160">
        <v>2002</v>
      </c>
      <c r="AK75" s="161" t="s">
        <v>5653</v>
      </c>
      <c r="AL75" s="156"/>
    </row>
    <row r="76" spans="1:38" x14ac:dyDescent="0.25">
      <c r="A76" s="95">
        <v>71</v>
      </c>
      <c r="B76" s="185"/>
      <c r="C76" s="186"/>
      <c r="D76" s="169"/>
      <c r="E76" s="169"/>
      <c r="F76" s="169"/>
      <c r="G76" s="169"/>
      <c r="H76" s="169"/>
      <c r="I76" s="169"/>
      <c r="J76" s="169"/>
      <c r="K76" s="169"/>
      <c r="L76" s="182"/>
      <c r="M76" s="169" t="s">
        <v>5654</v>
      </c>
      <c r="N76" s="169" t="s">
        <v>5646</v>
      </c>
      <c r="O76" s="169">
        <v>9.2999999999999999E-2</v>
      </c>
      <c r="P76" s="169">
        <v>2020</v>
      </c>
      <c r="Q76" s="170" t="s">
        <v>5655</v>
      </c>
      <c r="R76" s="169"/>
      <c r="S76" s="169"/>
      <c r="T76" s="169"/>
      <c r="U76" s="169"/>
      <c r="V76" s="182"/>
      <c r="W76" s="169"/>
      <c r="X76" s="169"/>
      <c r="Y76" s="169"/>
      <c r="Z76" s="169"/>
      <c r="AA76" s="169"/>
      <c r="AB76" s="169"/>
      <c r="AC76" s="169"/>
      <c r="AD76" s="169"/>
      <c r="AE76" s="169"/>
      <c r="AF76" s="170"/>
      <c r="AG76" s="169"/>
      <c r="AH76" s="169"/>
      <c r="AI76" s="169"/>
      <c r="AJ76" s="169"/>
      <c r="AK76" s="182"/>
      <c r="AL76" s="156"/>
    </row>
    <row r="77" spans="1:38" ht="30" x14ac:dyDescent="0.25">
      <c r="A77" s="95">
        <v>72</v>
      </c>
      <c r="B77" s="287"/>
      <c r="C77" s="271" t="s">
        <v>5397</v>
      </c>
      <c r="D77" s="162"/>
      <c r="E77" s="162"/>
      <c r="F77" s="162"/>
      <c r="G77" s="162"/>
      <c r="H77" s="162"/>
      <c r="I77" s="162"/>
      <c r="J77" s="162"/>
      <c r="K77" s="162"/>
      <c r="L77" s="163"/>
      <c r="M77" s="162" t="s">
        <v>5656</v>
      </c>
      <c r="N77" s="162" t="s">
        <v>5657</v>
      </c>
      <c r="O77" s="162">
        <v>0.224</v>
      </c>
      <c r="P77" s="162">
        <v>1975</v>
      </c>
      <c r="Q77" s="166" t="s">
        <v>1284</v>
      </c>
      <c r="R77" s="162" t="s">
        <v>5658</v>
      </c>
      <c r="S77" s="162"/>
      <c r="T77" s="162"/>
      <c r="U77" s="162"/>
      <c r="V77" s="163"/>
      <c r="W77" s="162"/>
      <c r="X77" s="162"/>
      <c r="Y77" s="162"/>
      <c r="Z77" s="162"/>
      <c r="AA77" s="162"/>
      <c r="AB77" s="162"/>
      <c r="AC77" s="162"/>
      <c r="AD77" s="162"/>
      <c r="AE77" s="162"/>
      <c r="AF77" s="166"/>
      <c r="AG77" s="162" t="s">
        <v>5659</v>
      </c>
      <c r="AH77" s="162" t="s">
        <v>5660</v>
      </c>
      <c r="AI77" s="162">
        <v>0.23200000000000001</v>
      </c>
      <c r="AJ77" s="162">
        <v>2002</v>
      </c>
      <c r="AK77" s="163" t="s">
        <v>5661</v>
      </c>
      <c r="AL77" s="156"/>
    </row>
    <row r="78" spans="1:38" ht="30" x14ac:dyDescent="0.25">
      <c r="A78" s="95">
        <v>73</v>
      </c>
      <c r="B78" s="287"/>
      <c r="C78" s="271"/>
      <c r="D78" s="162"/>
      <c r="E78" s="162"/>
      <c r="F78" s="162"/>
      <c r="G78" s="162"/>
      <c r="H78" s="162"/>
      <c r="I78" s="162"/>
      <c r="J78" s="162"/>
      <c r="K78" s="162"/>
      <c r="L78" s="163"/>
      <c r="M78" s="162"/>
      <c r="N78" s="162"/>
      <c r="O78" s="162"/>
      <c r="P78" s="162"/>
      <c r="Q78" s="166"/>
      <c r="R78" s="162"/>
      <c r="S78" s="162"/>
      <c r="T78" s="162"/>
      <c r="U78" s="162"/>
      <c r="V78" s="163"/>
      <c r="W78" s="162" t="s">
        <v>5648</v>
      </c>
      <c r="X78" s="162">
        <v>0.22</v>
      </c>
      <c r="Y78" s="162" t="s">
        <v>5662</v>
      </c>
      <c r="Z78" s="162"/>
      <c r="AA78" s="162">
        <v>2015</v>
      </c>
      <c r="AB78" s="162" t="s">
        <v>2206</v>
      </c>
      <c r="AC78" s="162">
        <v>0</v>
      </c>
      <c r="AD78" s="162"/>
      <c r="AE78" s="162"/>
      <c r="AF78" s="166">
        <f>SUM(AC78:AE78)</f>
        <v>0</v>
      </c>
      <c r="AG78" s="162" t="s">
        <v>5663</v>
      </c>
      <c r="AH78" s="162" t="s">
        <v>5664</v>
      </c>
      <c r="AI78" s="162">
        <v>0.23200000000000001</v>
      </c>
      <c r="AJ78" s="162">
        <v>2002</v>
      </c>
      <c r="AK78" s="163" t="s">
        <v>5661</v>
      </c>
      <c r="AL78" s="156"/>
    </row>
    <row r="79" spans="1:38" ht="30" x14ac:dyDescent="0.25">
      <c r="A79" s="95">
        <v>74</v>
      </c>
      <c r="B79" s="287"/>
      <c r="C79" s="271"/>
      <c r="D79" s="162"/>
      <c r="E79" s="162"/>
      <c r="F79" s="162"/>
      <c r="G79" s="162"/>
      <c r="H79" s="162"/>
      <c r="I79" s="162"/>
      <c r="J79" s="162"/>
      <c r="K79" s="162"/>
      <c r="L79" s="163"/>
      <c r="M79" s="162"/>
      <c r="N79" s="162"/>
      <c r="O79" s="162"/>
      <c r="P79" s="162"/>
      <c r="Q79" s="166"/>
      <c r="R79" s="162"/>
      <c r="S79" s="162"/>
      <c r="T79" s="162"/>
      <c r="U79" s="162"/>
      <c r="V79" s="163"/>
      <c r="W79" s="162"/>
      <c r="X79" s="162"/>
      <c r="Y79" s="162"/>
      <c r="Z79" s="162"/>
      <c r="AA79" s="162"/>
      <c r="AB79" s="162"/>
      <c r="AC79" s="162"/>
      <c r="AD79" s="162"/>
      <c r="AE79" s="162"/>
      <c r="AF79" s="166"/>
      <c r="AG79" s="162" t="s">
        <v>5665</v>
      </c>
      <c r="AH79" s="162" t="s">
        <v>5666</v>
      </c>
      <c r="AI79" s="162">
        <v>0.23200000000000001</v>
      </c>
      <c r="AJ79" s="162">
        <v>2002</v>
      </c>
      <c r="AK79" s="163" t="s">
        <v>5661</v>
      </c>
      <c r="AL79" s="156"/>
    </row>
    <row r="80" spans="1:38" x14ac:dyDescent="0.25">
      <c r="A80" s="95">
        <v>75</v>
      </c>
      <c r="B80" s="287"/>
      <c r="C80" s="271"/>
      <c r="D80" s="162"/>
      <c r="E80" s="162"/>
      <c r="F80" s="162"/>
      <c r="G80" s="162"/>
      <c r="H80" s="162"/>
      <c r="I80" s="162"/>
      <c r="J80" s="162"/>
      <c r="K80" s="162"/>
      <c r="L80" s="163"/>
      <c r="M80" s="162"/>
      <c r="N80" s="162"/>
      <c r="O80" s="162"/>
      <c r="P80" s="162"/>
      <c r="Q80" s="166"/>
      <c r="R80" s="162"/>
      <c r="S80" s="162"/>
      <c r="T80" s="162"/>
      <c r="U80" s="162"/>
      <c r="V80" s="163"/>
      <c r="W80" s="162"/>
      <c r="X80" s="162"/>
      <c r="Y80" s="162"/>
      <c r="Z80" s="162"/>
      <c r="AA80" s="162"/>
      <c r="AB80" s="162"/>
      <c r="AC80" s="162"/>
      <c r="AD80" s="162"/>
      <c r="AE80" s="162"/>
      <c r="AF80" s="166"/>
      <c r="AG80" s="162" t="s">
        <v>5667</v>
      </c>
      <c r="AH80" s="162" t="s">
        <v>5668</v>
      </c>
      <c r="AI80" s="162">
        <v>0.217</v>
      </c>
      <c r="AJ80" s="162">
        <v>2000</v>
      </c>
      <c r="AK80" s="163" t="s">
        <v>5661</v>
      </c>
      <c r="AL80" s="156"/>
    </row>
    <row r="81" spans="1:38" ht="30" x14ac:dyDescent="0.25">
      <c r="A81" s="95">
        <v>76</v>
      </c>
      <c r="B81" s="287"/>
      <c r="C81" s="271"/>
      <c r="D81" s="162"/>
      <c r="E81" s="162"/>
      <c r="F81" s="162"/>
      <c r="G81" s="162"/>
      <c r="H81" s="162"/>
      <c r="I81" s="162"/>
      <c r="J81" s="162"/>
      <c r="K81" s="162"/>
      <c r="L81" s="163"/>
      <c r="M81" s="162"/>
      <c r="N81" s="162"/>
      <c r="O81" s="162"/>
      <c r="P81" s="162"/>
      <c r="Q81" s="166"/>
      <c r="R81" s="162"/>
      <c r="S81" s="162"/>
      <c r="T81" s="162"/>
      <c r="U81" s="162"/>
      <c r="V81" s="163"/>
      <c r="W81" s="162"/>
      <c r="X81" s="162"/>
      <c r="Y81" s="162"/>
      <c r="Z81" s="162"/>
      <c r="AA81" s="162"/>
      <c r="AB81" s="162"/>
      <c r="AC81" s="162"/>
      <c r="AD81" s="162"/>
      <c r="AE81" s="162"/>
      <c r="AF81" s="166"/>
      <c r="AG81" s="162" t="s">
        <v>5669</v>
      </c>
      <c r="AH81" s="162" t="s">
        <v>5670</v>
      </c>
      <c r="AI81" s="162">
        <v>0.216</v>
      </c>
      <c r="AJ81" s="162">
        <v>2020</v>
      </c>
      <c r="AK81" s="163" t="s">
        <v>5671</v>
      </c>
      <c r="AL81" s="156"/>
    </row>
    <row r="82" spans="1:38" ht="30" x14ac:dyDescent="0.25">
      <c r="A82" s="95">
        <v>77</v>
      </c>
      <c r="B82" s="287"/>
      <c r="C82" s="271"/>
      <c r="D82" s="162"/>
      <c r="E82" s="162"/>
      <c r="F82" s="162"/>
      <c r="G82" s="162"/>
      <c r="H82" s="162"/>
      <c r="I82" s="162"/>
      <c r="J82" s="162"/>
      <c r="K82" s="162"/>
      <c r="L82" s="163"/>
      <c r="M82" s="162"/>
      <c r="N82" s="162"/>
      <c r="O82" s="162"/>
      <c r="P82" s="162"/>
      <c r="Q82" s="166"/>
      <c r="R82" s="162"/>
      <c r="S82" s="162"/>
      <c r="T82" s="162"/>
      <c r="U82" s="162"/>
      <c r="V82" s="163"/>
      <c r="W82" s="162"/>
      <c r="X82" s="162"/>
      <c r="Y82" s="162"/>
      <c r="Z82" s="162"/>
      <c r="AA82" s="162"/>
      <c r="AB82" s="162"/>
      <c r="AC82" s="162"/>
      <c r="AD82" s="162"/>
      <c r="AE82" s="162"/>
      <c r="AF82" s="166"/>
      <c r="AG82" s="162" t="s">
        <v>5672</v>
      </c>
      <c r="AH82" s="162" t="s">
        <v>5673</v>
      </c>
      <c r="AI82" s="162">
        <v>7.4999999999999997E-2</v>
      </c>
      <c r="AJ82" s="162">
        <v>1975</v>
      </c>
      <c r="AK82" s="163" t="s">
        <v>5674</v>
      </c>
      <c r="AL82" s="156"/>
    </row>
    <row r="83" spans="1:38" ht="30" x14ac:dyDescent="0.25">
      <c r="A83" s="95">
        <v>78</v>
      </c>
      <c r="B83" s="287"/>
      <c r="C83" s="271"/>
      <c r="D83" s="162"/>
      <c r="E83" s="162"/>
      <c r="F83" s="162"/>
      <c r="G83" s="162"/>
      <c r="H83" s="162"/>
      <c r="I83" s="162"/>
      <c r="J83" s="162"/>
      <c r="K83" s="162"/>
      <c r="L83" s="163"/>
      <c r="M83" s="162"/>
      <c r="N83" s="162"/>
      <c r="O83" s="162"/>
      <c r="P83" s="162"/>
      <c r="Q83" s="166"/>
      <c r="R83" s="162"/>
      <c r="S83" s="162"/>
      <c r="T83" s="162"/>
      <c r="U83" s="162"/>
      <c r="V83" s="163"/>
      <c r="W83" s="162"/>
      <c r="X83" s="162"/>
      <c r="Y83" s="162"/>
      <c r="Z83" s="162"/>
      <c r="AA83" s="162"/>
      <c r="AB83" s="162"/>
      <c r="AC83" s="162"/>
      <c r="AD83" s="162"/>
      <c r="AE83" s="162"/>
      <c r="AF83" s="166"/>
      <c r="AG83" s="162" t="s">
        <v>5675</v>
      </c>
      <c r="AH83" s="162" t="s">
        <v>5676</v>
      </c>
      <c r="AI83" s="162">
        <v>3.3000000000000002E-2</v>
      </c>
      <c r="AJ83" s="162">
        <v>1975</v>
      </c>
      <c r="AK83" s="163" t="s">
        <v>5674</v>
      </c>
      <c r="AL83" s="156"/>
    </row>
    <row r="84" spans="1:38" ht="30" x14ac:dyDescent="0.25">
      <c r="A84" s="95">
        <v>79</v>
      </c>
      <c r="B84" s="287"/>
      <c r="C84" s="271"/>
      <c r="D84" s="162"/>
      <c r="E84" s="162"/>
      <c r="F84" s="162"/>
      <c r="G84" s="162"/>
      <c r="H84" s="162"/>
      <c r="I84" s="162"/>
      <c r="J84" s="162"/>
      <c r="K84" s="162"/>
      <c r="L84" s="163"/>
      <c r="M84" s="162"/>
      <c r="N84" s="162"/>
      <c r="O84" s="162"/>
      <c r="P84" s="162"/>
      <c r="Q84" s="166"/>
      <c r="R84" s="162"/>
      <c r="S84" s="162"/>
      <c r="T84" s="162"/>
      <c r="U84" s="162"/>
      <c r="V84" s="163"/>
      <c r="W84" s="162"/>
      <c r="X84" s="162"/>
      <c r="Y84" s="162"/>
      <c r="Z84" s="162"/>
      <c r="AA84" s="162"/>
      <c r="AB84" s="162"/>
      <c r="AC84" s="162"/>
      <c r="AD84" s="162"/>
      <c r="AE84" s="162"/>
      <c r="AF84" s="166"/>
      <c r="AG84" s="162" t="s">
        <v>5677</v>
      </c>
      <c r="AH84" s="162" t="s">
        <v>5678</v>
      </c>
      <c r="AI84" s="162">
        <v>7.4999999999999997E-2</v>
      </c>
      <c r="AJ84" s="162">
        <v>1975</v>
      </c>
      <c r="AK84" s="163" t="s">
        <v>5679</v>
      </c>
      <c r="AL84" s="156"/>
    </row>
    <row r="85" spans="1:38" ht="45" x14ac:dyDescent="0.25">
      <c r="A85" s="95">
        <v>80</v>
      </c>
      <c r="B85" s="287"/>
      <c r="C85" s="271"/>
      <c r="D85" s="162"/>
      <c r="E85" s="162"/>
      <c r="F85" s="162"/>
      <c r="G85" s="162"/>
      <c r="H85" s="162"/>
      <c r="I85" s="162"/>
      <c r="J85" s="162"/>
      <c r="K85" s="162"/>
      <c r="L85" s="163"/>
      <c r="M85" s="162"/>
      <c r="N85" s="162"/>
      <c r="O85" s="162"/>
      <c r="P85" s="162"/>
      <c r="Q85" s="166"/>
      <c r="R85" s="162"/>
      <c r="S85" s="162"/>
      <c r="T85" s="162"/>
      <c r="U85" s="162"/>
      <c r="V85" s="163"/>
      <c r="W85" s="162"/>
      <c r="X85" s="162"/>
      <c r="Y85" s="162"/>
      <c r="Z85" s="162"/>
      <c r="AA85" s="162"/>
      <c r="AB85" s="162"/>
      <c r="AC85" s="162"/>
      <c r="AD85" s="162"/>
      <c r="AE85" s="162"/>
      <c r="AF85" s="166"/>
      <c r="AG85" s="162" t="s">
        <v>5680</v>
      </c>
      <c r="AH85" s="162" t="s">
        <v>5681</v>
      </c>
      <c r="AI85" s="162">
        <v>0.111</v>
      </c>
      <c r="AJ85" s="162">
        <v>1975</v>
      </c>
      <c r="AK85" s="163" t="s">
        <v>5682</v>
      </c>
      <c r="AL85" s="156"/>
    </row>
    <row r="86" spans="1:38" ht="30" x14ac:dyDescent="0.25">
      <c r="A86" s="95">
        <v>81</v>
      </c>
      <c r="B86" s="287"/>
      <c r="C86" s="271"/>
      <c r="D86" s="162"/>
      <c r="E86" s="162"/>
      <c r="F86" s="162"/>
      <c r="G86" s="162"/>
      <c r="H86" s="162"/>
      <c r="I86" s="162"/>
      <c r="J86" s="162"/>
      <c r="K86" s="162"/>
      <c r="L86" s="163"/>
      <c r="M86" s="162"/>
      <c r="N86" s="162"/>
      <c r="O86" s="162"/>
      <c r="P86" s="162"/>
      <c r="Q86" s="166"/>
      <c r="R86" s="162"/>
      <c r="S86" s="162"/>
      <c r="T86" s="162"/>
      <c r="U86" s="162"/>
      <c r="V86" s="163"/>
      <c r="W86" s="162"/>
      <c r="X86" s="162"/>
      <c r="Y86" s="162"/>
      <c r="Z86" s="162"/>
      <c r="AA86" s="162"/>
      <c r="AB86" s="162"/>
      <c r="AC86" s="162"/>
      <c r="AD86" s="162"/>
      <c r="AE86" s="162"/>
      <c r="AF86" s="166"/>
      <c r="AG86" s="162" t="s">
        <v>5683</v>
      </c>
      <c r="AH86" s="162" t="s">
        <v>5684</v>
      </c>
      <c r="AI86" s="162">
        <v>0.108</v>
      </c>
      <c r="AJ86" s="162">
        <v>2020</v>
      </c>
      <c r="AK86" s="163" t="s">
        <v>5142</v>
      </c>
      <c r="AL86" s="156"/>
    </row>
    <row r="87" spans="1:38" ht="30" x14ac:dyDescent="0.25">
      <c r="A87" s="95">
        <v>82</v>
      </c>
      <c r="B87" s="287"/>
      <c r="C87" s="271"/>
      <c r="D87" s="162"/>
      <c r="E87" s="162"/>
      <c r="F87" s="162"/>
      <c r="G87" s="162"/>
      <c r="H87" s="162"/>
      <c r="I87" s="162"/>
      <c r="J87" s="162"/>
      <c r="K87" s="162"/>
      <c r="L87" s="163"/>
      <c r="M87" s="162"/>
      <c r="N87" s="162"/>
      <c r="O87" s="162"/>
      <c r="P87" s="162"/>
      <c r="Q87" s="166"/>
      <c r="R87" s="162"/>
      <c r="S87" s="162"/>
      <c r="T87" s="162"/>
      <c r="U87" s="162"/>
      <c r="V87" s="163"/>
      <c r="W87" s="162"/>
      <c r="X87" s="162"/>
      <c r="Y87" s="162"/>
      <c r="Z87" s="162"/>
      <c r="AA87" s="162"/>
      <c r="AB87" s="162"/>
      <c r="AC87" s="162"/>
      <c r="AD87" s="162"/>
      <c r="AE87" s="162"/>
      <c r="AF87" s="166"/>
      <c r="AG87" s="162" t="s">
        <v>5685</v>
      </c>
      <c r="AH87" s="162" t="s">
        <v>5686</v>
      </c>
      <c r="AI87" s="162">
        <v>5.8999999999999997E-2</v>
      </c>
      <c r="AJ87" s="162">
        <v>1975</v>
      </c>
      <c r="AK87" s="163" t="s">
        <v>5674</v>
      </c>
      <c r="AL87" s="156"/>
    </row>
    <row r="88" spans="1:38" ht="30" x14ac:dyDescent="0.25">
      <c r="A88" s="95">
        <v>83</v>
      </c>
      <c r="B88" s="287"/>
      <c r="C88" s="271"/>
      <c r="D88" s="162"/>
      <c r="E88" s="162"/>
      <c r="F88" s="162"/>
      <c r="G88" s="162"/>
      <c r="H88" s="162"/>
      <c r="I88" s="162"/>
      <c r="J88" s="162"/>
      <c r="K88" s="162"/>
      <c r="L88" s="163"/>
      <c r="M88" s="162"/>
      <c r="N88" s="162"/>
      <c r="O88" s="162"/>
      <c r="P88" s="162"/>
      <c r="Q88" s="166"/>
      <c r="R88" s="162"/>
      <c r="S88" s="162"/>
      <c r="T88" s="162"/>
      <c r="U88" s="162"/>
      <c r="V88" s="163"/>
      <c r="W88" s="162"/>
      <c r="X88" s="162"/>
      <c r="Y88" s="162"/>
      <c r="Z88" s="162"/>
      <c r="AA88" s="162"/>
      <c r="AB88" s="162"/>
      <c r="AC88" s="162"/>
      <c r="AD88" s="162"/>
      <c r="AE88" s="162"/>
      <c r="AF88" s="166"/>
      <c r="AG88" s="162" t="s">
        <v>5687</v>
      </c>
      <c r="AH88" s="162" t="s">
        <v>5688</v>
      </c>
      <c r="AI88" s="162">
        <v>0.22800000000000001</v>
      </c>
      <c r="AJ88" s="162">
        <v>1975</v>
      </c>
      <c r="AK88" s="163" t="s">
        <v>2585</v>
      </c>
      <c r="AL88" s="156"/>
    </row>
    <row r="89" spans="1:38" ht="30.75" thickBot="1" x14ac:dyDescent="0.3">
      <c r="A89" s="95">
        <v>84</v>
      </c>
      <c r="B89" s="210"/>
      <c r="C89" s="281"/>
      <c r="D89" s="173"/>
      <c r="E89" s="173"/>
      <c r="F89" s="173"/>
      <c r="G89" s="173"/>
      <c r="H89" s="173"/>
      <c r="I89" s="173"/>
      <c r="J89" s="173"/>
      <c r="K89" s="173"/>
      <c r="L89" s="174"/>
      <c r="M89" s="173"/>
      <c r="N89" s="173"/>
      <c r="O89" s="173"/>
      <c r="P89" s="173"/>
      <c r="Q89" s="180"/>
      <c r="R89" s="173"/>
      <c r="S89" s="173"/>
      <c r="T89" s="173"/>
      <c r="U89" s="173"/>
      <c r="V89" s="174"/>
      <c r="W89" s="173"/>
      <c r="X89" s="173"/>
      <c r="Y89" s="173"/>
      <c r="Z89" s="173"/>
      <c r="AA89" s="173"/>
      <c r="AB89" s="173"/>
      <c r="AC89" s="173"/>
      <c r="AD89" s="173"/>
      <c r="AE89" s="173"/>
      <c r="AF89" s="180"/>
      <c r="AG89" s="173" t="s">
        <v>5689</v>
      </c>
      <c r="AH89" s="173" t="s">
        <v>5690</v>
      </c>
      <c r="AI89" s="173">
        <v>0.19</v>
      </c>
      <c r="AJ89" s="173">
        <v>2010</v>
      </c>
      <c r="AK89" s="174" t="s">
        <v>5691</v>
      </c>
      <c r="AL89" s="156"/>
    </row>
    <row r="90" spans="1:38" ht="30" x14ac:dyDescent="0.25">
      <c r="A90" s="95">
        <v>85</v>
      </c>
      <c r="B90" s="205">
        <v>16</v>
      </c>
      <c r="C90" s="271" t="s">
        <v>5387</v>
      </c>
      <c r="D90" s="160"/>
      <c r="E90" s="160"/>
      <c r="F90" s="160"/>
      <c r="G90" s="160"/>
      <c r="H90" s="160"/>
      <c r="I90" s="160"/>
      <c r="J90" s="160"/>
      <c r="K90" s="193"/>
      <c r="L90" s="265"/>
      <c r="M90" s="160" t="s">
        <v>5692</v>
      </c>
      <c r="N90" s="160" t="s">
        <v>5693</v>
      </c>
      <c r="O90" s="160">
        <v>0.28799999999999998</v>
      </c>
      <c r="P90" s="160">
        <v>1984</v>
      </c>
      <c r="Q90" s="193" t="s">
        <v>5420</v>
      </c>
      <c r="R90" s="160" t="s">
        <v>1677</v>
      </c>
      <c r="S90" s="160" t="s">
        <v>1677</v>
      </c>
      <c r="T90" s="160">
        <v>1959</v>
      </c>
      <c r="U90" s="160" t="s">
        <v>1642</v>
      </c>
      <c r="V90" s="193" t="s">
        <v>5489</v>
      </c>
      <c r="W90" s="169" t="s">
        <v>5694</v>
      </c>
      <c r="X90" s="169">
        <v>0.31</v>
      </c>
      <c r="Y90" s="169" t="s">
        <v>5695</v>
      </c>
      <c r="Z90" s="169">
        <v>0.31</v>
      </c>
      <c r="AA90" s="169">
        <v>1959</v>
      </c>
      <c r="AB90" s="169" t="s">
        <v>267</v>
      </c>
      <c r="AC90" s="169">
        <v>11</v>
      </c>
      <c r="AD90" s="169"/>
      <c r="AE90" s="169"/>
      <c r="AF90" s="170">
        <f>SUM(AC90:AE90)</f>
        <v>11</v>
      </c>
      <c r="AG90" s="169" t="s">
        <v>5696</v>
      </c>
      <c r="AH90" s="169" t="s">
        <v>5697</v>
      </c>
      <c r="AI90" s="169">
        <v>5.8000000000000003E-2</v>
      </c>
      <c r="AJ90" s="169">
        <v>1959</v>
      </c>
      <c r="AK90" s="182" t="s">
        <v>5682</v>
      </c>
      <c r="AL90" s="156"/>
    </row>
    <row r="91" spans="1:38" ht="30" x14ac:dyDescent="0.25">
      <c r="A91" s="95">
        <v>86</v>
      </c>
      <c r="B91" s="185"/>
      <c r="C91" s="271" t="s">
        <v>5387</v>
      </c>
      <c r="D91" s="169"/>
      <c r="E91" s="169"/>
      <c r="F91" s="169"/>
      <c r="G91" s="169"/>
      <c r="H91" s="169"/>
      <c r="I91" s="169"/>
      <c r="J91" s="169"/>
      <c r="K91" s="170"/>
      <c r="L91" s="302"/>
      <c r="M91" s="169" t="s">
        <v>5698</v>
      </c>
      <c r="N91" s="169" t="s">
        <v>5699</v>
      </c>
      <c r="O91" s="169">
        <v>0.28499999999999998</v>
      </c>
      <c r="P91" s="169">
        <v>1979</v>
      </c>
      <c r="Q91" s="170" t="s">
        <v>5420</v>
      </c>
      <c r="R91" s="162" t="s">
        <v>5700</v>
      </c>
      <c r="S91" s="162"/>
      <c r="T91" s="162"/>
      <c r="U91" s="162"/>
      <c r="V91" s="166"/>
      <c r="W91" s="162"/>
      <c r="X91" s="162"/>
      <c r="Y91" s="162"/>
      <c r="Z91" s="162"/>
      <c r="AA91" s="162"/>
      <c r="AB91" s="162"/>
      <c r="AC91" s="162"/>
      <c r="AD91" s="162"/>
      <c r="AE91" s="162"/>
      <c r="AF91" s="166"/>
      <c r="AG91" s="162" t="s">
        <v>5701</v>
      </c>
      <c r="AH91" s="162" t="s">
        <v>5702</v>
      </c>
      <c r="AI91" s="162">
        <v>5.8000000000000003E-2</v>
      </c>
      <c r="AJ91" s="162">
        <v>1959</v>
      </c>
      <c r="AK91" s="163" t="s">
        <v>5682</v>
      </c>
      <c r="AL91" s="156"/>
    </row>
    <row r="92" spans="1:38" ht="30" x14ac:dyDescent="0.25">
      <c r="A92" s="95">
        <v>87</v>
      </c>
      <c r="B92" s="185"/>
      <c r="C92" s="271" t="s">
        <v>5387</v>
      </c>
      <c r="D92" s="169"/>
      <c r="E92" s="169"/>
      <c r="F92" s="169"/>
      <c r="G92" s="169"/>
      <c r="H92" s="169"/>
      <c r="I92" s="169"/>
      <c r="J92" s="169"/>
      <c r="K92" s="170"/>
      <c r="L92" s="302"/>
      <c r="M92" s="169" t="s">
        <v>5703</v>
      </c>
      <c r="N92" s="169" t="s">
        <v>5704</v>
      </c>
      <c r="O92" s="169">
        <v>0</v>
      </c>
      <c r="P92" s="169">
        <v>1971</v>
      </c>
      <c r="Q92" s="170" t="s">
        <v>5420</v>
      </c>
      <c r="R92" s="169"/>
      <c r="S92" s="169"/>
      <c r="T92" s="169"/>
      <c r="U92" s="169"/>
      <c r="V92" s="169"/>
      <c r="W92" s="162"/>
      <c r="X92" s="162"/>
      <c r="Y92" s="162"/>
      <c r="Z92" s="162"/>
      <c r="AA92" s="162"/>
      <c r="AB92" s="162"/>
      <c r="AC92" s="162"/>
      <c r="AD92" s="162"/>
      <c r="AE92" s="162"/>
      <c r="AF92" s="166"/>
      <c r="AG92" s="162" t="s">
        <v>5705</v>
      </c>
      <c r="AH92" s="162" t="s">
        <v>5706</v>
      </c>
      <c r="AI92" s="162">
        <v>5.8000000000000003E-2</v>
      </c>
      <c r="AJ92" s="162">
        <v>1959</v>
      </c>
      <c r="AK92" s="163" t="s">
        <v>5707</v>
      </c>
      <c r="AL92" s="156"/>
    </row>
    <row r="93" spans="1:38" ht="30" x14ac:dyDescent="0.25">
      <c r="A93" s="95">
        <v>88</v>
      </c>
      <c r="B93" s="185"/>
      <c r="C93" s="185"/>
      <c r="D93" s="169"/>
      <c r="E93" s="169"/>
      <c r="F93" s="169"/>
      <c r="G93" s="169"/>
      <c r="H93" s="169"/>
      <c r="I93" s="169"/>
      <c r="J93" s="169"/>
      <c r="K93" s="170"/>
      <c r="L93" s="302"/>
      <c r="M93" s="169"/>
      <c r="N93" s="169"/>
      <c r="O93" s="169"/>
      <c r="P93" s="169"/>
      <c r="Q93" s="170"/>
      <c r="R93" s="169"/>
      <c r="S93" s="169"/>
      <c r="T93" s="169"/>
      <c r="U93" s="169"/>
      <c r="V93" s="169"/>
      <c r="W93" s="162"/>
      <c r="X93" s="162"/>
      <c r="Y93" s="162"/>
      <c r="Z93" s="162"/>
      <c r="AA93" s="162"/>
      <c r="AB93" s="162"/>
      <c r="AC93" s="162"/>
      <c r="AD93" s="162"/>
      <c r="AE93" s="162"/>
      <c r="AF93" s="166"/>
      <c r="AG93" s="162" t="s">
        <v>5708</v>
      </c>
      <c r="AH93" s="162" t="s">
        <v>5709</v>
      </c>
      <c r="AI93" s="162">
        <v>5.8000000000000003E-2</v>
      </c>
      <c r="AJ93" s="162">
        <v>1959</v>
      </c>
      <c r="AK93" s="163" t="s">
        <v>5707</v>
      </c>
      <c r="AL93" s="156"/>
    </row>
    <row r="94" spans="1:38" ht="30" x14ac:dyDescent="0.25">
      <c r="A94" s="95">
        <v>89</v>
      </c>
      <c r="B94" s="185"/>
      <c r="C94" s="185"/>
      <c r="D94" s="169"/>
      <c r="E94" s="169"/>
      <c r="F94" s="169"/>
      <c r="G94" s="169"/>
      <c r="H94" s="169"/>
      <c r="I94" s="169"/>
      <c r="J94" s="169"/>
      <c r="K94" s="170"/>
      <c r="L94" s="302"/>
      <c r="M94" s="169"/>
      <c r="N94" s="169"/>
      <c r="O94" s="169"/>
      <c r="P94" s="169"/>
      <c r="Q94" s="170"/>
      <c r="R94" s="169"/>
      <c r="S94" s="169"/>
      <c r="T94" s="169"/>
      <c r="U94" s="169"/>
      <c r="V94" s="169"/>
      <c r="W94" s="162"/>
      <c r="X94" s="162"/>
      <c r="Y94" s="162"/>
      <c r="Z94" s="162"/>
      <c r="AA94" s="162"/>
      <c r="AB94" s="162"/>
      <c r="AC94" s="162"/>
      <c r="AD94" s="162"/>
      <c r="AE94" s="162"/>
      <c r="AF94" s="166"/>
      <c r="AG94" s="162" t="s">
        <v>5710</v>
      </c>
      <c r="AH94" s="162" t="s">
        <v>5711</v>
      </c>
      <c r="AI94" s="162">
        <v>5.8000000000000003E-2</v>
      </c>
      <c r="AJ94" s="162">
        <v>1959</v>
      </c>
      <c r="AK94" s="163" t="s">
        <v>3179</v>
      </c>
      <c r="AL94" s="156"/>
    </row>
    <row r="95" spans="1:38" ht="30" x14ac:dyDescent="0.25">
      <c r="A95" s="95">
        <v>90</v>
      </c>
      <c r="B95" s="185"/>
      <c r="C95" s="185"/>
      <c r="D95" s="169"/>
      <c r="E95" s="169"/>
      <c r="F95" s="169"/>
      <c r="G95" s="169"/>
      <c r="H95" s="169"/>
      <c r="I95" s="169"/>
      <c r="J95" s="169"/>
      <c r="K95" s="170"/>
      <c r="L95" s="302"/>
      <c r="M95" s="169"/>
      <c r="N95" s="169"/>
      <c r="O95" s="169"/>
      <c r="P95" s="169"/>
      <c r="Q95" s="170"/>
      <c r="R95" s="169"/>
      <c r="S95" s="169"/>
      <c r="T95" s="169"/>
      <c r="U95" s="169"/>
      <c r="V95" s="169"/>
      <c r="W95" s="162"/>
      <c r="X95" s="162"/>
      <c r="Y95" s="162"/>
      <c r="Z95" s="162"/>
      <c r="AA95" s="162"/>
      <c r="AB95" s="162"/>
      <c r="AC95" s="162"/>
      <c r="AD95" s="162"/>
      <c r="AE95" s="162"/>
      <c r="AF95" s="166"/>
      <c r="AG95" s="162" t="s">
        <v>5712</v>
      </c>
      <c r="AH95" s="162" t="s">
        <v>5713</v>
      </c>
      <c r="AI95" s="162">
        <v>5.8000000000000003E-2</v>
      </c>
      <c r="AJ95" s="162">
        <v>1959</v>
      </c>
      <c r="AK95" s="163" t="s">
        <v>5707</v>
      </c>
      <c r="AL95" s="156"/>
    </row>
    <row r="96" spans="1:38" ht="30" x14ac:dyDescent="0.25">
      <c r="A96" s="95">
        <v>91</v>
      </c>
      <c r="B96" s="185"/>
      <c r="C96" s="185"/>
      <c r="D96" s="169"/>
      <c r="E96" s="169"/>
      <c r="F96" s="169"/>
      <c r="G96" s="169"/>
      <c r="H96" s="169"/>
      <c r="I96" s="169"/>
      <c r="J96" s="169"/>
      <c r="K96" s="170"/>
      <c r="L96" s="302"/>
      <c r="M96" s="169"/>
      <c r="N96" s="169"/>
      <c r="O96" s="169"/>
      <c r="P96" s="169"/>
      <c r="Q96" s="170"/>
      <c r="R96" s="169"/>
      <c r="S96" s="169"/>
      <c r="T96" s="169"/>
      <c r="U96" s="169"/>
      <c r="V96" s="169"/>
      <c r="W96" s="162"/>
      <c r="X96" s="162"/>
      <c r="Y96" s="162"/>
      <c r="Z96" s="162"/>
      <c r="AA96" s="162"/>
      <c r="AB96" s="162"/>
      <c r="AC96" s="162"/>
      <c r="AD96" s="162"/>
      <c r="AE96" s="162"/>
      <c r="AF96" s="166"/>
      <c r="AG96" s="162" t="s">
        <v>5714</v>
      </c>
      <c r="AH96" s="162" t="s">
        <v>5715</v>
      </c>
      <c r="AI96" s="162">
        <v>5.8000000000000003E-2</v>
      </c>
      <c r="AJ96" s="162">
        <v>1959</v>
      </c>
      <c r="AK96" s="163" t="s">
        <v>5707</v>
      </c>
      <c r="AL96" s="156" t="s">
        <v>5716</v>
      </c>
    </row>
    <row r="97" spans="1:38" ht="30.75" thickBot="1" x14ac:dyDescent="0.3">
      <c r="A97" s="95">
        <v>92</v>
      </c>
      <c r="B97" s="259"/>
      <c r="C97" s="207"/>
      <c r="D97" s="200"/>
      <c r="E97" s="200"/>
      <c r="F97" s="200"/>
      <c r="G97" s="200"/>
      <c r="H97" s="200"/>
      <c r="I97" s="200"/>
      <c r="J97" s="200"/>
      <c r="K97" s="203"/>
      <c r="L97" s="211"/>
      <c r="M97" s="200"/>
      <c r="N97" s="200"/>
      <c r="O97" s="200"/>
      <c r="P97" s="200"/>
      <c r="Q97" s="203"/>
      <c r="R97" s="191"/>
      <c r="S97" s="191"/>
      <c r="T97" s="191"/>
      <c r="U97" s="191"/>
      <c r="V97" s="191"/>
      <c r="W97" s="173"/>
      <c r="X97" s="173"/>
      <c r="Y97" s="173"/>
      <c r="Z97" s="173"/>
      <c r="AA97" s="173"/>
      <c r="AB97" s="173"/>
      <c r="AC97" s="173"/>
      <c r="AD97" s="173"/>
      <c r="AE97" s="173"/>
      <c r="AF97" s="180"/>
      <c r="AG97" s="175" t="s">
        <v>5717</v>
      </c>
      <c r="AH97" s="175" t="s">
        <v>5718</v>
      </c>
      <c r="AI97" s="175">
        <v>5.8000000000000003E-2</v>
      </c>
      <c r="AJ97" s="175">
        <v>1959</v>
      </c>
      <c r="AK97" s="194" t="s">
        <v>5719</v>
      </c>
      <c r="AL97" s="156" t="s">
        <v>5716</v>
      </c>
    </row>
    <row r="98" spans="1:38" ht="30" x14ac:dyDescent="0.25">
      <c r="A98" s="95">
        <v>93</v>
      </c>
      <c r="B98" s="205">
        <v>17</v>
      </c>
      <c r="C98" s="206" t="s">
        <v>5397</v>
      </c>
      <c r="D98" s="160"/>
      <c r="E98" s="160"/>
      <c r="F98" s="160"/>
      <c r="G98" s="160"/>
      <c r="H98" s="160"/>
      <c r="I98" s="160"/>
      <c r="J98" s="160"/>
      <c r="K98" s="160"/>
      <c r="L98" s="161"/>
      <c r="M98" s="160" t="s">
        <v>5720</v>
      </c>
      <c r="N98" s="160" t="s">
        <v>5721</v>
      </c>
      <c r="O98" s="160">
        <v>0.78800000000000003</v>
      </c>
      <c r="P98" s="160">
        <v>1986</v>
      </c>
      <c r="Q98" s="193" t="s">
        <v>5722</v>
      </c>
      <c r="R98" s="160" t="s">
        <v>1681</v>
      </c>
      <c r="S98" s="160" t="s">
        <v>1681</v>
      </c>
      <c r="T98" s="160">
        <v>1988</v>
      </c>
      <c r="U98" s="160" t="s">
        <v>1642</v>
      </c>
      <c r="V98" s="161" t="s">
        <v>5723</v>
      </c>
      <c r="W98" s="169" t="s">
        <v>5724</v>
      </c>
      <c r="X98" s="169">
        <v>7.0460000000000003</v>
      </c>
      <c r="Y98" s="169" t="s">
        <v>5725</v>
      </c>
      <c r="Z98" s="169"/>
      <c r="AA98" s="169">
        <v>1988</v>
      </c>
      <c r="AB98" s="169" t="s">
        <v>5643</v>
      </c>
      <c r="AC98" s="169">
        <v>4</v>
      </c>
      <c r="AD98" s="169"/>
      <c r="AE98" s="169">
        <v>107</v>
      </c>
      <c r="AF98" s="170">
        <f>SUM(AC98:AE98)</f>
        <v>111</v>
      </c>
      <c r="AG98" s="160"/>
      <c r="AH98" s="160"/>
      <c r="AI98" s="160"/>
      <c r="AJ98" s="160"/>
      <c r="AK98" s="161"/>
      <c r="AL98" s="156"/>
    </row>
    <row r="99" spans="1:38" ht="30" x14ac:dyDescent="0.25">
      <c r="A99" s="95">
        <v>94</v>
      </c>
      <c r="B99" s="185"/>
      <c r="C99" s="271" t="s">
        <v>5397</v>
      </c>
      <c r="D99" s="169"/>
      <c r="E99" s="169"/>
      <c r="F99" s="169"/>
      <c r="G99" s="169"/>
      <c r="H99" s="169"/>
      <c r="I99" s="169"/>
      <c r="J99" s="169"/>
      <c r="K99" s="169"/>
      <c r="L99" s="182"/>
      <c r="M99" s="162" t="s">
        <v>5726</v>
      </c>
      <c r="N99" s="162" t="s">
        <v>5727</v>
      </c>
      <c r="O99" s="162">
        <v>0.98699999999999999</v>
      </c>
      <c r="P99" s="162">
        <v>1975</v>
      </c>
      <c r="Q99" s="166" t="s">
        <v>5728</v>
      </c>
      <c r="R99" s="162" t="s">
        <v>5729</v>
      </c>
      <c r="S99" s="162"/>
      <c r="T99" s="162"/>
      <c r="U99" s="162"/>
      <c r="V99" s="163"/>
      <c r="W99" s="162"/>
      <c r="X99" s="162"/>
      <c r="Y99" s="162"/>
      <c r="Z99" s="162"/>
      <c r="AA99" s="162"/>
      <c r="AB99" s="162"/>
      <c r="AC99" s="162"/>
      <c r="AD99" s="162"/>
      <c r="AE99" s="162"/>
      <c r="AF99" s="166"/>
      <c r="AG99" s="162"/>
      <c r="AH99" s="162"/>
      <c r="AI99" s="162"/>
      <c r="AJ99" s="162"/>
      <c r="AK99" s="163"/>
      <c r="AL99" s="156"/>
    </row>
    <row r="100" spans="1:38" ht="30" x14ac:dyDescent="0.25">
      <c r="A100" s="95">
        <v>95</v>
      </c>
      <c r="B100" s="185"/>
      <c r="C100" s="271" t="s">
        <v>5404</v>
      </c>
      <c r="D100" s="169"/>
      <c r="E100" s="169"/>
      <c r="F100" s="169"/>
      <c r="G100" s="169"/>
      <c r="H100" s="169"/>
      <c r="I100" s="169"/>
      <c r="J100" s="169"/>
      <c r="K100" s="169"/>
      <c r="L100" s="182"/>
      <c r="M100" s="162" t="s">
        <v>5730</v>
      </c>
      <c r="N100" s="162" t="s">
        <v>5731</v>
      </c>
      <c r="O100" s="162">
        <v>0.78800000000000003</v>
      </c>
      <c r="P100" s="162">
        <v>1987</v>
      </c>
      <c r="Q100" s="166" t="s">
        <v>1267</v>
      </c>
      <c r="R100" s="162"/>
      <c r="S100" s="162"/>
      <c r="T100" s="162"/>
      <c r="U100" s="162"/>
      <c r="V100" s="163"/>
      <c r="W100" s="162" t="s">
        <v>5732</v>
      </c>
      <c r="X100" s="162">
        <v>1.2809999999999999</v>
      </c>
      <c r="Y100" s="162" t="s">
        <v>5733</v>
      </c>
      <c r="Z100" s="162"/>
      <c r="AA100" s="162">
        <v>2011</v>
      </c>
      <c r="AB100" s="162" t="s">
        <v>5734</v>
      </c>
      <c r="AC100" s="162"/>
      <c r="AD100" s="162"/>
      <c r="AE100" s="162">
        <v>41</v>
      </c>
      <c r="AF100" s="166">
        <f>SUM(AC100:AE100)</f>
        <v>41</v>
      </c>
      <c r="AG100" s="162"/>
      <c r="AH100" s="162"/>
      <c r="AI100" s="162"/>
      <c r="AJ100" s="162"/>
      <c r="AK100" s="163"/>
      <c r="AL100" s="156"/>
    </row>
    <row r="101" spans="1:38" ht="30.75" thickBot="1" x14ac:dyDescent="0.3">
      <c r="A101" s="95">
        <v>96</v>
      </c>
      <c r="B101" s="185"/>
      <c r="C101" s="281" t="s">
        <v>5404</v>
      </c>
      <c r="D101" s="169"/>
      <c r="E101" s="169"/>
      <c r="F101" s="169"/>
      <c r="G101" s="169"/>
      <c r="H101" s="169"/>
      <c r="I101" s="169"/>
      <c r="J101" s="169"/>
      <c r="K101" s="169"/>
      <c r="L101" s="182"/>
      <c r="M101" s="162" t="s">
        <v>5735</v>
      </c>
      <c r="N101" s="162" t="s">
        <v>5736</v>
      </c>
      <c r="O101" s="162">
        <v>0.628</v>
      </c>
      <c r="P101" s="162">
        <v>1986</v>
      </c>
      <c r="Q101" s="166" t="s">
        <v>5420</v>
      </c>
      <c r="R101" s="169"/>
      <c r="S101" s="169"/>
      <c r="T101" s="169"/>
      <c r="U101" s="169"/>
      <c r="V101" s="182"/>
      <c r="W101" s="162"/>
      <c r="X101" s="162"/>
      <c r="Y101" s="162"/>
      <c r="Z101" s="162"/>
      <c r="AA101" s="162"/>
      <c r="AB101" s="162"/>
      <c r="AC101" s="162"/>
      <c r="AD101" s="162"/>
      <c r="AE101" s="162"/>
      <c r="AF101" s="166"/>
      <c r="AG101" s="162"/>
      <c r="AH101" s="162"/>
      <c r="AI101" s="162"/>
      <c r="AJ101" s="162"/>
      <c r="AK101" s="163"/>
      <c r="AL101" s="156"/>
    </row>
    <row r="102" spans="1:38" ht="30.75" thickBot="1" x14ac:dyDescent="0.3">
      <c r="A102" s="95">
        <v>97</v>
      </c>
      <c r="B102" s="205">
        <v>18</v>
      </c>
      <c r="C102" s="186" t="s">
        <v>5387</v>
      </c>
      <c r="D102" s="160"/>
      <c r="E102" s="160"/>
      <c r="F102" s="160"/>
      <c r="G102" s="160"/>
      <c r="H102" s="160"/>
      <c r="I102" s="160"/>
      <c r="J102" s="160"/>
      <c r="K102" s="160"/>
      <c r="L102" s="161"/>
      <c r="M102" s="160" t="s">
        <v>5737</v>
      </c>
      <c r="N102" s="160" t="s">
        <v>5738</v>
      </c>
      <c r="O102" s="160">
        <v>1.278</v>
      </c>
      <c r="P102" s="160">
        <v>1986</v>
      </c>
      <c r="Q102" s="193" t="s">
        <v>5420</v>
      </c>
      <c r="R102" s="160" t="s">
        <v>1684</v>
      </c>
      <c r="S102" s="160" t="s">
        <v>1684</v>
      </c>
      <c r="T102" s="160">
        <v>1988</v>
      </c>
      <c r="U102" s="160" t="s">
        <v>1642</v>
      </c>
      <c r="V102" s="161" t="s">
        <v>5561</v>
      </c>
      <c r="W102" s="160" t="s">
        <v>5739</v>
      </c>
      <c r="X102" s="160">
        <f>1.641+0.044</f>
        <v>1.6850000000000001</v>
      </c>
      <c r="Y102" s="160" t="s">
        <v>5740</v>
      </c>
      <c r="Z102" s="160"/>
      <c r="AA102" s="160" t="s">
        <v>5741</v>
      </c>
      <c r="AB102" s="160" t="s">
        <v>5742</v>
      </c>
      <c r="AC102" s="160"/>
      <c r="AD102" s="160"/>
      <c r="AE102" s="160">
        <v>34</v>
      </c>
      <c r="AF102" s="193">
        <f>SUM(AC102:AE102)</f>
        <v>34</v>
      </c>
      <c r="AG102" s="169" t="s">
        <v>5743</v>
      </c>
      <c r="AH102" s="169" t="s">
        <v>5744</v>
      </c>
      <c r="AI102" s="169">
        <v>9.8000000000000004E-2</v>
      </c>
      <c r="AJ102" s="169">
        <v>1972</v>
      </c>
      <c r="AK102" s="182" t="s">
        <v>2625</v>
      </c>
      <c r="AL102" s="156"/>
    </row>
    <row r="103" spans="1:38" ht="30" x14ac:dyDescent="0.25">
      <c r="A103" s="95">
        <v>98</v>
      </c>
      <c r="B103" s="185"/>
      <c r="C103" s="271" t="s">
        <v>5404</v>
      </c>
      <c r="D103" s="169"/>
      <c r="E103" s="169"/>
      <c r="F103" s="169"/>
      <c r="G103" s="169"/>
      <c r="H103" s="169"/>
      <c r="I103" s="169"/>
      <c r="J103" s="169"/>
      <c r="K103" s="169"/>
      <c r="L103" s="182"/>
      <c r="M103" s="162" t="s">
        <v>5745</v>
      </c>
      <c r="N103" s="162" t="s">
        <v>5746</v>
      </c>
      <c r="O103" s="162">
        <v>0.69799999999999995</v>
      </c>
      <c r="P103" s="162">
        <v>1986</v>
      </c>
      <c r="Q103" s="166" t="s">
        <v>5747</v>
      </c>
      <c r="R103" s="162" t="s">
        <v>5748</v>
      </c>
      <c r="S103" s="162"/>
      <c r="T103" s="162"/>
      <c r="U103" s="162"/>
      <c r="V103" s="163"/>
      <c r="W103" s="162" t="s">
        <v>5749</v>
      </c>
      <c r="X103" s="162">
        <v>3.4000000000000002E-2</v>
      </c>
      <c r="Y103" s="160" t="s">
        <v>5750</v>
      </c>
      <c r="Z103" s="162"/>
      <c r="AA103" s="162">
        <v>2021</v>
      </c>
      <c r="AB103" s="162" t="s">
        <v>5751</v>
      </c>
      <c r="AC103" s="162"/>
      <c r="AD103" s="162"/>
      <c r="AE103" s="162">
        <v>1</v>
      </c>
      <c r="AF103" s="193">
        <f>SUM(AC103:AE103)</f>
        <v>1</v>
      </c>
      <c r="AG103" s="162" t="s">
        <v>5752</v>
      </c>
      <c r="AH103" s="162" t="s">
        <v>5753</v>
      </c>
      <c r="AI103" s="162">
        <v>9.8000000000000004E-2</v>
      </c>
      <c r="AJ103" s="162">
        <v>1972</v>
      </c>
      <c r="AK103" s="163" t="s">
        <v>2625</v>
      </c>
      <c r="AL103" s="162" t="s">
        <v>5754</v>
      </c>
    </row>
    <row r="104" spans="1:38" ht="30" x14ac:dyDescent="0.25">
      <c r="A104" s="95">
        <v>99</v>
      </c>
      <c r="B104" s="185"/>
      <c r="C104" s="185"/>
      <c r="D104" s="169"/>
      <c r="E104" s="169"/>
      <c r="F104" s="169"/>
      <c r="G104" s="169"/>
      <c r="H104" s="169"/>
      <c r="I104" s="169"/>
      <c r="J104" s="169"/>
      <c r="K104" s="169"/>
      <c r="L104" s="182"/>
      <c r="M104" s="169"/>
      <c r="N104" s="169"/>
      <c r="O104" s="169"/>
      <c r="P104" s="169"/>
      <c r="Q104" s="170"/>
      <c r="R104" s="169"/>
      <c r="S104" s="169"/>
      <c r="T104" s="169"/>
      <c r="U104" s="169"/>
      <c r="V104" s="182"/>
      <c r="W104" s="162" t="s">
        <v>5755</v>
      </c>
      <c r="X104" s="162">
        <v>0.21</v>
      </c>
      <c r="Y104" s="162" t="s">
        <v>5756</v>
      </c>
      <c r="Z104" s="162"/>
      <c r="AA104" s="162">
        <v>2010</v>
      </c>
      <c r="AB104" s="162" t="s">
        <v>5742</v>
      </c>
      <c r="AC104" s="162"/>
      <c r="AD104" s="162"/>
      <c r="AE104" s="162">
        <v>8</v>
      </c>
      <c r="AF104" s="166">
        <f>SUM(AC104:AE104)</f>
        <v>8</v>
      </c>
      <c r="AG104" s="162" t="s">
        <v>5757</v>
      </c>
      <c r="AH104" s="162" t="s">
        <v>5758</v>
      </c>
      <c r="AI104" s="162">
        <v>0.05</v>
      </c>
      <c r="AJ104" s="162">
        <v>1972</v>
      </c>
      <c r="AK104" s="163" t="s">
        <v>3116</v>
      </c>
      <c r="AL104" s="156"/>
    </row>
    <row r="105" spans="1:38" ht="30" x14ac:dyDescent="0.25">
      <c r="A105" s="95">
        <v>100</v>
      </c>
      <c r="B105" s="185"/>
      <c r="C105" s="185"/>
      <c r="D105" s="169"/>
      <c r="E105" s="169"/>
      <c r="F105" s="169"/>
      <c r="G105" s="169"/>
      <c r="H105" s="169"/>
      <c r="I105" s="169"/>
      <c r="J105" s="169"/>
      <c r="K105" s="169"/>
      <c r="L105" s="182"/>
      <c r="M105" s="169"/>
      <c r="N105" s="169"/>
      <c r="O105" s="169"/>
      <c r="P105" s="169"/>
      <c r="Q105" s="170"/>
      <c r="R105" s="169"/>
      <c r="S105" s="169"/>
      <c r="T105" s="169"/>
      <c r="U105" s="169"/>
      <c r="V105" s="182"/>
      <c r="W105" s="162"/>
      <c r="X105" s="162"/>
      <c r="Y105" s="162"/>
      <c r="Z105" s="162"/>
      <c r="AA105" s="162"/>
      <c r="AB105" s="162"/>
      <c r="AC105" s="162"/>
      <c r="AD105" s="162"/>
      <c r="AE105" s="162"/>
      <c r="AF105" s="166"/>
      <c r="AG105" s="162" t="s">
        <v>5759</v>
      </c>
      <c r="AH105" s="162" t="s">
        <v>5760</v>
      </c>
      <c r="AI105" s="162">
        <v>0.05</v>
      </c>
      <c r="AJ105" s="162">
        <v>1972</v>
      </c>
      <c r="AK105" s="163" t="s">
        <v>5761</v>
      </c>
      <c r="AL105" s="156"/>
    </row>
    <row r="106" spans="1:38" ht="15.75" thickBot="1" x14ac:dyDescent="0.3">
      <c r="A106" s="95">
        <v>101</v>
      </c>
      <c r="B106" s="259"/>
      <c r="C106" s="259"/>
      <c r="D106" s="200"/>
      <c r="E106" s="200"/>
      <c r="F106" s="200"/>
      <c r="G106" s="200"/>
      <c r="H106" s="200"/>
      <c r="I106" s="200"/>
      <c r="J106" s="200"/>
      <c r="K106" s="200"/>
      <c r="L106" s="201"/>
      <c r="M106" s="200"/>
      <c r="N106" s="200"/>
      <c r="O106" s="200"/>
      <c r="P106" s="200"/>
      <c r="Q106" s="203"/>
      <c r="R106" s="200"/>
      <c r="S106" s="200"/>
      <c r="T106" s="200"/>
      <c r="U106" s="200"/>
      <c r="V106" s="201"/>
      <c r="W106" s="173"/>
      <c r="X106" s="173"/>
      <c r="Y106" s="173"/>
      <c r="Z106" s="173"/>
      <c r="AA106" s="173"/>
      <c r="AB106" s="173"/>
      <c r="AC106" s="173"/>
      <c r="AD106" s="173"/>
      <c r="AE106" s="173"/>
      <c r="AF106" s="180"/>
      <c r="AG106" s="173" t="s">
        <v>5762</v>
      </c>
      <c r="AH106" s="173" t="s">
        <v>5763</v>
      </c>
      <c r="AI106" s="173">
        <v>0.08</v>
      </c>
      <c r="AJ106" s="173">
        <v>2009</v>
      </c>
      <c r="AK106" s="174" t="s">
        <v>5764</v>
      </c>
      <c r="AL106" s="156"/>
    </row>
    <row r="107" spans="1:38" ht="30" x14ac:dyDescent="0.25">
      <c r="A107" s="95">
        <v>102</v>
      </c>
      <c r="B107" s="205">
        <v>19</v>
      </c>
      <c r="C107" s="271" t="s">
        <v>5387</v>
      </c>
      <c r="D107" s="160"/>
      <c r="E107" s="160"/>
      <c r="F107" s="160"/>
      <c r="G107" s="160"/>
      <c r="H107" s="160"/>
      <c r="I107" s="160"/>
      <c r="J107" s="160"/>
      <c r="K107" s="160"/>
      <c r="L107" s="161"/>
      <c r="M107" s="160" t="s">
        <v>5765</v>
      </c>
      <c r="N107" s="160" t="s">
        <v>5766</v>
      </c>
      <c r="O107" s="160">
        <v>0.70599999999999996</v>
      </c>
      <c r="P107" s="160" t="s">
        <v>1658</v>
      </c>
      <c r="Q107" s="193" t="s">
        <v>1308</v>
      </c>
      <c r="R107" s="160" t="s">
        <v>1686</v>
      </c>
      <c r="S107" s="160" t="s">
        <v>1686</v>
      </c>
      <c r="T107" s="160" t="s">
        <v>5767</v>
      </c>
      <c r="U107" s="160" t="s">
        <v>1022</v>
      </c>
      <c r="V107" s="193" t="s">
        <v>5723</v>
      </c>
      <c r="W107" s="169" t="s">
        <v>5768</v>
      </c>
      <c r="X107" s="169">
        <v>1.3520000000000001</v>
      </c>
      <c r="Y107" s="169" t="s">
        <v>5769</v>
      </c>
      <c r="Z107" s="169"/>
      <c r="AA107" s="169" t="s">
        <v>5770</v>
      </c>
      <c r="AB107" s="169" t="s">
        <v>5771</v>
      </c>
      <c r="AC107" s="169"/>
      <c r="AD107" s="169"/>
      <c r="AE107" s="169">
        <v>54</v>
      </c>
      <c r="AF107" s="170">
        <f>SUM(AC107:AE107)</f>
        <v>54</v>
      </c>
      <c r="AG107" s="160"/>
      <c r="AH107" s="160"/>
      <c r="AI107" s="160"/>
      <c r="AJ107" s="160"/>
      <c r="AK107" s="161"/>
      <c r="AL107" s="156"/>
    </row>
    <row r="108" spans="1:38" x14ac:dyDescent="0.25">
      <c r="A108" s="95">
        <v>103</v>
      </c>
      <c r="B108" s="185"/>
      <c r="C108" s="271" t="s">
        <v>5404</v>
      </c>
      <c r="D108" s="169"/>
      <c r="E108" s="169"/>
      <c r="F108" s="169"/>
      <c r="G108" s="169"/>
      <c r="H108" s="169"/>
      <c r="I108" s="169"/>
      <c r="J108" s="169"/>
      <c r="K108" s="169"/>
      <c r="L108" s="182"/>
      <c r="M108" s="169" t="s">
        <v>5772</v>
      </c>
      <c r="N108" s="169" t="s">
        <v>5773</v>
      </c>
      <c r="O108" s="169">
        <v>0.45</v>
      </c>
      <c r="P108" s="169">
        <v>1984</v>
      </c>
      <c r="Q108" s="170" t="s">
        <v>5537</v>
      </c>
      <c r="R108" s="162" t="s">
        <v>5774</v>
      </c>
      <c r="S108" s="162"/>
      <c r="T108" s="162"/>
      <c r="U108" s="162"/>
      <c r="V108" s="166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66"/>
      <c r="AG108" s="169"/>
      <c r="AH108" s="169"/>
      <c r="AI108" s="169"/>
      <c r="AJ108" s="169"/>
      <c r="AK108" s="182"/>
      <c r="AL108" s="156"/>
    </row>
    <row r="109" spans="1:38" ht="30.75" thickBot="1" x14ac:dyDescent="0.3">
      <c r="A109" s="95">
        <v>104</v>
      </c>
      <c r="B109" s="185"/>
      <c r="C109" s="185"/>
      <c r="D109" s="169"/>
      <c r="E109" s="169"/>
      <c r="F109" s="169"/>
      <c r="G109" s="169"/>
      <c r="H109" s="169"/>
      <c r="I109" s="169"/>
      <c r="J109" s="169"/>
      <c r="K109" s="169"/>
      <c r="L109" s="182"/>
      <c r="M109" s="169"/>
      <c r="N109" s="169"/>
      <c r="O109" s="169"/>
      <c r="P109" s="169"/>
      <c r="Q109" s="170"/>
      <c r="R109" s="319" t="s">
        <v>5775</v>
      </c>
      <c r="S109" s="162" t="s">
        <v>5525</v>
      </c>
      <c r="T109" s="236" t="s">
        <v>5776</v>
      </c>
      <c r="U109" s="162" t="s">
        <v>5526</v>
      </c>
      <c r="V109" s="252" t="s">
        <v>5777</v>
      </c>
      <c r="W109" s="169"/>
      <c r="X109" s="169"/>
      <c r="Y109" s="162"/>
      <c r="Z109" s="162"/>
      <c r="AA109" s="162"/>
      <c r="AB109" s="162"/>
      <c r="AC109" s="162"/>
      <c r="AD109" s="162"/>
      <c r="AE109" s="162"/>
      <c r="AF109" s="166"/>
      <c r="AG109" s="169"/>
      <c r="AH109" s="169"/>
      <c r="AI109" s="169"/>
      <c r="AJ109" s="169"/>
      <c r="AK109" s="182"/>
      <c r="AL109" s="156"/>
    </row>
    <row r="110" spans="1:38" ht="30.75" thickBot="1" x14ac:dyDescent="0.3">
      <c r="A110" s="95">
        <v>105</v>
      </c>
      <c r="B110" s="210"/>
      <c r="C110" s="210"/>
      <c r="D110" s="173"/>
      <c r="E110" s="173"/>
      <c r="F110" s="173"/>
      <c r="G110" s="173"/>
      <c r="H110" s="173"/>
      <c r="I110" s="173"/>
      <c r="J110" s="173"/>
      <c r="K110" s="173"/>
      <c r="L110" s="174"/>
      <c r="M110" s="173"/>
      <c r="N110" s="173"/>
      <c r="O110" s="173"/>
      <c r="P110" s="173"/>
      <c r="Q110" s="180"/>
      <c r="R110" s="320" t="s">
        <v>5775</v>
      </c>
      <c r="S110" s="162" t="s">
        <v>5778</v>
      </c>
      <c r="T110" s="236" t="s">
        <v>5776</v>
      </c>
      <c r="U110" s="162" t="s">
        <v>5526</v>
      </c>
      <c r="V110" s="252" t="s">
        <v>5779</v>
      </c>
      <c r="W110" s="173"/>
      <c r="X110" s="173"/>
      <c r="Y110" s="173"/>
      <c r="Z110" s="173"/>
      <c r="AA110" s="173"/>
      <c r="AB110" s="173"/>
      <c r="AC110" s="173"/>
      <c r="AD110" s="173"/>
      <c r="AE110" s="173"/>
      <c r="AF110" s="180"/>
      <c r="AG110" s="173"/>
      <c r="AH110" s="173"/>
      <c r="AI110" s="173"/>
      <c r="AJ110" s="173"/>
      <c r="AK110" s="174"/>
      <c r="AL110" s="156"/>
    </row>
    <row r="111" spans="1:38" x14ac:dyDescent="0.25">
      <c r="A111" s="95">
        <v>106</v>
      </c>
      <c r="B111" s="205">
        <v>20</v>
      </c>
      <c r="C111" s="205" t="s">
        <v>5780</v>
      </c>
      <c r="D111" s="160"/>
      <c r="E111" s="160"/>
      <c r="F111" s="160"/>
      <c r="G111" s="160"/>
      <c r="H111" s="160"/>
      <c r="I111" s="160"/>
      <c r="J111" s="160"/>
      <c r="K111" s="160"/>
      <c r="L111" s="161"/>
      <c r="M111" s="160"/>
      <c r="N111" s="160"/>
      <c r="O111" s="160"/>
      <c r="P111" s="160"/>
      <c r="Q111" s="193"/>
      <c r="R111" s="160" t="s">
        <v>5781</v>
      </c>
      <c r="S111" s="160" t="s">
        <v>5781</v>
      </c>
      <c r="T111" s="160">
        <v>1961</v>
      </c>
      <c r="U111" s="160" t="s">
        <v>975</v>
      </c>
      <c r="V111" s="193" t="s">
        <v>5782</v>
      </c>
      <c r="W111" s="160" t="s">
        <v>5783</v>
      </c>
      <c r="X111" s="160">
        <v>2.1</v>
      </c>
      <c r="Y111" s="160" t="s">
        <v>5784</v>
      </c>
      <c r="Z111" s="160"/>
      <c r="AA111" s="160">
        <v>1961</v>
      </c>
      <c r="AB111" s="160" t="s">
        <v>5785</v>
      </c>
      <c r="AC111" s="160">
        <v>7</v>
      </c>
      <c r="AD111" s="160"/>
      <c r="AE111" s="160">
        <v>19</v>
      </c>
      <c r="AF111" s="193">
        <f>SUM(AC111:AE111)</f>
        <v>26</v>
      </c>
      <c r="AG111" s="160"/>
      <c r="AH111" s="160"/>
      <c r="AI111" s="160"/>
      <c r="AJ111" s="160"/>
      <c r="AK111" s="161"/>
      <c r="AL111" s="156"/>
    </row>
    <row r="112" spans="1:38" ht="15.75" thickBot="1" x14ac:dyDescent="0.3">
      <c r="A112" s="95">
        <v>107</v>
      </c>
      <c r="B112" s="259"/>
      <c r="C112" s="259"/>
      <c r="D112" s="200"/>
      <c r="E112" s="200"/>
      <c r="F112" s="200"/>
      <c r="G112" s="200"/>
      <c r="H112" s="200"/>
      <c r="I112" s="200"/>
      <c r="J112" s="200"/>
      <c r="K112" s="200"/>
      <c r="L112" s="201"/>
      <c r="M112" s="200"/>
      <c r="N112" s="200"/>
      <c r="O112" s="200"/>
      <c r="P112" s="200"/>
      <c r="Q112" s="203"/>
      <c r="R112" s="175" t="s">
        <v>5786</v>
      </c>
      <c r="S112" s="175"/>
      <c r="T112" s="175"/>
      <c r="U112" s="175"/>
      <c r="V112" s="177"/>
      <c r="W112" s="173"/>
      <c r="X112" s="173"/>
      <c r="Y112" s="173"/>
      <c r="Z112" s="173"/>
      <c r="AA112" s="173"/>
      <c r="AB112" s="173"/>
      <c r="AC112" s="173"/>
      <c r="AD112" s="173"/>
      <c r="AE112" s="173"/>
      <c r="AF112" s="180"/>
      <c r="AG112" s="200"/>
      <c r="AH112" s="200"/>
      <c r="AI112" s="200"/>
      <c r="AJ112" s="200"/>
      <c r="AK112" s="201"/>
      <c r="AL112" s="156"/>
    </row>
    <row r="113" spans="1:38" ht="30.75" thickBot="1" x14ac:dyDescent="0.3">
      <c r="A113" s="95">
        <v>108</v>
      </c>
      <c r="B113" s="187">
        <v>21</v>
      </c>
      <c r="C113" s="205" t="s">
        <v>5780</v>
      </c>
      <c r="D113" s="213"/>
      <c r="E113" s="213"/>
      <c r="F113" s="213"/>
      <c r="G113" s="213"/>
      <c r="H113" s="213"/>
      <c r="I113" s="213"/>
      <c r="J113" s="213"/>
      <c r="K113" s="213"/>
      <c r="L113" s="202"/>
      <c r="M113" s="213"/>
      <c r="N113" s="213"/>
      <c r="O113" s="213"/>
      <c r="P113" s="213"/>
      <c r="Q113" s="202"/>
      <c r="R113" s="160" t="s">
        <v>5787</v>
      </c>
      <c r="S113" s="160" t="s">
        <v>1693</v>
      </c>
      <c r="T113" s="160">
        <v>2007</v>
      </c>
      <c r="U113" s="160" t="s">
        <v>1022</v>
      </c>
      <c r="V113" s="193" t="s">
        <v>5489</v>
      </c>
      <c r="W113" s="213" t="s">
        <v>5788</v>
      </c>
      <c r="X113" s="213">
        <v>0.35</v>
      </c>
      <c r="Y113" s="213" t="s">
        <v>5789</v>
      </c>
      <c r="Z113" s="213"/>
      <c r="AA113" s="213">
        <v>2015</v>
      </c>
      <c r="AB113" s="213" t="s">
        <v>5790</v>
      </c>
      <c r="AC113" s="213"/>
      <c r="AD113" s="213"/>
      <c r="AE113" s="213">
        <v>15</v>
      </c>
      <c r="AF113" s="214">
        <f>SUM(AC113:AE113)</f>
        <v>15</v>
      </c>
      <c r="AG113" s="213"/>
      <c r="AH113" s="213"/>
      <c r="AI113" s="213"/>
      <c r="AJ113" s="213"/>
      <c r="AK113" s="202"/>
      <c r="AL113" s="156"/>
    </row>
    <row r="114" spans="1:38" ht="30.75" thickBot="1" x14ac:dyDescent="0.3">
      <c r="A114" s="95">
        <v>109</v>
      </c>
      <c r="B114" s="187"/>
      <c r="C114" s="187"/>
      <c r="D114" s="213"/>
      <c r="E114" s="213"/>
      <c r="F114" s="213"/>
      <c r="G114" s="213"/>
      <c r="H114" s="213"/>
      <c r="I114" s="213"/>
      <c r="J114" s="213"/>
      <c r="K114" s="213"/>
      <c r="L114" s="202"/>
      <c r="M114" s="213"/>
      <c r="N114" s="213"/>
      <c r="O114" s="213"/>
      <c r="P114" s="213"/>
      <c r="Q114" s="202"/>
      <c r="R114" s="321" t="s">
        <v>5791</v>
      </c>
      <c r="S114" s="173" t="s">
        <v>5525</v>
      </c>
      <c r="T114" s="213">
        <v>2006</v>
      </c>
      <c r="U114" s="173" t="s">
        <v>5792</v>
      </c>
      <c r="V114" s="180" t="s">
        <v>5793</v>
      </c>
      <c r="W114" s="213"/>
      <c r="X114" s="213"/>
      <c r="Y114" s="213"/>
      <c r="Z114" s="213"/>
      <c r="AA114" s="213"/>
      <c r="AB114" s="213"/>
      <c r="AC114" s="213"/>
      <c r="AD114" s="213"/>
      <c r="AE114" s="213">
        <v>15</v>
      </c>
      <c r="AF114" s="214">
        <f>SUM(AC114:AE114)</f>
        <v>15</v>
      </c>
      <c r="AG114" s="213"/>
      <c r="AH114" s="213"/>
      <c r="AI114" s="213"/>
      <c r="AJ114" s="213"/>
      <c r="AK114" s="202"/>
      <c r="AL114" s="156"/>
    </row>
    <row r="115" spans="1:38" ht="30.75" thickBot="1" x14ac:dyDescent="0.3">
      <c r="A115" s="95">
        <v>110</v>
      </c>
      <c r="B115" s="187">
        <v>22</v>
      </c>
      <c r="C115" s="224" t="s">
        <v>5404</v>
      </c>
      <c r="D115" s="213"/>
      <c r="E115" s="213"/>
      <c r="F115" s="213"/>
      <c r="G115" s="213"/>
      <c r="H115" s="213"/>
      <c r="I115" s="213"/>
      <c r="J115" s="213"/>
      <c r="K115" s="213"/>
      <c r="L115" s="202"/>
      <c r="M115" s="213" t="s">
        <v>5794</v>
      </c>
      <c r="N115" s="213" t="s">
        <v>5795</v>
      </c>
      <c r="O115" s="213">
        <v>1.4530000000000001</v>
      </c>
      <c r="P115" s="213">
        <v>2013</v>
      </c>
      <c r="Q115" s="214" t="s">
        <v>5796</v>
      </c>
      <c r="R115" s="322" t="s">
        <v>5797</v>
      </c>
      <c r="S115" s="200" t="s">
        <v>1696</v>
      </c>
      <c r="T115" s="200">
        <v>2016</v>
      </c>
      <c r="U115" s="200" t="s">
        <v>975</v>
      </c>
      <c r="V115" s="203" t="s">
        <v>5647</v>
      </c>
      <c r="W115" s="213" t="s">
        <v>5798</v>
      </c>
      <c r="X115" s="213">
        <v>0.60599999999999998</v>
      </c>
      <c r="Y115" s="213" t="s">
        <v>5799</v>
      </c>
      <c r="Z115" s="213"/>
      <c r="AA115" s="213">
        <v>1988</v>
      </c>
      <c r="AB115" s="213" t="s">
        <v>5800</v>
      </c>
      <c r="AC115" s="213">
        <v>15</v>
      </c>
      <c r="AD115" s="213"/>
      <c r="AE115" s="213"/>
      <c r="AF115" s="214">
        <f>SUM(AC115:AE115)</f>
        <v>15</v>
      </c>
      <c r="AG115" s="213"/>
      <c r="AH115" s="213"/>
      <c r="AI115" s="213"/>
      <c r="AJ115" s="213"/>
      <c r="AK115" s="202"/>
      <c r="AL115" s="156"/>
    </row>
    <row r="116" spans="1:38" ht="26.25" thickBot="1" x14ac:dyDescent="0.3">
      <c r="A116" s="95">
        <v>111</v>
      </c>
      <c r="B116" s="260"/>
      <c r="C116" s="188"/>
      <c r="D116" s="189"/>
      <c r="E116" s="189"/>
      <c r="F116" s="189"/>
      <c r="G116" s="189"/>
      <c r="H116" s="189"/>
      <c r="I116" s="189"/>
      <c r="J116" s="189"/>
      <c r="K116" s="189"/>
      <c r="L116" s="220"/>
      <c r="M116" s="189"/>
      <c r="N116" s="189"/>
      <c r="O116" s="189"/>
      <c r="P116" s="189"/>
      <c r="Q116" s="190"/>
      <c r="R116" s="323" t="s">
        <v>5801</v>
      </c>
      <c r="S116" s="191"/>
      <c r="T116" s="191"/>
      <c r="U116" s="191"/>
      <c r="V116" s="192"/>
      <c r="W116" s="189"/>
      <c r="X116" s="189"/>
      <c r="Y116" s="189"/>
      <c r="Z116" s="189"/>
      <c r="AA116" s="189"/>
      <c r="AB116" s="189"/>
      <c r="AC116" s="189"/>
      <c r="AD116" s="189"/>
      <c r="AE116" s="189"/>
      <c r="AF116" s="190"/>
      <c r="AG116" s="189"/>
      <c r="AH116" s="189"/>
      <c r="AI116" s="189"/>
      <c r="AJ116" s="189"/>
      <c r="AK116" s="220"/>
      <c r="AL116" s="156"/>
    </row>
    <row r="117" spans="1:38" ht="30" x14ac:dyDescent="0.25">
      <c r="A117" s="95">
        <v>112</v>
      </c>
      <c r="B117" s="205">
        <v>23</v>
      </c>
      <c r="C117" s="206" t="s">
        <v>5404</v>
      </c>
      <c r="D117" s="160"/>
      <c r="E117" s="160"/>
      <c r="F117" s="160"/>
      <c r="G117" s="160"/>
      <c r="H117" s="160"/>
      <c r="I117" s="160"/>
      <c r="J117" s="160"/>
      <c r="K117" s="160"/>
      <c r="L117" s="161"/>
      <c r="M117" s="160"/>
      <c r="N117" s="160"/>
      <c r="O117" s="160"/>
      <c r="P117" s="160"/>
      <c r="Q117" s="193"/>
      <c r="R117" s="160" t="s">
        <v>5802</v>
      </c>
      <c r="S117" s="189" t="s">
        <v>5802</v>
      </c>
      <c r="T117" s="189">
        <v>1978</v>
      </c>
      <c r="U117" s="160" t="s">
        <v>5803</v>
      </c>
      <c r="V117" s="193" t="s">
        <v>5804</v>
      </c>
      <c r="W117" s="160" t="s">
        <v>5805</v>
      </c>
      <c r="X117" s="160">
        <v>0.31</v>
      </c>
      <c r="Y117" s="160" t="s">
        <v>5806</v>
      </c>
      <c r="Z117" s="160"/>
      <c r="AA117" s="160">
        <v>1978</v>
      </c>
      <c r="AB117" s="160" t="s">
        <v>5807</v>
      </c>
      <c r="AC117" s="160">
        <v>4</v>
      </c>
      <c r="AD117" s="160"/>
      <c r="AE117" s="160"/>
      <c r="AF117" s="193">
        <f>SUM(AC117:AE117)</f>
        <v>4</v>
      </c>
      <c r="AG117" s="160" t="s">
        <v>5808</v>
      </c>
      <c r="AH117" s="160" t="s">
        <v>5809</v>
      </c>
      <c r="AI117" s="189">
        <v>0.14699999999999999</v>
      </c>
      <c r="AJ117" s="160">
        <v>1978</v>
      </c>
      <c r="AK117" s="161" t="s">
        <v>5810</v>
      </c>
      <c r="AL117" s="156"/>
    </row>
    <row r="118" spans="1:38" ht="30" x14ac:dyDescent="0.25">
      <c r="A118" s="95">
        <v>113</v>
      </c>
      <c r="B118" s="185"/>
      <c r="C118" s="271" t="s">
        <v>5387</v>
      </c>
      <c r="D118" s="169"/>
      <c r="E118" s="169"/>
      <c r="F118" s="169"/>
      <c r="G118" s="169"/>
      <c r="H118" s="169"/>
      <c r="I118" s="169"/>
      <c r="J118" s="169"/>
      <c r="K118" s="169"/>
      <c r="L118" s="182"/>
      <c r="M118" s="169"/>
      <c r="N118" s="169"/>
      <c r="O118" s="169"/>
      <c r="P118" s="169"/>
      <c r="Q118" s="170"/>
      <c r="R118" s="162" t="s">
        <v>5811</v>
      </c>
      <c r="S118" s="162"/>
      <c r="T118" s="162"/>
      <c r="U118" s="162"/>
      <c r="V118" s="166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66"/>
      <c r="AG118" s="162" t="s">
        <v>5812</v>
      </c>
      <c r="AH118" s="162" t="s">
        <v>5813</v>
      </c>
      <c r="AI118" s="162">
        <v>0.14699999999999999</v>
      </c>
      <c r="AJ118" s="162">
        <v>1978</v>
      </c>
      <c r="AK118" s="163" t="s">
        <v>5814</v>
      </c>
      <c r="AL118" s="156"/>
    </row>
    <row r="119" spans="1:38" ht="30" x14ac:dyDescent="0.25">
      <c r="A119" s="95">
        <v>114</v>
      </c>
      <c r="B119" s="185"/>
      <c r="C119" s="186"/>
      <c r="D119" s="169"/>
      <c r="E119" s="169"/>
      <c r="F119" s="169"/>
      <c r="G119" s="169"/>
      <c r="H119" s="169"/>
      <c r="I119" s="169"/>
      <c r="J119" s="169"/>
      <c r="K119" s="169"/>
      <c r="L119" s="182"/>
      <c r="M119" s="169"/>
      <c r="N119" s="169"/>
      <c r="O119" s="169"/>
      <c r="P119" s="169"/>
      <c r="Q119" s="170"/>
      <c r="R119" s="162"/>
      <c r="S119" s="162"/>
      <c r="T119" s="162"/>
      <c r="U119" s="162"/>
      <c r="V119" s="166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66"/>
      <c r="AG119" s="162" t="s">
        <v>5815</v>
      </c>
      <c r="AH119" s="162" t="s">
        <v>5816</v>
      </c>
      <c r="AI119" s="162">
        <v>0.14000000000000001</v>
      </c>
      <c r="AJ119" s="162">
        <v>1978</v>
      </c>
      <c r="AK119" s="163" t="s">
        <v>5817</v>
      </c>
      <c r="AL119" s="156"/>
    </row>
    <row r="120" spans="1:38" ht="30" x14ac:dyDescent="0.25">
      <c r="A120" s="95">
        <v>115</v>
      </c>
      <c r="B120" s="185"/>
      <c r="C120" s="186"/>
      <c r="D120" s="169"/>
      <c r="E120" s="169"/>
      <c r="F120" s="169"/>
      <c r="G120" s="169"/>
      <c r="H120" s="169"/>
      <c r="I120" s="169"/>
      <c r="J120" s="169"/>
      <c r="K120" s="169"/>
      <c r="L120" s="182"/>
      <c r="M120" s="169"/>
      <c r="N120" s="169"/>
      <c r="O120" s="169"/>
      <c r="P120" s="169"/>
      <c r="Q120" s="170"/>
      <c r="R120" s="162"/>
      <c r="S120" s="162"/>
      <c r="T120" s="162"/>
      <c r="U120" s="162"/>
      <c r="V120" s="166"/>
      <c r="W120" s="162"/>
      <c r="X120" s="162"/>
      <c r="Y120" s="162"/>
      <c r="Z120" s="162"/>
      <c r="AA120" s="162"/>
      <c r="AB120" s="162"/>
      <c r="AC120" s="162"/>
      <c r="AD120" s="162"/>
      <c r="AE120" s="162"/>
      <c r="AF120" s="166"/>
      <c r="AG120" s="162" t="s">
        <v>5818</v>
      </c>
      <c r="AH120" s="162" t="s">
        <v>5819</v>
      </c>
      <c r="AI120" s="162">
        <v>0.13800000000000001</v>
      </c>
      <c r="AJ120" s="162">
        <v>1978</v>
      </c>
      <c r="AK120" s="163" t="s">
        <v>5817</v>
      </c>
      <c r="AL120" s="156"/>
    </row>
    <row r="121" spans="1:38" ht="30" x14ac:dyDescent="0.25">
      <c r="A121" s="95">
        <v>116</v>
      </c>
      <c r="B121" s="185"/>
      <c r="C121" s="186"/>
      <c r="D121" s="169"/>
      <c r="E121" s="169"/>
      <c r="F121" s="169"/>
      <c r="G121" s="169"/>
      <c r="H121" s="169"/>
      <c r="I121" s="169"/>
      <c r="J121" s="169"/>
      <c r="K121" s="169"/>
      <c r="L121" s="182"/>
      <c r="M121" s="169"/>
      <c r="N121" s="169"/>
      <c r="O121" s="169"/>
      <c r="P121" s="169"/>
      <c r="Q121" s="170"/>
      <c r="R121" s="162"/>
      <c r="S121" s="162"/>
      <c r="T121" s="162"/>
      <c r="U121" s="162"/>
      <c r="V121" s="166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6"/>
      <c r="AG121" s="162" t="s">
        <v>5820</v>
      </c>
      <c r="AH121" s="162" t="s">
        <v>5821</v>
      </c>
      <c r="AI121" s="162">
        <v>7.6999999999999999E-2</v>
      </c>
      <c r="AJ121" s="162">
        <v>1978</v>
      </c>
      <c r="AK121" s="163" t="s">
        <v>5817</v>
      </c>
      <c r="AL121" s="156"/>
    </row>
    <row r="122" spans="1:38" ht="30" x14ac:dyDescent="0.25">
      <c r="A122" s="95">
        <v>117</v>
      </c>
      <c r="B122" s="185"/>
      <c r="C122" s="186"/>
      <c r="D122" s="169"/>
      <c r="E122" s="169"/>
      <c r="F122" s="169"/>
      <c r="G122" s="169"/>
      <c r="H122" s="169"/>
      <c r="I122" s="169"/>
      <c r="J122" s="169"/>
      <c r="K122" s="169"/>
      <c r="L122" s="182"/>
      <c r="M122" s="169"/>
      <c r="N122" s="169"/>
      <c r="O122" s="169"/>
      <c r="P122" s="169"/>
      <c r="Q122" s="170"/>
      <c r="R122" s="162"/>
      <c r="S122" s="162"/>
      <c r="T122" s="162"/>
      <c r="U122" s="162"/>
      <c r="V122" s="166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6"/>
      <c r="AG122" s="162" t="s">
        <v>5822</v>
      </c>
      <c r="AH122" s="162" t="s">
        <v>5823</v>
      </c>
      <c r="AI122" s="162">
        <v>4.2999999999999997E-2</v>
      </c>
      <c r="AJ122" s="162">
        <v>1978</v>
      </c>
      <c r="AK122" s="163" t="s">
        <v>5824</v>
      </c>
      <c r="AL122" s="156"/>
    </row>
    <row r="123" spans="1:38" ht="30.75" thickBot="1" x14ac:dyDescent="0.3">
      <c r="A123" s="95">
        <v>118</v>
      </c>
      <c r="B123" s="207"/>
      <c r="C123" s="303"/>
      <c r="D123" s="191"/>
      <c r="E123" s="191"/>
      <c r="F123" s="191"/>
      <c r="G123" s="191"/>
      <c r="H123" s="191"/>
      <c r="I123" s="191"/>
      <c r="J123" s="191"/>
      <c r="K123" s="191"/>
      <c r="L123" s="209"/>
      <c r="M123" s="191"/>
      <c r="N123" s="191"/>
      <c r="O123" s="191"/>
      <c r="P123" s="191"/>
      <c r="Q123" s="192"/>
      <c r="R123" s="175"/>
      <c r="S123" s="175"/>
      <c r="T123" s="175"/>
      <c r="U123" s="175"/>
      <c r="V123" s="177"/>
      <c r="W123" s="175"/>
      <c r="X123" s="175"/>
      <c r="Y123" s="175"/>
      <c r="Z123" s="175"/>
      <c r="AA123" s="175"/>
      <c r="AB123" s="175"/>
      <c r="AC123" s="175"/>
      <c r="AD123" s="175"/>
      <c r="AE123" s="175"/>
      <c r="AF123" s="177"/>
      <c r="AG123" s="175" t="s">
        <v>5825</v>
      </c>
      <c r="AH123" s="175" t="s">
        <v>5826</v>
      </c>
      <c r="AI123" s="175">
        <v>4.2000000000000003E-2</v>
      </c>
      <c r="AJ123" s="175">
        <v>1978</v>
      </c>
      <c r="AK123" s="194" t="s">
        <v>5824</v>
      </c>
      <c r="AL123" s="156"/>
    </row>
    <row r="124" spans="1:38" ht="15.75" thickBot="1" x14ac:dyDescent="0.3">
      <c r="A124" s="95">
        <v>119</v>
      </c>
      <c r="B124" s="205">
        <v>24</v>
      </c>
      <c r="C124" s="206" t="s">
        <v>5447</v>
      </c>
      <c r="D124" s="283"/>
      <c r="E124" s="283"/>
      <c r="F124" s="283"/>
      <c r="G124" s="283"/>
      <c r="H124" s="283"/>
      <c r="I124" s="283"/>
      <c r="J124" s="283"/>
      <c r="K124" s="283"/>
      <c r="L124" s="285"/>
      <c r="M124" s="160"/>
      <c r="N124" s="160"/>
      <c r="O124" s="160"/>
      <c r="P124" s="160"/>
      <c r="Q124" s="193"/>
      <c r="R124" s="160" t="s">
        <v>5827</v>
      </c>
      <c r="S124" s="160" t="s">
        <v>1701</v>
      </c>
      <c r="T124" s="160">
        <v>2015</v>
      </c>
      <c r="U124" s="160" t="s">
        <v>975</v>
      </c>
      <c r="V124" s="193" t="s">
        <v>5489</v>
      </c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93"/>
      <c r="AG124" s="160"/>
      <c r="AH124" s="160"/>
      <c r="AI124" s="160"/>
      <c r="AJ124" s="160"/>
      <c r="AK124" s="161"/>
      <c r="AL124" s="156"/>
    </row>
    <row r="125" spans="1:38" ht="15.75" thickBot="1" x14ac:dyDescent="0.3">
      <c r="A125" s="95">
        <v>120</v>
      </c>
      <c r="B125" s="259"/>
      <c r="C125" s="306"/>
      <c r="D125" s="299"/>
      <c r="E125" s="299"/>
      <c r="F125" s="299"/>
      <c r="G125" s="299"/>
      <c r="H125" s="299"/>
      <c r="I125" s="299"/>
      <c r="J125" s="299"/>
      <c r="K125" s="299"/>
      <c r="L125" s="301"/>
      <c r="M125" s="293"/>
      <c r="N125" s="293"/>
      <c r="O125" s="293"/>
      <c r="P125" s="293"/>
      <c r="Q125" s="294"/>
      <c r="R125" s="160" t="s">
        <v>5828</v>
      </c>
      <c r="S125" s="173"/>
      <c r="T125" s="173"/>
      <c r="U125" s="173"/>
      <c r="V125" s="180"/>
      <c r="W125" s="293"/>
      <c r="X125" s="293"/>
      <c r="Y125" s="293"/>
      <c r="Z125" s="293"/>
      <c r="AA125" s="293"/>
      <c r="AB125" s="293"/>
      <c r="AC125" s="293"/>
      <c r="AD125" s="293"/>
      <c r="AE125" s="293"/>
      <c r="AF125" s="294"/>
      <c r="AG125" s="293"/>
      <c r="AH125" s="293"/>
      <c r="AI125" s="293"/>
      <c r="AJ125" s="293"/>
      <c r="AK125" s="308"/>
      <c r="AL125" s="156"/>
    </row>
    <row r="126" spans="1:38" ht="30" x14ac:dyDescent="0.25">
      <c r="A126" s="95">
        <v>121</v>
      </c>
      <c r="B126" s="205">
        <v>25</v>
      </c>
      <c r="C126" s="271" t="s">
        <v>5404</v>
      </c>
      <c r="D126" s="283"/>
      <c r="E126" s="283"/>
      <c r="F126" s="283"/>
      <c r="G126" s="283"/>
      <c r="H126" s="283"/>
      <c r="I126" s="283"/>
      <c r="J126" s="283"/>
      <c r="K126" s="283"/>
      <c r="L126" s="285"/>
      <c r="M126" s="160" t="s">
        <v>5829</v>
      </c>
      <c r="N126" s="160" t="s">
        <v>5830</v>
      </c>
      <c r="O126" s="160">
        <v>0.24099999999999999</v>
      </c>
      <c r="P126" s="160">
        <v>1999</v>
      </c>
      <c r="Q126" s="193" t="s">
        <v>5420</v>
      </c>
      <c r="R126" s="160" t="s">
        <v>5831</v>
      </c>
      <c r="S126" s="160" t="s">
        <v>1703</v>
      </c>
      <c r="T126" s="160">
        <v>2018</v>
      </c>
      <c r="U126" s="160" t="s">
        <v>1642</v>
      </c>
      <c r="V126" s="193" t="s">
        <v>5489</v>
      </c>
      <c r="W126" s="160" t="s">
        <v>5832</v>
      </c>
      <c r="X126" s="160">
        <v>0.29599999999999999</v>
      </c>
      <c r="Y126" s="160" t="s">
        <v>5833</v>
      </c>
      <c r="Z126" s="160"/>
      <c r="AA126" s="160">
        <v>1956</v>
      </c>
      <c r="AB126" s="160" t="s">
        <v>5834</v>
      </c>
      <c r="AC126" s="160">
        <v>8</v>
      </c>
      <c r="AD126" s="160"/>
      <c r="AE126" s="160"/>
      <c r="AF126" s="193">
        <f>SUM(AC126:AE126)</f>
        <v>8</v>
      </c>
      <c r="AG126" s="160" t="s">
        <v>5835</v>
      </c>
      <c r="AH126" s="160" t="s">
        <v>5836</v>
      </c>
      <c r="AI126" s="160">
        <v>9.6000000000000002E-2</v>
      </c>
      <c r="AJ126" s="160">
        <v>1958</v>
      </c>
      <c r="AK126" s="161" t="s">
        <v>5817</v>
      </c>
      <c r="AL126" s="156"/>
    </row>
    <row r="127" spans="1:38" ht="15.75" thickBot="1" x14ac:dyDescent="0.3">
      <c r="A127" s="95">
        <v>122</v>
      </c>
      <c r="B127" s="259"/>
      <c r="C127" s="324"/>
      <c r="D127" s="299"/>
      <c r="E127" s="299"/>
      <c r="F127" s="299"/>
      <c r="G127" s="299"/>
      <c r="H127" s="299"/>
      <c r="I127" s="299"/>
      <c r="J127" s="299"/>
      <c r="K127" s="299"/>
      <c r="L127" s="301"/>
      <c r="M127" s="293"/>
      <c r="N127" s="293"/>
      <c r="O127" s="293"/>
      <c r="P127" s="293"/>
      <c r="Q127" s="294"/>
      <c r="R127" s="173" t="s">
        <v>5837</v>
      </c>
      <c r="S127" s="173"/>
      <c r="T127" s="173"/>
      <c r="U127" s="173"/>
      <c r="V127" s="180"/>
      <c r="W127" s="293"/>
      <c r="X127" s="293"/>
      <c r="Y127" s="293"/>
      <c r="Z127" s="293"/>
      <c r="AA127" s="293"/>
      <c r="AB127" s="293"/>
      <c r="AC127" s="293"/>
      <c r="AD127" s="293"/>
      <c r="AE127" s="293"/>
      <c r="AF127" s="294"/>
      <c r="AG127" s="293"/>
      <c r="AH127" s="293"/>
      <c r="AI127" s="293"/>
      <c r="AJ127" s="293"/>
      <c r="AK127" s="308"/>
      <c r="AL127" s="156"/>
    </row>
    <row r="128" spans="1:38" ht="30.75" thickBot="1" x14ac:dyDescent="0.3">
      <c r="A128" s="95">
        <v>123</v>
      </c>
      <c r="B128" s="205">
        <v>26</v>
      </c>
      <c r="C128" s="271" t="s">
        <v>5404</v>
      </c>
      <c r="D128" s="160" t="s">
        <v>5838</v>
      </c>
      <c r="E128" s="160" t="s">
        <v>5839</v>
      </c>
      <c r="F128" s="160">
        <v>0.36</v>
      </c>
      <c r="G128" s="160">
        <v>1958</v>
      </c>
      <c r="H128" s="160" t="s">
        <v>249</v>
      </c>
      <c r="I128" s="160"/>
      <c r="J128" s="160"/>
      <c r="K128" s="160">
        <v>7</v>
      </c>
      <c r="L128" s="193">
        <f>SUM(I128:K128)</f>
        <v>7</v>
      </c>
      <c r="M128" s="160" t="s">
        <v>5840</v>
      </c>
      <c r="N128" s="160" t="s">
        <v>5841</v>
      </c>
      <c r="O128" s="160">
        <v>5.0000000000000001E-3</v>
      </c>
      <c r="P128" s="160">
        <v>1958</v>
      </c>
      <c r="Q128" s="193" t="s">
        <v>5549</v>
      </c>
      <c r="R128" s="160" t="s">
        <v>1706</v>
      </c>
      <c r="S128" s="160" t="s">
        <v>1706</v>
      </c>
      <c r="T128" s="160">
        <v>1993</v>
      </c>
      <c r="U128" s="160" t="s">
        <v>975</v>
      </c>
      <c r="V128" s="193" t="s">
        <v>5468</v>
      </c>
      <c r="W128" s="160" t="s">
        <v>5842</v>
      </c>
      <c r="X128" s="160">
        <v>1.774</v>
      </c>
      <c r="Y128" s="160" t="s">
        <v>5843</v>
      </c>
      <c r="Z128" s="160"/>
      <c r="AA128" s="160">
        <v>1975</v>
      </c>
      <c r="AB128" s="160" t="s">
        <v>5844</v>
      </c>
      <c r="AC128" s="160"/>
      <c r="AD128" s="160"/>
      <c r="AE128" s="160">
        <v>39</v>
      </c>
      <c r="AF128" s="193">
        <f>SUM(AC128:AE128)</f>
        <v>39</v>
      </c>
      <c r="AG128" s="283"/>
      <c r="AH128" s="283"/>
      <c r="AI128" s="283"/>
      <c r="AJ128" s="283"/>
      <c r="AK128" s="295"/>
      <c r="AL128" s="156"/>
    </row>
    <row r="129" spans="1:38" ht="30.75" thickBot="1" x14ac:dyDescent="0.3">
      <c r="A129" s="95">
        <v>124</v>
      </c>
      <c r="B129" s="185"/>
      <c r="C129" s="311"/>
      <c r="D129" s="296"/>
      <c r="E129" s="296"/>
      <c r="F129" s="296"/>
      <c r="G129" s="296"/>
      <c r="H129" s="296"/>
      <c r="I129" s="296"/>
      <c r="J129" s="296"/>
      <c r="K129" s="296"/>
      <c r="L129" s="298"/>
      <c r="M129" s="160" t="s">
        <v>5838</v>
      </c>
      <c r="N129" s="160" t="s">
        <v>5845</v>
      </c>
      <c r="O129" s="160">
        <v>1.9E-2</v>
      </c>
      <c r="P129" s="160">
        <v>2018</v>
      </c>
      <c r="Q129" s="193" t="s">
        <v>5846</v>
      </c>
      <c r="R129" s="162" t="s">
        <v>5847</v>
      </c>
      <c r="S129" s="162"/>
      <c r="T129" s="162"/>
      <c r="U129" s="162"/>
      <c r="V129" s="166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6"/>
      <c r="AG129" s="296"/>
      <c r="AH129" s="296"/>
      <c r="AI129" s="296"/>
      <c r="AJ129" s="296"/>
      <c r="AK129" s="297"/>
      <c r="AL129" s="156"/>
    </row>
    <row r="130" spans="1:38" ht="30" x14ac:dyDescent="0.25">
      <c r="A130" s="95">
        <v>125</v>
      </c>
      <c r="B130" s="205">
        <v>27</v>
      </c>
      <c r="C130" s="206" t="s">
        <v>5397</v>
      </c>
      <c r="D130" s="283"/>
      <c r="E130" s="283"/>
      <c r="F130" s="283"/>
      <c r="G130" s="283"/>
      <c r="H130" s="283"/>
      <c r="I130" s="283"/>
      <c r="J130" s="283"/>
      <c r="K130" s="283"/>
      <c r="L130" s="295"/>
      <c r="M130" s="189" t="s">
        <v>5848</v>
      </c>
      <c r="N130" s="189" t="s">
        <v>5849</v>
      </c>
      <c r="O130" s="189">
        <v>0.111</v>
      </c>
      <c r="P130" s="189">
        <v>1985</v>
      </c>
      <c r="Q130" s="190" t="s">
        <v>5850</v>
      </c>
      <c r="R130" s="160" t="s">
        <v>520</v>
      </c>
      <c r="S130" s="160" t="s">
        <v>520</v>
      </c>
      <c r="T130" s="160">
        <v>1985</v>
      </c>
      <c r="U130" s="160" t="s">
        <v>975</v>
      </c>
      <c r="V130" s="193" t="s">
        <v>5468</v>
      </c>
      <c r="W130" s="283"/>
      <c r="X130" s="283"/>
      <c r="Y130" s="283"/>
      <c r="Z130" s="283"/>
      <c r="AA130" s="283"/>
      <c r="AB130" s="283"/>
      <c r="AC130" s="283"/>
      <c r="AD130" s="283"/>
      <c r="AE130" s="283"/>
      <c r="AF130" s="295"/>
      <c r="AG130" s="160" t="s">
        <v>5851</v>
      </c>
      <c r="AH130" s="160" t="s">
        <v>5852</v>
      </c>
      <c r="AI130" s="160">
        <v>5.6000000000000001E-2</v>
      </c>
      <c r="AJ130" s="160">
        <v>1985</v>
      </c>
      <c r="AK130" s="161"/>
      <c r="AL130" s="156"/>
    </row>
    <row r="131" spans="1:38" ht="30" x14ac:dyDescent="0.25">
      <c r="A131" s="95">
        <v>126</v>
      </c>
      <c r="B131" s="185"/>
      <c r="C131" s="305"/>
      <c r="D131" s="296"/>
      <c r="E131" s="296"/>
      <c r="F131" s="296"/>
      <c r="G131" s="296"/>
      <c r="H131" s="296"/>
      <c r="I131" s="296"/>
      <c r="J131" s="296"/>
      <c r="K131" s="296"/>
      <c r="L131" s="297"/>
      <c r="M131" s="195"/>
      <c r="N131" s="195"/>
      <c r="O131" s="195"/>
      <c r="P131" s="195"/>
      <c r="Q131" s="289"/>
      <c r="R131" s="162" t="s">
        <v>5853</v>
      </c>
      <c r="S131" s="162"/>
      <c r="T131" s="162"/>
      <c r="U131" s="162"/>
      <c r="V131" s="166"/>
      <c r="W131" s="296"/>
      <c r="X131" s="296"/>
      <c r="Y131" s="296"/>
      <c r="Z131" s="296"/>
      <c r="AA131" s="296"/>
      <c r="AB131" s="296"/>
      <c r="AC131" s="296"/>
      <c r="AD131" s="296"/>
      <c r="AE131" s="296"/>
      <c r="AF131" s="297"/>
      <c r="AG131" s="162" t="s">
        <v>5854</v>
      </c>
      <c r="AH131" s="162" t="s">
        <v>5855</v>
      </c>
      <c r="AI131" s="162">
        <v>4.2999999999999997E-2</v>
      </c>
      <c r="AJ131" s="162">
        <v>1985</v>
      </c>
      <c r="AK131" s="163"/>
      <c r="AL131" s="156"/>
    </row>
    <row r="132" spans="1:38" ht="30" x14ac:dyDescent="0.25">
      <c r="A132" s="95">
        <v>127</v>
      </c>
      <c r="B132" s="185"/>
      <c r="C132" s="305"/>
      <c r="D132" s="296"/>
      <c r="E132" s="296"/>
      <c r="F132" s="296"/>
      <c r="G132" s="296"/>
      <c r="H132" s="296"/>
      <c r="I132" s="296"/>
      <c r="J132" s="296"/>
      <c r="K132" s="296"/>
      <c r="L132" s="297"/>
      <c r="M132" s="296"/>
      <c r="N132" s="296"/>
      <c r="O132" s="296"/>
      <c r="P132" s="296"/>
      <c r="Q132" s="298"/>
      <c r="R132" s="296"/>
      <c r="S132" s="296"/>
      <c r="T132" s="296"/>
      <c r="U132" s="296"/>
      <c r="V132" s="298"/>
      <c r="W132" s="296"/>
      <c r="X132" s="296"/>
      <c r="Y132" s="296"/>
      <c r="Z132" s="296"/>
      <c r="AA132" s="296"/>
      <c r="AB132" s="296"/>
      <c r="AC132" s="296"/>
      <c r="AD132" s="296"/>
      <c r="AE132" s="296"/>
      <c r="AF132" s="297"/>
      <c r="AG132" s="162" t="s">
        <v>5856</v>
      </c>
      <c r="AH132" s="162" t="s">
        <v>5857</v>
      </c>
      <c r="AI132" s="162">
        <v>1.0999999999999999E-2</v>
      </c>
      <c r="AJ132" s="162">
        <v>1985</v>
      </c>
      <c r="AK132" s="163"/>
      <c r="AL132" s="156"/>
    </row>
    <row r="133" spans="1:38" ht="30.75" thickBot="1" x14ac:dyDescent="0.3">
      <c r="A133" s="95">
        <v>128</v>
      </c>
      <c r="B133" s="207"/>
      <c r="C133" s="318"/>
      <c r="D133" s="208"/>
      <c r="E133" s="208"/>
      <c r="F133" s="208"/>
      <c r="G133" s="208"/>
      <c r="H133" s="208"/>
      <c r="I133" s="208"/>
      <c r="J133" s="208"/>
      <c r="K133" s="208"/>
      <c r="L133" s="157"/>
      <c r="M133" s="208"/>
      <c r="N133" s="208"/>
      <c r="O133" s="208"/>
      <c r="P133" s="208"/>
      <c r="Q133" s="307"/>
      <c r="R133" s="208"/>
      <c r="S133" s="208"/>
      <c r="T133" s="208"/>
      <c r="U133" s="208"/>
      <c r="V133" s="307"/>
      <c r="W133" s="208"/>
      <c r="X133" s="208"/>
      <c r="Y133" s="208"/>
      <c r="Z133" s="208"/>
      <c r="AA133" s="208"/>
      <c r="AB133" s="208"/>
      <c r="AC133" s="208"/>
      <c r="AD133" s="208"/>
      <c r="AE133" s="208"/>
      <c r="AF133" s="157"/>
      <c r="AG133" s="175" t="s">
        <v>5858</v>
      </c>
      <c r="AH133" s="175" t="s">
        <v>5859</v>
      </c>
      <c r="AI133" s="175">
        <v>1.4E-2</v>
      </c>
      <c r="AJ133" s="175">
        <v>1985</v>
      </c>
      <c r="AK133" s="194"/>
      <c r="AL133" s="156"/>
    </row>
    <row r="134" spans="1:38" ht="30" x14ac:dyDescent="0.25">
      <c r="A134" s="95">
        <v>129</v>
      </c>
      <c r="B134" s="265">
        <v>28</v>
      </c>
      <c r="C134" s="206" t="s">
        <v>5447</v>
      </c>
      <c r="D134" s="160" t="s">
        <v>5860</v>
      </c>
      <c r="E134" s="160" t="s">
        <v>5861</v>
      </c>
      <c r="F134" s="160">
        <v>0.23</v>
      </c>
      <c r="G134" s="160">
        <v>1974</v>
      </c>
      <c r="H134" s="160" t="s">
        <v>249</v>
      </c>
      <c r="I134" s="160"/>
      <c r="J134" s="160"/>
      <c r="K134" s="160">
        <v>5</v>
      </c>
      <c r="L134" s="193">
        <f>SUM(I134:K134)</f>
        <v>5</v>
      </c>
      <c r="M134" s="160" t="s">
        <v>5862</v>
      </c>
      <c r="N134" s="160" t="s">
        <v>5863</v>
      </c>
      <c r="O134" s="160">
        <v>4.8000000000000001E-2</v>
      </c>
      <c r="P134" s="160">
        <v>1974</v>
      </c>
      <c r="Q134" s="193" t="s">
        <v>5537</v>
      </c>
      <c r="R134" s="160" t="s">
        <v>5864</v>
      </c>
      <c r="S134" s="160" t="s">
        <v>5864</v>
      </c>
      <c r="T134" s="160">
        <v>1975</v>
      </c>
      <c r="U134" s="160" t="s">
        <v>1642</v>
      </c>
      <c r="V134" s="193" t="s">
        <v>5865</v>
      </c>
      <c r="W134" s="283"/>
      <c r="X134" s="283"/>
      <c r="Y134" s="283"/>
      <c r="Z134" s="283"/>
      <c r="AA134" s="283"/>
      <c r="AB134" s="283"/>
      <c r="AC134" s="283"/>
      <c r="AD134" s="283"/>
      <c r="AE134" s="283"/>
      <c r="AF134" s="285"/>
      <c r="AG134" s="283"/>
      <c r="AH134" s="283"/>
      <c r="AI134" s="283"/>
      <c r="AJ134" s="283"/>
      <c r="AK134" s="295"/>
      <c r="AL134" s="156"/>
    </row>
    <row r="135" spans="1:38" ht="15.75" thickBot="1" x14ac:dyDescent="0.3">
      <c r="A135" s="95">
        <v>130</v>
      </c>
      <c r="B135" s="211"/>
      <c r="C135" s="281" t="s">
        <v>5447</v>
      </c>
      <c r="D135" s="175"/>
      <c r="E135" s="175"/>
      <c r="F135" s="175"/>
      <c r="G135" s="175"/>
      <c r="H135" s="175"/>
      <c r="I135" s="175"/>
      <c r="J135" s="175"/>
      <c r="K135" s="175"/>
      <c r="L135" s="177"/>
      <c r="M135" s="175" t="s">
        <v>5866</v>
      </c>
      <c r="N135" s="175" t="s">
        <v>5867</v>
      </c>
      <c r="O135" s="175">
        <v>0.307</v>
      </c>
      <c r="P135" s="175">
        <v>1984</v>
      </c>
      <c r="Q135" s="177" t="s">
        <v>5503</v>
      </c>
      <c r="R135" s="162" t="s">
        <v>5868</v>
      </c>
      <c r="S135" s="212"/>
      <c r="T135" s="212"/>
      <c r="U135" s="212"/>
      <c r="V135" s="325"/>
      <c r="W135" s="208"/>
      <c r="X135" s="208"/>
      <c r="Y135" s="208"/>
      <c r="Z135" s="208"/>
      <c r="AA135" s="208"/>
      <c r="AB135" s="208"/>
      <c r="AC135" s="208"/>
      <c r="AD135" s="208"/>
      <c r="AE135" s="208"/>
      <c r="AF135" s="307"/>
      <c r="AG135" s="208"/>
      <c r="AH135" s="208"/>
      <c r="AI135" s="208"/>
      <c r="AJ135" s="208"/>
      <c r="AK135" s="157"/>
      <c r="AL135" s="156"/>
    </row>
    <row r="136" spans="1:38" ht="45" x14ac:dyDescent="0.25">
      <c r="A136" s="95">
        <v>131</v>
      </c>
      <c r="B136" s="205">
        <v>29</v>
      </c>
      <c r="C136" s="271" t="s">
        <v>5482</v>
      </c>
      <c r="D136" s="326" t="s">
        <v>5869</v>
      </c>
      <c r="E136" s="160" t="s">
        <v>5870</v>
      </c>
      <c r="F136" s="160">
        <v>1.4650000000000001</v>
      </c>
      <c r="G136" s="160">
        <v>1986</v>
      </c>
      <c r="H136" s="160" t="s">
        <v>5871</v>
      </c>
      <c r="I136" s="160">
        <v>13</v>
      </c>
      <c r="J136" s="160"/>
      <c r="K136" s="160">
        <v>18</v>
      </c>
      <c r="L136" s="193">
        <f>SUM(I136:K136)</f>
        <v>31</v>
      </c>
      <c r="M136" s="283"/>
      <c r="N136" s="283"/>
      <c r="O136" s="283"/>
      <c r="P136" s="283"/>
      <c r="Q136" s="283"/>
      <c r="R136" s="326" t="s">
        <v>1711</v>
      </c>
      <c r="S136" s="160" t="s">
        <v>1711</v>
      </c>
      <c r="T136" s="160">
        <v>1972</v>
      </c>
      <c r="U136" s="160" t="s">
        <v>975</v>
      </c>
      <c r="V136" s="193" t="s">
        <v>5782</v>
      </c>
      <c r="W136" s="160" t="s">
        <v>5872</v>
      </c>
      <c r="X136" s="160">
        <v>0.63400000000000001</v>
      </c>
      <c r="Y136" s="160" t="s">
        <v>5873</v>
      </c>
      <c r="Z136" s="160"/>
      <c r="AA136" s="160">
        <v>2009</v>
      </c>
      <c r="AB136" s="160" t="s">
        <v>5493</v>
      </c>
      <c r="AC136" s="160"/>
      <c r="AD136" s="160"/>
      <c r="AE136" s="160">
        <v>17</v>
      </c>
      <c r="AF136" s="193">
        <f>SUM(AC136:AE136)</f>
        <v>17</v>
      </c>
      <c r="AG136" s="326" t="s">
        <v>5874</v>
      </c>
      <c r="AH136" s="160" t="s">
        <v>5875</v>
      </c>
      <c r="AI136" s="160">
        <v>0.221</v>
      </c>
      <c r="AJ136" s="160">
        <v>2007</v>
      </c>
      <c r="AK136" s="161" t="s">
        <v>5876</v>
      </c>
      <c r="AL136" s="156"/>
    </row>
    <row r="137" spans="1:38" ht="15.75" thickBot="1" x14ac:dyDescent="0.3">
      <c r="A137" s="95">
        <v>132</v>
      </c>
      <c r="B137" s="207"/>
      <c r="C137" s="311"/>
      <c r="D137" s="208"/>
      <c r="E137" s="208"/>
      <c r="F137" s="208"/>
      <c r="G137" s="208"/>
      <c r="H137" s="208"/>
      <c r="I137" s="208"/>
      <c r="J137" s="208"/>
      <c r="K137" s="208"/>
      <c r="L137" s="307"/>
      <c r="M137" s="208"/>
      <c r="N137" s="208"/>
      <c r="O137" s="208"/>
      <c r="P137" s="208"/>
      <c r="Q137" s="208"/>
      <c r="R137" s="327" t="s">
        <v>5877</v>
      </c>
      <c r="S137" s="173" t="s">
        <v>5478</v>
      </c>
      <c r="T137" s="173" t="s">
        <v>5478</v>
      </c>
      <c r="U137" s="173" t="s">
        <v>5478</v>
      </c>
      <c r="V137" s="180" t="s">
        <v>5478</v>
      </c>
      <c r="W137" s="179"/>
      <c r="X137" s="179"/>
      <c r="Y137" s="173"/>
      <c r="Z137" s="173"/>
      <c r="AA137" s="173"/>
      <c r="AB137" s="173"/>
      <c r="AC137" s="173"/>
      <c r="AD137" s="173"/>
      <c r="AE137" s="173"/>
      <c r="AF137" s="180"/>
      <c r="AG137" s="175"/>
      <c r="AH137" s="175"/>
      <c r="AI137" s="175"/>
      <c r="AJ137" s="175"/>
      <c r="AK137" s="194"/>
      <c r="AL137" s="156"/>
    </row>
    <row r="138" spans="1:38" ht="30" x14ac:dyDescent="0.25">
      <c r="A138" s="95">
        <v>133</v>
      </c>
      <c r="B138" s="205">
        <v>30</v>
      </c>
      <c r="C138" s="206" t="s">
        <v>5878</v>
      </c>
      <c r="D138" s="160" t="s">
        <v>5879</v>
      </c>
      <c r="E138" s="160" t="s">
        <v>5880</v>
      </c>
      <c r="F138" s="160">
        <v>8.1000000000000003E-2</v>
      </c>
      <c r="G138" s="160">
        <v>1970</v>
      </c>
      <c r="H138" s="160" t="s">
        <v>5465</v>
      </c>
      <c r="I138" s="160">
        <v>1</v>
      </c>
      <c r="J138" s="160"/>
      <c r="K138" s="160"/>
      <c r="L138" s="161">
        <f>SUM(I138:K138)</f>
        <v>1</v>
      </c>
      <c r="M138" s="286" t="s">
        <v>5881</v>
      </c>
      <c r="N138" s="160" t="s">
        <v>5882</v>
      </c>
      <c r="O138" s="160">
        <v>4.0000000000000001E-3</v>
      </c>
      <c r="P138" s="160">
        <v>1979</v>
      </c>
      <c r="Q138" s="193" t="s">
        <v>5420</v>
      </c>
      <c r="R138" s="286" t="s">
        <v>1714</v>
      </c>
      <c r="S138" s="160" t="s">
        <v>1714</v>
      </c>
      <c r="T138" s="160">
        <v>1986</v>
      </c>
      <c r="U138" s="160" t="s">
        <v>975</v>
      </c>
      <c r="V138" s="193" t="s">
        <v>5468</v>
      </c>
      <c r="W138" s="175" t="s">
        <v>5883</v>
      </c>
      <c r="X138" s="175">
        <v>0.6</v>
      </c>
      <c r="Y138" s="175" t="s">
        <v>5884</v>
      </c>
      <c r="Z138" s="175">
        <v>0.6</v>
      </c>
      <c r="AA138" s="175">
        <v>2013</v>
      </c>
      <c r="AB138" s="175" t="s">
        <v>267</v>
      </c>
      <c r="AC138" s="175"/>
      <c r="AD138" s="175"/>
      <c r="AE138" s="175">
        <v>32</v>
      </c>
      <c r="AF138" s="194">
        <f>SUM(AC138:AE138)</f>
        <v>32</v>
      </c>
      <c r="AG138" s="283"/>
      <c r="AH138" s="283"/>
      <c r="AI138" s="283"/>
      <c r="AJ138" s="283"/>
      <c r="AK138" s="295"/>
      <c r="AL138" s="156"/>
    </row>
    <row r="139" spans="1:38" ht="15.75" thickBot="1" x14ac:dyDescent="0.3">
      <c r="A139" s="95">
        <v>134</v>
      </c>
      <c r="B139" s="287"/>
      <c r="C139" s="291"/>
      <c r="D139" s="162"/>
      <c r="E139" s="162"/>
      <c r="F139" s="162"/>
      <c r="G139" s="162"/>
      <c r="H139" s="162"/>
      <c r="I139" s="162"/>
      <c r="J139" s="162"/>
      <c r="K139" s="162"/>
      <c r="L139" s="163"/>
      <c r="M139" s="162"/>
      <c r="N139" s="162"/>
      <c r="O139" s="162"/>
      <c r="P139" s="162"/>
      <c r="Q139" s="166"/>
      <c r="R139" s="156" t="s">
        <v>5885</v>
      </c>
      <c r="S139" s="162"/>
      <c r="T139" s="162"/>
      <c r="U139" s="162"/>
      <c r="V139" s="166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3"/>
      <c r="AG139" s="195"/>
      <c r="AH139" s="195"/>
      <c r="AI139" s="195"/>
      <c r="AJ139" s="195"/>
      <c r="AK139" s="290"/>
      <c r="AL139" s="156"/>
    </row>
    <row r="140" spans="1:38" ht="45" x14ac:dyDescent="0.25">
      <c r="A140" s="95">
        <v>135</v>
      </c>
      <c r="B140" s="205">
        <v>31</v>
      </c>
      <c r="C140" s="206" t="s">
        <v>5447</v>
      </c>
      <c r="D140" s="283"/>
      <c r="E140" s="283"/>
      <c r="F140" s="283"/>
      <c r="G140" s="283"/>
      <c r="H140" s="283"/>
      <c r="I140" s="283"/>
      <c r="J140" s="283"/>
      <c r="K140" s="283"/>
      <c r="L140" s="285"/>
      <c r="M140" s="227" t="s">
        <v>5886</v>
      </c>
      <c r="N140" s="328" t="s">
        <v>5887</v>
      </c>
      <c r="O140" s="160">
        <v>0.55300000000000005</v>
      </c>
      <c r="P140" s="328">
        <v>2012</v>
      </c>
      <c r="Q140" s="193" t="s">
        <v>5796</v>
      </c>
      <c r="R140" s="160" t="s">
        <v>1719</v>
      </c>
      <c r="S140" s="227" t="s">
        <v>1719</v>
      </c>
      <c r="T140" s="227">
        <v>1983</v>
      </c>
      <c r="U140" s="227" t="s">
        <v>1642</v>
      </c>
      <c r="V140" s="190" t="s">
        <v>5888</v>
      </c>
      <c r="W140" s="160" t="s">
        <v>5889</v>
      </c>
      <c r="X140" s="160">
        <v>2.996</v>
      </c>
      <c r="Y140" s="160" t="s">
        <v>5890</v>
      </c>
      <c r="Z140" s="160"/>
      <c r="AA140" s="160">
        <v>1968</v>
      </c>
      <c r="AB140" s="160" t="s">
        <v>5891</v>
      </c>
      <c r="AC140" s="160">
        <v>42</v>
      </c>
      <c r="AD140" s="160">
        <v>5</v>
      </c>
      <c r="AE140" s="160"/>
      <c r="AF140" s="193">
        <f>SUM(AC140:AE140)</f>
        <v>47</v>
      </c>
      <c r="AG140" s="169" t="s">
        <v>5892</v>
      </c>
      <c r="AH140" s="169" t="s">
        <v>5893</v>
      </c>
      <c r="AI140" s="169">
        <v>0.14599999999999999</v>
      </c>
      <c r="AJ140" s="169">
        <v>1979</v>
      </c>
      <c r="AK140" s="182" t="s">
        <v>5894</v>
      </c>
      <c r="AL140" s="156"/>
    </row>
    <row r="141" spans="1:38" ht="30" x14ac:dyDescent="0.25">
      <c r="A141" s="95">
        <v>136</v>
      </c>
      <c r="B141" s="185"/>
      <c r="C141" s="310"/>
      <c r="D141" s="296"/>
      <c r="E141" s="296"/>
      <c r="F141" s="296"/>
      <c r="G141" s="296"/>
      <c r="H141" s="296"/>
      <c r="I141" s="296"/>
      <c r="J141" s="296"/>
      <c r="K141" s="296"/>
      <c r="L141" s="298"/>
      <c r="M141" s="178"/>
      <c r="N141" s="181"/>
      <c r="O141" s="169"/>
      <c r="P141" s="178"/>
      <c r="Q141" s="166"/>
      <c r="R141" s="162" t="s">
        <v>5895</v>
      </c>
      <c r="S141" s="178"/>
      <c r="T141" s="178"/>
      <c r="U141" s="178"/>
      <c r="V141" s="166"/>
      <c r="W141" s="175" t="s">
        <v>5896</v>
      </c>
      <c r="X141" s="175">
        <v>7.4999999999999997E-2</v>
      </c>
      <c r="Y141" s="175" t="s">
        <v>5897</v>
      </c>
      <c r="Z141" s="175"/>
      <c r="AA141" s="175">
        <v>2018</v>
      </c>
      <c r="AB141" s="175" t="s">
        <v>999</v>
      </c>
      <c r="AC141" s="162"/>
      <c r="AD141" s="162"/>
      <c r="AE141" s="175">
        <v>3</v>
      </c>
      <c r="AF141" s="177">
        <f>SUM(AC141:AE141)</f>
        <v>3</v>
      </c>
      <c r="AG141" s="162"/>
      <c r="AH141" s="162" t="s">
        <v>5893</v>
      </c>
      <c r="AI141" s="162">
        <v>0.14599999999999999</v>
      </c>
      <c r="AJ141" s="162">
        <v>1979</v>
      </c>
      <c r="AK141" s="163" t="s">
        <v>5894</v>
      </c>
      <c r="AL141" s="156"/>
    </row>
    <row r="142" spans="1:38" ht="15.75" thickBot="1" x14ac:dyDescent="0.3">
      <c r="A142" s="95">
        <v>137</v>
      </c>
      <c r="B142" s="259"/>
      <c r="C142" s="324"/>
      <c r="D142" s="299"/>
      <c r="E142" s="299"/>
      <c r="F142" s="299"/>
      <c r="G142" s="299"/>
      <c r="H142" s="299"/>
      <c r="I142" s="299"/>
      <c r="J142" s="299"/>
      <c r="K142" s="299"/>
      <c r="L142" s="301"/>
      <c r="M142" s="173"/>
      <c r="N142" s="173"/>
      <c r="O142" s="173"/>
      <c r="P142" s="173"/>
      <c r="Q142" s="180"/>
      <c r="R142" s="173"/>
      <c r="S142" s="173"/>
      <c r="T142" s="173"/>
      <c r="U142" s="173"/>
      <c r="V142" s="180"/>
      <c r="W142" s="175" t="s">
        <v>5898</v>
      </c>
      <c r="X142" s="175">
        <v>0.1</v>
      </c>
      <c r="Y142" s="175" t="s">
        <v>5899</v>
      </c>
      <c r="Z142" s="175">
        <v>0.1</v>
      </c>
      <c r="AA142" s="175">
        <v>2015</v>
      </c>
      <c r="AB142" s="175" t="s">
        <v>267</v>
      </c>
      <c r="AC142" s="175">
        <v>0</v>
      </c>
      <c r="AD142" s="175">
        <v>0</v>
      </c>
      <c r="AE142" s="175">
        <v>8</v>
      </c>
      <c r="AF142" s="177">
        <f>SUM(AC142:AE142)</f>
        <v>8</v>
      </c>
      <c r="AG142" s="175"/>
      <c r="AH142" s="175"/>
      <c r="AI142" s="175"/>
      <c r="AJ142" s="175"/>
      <c r="AK142" s="194"/>
      <c r="AL142" s="329"/>
    </row>
    <row r="143" spans="1:38" ht="30" x14ac:dyDescent="0.25">
      <c r="A143" s="95">
        <v>138</v>
      </c>
      <c r="B143" s="205">
        <v>32</v>
      </c>
      <c r="C143" s="206" t="s">
        <v>5452</v>
      </c>
      <c r="D143" s="283"/>
      <c r="E143" s="283"/>
      <c r="F143" s="283"/>
      <c r="G143" s="283"/>
      <c r="H143" s="283"/>
      <c r="I143" s="283"/>
      <c r="J143" s="283"/>
      <c r="K143" s="283"/>
      <c r="L143" s="295"/>
      <c r="M143" s="160"/>
      <c r="N143" s="160"/>
      <c r="O143" s="160"/>
      <c r="P143" s="160"/>
      <c r="Q143" s="161"/>
      <c r="R143" s="160" t="s">
        <v>1721</v>
      </c>
      <c r="S143" s="160" t="s">
        <v>1721</v>
      </c>
      <c r="T143" s="160">
        <v>1979</v>
      </c>
      <c r="U143" s="160" t="s">
        <v>1642</v>
      </c>
      <c r="V143" s="161" t="s">
        <v>5900</v>
      </c>
      <c r="W143" s="160" t="s">
        <v>5901</v>
      </c>
      <c r="X143" s="160">
        <v>1.179</v>
      </c>
      <c r="Y143" s="160" t="s">
        <v>5902</v>
      </c>
      <c r="Z143" s="160">
        <v>1.179</v>
      </c>
      <c r="AA143" s="160">
        <v>1979</v>
      </c>
      <c r="AB143" s="160" t="s">
        <v>267</v>
      </c>
      <c r="AC143" s="160">
        <v>0</v>
      </c>
      <c r="AD143" s="160">
        <v>0</v>
      </c>
      <c r="AE143" s="160">
        <v>47</v>
      </c>
      <c r="AF143" s="193">
        <f>SUM(AC143:AE143)</f>
        <v>47</v>
      </c>
      <c r="AG143" s="160" t="s">
        <v>5903</v>
      </c>
      <c r="AH143" s="160" t="s">
        <v>5904</v>
      </c>
      <c r="AI143" s="160">
        <v>0.26200000000000001</v>
      </c>
      <c r="AJ143" s="160">
        <v>1979</v>
      </c>
      <c r="AK143" s="161" t="s">
        <v>5905</v>
      </c>
      <c r="AL143" s="166" t="s">
        <v>5906</v>
      </c>
    </row>
    <row r="144" spans="1:38" ht="30" x14ac:dyDescent="0.25">
      <c r="A144" s="95">
        <v>139</v>
      </c>
      <c r="B144" s="185"/>
      <c r="C144" s="271" t="s">
        <v>5878</v>
      </c>
      <c r="D144" s="296"/>
      <c r="E144" s="296"/>
      <c r="F144" s="296"/>
      <c r="G144" s="296"/>
      <c r="H144" s="296"/>
      <c r="I144" s="296"/>
      <c r="J144" s="296"/>
      <c r="K144" s="296"/>
      <c r="L144" s="297"/>
      <c r="M144" s="296"/>
      <c r="N144" s="296"/>
      <c r="O144" s="296"/>
      <c r="P144" s="296"/>
      <c r="Q144" s="298"/>
      <c r="R144" s="162" t="s">
        <v>5907</v>
      </c>
      <c r="S144" s="162"/>
      <c r="T144" s="165"/>
      <c r="U144" s="162"/>
      <c r="V144" s="163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6"/>
      <c r="AG144" s="162" t="s">
        <v>5908</v>
      </c>
      <c r="AH144" s="162" t="s">
        <v>5909</v>
      </c>
      <c r="AI144" s="162">
        <v>0.158</v>
      </c>
      <c r="AJ144" s="162">
        <v>1979</v>
      </c>
      <c r="AK144" s="163" t="s">
        <v>5390</v>
      </c>
      <c r="AL144" s="166" t="s">
        <v>5906</v>
      </c>
    </row>
    <row r="145" spans="1:38" ht="30" x14ac:dyDescent="0.25">
      <c r="A145" s="95">
        <v>140</v>
      </c>
      <c r="B145" s="185"/>
      <c r="C145" s="310"/>
      <c r="D145" s="296"/>
      <c r="E145" s="296"/>
      <c r="F145" s="296"/>
      <c r="G145" s="296"/>
      <c r="H145" s="296"/>
      <c r="I145" s="296"/>
      <c r="J145" s="296"/>
      <c r="K145" s="296"/>
      <c r="L145" s="297"/>
      <c r="M145" s="296"/>
      <c r="N145" s="296"/>
      <c r="O145" s="296"/>
      <c r="P145" s="296"/>
      <c r="Q145" s="298"/>
      <c r="R145" s="296"/>
      <c r="S145" s="296"/>
      <c r="T145" s="296"/>
      <c r="U145" s="296"/>
      <c r="V145" s="297"/>
      <c r="W145" s="195"/>
      <c r="X145" s="195"/>
      <c r="Y145" s="195"/>
      <c r="Z145" s="195"/>
      <c r="AA145" s="195"/>
      <c r="AB145" s="195"/>
      <c r="AC145" s="195"/>
      <c r="AD145" s="195"/>
      <c r="AE145" s="195"/>
      <c r="AF145" s="289"/>
      <c r="AG145" s="162" t="s">
        <v>5910</v>
      </c>
      <c r="AH145" s="162"/>
      <c r="AI145" s="162">
        <v>0.18</v>
      </c>
      <c r="AJ145" s="162">
        <v>1979</v>
      </c>
      <c r="AK145" s="163" t="s">
        <v>5390</v>
      </c>
      <c r="AL145" s="330"/>
    </row>
    <row r="146" spans="1:38" ht="30" x14ac:dyDescent="0.25">
      <c r="A146" s="95">
        <v>141</v>
      </c>
      <c r="B146" s="185"/>
      <c r="C146" s="310"/>
      <c r="D146" s="296"/>
      <c r="E146" s="296"/>
      <c r="F146" s="296"/>
      <c r="G146" s="296"/>
      <c r="H146" s="296"/>
      <c r="I146" s="296"/>
      <c r="J146" s="296"/>
      <c r="K146" s="296"/>
      <c r="L146" s="297"/>
      <c r="M146" s="296"/>
      <c r="N146" s="296"/>
      <c r="O146" s="296"/>
      <c r="P146" s="296"/>
      <c r="Q146" s="298"/>
      <c r="R146" s="296"/>
      <c r="S146" s="296"/>
      <c r="T146" s="296"/>
      <c r="U146" s="296"/>
      <c r="V146" s="297"/>
      <c r="W146" s="195"/>
      <c r="X146" s="195"/>
      <c r="Y146" s="195"/>
      <c r="Z146" s="195"/>
      <c r="AA146" s="195"/>
      <c r="AB146" s="195"/>
      <c r="AC146" s="195"/>
      <c r="AD146" s="195"/>
      <c r="AE146" s="195"/>
      <c r="AF146" s="289"/>
      <c r="AG146" s="162" t="s">
        <v>5911</v>
      </c>
      <c r="AH146" s="162" t="s">
        <v>5912</v>
      </c>
      <c r="AI146" s="162">
        <v>0.13</v>
      </c>
      <c r="AJ146" s="162">
        <v>1979</v>
      </c>
      <c r="AK146" s="163" t="s">
        <v>5913</v>
      </c>
      <c r="AL146" s="330"/>
    </row>
    <row r="147" spans="1:38" ht="30.75" thickBot="1" x14ac:dyDescent="0.3">
      <c r="A147" s="95">
        <v>142</v>
      </c>
      <c r="B147" s="207"/>
      <c r="C147" s="311"/>
      <c r="D147" s="208"/>
      <c r="E147" s="208"/>
      <c r="F147" s="208"/>
      <c r="G147" s="208"/>
      <c r="H147" s="208"/>
      <c r="I147" s="208"/>
      <c r="J147" s="208"/>
      <c r="K147" s="208"/>
      <c r="L147" s="157"/>
      <c r="M147" s="208"/>
      <c r="N147" s="208"/>
      <c r="O147" s="208"/>
      <c r="P147" s="208"/>
      <c r="Q147" s="307"/>
      <c r="R147" s="208"/>
      <c r="S147" s="208"/>
      <c r="T147" s="208"/>
      <c r="U147" s="208"/>
      <c r="V147" s="157"/>
      <c r="W147" s="293"/>
      <c r="X147" s="293"/>
      <c r="Y147" s="293"/>
      <c r="Z147" s="293"/>
      <c r="AA147" s="293"/>
      <c r="AB147" s="293"/>
      <c r="AC147" s="293"/>
      <c r="AD147" s="293"/>
      <c r="AE147" s="293"/>
      <c r="AF147" s="294"/>
      <c r="AG147" s="173" t="s">
        <v>5911</v>
      </c>
      <c r="AH147" s="173" t="s">
        <v>5914</v>
      </c>
      <c r="AI147" s="173">
        <v>0.13</v>
      </c>
      <c r="AJ147" s="173">
        <v>1979</v>
      </c>
      <c r="AK147" s="174" t="s">
        <v>5913</v>
      </c>
      <c r="AL147" s="331"/>
    </row>
    <row r="148" spans="1:38" ht="30" x14ac:dyDescent="0.25">
      <c r="A148" s="95">
        <v>143</v>
      </c>
      <c r="B148" s="205">
        <v>33</v>
      </c>
      <c r="C148" s="206" t="s">
        <v>5878</v>
      </c>
      <c r="D148" s="160" t="s">
        <v>5915</v>
      </c>
      <c r="E148" s="160" t="s">
        <v>5916</v>
      </c>
      <c r="F148" s="160">
        <v>1.054</v>
      </c>
      <c r="G148" s="160">
        <v>1970</v>
      </c>
      <c r="H148" s="160" t="s">
        <v>5917</v>
      </c>
      <c r="I148" s="160">
        <v>2</v>
      </c>
      <c r="J148" s="160"/>
      <c r="K148" s="160">
        <v>23</v>
      </c>
      <c r="L148" s="193">
        <f t="shared" ref="L148:L155" si="0">SUM(I148:K148)</f>
        <v>25</v>
      </c>
      <c r="M148" s="160" t="s">
        <v>5918</v>
      </c>
      <c r="N148" s="160" t="s">
        <v>5919</v>
      </c>
      <c r="O148" s="160">
        <v>2.1000000000000001E-2</v>
      </c>
      <c r="P148" s="160">
        <v>2001</v>
      </c>
      <c r="Q148" s="193" t="s">
        <v>5920</v>
      </c>
      <c r="R148" s="160" t="s">
        <v>5921</v>
      </c>
      <c r="S148" s="160" t="s">
        <v>1723</v>
      </c>
      <c r="T148" s="160">
        <v>2000</v>
      </c>
      <c r="U148" s="160" t="s">
        <v>1642</v>
      </c>
      <c r="V148" s="161" t="s">
        <v>5468</v>
      </c>
      <c r="W148" s="169" t="s">
        <v>5922</v>
      </c>
      <c r="X148" s="169">
        <v>1.097</v>
      </c>
      <c r="Y148" s="169" t="s">
        <v>5923</v>
      </c>
      <c r="Z148" s="169">
        <v>0.872</v>
      </c>
      <c r="AA148" s="169" t="s">
        <v>5924</v>
      </c>
      <c r="AB148" s="169" t="s">
        <v>267</v>
      </c>
      <c r="AC148" s="169">
        <v>0</v>
      </c>
      <c r="AD148" s="169">
        <v>0</v>
      </c>
      <c r="AE148" s="169">
        <v>33</v>
      </c>
      <c r="AF148" s="182">
        <f>SUM(AC148:AE148)</f>
        <v>33</v>
      </c>
      <c r="AG148" s="169" t="s">
        <v>5925</v>
      </c>
      <c r="AH148" s="169" t="s">
        <v>5926</v>
      </c>
      <c r="AI148" s="169">
        <v>0.18099999999999999</v>
      </c>
      <c r="AJ148" s="169">
        <v>2022</v>
      </c>
      <c r="AK148" s="169" t="s">
        <v>5927</v>
      </c>
      <c r="AL148" s="169" t="s">
        <v>5928</v>
      </c>
    </row>
    <row r="149" spans="1:38" ht="30" x14ac:dyDescent="0.25">
      <c r="A149" s="95">
        <v>144</v>
      </c>
      <c r="B149" s="185"/>
      <c r="C149" s="271" t="s">
        <v>5878</v>
      </c>
      <c r="D149" s="162" t="s">
        <v>5929</v>
      </c>
      <c r="E149" s="162" t="s">
        <v>5930</v>
      </c>
      <c r="F149" s="162">
        <v>0.435</v>
      </c>
      <c r="G149" s="162">
        <v>1970</v>
      </c>
      <c r="H149" s="162" t="s">
        <v>5917</v>
      </c>
      <c r="I149" s="162">
        <v>9</v>
      </c>
      <c r="J149" s="162"/>
      <c r="K149" s="162"/>
      <c r="L149" s="166">
        <f t="shared" si="0"/>
        <v>9</v>
      </c>
      <c r="M149" s="162" t="s">
        <v>5931</v>
      </c>
      <c r="N149" s="162" t="s">
        <v>5932</v>
      </c>
      <c r="O149" s="162">
        <v>1.7999999999999999E-2</v>
      </c>
      <c r="P149" s="162">
        <v>2001</v>
      </c>
      <c r="Q149" s="166" t="s">
        <v>5933</v>
      </c>
      <c r="R149" s="332" t="s">
        <v>658</v>
      </c>
      <c r="S149" s="162" t="s">
        <v>5478</v>
      </c>
      <c r="T149" s="162" t="s">
        <v>5478</v>
      </c>
      <c r="U149" s="162" t="s">
        <v>5478</v>
      </c>
      <c r="V149" s="163" t="s">
        <v>5478</v>
      </c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3"/>
      <c r="AG149" s="195"/>
      <c r="AH149" s="195"/>
      <c r="AI149" s="195"/>
      <c r="AJ149" s="195"/>
      <c r="AK149" s="195"/>
      <c r="AL149" s="156"/>
    </row>
    <row r="150" spans="1:38" ht="30" x14ac:dyDescent="0.25">
      <c r="A150" s="95">
        <v>145</v>
      </c>
      <c r="B150" s="185"/>
      <c r="C150" s="271" t="s">
        <v>5878</v>
      </c>
      <c r="D150" s="169" t="s">
        <v>5934</v>
      </c>
      <c r="E150" s="169" t="s">
        <v>5935</v>
      </c>
      <c r="F150" s="169">
        <v>9.0999999999999998E-2</v>
      </c>
      <c r="G150" s="169">
        <v>1970</v>
      </c>
      <c r="H150" s="169" t="s">
        <v>249</v>
      </c>
      <c r="I150" s="169"/>
      <c r="J150" s="169"/>
      <c r="K150" s="169">
        <v>2</v>
      </c>
      <c r="L150" s="182">
        <f>SUM(I150:K150)</f>
        <v>2</v>
      </c>
      <c r="M150" s="195"/>
      <c r="N150" s="195"/>
      <c r="O150" s="195"/>
      <c r="P150" s="195"/>
      <c r="Q150" s="195"/>
      <c r="R150" s="195"/>
      <c r="S150" s="162"/>
      <c r="T150" s="162"/>
      <c r="U150" s="162"/>
      <c r="V150" s="163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6"/>
      <c r="AG150" s="296"/>
      <c r="AH150" s="296"/>
      <c r="AI150" s="296"/>
      <c r="AJ150" s="296"/>
      <c r="AK150" s="297"/>
      <c r="AL150" s="156"/>
    </row>
    <row r="151" spans="1:38" ht="30" x14ac:dyDescent="0.25">
      <c r="A151" s="95">
        <v>146</v>
      </c>
      <c r="B151" s="185"/>
      <c r="C151" s="271" t="s">
        <v>5878</v>
      </c>
      <c r="D151" s="162" t="s">
        <v>5936</v>
      </c>
      <c r="E151" s="162" t="s">
        <v>5937</v>
      </c>
      <c r="F151" s="162">
        <v>0.73599999999999999</v>
      </c>
      <c r="G151" s="162">
        <v>1999</v>
      </c>
      <c r="H151" s="162" t="s">
        <v>5917</v>
      </c>
      <c r="I151" s="162"/>
      <c r="J151" s="162"/>
      <c r="K151" s="162">
        <v>15</v>
      </c>
      <c r="L151" s="166">
        <f t="shared" si="0"/>
        <v>15</v>
      </c>
      <c r="M151" s="208"/>
      <c r="N151" s="208"/>
      <c r="O151" s="208"/>
      <c r="P151" s="208"/>
      <c r="Q151" s="307"/>
      <c r="R151" s="195"/>
      <c r="S151" s="195"/>
      <c r="T151" s="195"/>
      <c r="U151" s="195"/>
      <c r="V151" s="290"/>
      <c r="W151" s="195"/>
      <c r="X151" s="195"/>
      <c r="Y151" s="195"/>
      <c r="Z151" s="195"/>
      <c r="AA151" s="195"/>
      <c r="AB151" s="195"/>
      <c r="AC151" s="195"/>
      <c r="AD151" s="195"/>
      <c r="AE151" s="195"/>
      <c r="AF151" s="289"/>
      <c r="AG151" s="296"/>
      <c r="AH151" s="296"/>
      <c r="AI151" s="296"/>
      <c r="AJ151" s="296"/>
      <c r="AK151" s="297"/>
      <c r="AL151" s="156"/>
    </row>
    <row r="152" spans="1:38" ht="30" x14ac:dyDescent="0.25">
      <c r="A152" s="95">
        <v>147</v>
      </c>
      <c r="B152" s="185"/>
      <c r="C152" s="271" t="s">
        <v>5878</v>
      </c>
      <c r="D152" s="162" t="s">
        <v>5938</v>
      </c>
      <c r="E152" s="162" t="s">
        <v>5939</v>
      </c>
      <c r="F152" s="162">
        <v>8.5999999999999993E-2</v>
      </c>
      <c r="G152" s="162">
        <v>2001</v>
      </c>
      <c r="H152" s="162" t="s">
        <v>5940</v>
      </c>
      <c r="I152" s="162">
        <v>3</v>
      </c>
      <c r="J152" s="162"/>
      <c r="K152" s="162"/>
      <c r="L152" s="166">
        <f t="shared" si="0"/>
        <v>3</v>
      </c>
      <c r="M152" s="162" t="s">
        <v>5941</v>
      </c>
      <c r="N152" s="162" t="s">
        <v>5942</v>
      </c>
      <c r="O152" s="162">
        <v>6.4000000000000001E-2</v>
      </c>
      <c r="P152" s="162">
        <v>2001</v>
      </c>
      <c r="Q152" s="166" t="s">
        <v>5530</v>
      </c>
      <c r="R152" s="195"/>
      <c r="S152" s="195"/>
      <c r="T152" s="195"/>
      <c r="U152" s="195"/>
      <c r="V152" s="290"/>
      <c r="W152" s="195"/>
      <c r="X152" s="195"/>
      <c r="Y152" s="195"/>
      <c r="Z152" s="195"/>
      <c r="AA152" s="195"/>
      <c r="AB152" s="195"/>
      <c r="AC152" s="195"/>
      <c r="AD152" s="195"/>
      <c r="AE152" s="195"/>
      <c r="AF152" s="289"/>
      <c r="AG152" s="296"/>
      <c r="AH152" s="296"/>
      <c r="AI152" s="296"/>
      <c r="AJ152" s="296"/>
      <c r="AK152" s="297"/>
      <c r="AL152" s="185" t="s">
        <v>5906</v>
      </c>
    </row>
    <row r="153" spans="1:38" ht="30" x14ac:dyDescent="0.25">
      <c r="A153" s="95">
        <v>148</v>
      </c>
      <c r="B153" s="287"/>
      <c r="C153" s="271" t="s">
        <v>5943</v>
      </c>
      <c r="D153" s="162" t="s">
        <v>5944</v>
      </c>
      <c r="E153" s="162" t="s">
        <v>5945</v>
      </c>
      <c r="F153" s="162">
        <v>0.72</v>
      </c>
      <c r="G153" s="162">
        <v>2001</v>
      </c>
      <c r="H153" s="162" t="s">
        <v>5946</v>
      </c>
      <c r="I153" s="162">
        <v>2</v>
      </c>
      <c r="J153" s="162"/>
      <c r="K153" s="162">
        <v>15</v>
      </c>
      <c r="L153" s="166">
        <f t="shared" si="0"/>
        <v>17</v>
      </c>
      <c r="M153" s="162" t="s">
        <v>5947</v>
      </c>
      <c r="N153" s="162" t="s">
        <v>5948</v>
      </c>
      <c r="O153" s="162">
        <v>6.0999999999999999E-2</v>
      </c>
      <c r="P153" s="162">
        <v>2001</v>
      </c>
      <c r="Q153" s="166" t="s">
        <v>5920</v>
      </c>
      <c r="R153" s="195"/>
      <c r="S153" s="195"/>
      <c r="T153" s="195"/>
      <c r="U153" s="195"/>
      <c r="V153" s="290"/>
      <c r="W153" s="195"/>
      <c r="X153" s="195"/>
      <c r="Y153" s="195"/>
      <c r="Z153" s="195"/>
      <c r="AA153" s="195"/>
      <c r="AB153" s="195"/>
      <c r="AC153" s="195"/>
      <c r="AD153" s="195"/>
      <c r="AE153" s="195"/>
      <c r="AF153" s="289"/>
      <c r="AG153" s="195"/>
      <c r="AH153" s="195"/>
      <c r="AI153" s="195"/>
      <c r="AJ153" s="195"/>
      <c r="AK153" s="290"/>
      <c r="AL153" s="156"/>
    </row>
    <row r="154" spans="1:38" ht="30" x14ac:dyDescent="0.25">
      <c r="A154" s="95">
        <v>149</v>
      </c>
      <c r="B154" s="185"/>
      <c r="C154" s="271" t="s">
        <v>5943</v>
      </c>
      <c r="D154" s="162" t="s">
        <v>5949</v>
      </c>
      <c r="E154" s="162" t="s">
        <v>5950</v>
      </c>
      <c r="F154" s="162">
        <v>0.159</v>
      </c>
      <c r="G154" s="162">
        <v>2001</v>
      </c>
      <c r="H154" s="162" t="s">
        <v>5465</v>
      </c>
      <c r="I154" s="162">
        <v>4</v>
      </c>
      <c r="J154" s="162"/>
      <c r="K154" s="162"/>
      <c r="L154" s="166">
        <f t="shared" si="0"/>
        <v>4</v>
      </c>
      <c r="M154" s="162" t="s">
        <v>5951</v>
      </c>
      <c r="N154" s="162" t="s">
        <v>5952</v>
      </c>
      <c r="O154" s="162">
        <v>1.262</v>
      </c>
      <c r="P154" s="162">
        <v>2001</v>
      </c>
      <c r="Q154" s="166" t="s">
        <v>5953</v>
      </c>
      <c r="R154" s="195"/>
      <c r="S154" s="195"/>
      <c r="T154" s="195"/>
      <c r="U154" s="195"/>
      <c r="V154" s="290"/>
      <c r="W154" s="195"/>
      <c r="X154" s="195"/>
      <c r="Y154" s="195"/>
      <c r="Z154" s="195"/>
      <c r="AA154" s="195"/>
      <c r="AB154" s="195"/>
      <c r="AC154" s="195"/>
      <c r="AD154" s="195"/>
      <c r="AE154" s="195"/>
      <c r="AF154" s="289"/>
      <c r="AG154" s="296"/>
      <c r="AH154" s="296"/>
      <c r="AI154" s="296"/>
      <c r="AJ154" s="296"/>
      <c r="AK154" s="297"/>
      <c r="AL154" s="156"/>
    </row>
    <row r="155" spans="1:38" ht="30.75" thickBot="1" x14ac:dyDescent="0.3">
      <c r="A155" s="95">
        <v>150</v>
      </c>
      <c r="B155" s="207"/>
      <c r="C155" s="333" t="s">
        <v>5943</v>
      </c>
      <c r="D155" s="173" t="s">
        <v>5954</v>
      </c>
      <c r="E155" s="173" t="s">
        <v>5955</v>
      </c>
      <c r="F155" s="173">
        <v>0.151</v>
      </c>
      <c r="G155" s="173">
        <v>2001</v>
      </c>
      <c r="H155" s="173" t="s">
        <v>5465</v>
      </c>
      <c r="I155" s="173">
        <v>2</v>
      </c>
      <c r="J155" s="173"/>
      <c r="K155" s="173">
        <v>2</v>
      </c>
      <c r="L155" s="180">
        <f t="shared" si="0"/>
        <v>4</v>
      </c>
      <c r="M155" s="212"/>
      <c r="N155" s="212"/>
      <c r="O155" s="212"/>
      <c r="P155" s="212"/>
      <c r="Q155" s="325"/>
      <c r="R155" s="212"/>
      <c r="S155" s="212"/>
      <c r="T155" s="212"/>
      <c r="U155" s="212"/>
      <c r="V155" s="334"/>
      <c r="W155" s="293"/>
      <c r="X155" s="293"/>
      <c r="Y155" s="293"/>
      <c r="Z155" s="293"/>
      <c r="AA155" s="293"/>
      <c r="AB155" s="293"/>
      <c r="AC155" s="293"/>
      <c r="AD155" s="293"/>
      <c r="AE155" s="293"/>
      <c r="AF155" s="294"/>
      <c r="AG155" s="208"/>
      <c r="AH155" s="208"/>
      <c r="AI155" s="208"/>
      <c r="AJ155" s="208"/>
      <c r="AK155" s="157"/>
      <c r="AL155" s="156"/>
    </row>
    <row r="156" spans="1:38" ht="30" x14ac:dyDescent="0.25">
      <c r="A156" s="95">
        <v>151</v>
      </c>
      <c r="B156" s="265">
        <v>34</v>
      </c>
      <c r="C156" s="206" t="s">
        <v>5452</v>
      </c>
      <c r="D156" s="296"/>
      <c r="E156" s="296"/>
      <c r="F156" s="296"/>
      <c r="G156" s="296"/>
      <c r="H156" s="296"/>
      <c r="I156" s="296"/>
      <c r="J156" s="296"/>
      <c r="K156" s="296"/>
      <c r="L156" s="297"/>
      <c r="M156" s="160" t="s">
        <v>5956</v>
      </c>
      <c r="N156" s="160" t="s">
        <v>5957</v>
      </c>
      <c r="O156" s="160">
        <v>0.26600000000000001</v>
      </c>
      <c r="P156" s="160">
        <v>1987</v>
      </c>
      <c r="Q156" s="193" t="s">
        <v>5958</v>
      </c>
      <c r="R156" s="160" t="s">
        <v>1725</v>
      </c>
      <c r="S156" s="160" t="s">
        <v>1725</v>
      </c>
      <c r="T156" s="160">
        <v>1975</v>
      </c>
      <c r="U156" s="160" t="s">
        <v>1642</v>
      </c>
      <c r="V156" s="161" t="s">
        <v>5561</v>
      </c>
      <c r="W156" s="162" t="s">
        <v>5959</v>
      </c>
      <c r="X156" s="162">
        <v>1.53</v>
      </c>
      <c r="Y156" s="162" t="s">
        <v>5960</v>
      </c>
      <c r="Z156" s="162"/>
      <c r="AA156" s="162">
        <v>2013</v>
      </c>
      <c r="AB156" s="162" t="s">
        <v>267</v>
      </c>
      <c r="AC156" s="162">
        <v>0</v>
      </c>
      <c r="AD156" s="162">
        <v>0</v>
      </c>
      <c r="AE156" s="162">
        <v>44</v>
      </c>
      <c r="AF156" s="166">
        <f>SUM(AC156:AE156)</f>
        <v>44</v>
      </c>
      <c r="AG156" s="160" t="s">
        <v>5961</v>
      </c>
      <c r="AH156" s="160" t="s">
        <v>5962</v>
      </c>
      <c r="AI156" s="160">
        <v>0.2</v>
      </c>
      <c r="AJ156" s="160">
        <v>1969</v>
      </c>
      <c r="AK156" s="161" t="s">
        <v>2862</v>
      </c>
      <c r="AL156" s="156"/>
    </row>
    <row r="157" spans="1:38" ht="30" x14ac:dyDescent="0.25">
      <c r="A157" s="95">
        <v>152</v>
      </c>
      <c r="B157" s="171"/>
      <c r="C157" s="271"/>
      <c r="D157" s="195"/>
      <c r="E157" s="195"/>
      <c r="F157" s="195"/>
      <c r="G157" s="195"/>
      <c r="H157" s="195"/>
      <c r="I157" s="195"/>
      <c r="J157" s="195"/>
      <c r="K157" s="195"/>
      <c r="L157" s="290"/>
      <c r="M157" s="162" t="s">
        <v>5963</v>
      </c>
      <c r="N157" s="162" t="s">
        <v>5964</v>
      </c>
      <c r="O157" s="162">
        <v>0.66100000000000003</v>
      </c>
      <c r="P157" s="162">
        <v>1979</v>
      </c>
      <c r="Q157" s="166" t="s">
        <v>5537</v>
      </c>
      <c r="R157" s="162" t="s">
        <v>5965</v>
      </c>
      <c r="S157" s="162"/>
      <c r="T157" s="165"/>
      <c r="U157" s="162"/>
      <c r="V157" s="163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6"/>
      <c r="AG157" s="162" t="s">
        <v>5966</v>
      </c>
      <c r="AH157" s="162" t="s">
        <v>5967</v>
      </c>
      <c r="AI157" s="162">
        <v>0.115</v>
      </c>
      <c r="AJ157" s="162">
        <v>1969</v>
      </c>
      <c r="AK157" s="163" t="s">
        <v>5968</v>
      </c>
      <c r="AL157" s="156"/>
    </row>
    <row r="158" spans="1:38" ht="30" x14ac:dyDescent="0.25">
      <c r="A158" s="95">
        <v>153</v>
      </c>
      <c r="B158" s="171"/>
      <c r="C158" s="291"/>
      <c r="D158" s="195"/>
      <c r="E158" s="195"/>
      <c r="F158" s="195"/>
      <c r="G158" s="195"/>
      <c r="H158" s="195"/>
      <c r="I158" s="195"/>
      <c r="J158" s="195"/>
      <c r="K158" s="195"/>
      <c r="L158" s="290"/>
      <c r="M158" s="162"/>
      <c r="N158" s="162"/>
      <c r="O158" s="162"/>
      <c r="P158" s="165"/>
      <c r="Q158" s="166"/>
      <c r="R158" s="162"/>
      <c r="S158" s="162"/>
      <c r="T158" s="165"/>
      <c r="U158" s="162"/>
      <c r="V158" s="163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6"/>
      <c r="AG158" s="162" t="s">
        <v>5969</v>
      </c>
      <c r="AH158" s="162" t="s">
        <v>5970</v>
      </c>
      <c r="AI158" s="162">
        <v>0.128</v>
      </c>
      <c r="AJ158" s="162">
        <v>1969</v>
      </c>
      <c r="AK158" s="163" t="s">
        <v>5968</v>
      </c>
      <c r="AL158" s="156"/>
    </row>
    <row r="159" spans="1:38" ht="30" x14ac:dyDescent="0.25">
      <c r="A159" s="95">
        <v>154</v>
      </c>
      <c r="B159" s="171"/>
      <c r="C159" s="291"/>
      <c r="D159" s="195"/>
      <c r="E159" s="195"/>
      <c r="F159" s="195"/>
      <c r="G159" s="195"/>
      <c r="H159" s="195"/>
      <c r="I159" s="195"/>
      <c r="J159" s="195"/>
      <c r="K159" s="195"/>
      <c r="L159" s="290"/>
      <c r="M159" s="162"/>
      <c r="N159" s="162"/>
      <c r="O159" s="162"/>
      <c r="P159" s="165"/>
      <c r="Q159" s="166"/>
      <c r="R159" s="162"/>
      <c r="S159" s="162"/>
      <c r="T159" s="165"/>
      <c r="U159" s="162"/>
      <c r="V159" s="163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6"/>
      <c r="AG159" s="162" t="s">
        <v>5971</v>
      </c>
      <c r="AH159" s="162" t="s">
        <v>5972</v>
      </c>
      <c r="AI159" s="162">
        <v>9.0999999999999998E-2</v>
      </c>
      <c r="AJ159" s="162">
        <v>1969</v>
      </c>
      <c r="AK159" s="163" t="s">
        <v>5682</v>
      </c>
      <c r="AL159" s="156"/>
    </row>
    <row r="160" spans="1:38" ht="30" x14ac:dyDescent="0.25">
      <c r="A160" s="95">
        <v>155</v>
      </c>
      <c r="B160" s="335"/>
      <c r="C160" s="292"/>
      <c r="D160" s="212"/>
      <c r="E160" s="212"/>
      <c r="F160" s="212"/>
      <c r="G160" s="212"/>
      <c r="H160" s="212"/>
      <c r="I160" s="212"/>
      <c r="J160" s="212"/>
      <c r="K160" s="212"/>
      <c r="L160" s="334"/>
      <c r="M160" s="175"/>
      <c r="N160" s="175"/>
      <c r="O160" s="175"/>
      <c r="P160" s="196"/>
      <c r="Q160" s="177"/>
      <c r="R160" s="175"/>
      <c r="S160" s="175"/>
      <c r="T160" s="196"/>
      <c r="U160" s="175"/>
      <c r="V160" s="194"/>
      <c r="W160" s="175"/>
      <c r="X160" s="175"/>
      <c r="Y160" s="175"/>
      <c r="Z160" s="175"/>
      <c r="AA160" s="175"/>
      <c r="AB160" s="175"/>
      <c r="AC160" s="175"/>
      <c r="AD160" s="175"/>
      <c r="AE160" s="175"/>
      <c r="AF160" s="177"/>
      <c r="AG160" s="175" t="s">
        <v>5973</v>
      </c>
      <c r="AH160" s="175" t="s">
        <v>5974</v>
      </c>
      <c r="AI160" s="175">
        <v>5.6000000000000001E-2</v>
      </c>
      <c r="AJ160" s="175">
        <v>1969</v>
      </c>
      <c r="AK160" s="194" t="s">
        <v>5975</v>
      </c>
      <c r="AL160" s="156"/>
    </row>
    <row r="161" spans="1:38" ht="45.75" thickBot="1" x14ac:dyDescent="0.3">
      <c r="A161" s="95">
        <v>156</v>
      </c>
      <c r="B161" s="335"/>
      <c r="C161" s="292"/>
      <c r="D161" s="212"/>
      <c r="E161" s="212"/>
      <c r="F161" s="212"/>
      <c r="G161" s="212"/>
      <c r="H161" s="212"/>
      <c r="I161" s="212"/>
      <c r="J161" s="212"/>
      <c r="K161" s="212"/>
      <c r="L161" s="334"/>
      <c r="M161" s="175"/>
      <c r="N161" s="175"/>
      <c r="O161" s="175"/>
      <c r="P161" s="196"/>
      <c r="Q161" s="177"/>
      <c r="R161" s="175"/>
      <c r="S161" s="175"/>
      <c r="T161" s="196"/>
      <c r="U161" s="175"/>
      <c r="V161" s="194"/>
      <c r="W161" s="173"/>
      <c r="X161" s="173"/>
      <c r="Y161" s="173"/>
      <c r="Z161" s="173"/>
      <c r="AA161" s="173"/>
      <c r="AB161" s="173"/>
      <c r="AC161" s="173"/>
      <c r="AD161" s="173"/>
      <c r="AE161" s="173"/>
      <c r="AF161" s="180"/>
      <c r="AG161" s="175" t="s">
        <v>5976</v>
      </c>
      <c r="AH161" s="175" t="s">
        <v>5977</v>
      </c>
      <c r="AI161" s="175">
        <v>0.15</v>
      </c>
      <c r="AJ161" s="175">
        <v>2018</v>
      </c>
      <c r="AK161" s="194" t="s">
        <v>3500</v>
      </c>
      <c r="AL161" s="156"/>
    </row>
    <row r="162" spans="1:38" ht="45" x14ac:dyDescent="0.25">
      <c r="A162" s="95">
        <v>157</v>
      </c>
      <c r="B162" s="265">
        <v>35</v>
      </c>
      <c r="C162" s="206" t="s">
        <v>5978</v>
      </c>
      <c r="D162" s="160" t="s">
        <v>5979</v>
      </c>
      <c r="E162" s="160" t="s">
        <v>5980</v>
      </c>
      <c r="F162" s="160">
        <v>0.16200000000000001</v>
      </c>
      <c r="G162" s="160">
        <v>2005</v>
      </c>
      <c r="H162" s="160" t="s">
        <v>5946</v>
      </c>
      <c r="I162" s="160">
        <v>5</v>
      </c>
      <c r="J162" s="160"/>
      <c r="K162" s="160"/>
      <c r="L162" s="193">
        <f>SUM(I162:K162)</f>
        <v>5</v>
      </c>
      <c r="M162" s="160" t="s">
        <v>5981</v>
      </c>
      <c r="N162" s="160" t="s">
        <v>5982</v>
      </c>
      <c r="O162" s="160">
        <v>0.03</v>
      </c>
      <c r="P162" s="160">
        <v>1973</v>
      </c>
      <c r="Q162" s="193" t="s">
        <v>5983</v>
      </c>
      <c r="R162" s="160" t="s">
        <v>5984</v>
      </c>
      <c r="S162" s="160" t="s">
        <v>5984</v>
      </c>
      <c r="T162" s="160">
        <v>1973</v>
      </c>
      <c r="U162" s="160" t="s">
        <v>1642</v>
      </c>
      <c r="V162" s="193" t="s">
        <v>5489</v>
      </c>
      <c r="W162" s="169" t="s">
        <v>5985</v>
      </c>
      <c r="X162" s="169">
        <v>5.68</v>
      </c>
      <c r="Y162" s="169" t="s">
        <v>5986</v>
      </c>
      <c r="Z162" s="169"/>
      <c r="AA162" s="169">
        <v>1967</v>
      </c>
      <c r="AB162" s="169" t="s">
        <v>5987</v>
      </c>
      <c r="AC162" s="181">
        <v>38</v>
      </c>
      <c r="AD162" s="181">
        <v>8</v>
      </c>
      <c r="AE162" s="181">
        <v>63</v>
      </c>
      <c r="AF162" s="170">
        <f>SUM(AC162:AE162)</f>
        <v>109</v>
      </c>
      <c r="AG162" s="160"/>
      <c r="AH162" s="160"/>
      <c r="AI162" s="160"/>
      <c r="AJ162" s="160"/>
      <c r="AK162" s="161"/>
      <c r="AL162" s="156"/>
    </row>
    <row r="163" spans="1:38" ht="15.75" thickBot="1" x14ac:dyDescent="0.3">
      <c r="A163" s="95">
        <v>158</v>
      </c>
      <c r="B163" s="171"/>
      <c r="C163" s="333" t="s">
        <v>5482</v>
      </c>
      <c r="D163" s="336"/>
      <c r="E163" s="162"/>
      <c r="F163" s="162"/>
      <c r="G163" s="162"/>
      <c r="H163" s="162"/>
      <c r="I163" s="162"/>
      <c r="J163" s="162"/>
      <c r="K163" s="162"/>
      <c r="L163" s="166"/>
      <c r="M163" s="162"/>
      <c r="N163" s="162"/>
      <c r="O163" s="162"/>
      <c r="P163" s="162"/>
      <c r="Q163" s="166"/>
      <c r="R163" s="317" t="s">
        <v>5988</v>
      </c>
      <c r="S163" s="162"/>
      <c r="T163" s="162"/>
      <c r="U163" s="162"/>
      <c r="V163" s="166"/>
      <c r="W163" s="162"/>
      <c r="X163" s="162"/>
      <c r="Y163" s="162"/>
      <c r="Z163" s="162"/>
      <c r="AA163" s="162"/>
      <c r="AB163" s="162"/>
      <c r="AC163" s="178"/>
      <c r="AD163" s="178"/>
      <c r="AE163" s="178"/>
      <c r="AF163" s="337"/>
      <c r="AG163" s="162"/>
      <c r="AH163" s="162"/>
      <c r="AI163" s="162"/>
      <c r="AJ163" s="162"/>
      <c r="AK163" s="163"/>
      <c r="AL163" s="156"/>
    </row>
    <row r="164" spans="1:38" ht="30" x14ac:dyDescent="0.25">
      <c r="A164" s="95">
        <v>159</v>
      </c>
      <c r="B164" s="265">
        <v>36</v>
      </c>
      <c r="C164" s="206" t="s">
        <v>5404</v>
      </c>
      <c r="D164" s="283"/>
      <c r="E164" s="283"/>
      <c r="F164" s="283"/>
      <c r="G164" s="283"/>
      <c r="H164" s="283"/>
      <c r="I164" s="283"/>
      <c r="J164" s="283"/>
      <c r="K164" s="283"/>
      <c r="L164" s="285"/>
      <c r="M164" s="160" t="s">
        <v>5989</v>
      </c>
      <c r="N164" s="160" t="s">
        <v>5990</v>
      </c>
      <c r="O164" s="160">
        <v>0.32300000000000001</v>
      </c>
      <c r="P164" s="160">
        <v>1986</v>
      </c>
      <c r="Q164" s="193" t="s">
        <v>5403</v>
      </c>
      <c r="R164" s="160" t="s">
        <v>1732</v>
      </c>
      <c r="S164" s="160" t="s">
        <v>1732</v>
      </c>
      <c r="T164" s="160">
        <v>1986</v>
      </c>
      <c r="U164" s="160" t="s">
        <v>1642</v>
      </c>
      <c r="V164" s="193" t="s">
        <v>5561</v>
      </c>
      <c r="W164" s="283"/>
      <c r="X164" s="283"/>
      <c r="Y164" s="283"/>
      <c r="Z164" s="283"/>
      <c r="AA164" s="283"/>
      <c r="AB164" s="283"/>
      <c r="AC164" s="283"/>
      <c r="AD164" s="283"/>
      <c r="AE164" s="283"/>
      <c r="AF164" s="285"/>
      <c r="AG164" s="160" t="s">
        <v>5991</v>
      </c>
      <c r="AH164" s="160" t="s">
        <v>5992</v>
      </c>
      <c r="AI164" s="160">
        <v>7.5999999999999998E-2</v>
      </c>
      <c r="AJ164" s="160">
        <v>1986</v>
      </c>
      <c r="AK164" s="161" t="s">
        <v>2600</v>
      </c>
      <c r="AL164" s="156"/>
    </row>
    <row r="165" spans="1:38" ht="30" x14ac:dyDescent="0.25">
      <c r="A165" s="95">
        <v>160</v>
      </c>
      <c r="B165" s="171"/>
      <c r="C165" s="291"/>
      <c r="D165" s="195"/>
      <c r="E165" s="195"/>
      <c r="F165" s="195"/>
      <c r="G165" s="195"/>
      <c r="H165" s="195"/>
      <c r="I165" s="195"/>
      <c r="J165" s="195"/>
      <c r="K165" s="195"/>
      <c r="L165" s="289"/>
      <c r="M165" s="195"/>
      <c r="N165" s="195"/>
      <c r="O165" s="195"/>
      <c r="P165" s="195"/>
      <c r="Q165" s="289"/>
      <c r="R165" s="162" t="s">
        <v>5993</v>
      </c>
      <c r="S165" s="162"/>
      <c r="T165" s="162"/>
      <c r="U165" s="162"/>
      <c r="V165" s="166"/>
      <c r="W165" s="195"/>
      <c r="X165" s="195"/>
      <c r="Y165" s="195"/>
      <c r="Z165" s="195"/>
      <c r="AA165" s="195"/>
      <c r="AB165" s="195"/>
      <c r="AC165" s="195"/>
      <c r="AD165" s="195"/>
      <c r="AE165" s="195"/>
      <c r="AF165" s="289"/>
      <c r="AG165" s="162" t="s">
        <v>5994</v>
      </c>
      <c r="AH165" s="162" t="s">
        <v>5995</v>
      </c>
      <c r="AI165" s="162">
        <v>7.1999999999999995E-2</v>
      </c>
      <c r="AJ165" s="162">
        <v>1986</v>
      </c>
      <c r="AK165" s="163" t="s">
        <v>1277</v>
      </c>
      <c r="AL165" s="156"/>
    </row>
    <row r="166" spans="1:38" x14ac:dyDescent="0.25">
      <c r="A166" s="95">
        <v>161</v>
      </c>
      <c r="B166" s="171"/>
      <c r="C166" s="291"/>
      <c r="D166" s="195"/>
      <c r="E166" s="195"/>
      <c r="F166" s="195"/>
      <c r="G166" s="195"/>
      <c r="H166" s="195"/>
      <c r="I166" s="195"/>
      <c r="J166" s="195"/>
      <c r="K166" s="195"/>
      <c r="L166" s="289"/>
      <c r="M166" s="195"/>
      <c r="N166" s="195"/>
      <c r="O166" s="195"/>
      <c r="P166" s="195"/>
      <c r="Q166" s="289"/>
      <c r="R166" s="195"/>
      <c r="S166" s="195"/>
      <c r="T166" s="195"/>
      <c r="U166" s="195"/>
      <c r="V166" s="289"/>
      <c r="W166" s="195"/>
      <c r="X166" s="195"/>
      <c r="Y166" s="195"/>
      <c r="Z166" s="195"/>
      <c r="AA166" s="195"/>
      <c r="AB166" s="195"/>
      <c r="AC166" s="195"/>
      <c r="AD166" s="195"/>
      <c r="AE166" s="195"/>
      <c r="AF166" s="289"/>
      <c r="AG166" s="162" t="s">
        <v>5996</v>
      </c>
      <c r="AH166" s="162" t="s">
        <v>5997</v>
      </c>
      <c r="AI166" s="162">
        <v>6.2E-2</v>
      </c>
      <c r="AJ166" s="162">
        <v>1986</v>
      </c>
      <c r="AK166" s="163" t="s">
        <v>5998</v>
      </c>
      <c r="AL166" s="156"/>
    </row>
    <row r="167" spans="1:38" ht="30" x14ac:dyDescent="0.25">
      <c r="A167" s="95">
        <v>162</v>
      </c>
      <c r="B167" s="171"/>
      <c r="C167" s="291"/>
      <c r="D167" s="195"/>
      <c r="E167" s="195"/>
      <c r="F167" s="195"/>
      <c r="G167" s="195"/>
      <c r="H167" s="195"/>
      <c r="I167" s="195"/>
      <c r="J167" s="195"/>
      <c r="K167" s="195"/>
      <c r="L167" s="289"/>
      <c r="M167" s="195"/>
      <c r="N167" s="195"/>
      <c r="O167" s="195"/>
      <c r="P167" s="195"/>
      <c r="Q167" s="289"/>
      <c r="R167" s="195"/>
      <c r="S167" s="195"/>
      <c r="T167" s="195"/>
      <c r="U167" s="195"/>
      <c r="V167" s="289"/>
      <c r="W167" s="195"/>
      <c r="X167" s="195"/>
      <c r="Y167" s="195"/>
      <c r="Z167" s="195"/>
      <c r="AA167" s="195"/>
      <c r="AB167" s="195"/>
      <c r="AC167" s="195"/>
      <c r="AD167" s="195"/>
      <c r="AE167" s="195"/>
      <c r="AF167" s="289"/>
      <c r="AG167" s="162" t="s">
        <v>5999</v>
      </c>
      <c r="AH167" s="162" t="s">
        <v>6000</v>
      </c>
      <c r="AI167" s="162">
        <v>6.2E-2</v>
      </c>
      <c r="AJ167" s="162">
        <v>1986</v>
      </c>
      <c r="AK167" s="163" t="s">
        <v>2862</v>
      </c>
      <c r="AL167" s="156"/>
    </row>
    <row r="168" spans="1:38" ht="30" x14ac:dyDescent="0.25">
      <c r="A168" s="95">
        <v>163</v>
      </c>
      <c r="B168" s="171"/>
      <c r="C168" s="291"/>
      <c r="D168" s="195"/>
      <c r="E168" s="195"/>
      <c r="F168" s="195"/>
      <c r="G168" s="195"/>
      <c r="H168" s="195"/>
      <c r="I168" s="195"/>
      <c r="J168" s="195"/>
      <c r="K168" s="195"/>
      <c r="L168" s="289"/>
      <c r="M168" s="195"/>
      <c r="N168" s="195"/>
      <c r="O168" s="195"/>
      <c r="P168" s="195"/>
      <c r="Q168" s="289"/>
      <c r="R168" s="195"/>
      <c r="S168" s="195"/>
      <c r="T168" s="195"/>
      <c r="U168" s="195"/>
      <c r="V168" s="289"/>
      <c r="W168" s="195"/>
      <c r="X168" s="195"/>
      <c r="Y168" s="195"/>
      <c r="Z168" s="195"/>
      <c r="AA168" s="195"/>
      <c r="AB168" s="195"/>
      <c r="AC168" s="195"/>
      <c r="AD168" s="195"/>
      <c r="AE168" s="195"/>
      <c r="AF168" s="289"/>
      <c r="AG168" s="162" t="s">
        <v>6001</v>
      </c>
      <c r="AH168" s="162" t="s">
        <v>6002</v>
      </c>
      <c r="AI168" s="162">
        <v>0.11700000000000001</v>
      </c>
      <c r="AJ168" s="162">
        <v>1986</v>
      </c>
      <c r="AK168" s="163" t="s">
        <v>3291</v>
      </c>
      <c r="AL168" s="156"/>
    </row>
    <row r="169" spans="1:38" ht="30" x14ac:dyDescent="0.25">
      <c r="A169" s="95">
        <v>164</v>
      </c>
      <c r="B169" s="171"/>
      <c r="C169" s="291"/>
      <c r="D169" s="195"/>
      <c r="E169" s="195"/>
      <c r="F169" s="195"/>
      <c r="G169" s="195"/>
      <c r="H169" s="195"/>
      <c r="I169" s="195"/>
      <c r="J169" s="195"/>
      <c r="K169" s="195"/>
      <c r="L169" s="289"/>
      <c r="M169" s="195"/>
      <c r="N169" s="195"/>
      <c r="O169" s="195"/>
      <c r="P169" s="195"/>
      <c r="Q169" s="289"/>
      <c r="R169" s="195"/>
      <c r="S169" s="195"/>
      <c r="T169" s="195"/>
      <c r="U169" s="195"/>
      <c r="V169" s="289"/>
      <c r="W169" s="195"/>
      <c r="X169" s="195"/>
      <c r="Y169" s="195"/>
      <c r="Z169" s="195"/>
      <c r="AA169" s="195"/>
      <c r="AB169" s="195"/>
      <c r="AC169" s="195"/>
      <c r="AD169" s="195"/>
      <c r="AE169" s="195"/>
      <c r="AF169" s="289"/>
      <c r="AG169" s="162" t="s">
        <v>6003</v>
      </c>
      <c r="AH169" s="162" t="s">
        <v>6004</v>
      </c>
      <c r="AI169" s="162">
        <v>6.0999999999999999E-2</v>
      </c>
      <c r="AJ169" s="162">
        <v>1986</v>
      </c>
      <c r="AK169" s="163" t="s">
        <v>1277</v>
      </c>
      <c r="AL169" s="156"/>
    </row>
    <row r="170" spans="1:38" ht="30" x14ac:dyDescent="0.25">
      <c r="A170" s="95">
        <v>165</v>
      </c>
      <c r="B170" s="171"/>
      <c r="C170" s="291"/>
      <c r="D170" s="195"/>
      <c r="E170" s="195"/>
      <c r="F170" s="195"/>
      <c r="G170" s="195"/>
      <c r="H170" s="195"/>
      <c r="I170" s="195"/>
      <c r="J170" s="195"/>
      <c r="K170" s="195"/>
      <c r="L170" s="289"/>
      <c r="M170" s="195"/>
      <c r="N170" s="195"/>
      <c r="O170" s="195"/>
      <c r="P170" s="195"/>
      <c r="Q170" s="289"/>
      <c r="R170" s="195"/>
      <c r="S170" s="195"/>
      <c r="T170" s="195"/>
      <c r="U170" s="195"/>
      <c r="V170" s="289"/>
      <c r="W170" s="195"/>
      <c r="X170" s="195"/>
      <c r="Y170" s="195"/>
      <c r="Z170" s="195"/>
      <c r="AA170" s="195"/>
      <c r="AB170" s="195"/>
      <c r="AC170" s="195"/>
      <c r="AD170" s="195"/>
      <c r="AE170" s="195"/>
      <c r="AF170" s="289"/>
      <c r="AG170" s="162" t="s">
        <v>6005</v>
      </c>
      <c r="AH170" s="162" t="s">
        <v>6006</v>
      </c>
      <c r="AI170" s="162">
        <v>0.111</v>
      </c>
      <c r="AJ170" s="162">
        <v>1986</v>
      </c>
      <c r="AK170" s="163" t="s">
        <v>2610</v>
      </c>
      <c r="AL170" s="156"/>
    </row>
    <row r="171" spans="1:38" ht="30" x14ac:dyDescent="0.25">
      <c r="A171" s="95">
        <v>166</v>
      </c>
      <c r="B171" s="171"/>
      <c r="C171" s="291"/>
      <c r="D171" s="195"/>
      <c r="E171" s="195"/>
      <c r="F171" s="195"/>
      <c r="G171" s="195"/>
      <c r="H171" s="195"/>
      <c r="I171" s="195"/>
      <c r="J171" s="195"/>
      <c r="K171" s="195"/>
      <c r="L171" s="289"/>
      <c r="M171" s="195"/>
      <c r="N171" s="195"/>
      <c r="O171" s="195"/>
      <c r="P171" s="195"/>
      <c r="Q171" s="289"/>
      <c r="R171" s="195"/>
      <c r="S171" s="195"/>
      <c r="T171" s="195"/>
      <c r="U171" s="195"/>
      <c r="V171" s="289"/>
      <c r="W171" s="195"/>
      <c r="X171" s="195"/>
      <c r="Y171" s="195"/>
      <c r="Z171" s="195"/>
      <c r="AA171" s="195"/>
      <c r="AB171" s="195"/>
      <c r="AC171" s="195"/>
      <c r="AD171" s="195"/>
      <c r="AE171" s="195"/>
      <c r="AF171" s="289"/>
      <c r="AG171" s="162" t="s">
        <v>6007</v>
      </c>
      <c r="AH171" s="162"/>
      <c r="AI171" s="162">
        <v>0.111</v>
      </c>
      <c r="AJ171" s="162">
        <v>1986</v>
      </c>
      <c r="AK171" s="163" t="s">
        <v>3116</v>
      </c>
      <c r="AL171" s="156"/>
    </row>
    <row r="172" spans="1:38" ht="30" x14ac:dyDescent="0.25">
      <c r="A172" s="95">
        <v>167</v>
      </c>
      <c r="B172" s="171"/>
      <c r="C172" s="291"/>
      <c r="D172" s="195"/>
      <c r="E172" s="195"/>
      <c r="F172" s="195"/>
      <c r="G172" s="195"/>
      <c r="H172" s="195"/>
      <c r="I172" s="195"/>
      <c r="J172" s="195"/>
      <c r="K172" s="195"/>
      <c r="L172" s="289"/>
      <c r="M172" s="195"/>
      <c r="N172" s="195"/>
      <c r="O172" s="195"/>
      <c r="P172" s="195"/>
      <c r="Q172" s="289"/>
      <c r="R172" s="195"/>
      <c r="S172" s="195"/>
      <c r="T172" s="195"/>
      <c r="U172" s="195"/>
      <c r="V172" s="289"/>
      <c r="W172" s="195"/>
      <c r="X172" s="195"/>
      <c r="Y172" s="195"/>
      <c r="Z172" s="195"/>
      <c r="AA172" s="195"/>
      <c r="AB172" s="195"/>
      <c r="AC172" s="195"/>
      <c r="AD172" s="195"/>
      <c r="AE172" s="195"/>
      <c r="AF172" s="289"/>
      <c r="AG172" s="162" t="s">
        <v>6008</v>
      </c>
      <c r="AH172" s="162" t="s">
        <v>6009</v>
      </c>
      <c r="AI172" s="162">
        <v>5.2999999999999999E-2</v>
      </c>
      <c r="AJ172" s="162">
        <v>1986</v>
      </c>
      <c r="AK172" s="163" t="s">
        <v>6010</v>
      </c>
      <c r="AL172" s="156"/>
    </row>
    <row r="173" spans="1:38" ht="45" x14ac:dyDescent="0.25">
      <c r="A173" s="95">
        <v>168</v>
      </c>
      <c r="B173" s="171"/>
      <c r="C173" s="291"/>
      <c r="D173" s="195"/>
      <c r="E173" s="195"/>
      <c r="F173" s="195"/>
      <c r="G173" s="195"/>
      <c r="H173" s="195"/>
      <c r="I173" s="195"/>
      <c r="J173" s="195"/>
      <c r="K173" s="195"/>
      <c r="L173" s="289"/>
      <c r="M173" s="195"/>
      <c r="N173" s="195"/>
      <c r="O173" s="195"/>
      <c r="P173" s="195"/>
      <c r="Q173" s="289"/>
      <c r="R173" s="195"/>
      <c r="S173" s="195"/>
      <c r="T173" s="195"/>
      <c r="U173" s="195"/>
      <c r="V173" s="289"/>
      <c r="W173" s="195"/>
      <c r="X173" s="195"/>
      <c r="Y173" s="195"/>
      <c r="Z173" s="195"/>
      <c r="AA173" s="195"/>
      <c r="AB173" s="195"/>
      <c r="AC173" s="195"/>
      <c r="AD173" s="195"/>
      <c r="AE173" s="195"/>
      <c r="AF173" s="289"/>
      <c r="AG173" s="162" t="s">
        <v>6011</v>
      </c>
      <c r="AH173" s="162" t="s">
        <v>6012</v>
      </c>
      <c r="AI173" s="162">
        <v>0.113</v>
      </c>
      <c r="AJ173" s="162">
        <v>1986</v>
      </c>
      <c r="AK173" s="163" t="s">
        <v>2752</v>
      </c>
      <c r="AL173" s="156"/>
    </row>
    <row r="174" spans="1:38" ht="45" x14ac:dyDescent="0.25">
      <c r="A174" s="95">
        <v>169</v>
      </c>
      <c r="B174" s="171"/>
      <c r="C174" s="291"/>
      <c r="D174" s="195"/>
      <c r="E174" s="195"/>
      <c r="F174" s="195"/>
      <c r="G174" s="195"/>
      <c r="H174" s="195"/>
      <c r="I174" s="195"/>
      <c r="J174" s="195"/>
      <c r="K174" s="195"/>
      <c r="L174" s="289"/>
      <c r="M174" s="195"/>
      <c r="N174" s="195"/>
      <c r="O174" s="195"/>
      <c r="P174" s="195"/>
      <c r="Q174" s="289"/>
      <c r="R174" s="195"/>
      <c r="S174" s="195"/>
      <c r="T174" s="195"/>
      <c r="U174" s="195"/>
      <c r="V174" s="289"/>
      <c r="W174" s="195"/>
      <c r="X174" s="195"/>
      <c r="Y174" s="195"/>
      <c r="Z174" s="195"/>
      <c r="AA174" s="195"/>
      <c r="AB174" s="195"/>
      <c r="AC174" s="195"/>
      <c r="AD174" s="195"/>
      <c r="AE174" s="195"/>
      <c r="AF174" s="289"/>
      <c r="AG174" s="162" t="s">
        <v>6013</v>
      </c>
      <c r="AH174" s="162" t="s">
        <v>6014</v>
      </c>
      <c r="AI174" s="162">
        <v>4.2000000000000003E-2</v>
      </c>
      <c r="AJ174" s="162">
        <v>1986</v>
      </c>
      <c r="AK174" s="163" t="s">
        <v>1277</v>
      </c>
      <c r="AL174" s="156"/>
    </row>
    <row r="175" spans="1:38" ht="30.75" thickBot="1" x14ac:dyDescent="0.3">
      <c r="A175" s="95">
        <v>170</v>
      </c>
      <c r="B175" s="215"/>
      <c r="C175" s="316"/>
      <c r="D175" s="293"/>
      <c r="E175" s="293"/>
      <c r="F175" s="293"/>
      <c r="G175" s="293"/>
      <c r="H175" s="293"/>
      <c r="I175" s="293"/>
      <c r="J175" s="293"/>
      <c r="K175" s="293"/>
      <c r="L175" s="294"/>
      <c r="M175" s="293"/>
      <c r="N175" s="293"/>
      <c r="O175" s="293"/>
      <c r="P175" s="293"/>
      <c r="Q175" s="294"/>
      <c r="R175" s="293"/>
      <c r="S175" s="293"/>
      <c r="T175" s="293"/>
      <c r="U175" s="293"/>
      <c r="V175" s="294"/>
      <c r="W175" s="293"/>
      <c r="X175" s="293"/>
      <c r="Y175" s="293"/>
      <c r="Z175" s="293"/>
      <c r="AA175" s="293"/>
      <c r="AB175" s="293"/>
      <c r="AC175" s="293"/>
      <c r="AD175" s="293"/>
      <c r="AE175" s="293"/>
      <c r="AF175" s="294"/>
      <c r="AG175" s="200" t="s">
        <v>6015</v>
      </c>
      <c r="AH175" s="200" t="s">
        <v>6016</v>
      </c>
      <c r="AI175" s="200">
        <v>0.34</v>
      </c>
      <c r="AJ175" s="200">
        <v>2015</v>
      </c>
      <c r="AK175" s="201" t="s">
        <v>52</v>
      </c>
      <c r="AL175" s="156"/>
    </row>
    <row r="176" spans="1:38" ht="30" x14ac:dyDescent="0.25">
      <c r="A176" s="95">
        <v>171</v>
      </c>
      <c r="B176" s="185">
        <v>37</v>
      </c>
      <c r="C176" s="206" t="s">
        <v>5404</v>
      </c>
      <c r="D176" s="296"/>
      <c r="E176" s="296"/>
      <c r="F176" s="296"/>
      <c r="G176" s="296"/>
      <c r="H176" s="296"/>
      <c r="I176" s="296"/>
      <c r="J176" s="296"/>
      <c r="K176" s="296"/>
      <c r="L176" s="296"/>
      <c r="M176" s="169" t="s">
        <v>6017</v>
      </c>
      <c r="N176" s="169" t="s">
        <v>6018</v>
      </c>
      <c r="O176" s="169">
        <v>0.20699999999999999</v>
      </c>
      <c r="P176" s="169">
        <v>1982</v>
      </c>
      <c r="Q176" s="170" t="s">
        <v>5511</v>
      </c>
      <c r="R176" s="191" t="s">
        <v>1736</v>
      </c>
      <c r="S176" s="191" t="s">
        <v>1736</v>
      </c>
      <c r="T176" s="191">
        <v>1982</v>
      </c>
      <c r="U176" s="191" t="s">
        <v>1642</v>
      </c>
      <c r="V176" s="192" t="s">
        <v>5723</v>
      </c>
      <c r="W176" s="169" t="s">
        <v>6019</v>
      </c>
      <c r="X176" s="169">
        <v>3.4000000000000002E-2</v>
      </c>
      <c r="Y176" s="169" t="s">
        <v>6020</v>
      </c>
      <c r="Z176" s="169">
        <v>3.4000000000000002E-2</v>
      </c>
      <c r="AA176" s="169">
        <v>2019</v>
      </c>
      <c r="AB176" s="169" t="s">
        <v>500</v>
      </c>
      <c r="AC176" s="169">
        <v>2</v>
      </c>
      <c r="AD176" s="169"/>
      <c r="AE176" s="169"/>
      <c r="AF176" s="170">
        <v>2</v>
      </c>
      <c r="AG176" s="160" t="s">
        <v>6021</v>
      </c>
      <c r="AH176" s="160" t="s">
        <v>6022</v>
      </c>
      <c r="AI176" s="160">
        <v>0.02</v>
      </c>
      <c r="AJ176" s="160">
        <v>2009</v>
      </c>
      <c r="AK176" s="161" t="s">
        <v>6023</v>
      </c>
      <c r="AL176" s="156"/>
    </row>
    <row r="177" spans="1:38" ht="15.75" thickBot="1" x14ac:dyDescent="0.3">
      <c r="A177" s="95">
        <v>172</v>
      </c>
      <c r="B177" s="259"/>
      <c r="C177" s="324"/>
      <c r="D177" s="299"/>
      <c r="E177" s="299"/>
      <c r="F177" s="299"/>
      <c r="G177" s="299"/>
      <c r="H177" s="299"/>
      <c r="I177" s="299"/>
      <c r="J177" s="299"/>
      <c r="K177" s="299"/>
      <c r="L177" s="299"/>
      <c r="M177" s="173"/>
      <c r="N177" s="173"/>
      <c r="O177" s="173"/>
      <c r="P177" s="173"/>
      <c r="Q177" s="180"/>
      <c r="R177" s="173" t="s">
        <v>6024</v>
      </c>
      <c r="S177" s="179"/>
      <c r="T177" s="179"/>
      <c r="U177" s="173"/>
      <c r="V177" s="180"/>
      <c r="W177" s="173"/>
      <c r="X177" s="173"/>
      <c r="Y177" s="173"/>
      <c r="Z177" s="173"/>
      <c r="AA177" s="173"/>
      <c r="AB177" s="173"/>
      <c r="AC177" s="173"/>
      <c r="AD177" s="173"/>
      <c r="AE177" s="173"/>
      <c r="AF177" s="180"/>
      <c r="AG177" s="173"/>
      <c r="AH177" s="173"/>
      <c r="AI177" s="173"/>
      <c r="AJ177" s="173"/>
      <c r="AK177" s="174"/>
      <c r="AL177" s="156"/>
    </row>
    <row r="178" spans="1:38" ht="30" x14ac:dyDescent="0.25">
      <c r="A178" s="95">
        <v>173</v>
      </c>
      <c r="B178" s="205">
        <v>38</v>
      </c>
      <c r="C178" s="206" t="s">
        <v>5387</v>
      </c>
      <c r="D178" s="283"/>
      <c r="E178" s="283"/>
      <c r="F178" s="283"/>
      <c r="G178" s="283"/>
      <c r="H178" s="283"/>
      <c r="I178" s="283"/>
      <c r="J178" s="283"/>
      <c r="K178" s="283"/>
      <c r="L178" s="283"/>
      <c r="M178" s="160" t="s">
        <v>6025</v>
      </c>
      <c r="N178" s="160" t="s">
        <v>6026</v>
      </c>
      <c r="O178" s="160">
        <v>0.104</v>
      </c>
      <c r="P178" s="229" t="s">
        <v>6027</v>
      </c>
      <c r="Q178" s="193" t="s">
        <v>5420</v>
      </c>
      <c r="R178" s="160" t="s">
        <v>1740</v>
      </c>
      <c r="S178" s="160" t="s">
        <v>1740</v>
      </c>
      <c r="T178" s="229" t="s">
        <v>6027</v>
      </c>
      <c r="U178" s="160" t="s">
        <v>1642</v>
      </c>
      <c r="V178" s="193" t="s">
        <v>5561</v>
      </c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1"/>
      <c r="AG178" s="160" t="s">
        <v>6028</v>
      </c>
      <c r="AH178" s="160" t="s">
        <v>6029</v>
      </c>
      <c r="AI178" s="160">
        <v>6.5000000000000002E-2</v>
      </c>
      <c r="AJ178" s="160">
        <v>1978</v>
      </c>
      <c r="AK178" s="161" t="s">
        <v>2658</v>
      </c>
      <c r="AL178" s="156"/>
    </row>
    <row r="179" spans="1:38" ht="30" x14ac:dyDescent="0.25">
      <c r="A179" s="95">
        <v>174</v>
      </c>
      <c r="B179" s="185"/>
      <c r="C179" s="271" t="s">
        <v>5387</v>
      </c>
      <c r="D179" s="296"/>
      <c r="E179" s="296"/>
      <c r="F179" s="296"/>
      <c r="G179" s="296"/>
      <c r="H179" s="296"/>
      <c r="I179" s="296"/>
      <c r="J179" s="296"/>
      <c r="K179" s="296"/>
      <c r="L179" s="296"/>
      <c r="M179" s="162" t="s">
        <v>6030</v>
      </c>
      <c r="N179" s="162" t="s">
        <v>6031</v>
      </c>
      <c r="O179" s="162">
        <v>0.45200000000000001</v>
      </c>
      <c r="P179" s="162">
        <v>1986</v>
      </c>
      <c r="Q179" s="166" t="s">
        <v>6032</v>
      </c>
      <c r="R179" s="162" t="s">
        <v>6033</v>
      </c>
      <c r="S179" s="162"/>
      <c r="T179" s="196"/>
      <c r="U179" s="162"/>
      <c r="V179" s="166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3"/>
      <c r="AG179" s="162" t="s">
        <v>6034</v>
      </c>
      <c r="AH179" s="162" t="s">
        <v>6035</v>
      </c>
      <c r="AI179" s="162">
        <v>5.8000000000000003E-2</v>
      </c>
      <c r="AJ179" s="162">
        <v>1978</v>
      </c>
      <c r="AK179" s="163" t="s">
        <v>2658</v>
      </c>
      <c r="AL179" s="156"/>
    </row>
    <row r="180" spans="1:38" ht="30" x14ac:dyDescent="0.25">
      <c r="A180" s="95">
        <v>175</v>
      </c>
      <c r="B180" s="287"/>
      <c r="C180" s="271" t="s">
        <v>5387</v>
      </c>
      <c r="D180" s="195"/>
      <c r="E180" s="195"/>
      <c r="F180" s="195"/>
      <c r="G180" s="195"/>
      <c r="H180" s="195"/>
      <c r="I180" s="195"/>
      <c r="J180" s="195"/>
      <c r="K180" s="195"/>
      <c r="L180" s="195"/>
      <c r="M180" s="162" t="s">
        <v>6036</v>
      </c>
      <c r="N180" s="162" t="s">
        <v>6037</v>
      </c>
      <c r="O180" s="162">
        <v>0.307</v>
      </c>
      <c r="P180" s="162">
        <v>1986</v>
      </c>
      <c r="Q180" s="166" t="s">
        <v>5420</v>
      </c>
      <c r="R180" s="319" t="s">
        <v>6038</v>
      </c>
      <c r="S180" s="162" t="s">
        <v>5778</v>
      </c>
      <c r="T180" s="239" t="s">
        <v>2016</v>
      </c>
      <c r="U180" s="162" t="s">
        <v>5792</v>
      </c>
      <c r="V180" s="166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3"/>
      <c r="AG180" s="162" t="s">
        <v>6039</v>
      </c>
      <c r="AH180" s="162" t="s">
        <v>6040</v>
      </c>
      <c r="AI180" s="162">
        <v>0.246</v>
      </c>
      <c r="AJ180" s="162">
        <v>1978</v>
      </c>
      <c r="AK180" s="163" t="s">
        <v>6041</v>
      </c>
      <c r="AL180" s="156"/>
    </row>
    <row r="181" spans="1:38" ht="45" x14ac:dyDescent="0.25">
      <c r="A181" s="95">
        <v>176</v>
      </c>
      <c r="B181" s="185"/>
      <c r="C181" s="310"/>
      <c r="D181" s="296"/>
      <c r="E181" s="296"/>
      <c r="F181" s="296"/>
      <c r="G181" s="296"/>
      <c r="H181" s="296"/>
      <c r="I181" s="296"/>
      <c r="J181" s="296"/>
      <c r="K181" s="296"/>
      <c r="L181" s="296"/>
      <c r="M181" s="162"/>
      <c r="N181" s="162"/>
      <c r="O181" s="162"/>
      <c r="P181" s="165"/>
      <c r="Q181" s="166"/>
      <c r="R181" s="319" t="s">
        <v>6042</v>
      </c>
      <c r="S181" s="162" t="s">
        <v>5525</v>
      </c>
      <c r="T181" s="236" t="s">
        <v>1813</v>
      </c>
      <c r="U181" s="162" t="s">
        <v>5792</v>
      </c>
      <c r="V181" s="166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3"/>
      <c r="AG181" s="162" t="s">
        <v>6043</v>
      </c>
      <c r="AH181" s="162" t="s">
        <v>6044</v>
      </c>
      <c r="AI181" s="162">
        <v>0.26400000000000001</v>
      </c>
      <c r="AJ181" s="162">
        <v>1978</v>
      </c>
      <c r="AK181" s="163" t="s">
        <v>5390</v>
      </c>
      <c r="AL181" s="162" t="s">
        <v>6045</v>
      </c>
    </row>
    <row r="182" spans="1:38" x14ac:dyDescent="0.25">
      <c r="A182" s="95">
        <v>177</v>
      </c>
      <c r="B182" s="185"/>
      <c r="C182" s="310"/>
      <c r="D182" s="296"/>
      <c r="E182" s="296"/>
      <c r="F182" s="296"/>
      <c r="G182" s="296"/>
      <c r="H182" s="296"/>
      <c r="I182" s="296"/>
      <c r="J182" s="296"/>
      <c r="K182" s="296"/>
      <c r="L182" s="296"/>
      <c r="M182" s="162"/>
      <c r="N182" s="162"/>
      <c r="O182" s="162"/>
      <c r="P182" s="165"/>
      <c r="Q182" s="166"/>
      <c r="R182" s="162"/>
      <c r="S182" s="162"/>
      <c r="T182" s="165"/>
      <c r="U182" s="162"/>
      <c r="V182" s="166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3"/>
      <c r="AG182" s="338"/>
      <c r="AH182" s="162"/>
      <c r="AI182" s="162"/>
      <c r="AJ182" s="162"/>
      <c r="AK182" s="163"/>
      <c r="AL182" s="156"/>
    </row>
    <row r="183" spans="1:38" ht="30" x14ac:dyDescent="0.25">
      <c r="A183" s="95">
        <v>178</v>
      </c>
      <c r="B183" s="185"/>
      <c r="C183" s="310"/>
      <c r="D183" s="296"/>
      <c r="E183" s="296"/>
      <c r="F183" s="296"/>
      <c r="G183" s="296"/>
      <c r="H183" s="296"/>
      <c r="I183" s="296"/>
      <c r="J183" s="296"/>
      <c r="K183" s="296"/>
      <c r="L183" s="296"/>
      <c r="M183" s="162"/>
      <c r="N183" s="162"/>
      <c r="O183" s="162"/>
      <c r="P183" s="165"/>
      <c r="Q183" s="166"/>
      <c r="R183" s="162"/>
      <c r="S183" s="162"/>
      <c r="T183" s="165"/>
      <c r="U183" s="162"/>
      <c r="V183" s="166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3"/>
      <c r="AG183" s="162" t="s">
        <v>6046</v>
      </c>
      <c r="AH183" s="162" t="s">
        <v>6047</v>
      </c>
      <c r="AI183" s="162">
        <v>5.1999999999999998E-2</v>
      </c>
      <c r="AJ183" s="162">
        <v>1978</v>
      </c>
      <c r="AK183" s="163" t="s">
        <v>6048</v>
      </c>
      <c r="AL183" s="156"/>
    </row>
    <row r="184" spans="1:38" ht="30" x14ac:dyDescent="0.25">
      <c r="A184" s="95">
        <v>179</v>
      </c>
      <c r="B184" s="185"/>
      <c r="C184" s="310"/>
      <c r="D184" s="296"/>
      <c r="E184" s="296"/>
      <c r="F184" s="296"/>
      <c r="G184" s="296"/>
      <c r="H184" s="296"/>
      <c r="I184" s="296"/>
      <c r="J184" s="296"/>
      <c r="K184" s="296"/>
      <c r="L184" s="296"/>
      <c r="M184" s="162"/>
      <c r="N184" s="162"/>
      <c r="O184" s="162"/>
      <c r="P184" s="165"/>
      <c r="Q184" s="166"/>
      <c r="R184" s="162"/>
      <c r="S184" s="162"/>
      <c r="T184" s="165"/>
      <c r="U184" s="162"/>
      <c r="V184" s="166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3"/>
      <c r="AG184" s="162" t="s">
        <v>6049</v>
      </c>
      <c r="AH184" s="162" t="s">
        <v>6050</v>
      </c>
      <c r="AI184" s="162">
        <v>3.1E-2</v>
      </c>
      <c r="AJ184" s="162">
        <v>1982</v>
      </c>
      <c r="AK184" s="163" t="s">
        <v>6051</v>
      </c>
      <c r="AL184" s="156"/>
    </row>
    <row r="185" spans="1:38" ht="30" x14ac:dyDescent="0.25">
      <c r="A185" s="95">
        <v>180</v>
      </c>
      <c r="B185" s="185"/>
      <c r="C185" s="310"/>
      <c r="D185" s="296"/>
      <c r="E185" s="296"/>
      <c r="F185" s="296"/>
      <c r="G185" s="296"/>
      <c r="H185" s="296"/>
      <c r="I185" s="296"/>
      <c r="J185" s="296"/>
      <c r="K185" s="296"/>
      <c r="L185" s="296"/>
      <c r="M185" s="162"/>
      <c r="N185" s="162"/>
      <c r="O185" s="162"/>
      <c r="P185" s="165"/>
      <c r="Q185" s="166"/>
      <c r="R185" s="162"/>
      <c r="S185" s="162"/>
      <c r="T185" s="165"/>
      <c r="U185" s="162"/>
      <c r="V185" s="166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3"/>
      <c r="AG185" s="162" t="s">
        <v>6052</v>
      </c>
      <c r="AH185" s="162" t="s">
        <v>6053</v>
      </c>
      <c r="AI185" s="162">
        <v>7.0999999999999994E-2</v>
      </c>
      <c r="AJ185" s="162">
        <v>1978</v>
      </c>
      <c r="AK185" s="163" t="s">
        <v>6048</v>
      </c>
      <c r="AL185" s="156"/>
    </row>
    <row r="186" spans="1:38" ht="45" x14ac:dyDescent="0.25">
      <c r="A186" s="95">
        <v>181</v>
      </c>
      <c r="B186" s="185"/>
      <c r="C186" s="310"/>
      <c r="D186" s="296"/>
      <c r="E186" s="296"/>
      <c r="F186" s="296"/>
      <c r="G186" s="296"/>
      <c r="H186" s="296"/>
      <c r="I186" s="296"/>
      <c r="J186" s="296"/>
      <c r="K186" s="296"/>
      <c r="L186" s="296"/>
      <c r="M186" s="162"/>
      <c r="N186" s="162"/>
      <c r="O186" s="162"/>
      <c r="P186" s="165"/>
      <c r="Q186" s="166"/>
      <c r="R186" s="162"/>
      <c r="S186" s="162"/>
      <c r="T186" s="165"/>
      <c r="U186" s="162"/>
      <c r="V186" s="166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3"/>
      <c r="AG186" s="162" t="s">
        <v>6054</v>
      </c>
      <c r="AH186" s="162" t="s">
        <v>6055</v>
      </c>
      <c r="AI186" s="162">
        <v>8.8999999999999996E-2</v>
      </c>
      <c r="AJ186" s="162">
        <v>1978</v>
      </c>
      <c r="AK186" s="163" t="s">
        <v>1258</v>
      </c>
      <c r="AL186" s="156"/>
    </row>
    <row r="187" spans="1:38" ht="30" x14ac:dyDescent="0.25">
      <c r="A187" s="95">
        <v>182</v>
      </c>
      <c r="B187" s="185"/>
      <c r="C187" s="310"/>
      <c r="D187" s="296"/>
      <c r="E187" s="296"/>
      <c r="F187" s="296"/>
      <c r="G187" s="296"/>
      <c r="H187" s="296"/>
      <c r="I187" s="296"/>
      <c r="J187" s="296"/>
      <c r="K187" s="296"/>
      <c r="L187" s="296"/>
      <c r="M187" s="162"/>
      <c r="N187" s="162"/>
      <c r="O187" s="162"/>
      <c r="P187" s="165"/>
      <c r="Q187" s="166"/>
      <c r="R187" s="162"/>
      <c r="S187" s="162"/>
      <c r="T187" s="165"/>
      <c r="U187" s="162"/>
      <c r="V187" s="166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3"/>
      <c r="AG187" s="162" t="s">
        <v>6056</v>
      </c>
      <c r="AH187" s="162" t="s">
        <v>6057</v>
      </c>
      <c r="AI187" s="162">
        <v>2.4E-2</v>
      </c>
      <c r="AJ187" s="162">
        <v>1978</v>
      </c>
      <c r="AK187" s="163" t="s">
        <v>3116</v>
      </c>
      <c r="AL187" s="156"/>
    </row>
    <row r="188" spans="1:38" x14ac:dyDescent="0.25">
      <c r="A188" s="95">
        <v>183</v>
      </c>
      <c r="B188" s="185"/>
      <c r="C188" s="310"/>
      <c r="D188" s="296"/>
      <c r="E188" s="296"/>
      <c r="F188" s="296"/>
      <c r="G188" s="296"/>
      <c r="H188" s="296"/>
      <c r="I188" s="296"/>
      <c r="J188" s="296"/>
      <c r="K188" s="296"/>
      <c r="L188" s="296"/>
      <c r="M188" s="162"/>
      <c r="N188" s="162"/>
      <c r="O188" s="162"/>
      <c r="P188" s="165"/>
      <c r="Q188" s="166"/>
      <c r="R188" s="162"/>
      <c r="S188" s="162"/>
      <c r="T188" s="165"/>
      <c r="U188" s="162"/>
      <c r="V188" s="166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3"/>
      <c r="AG188" s="162" t="s">
        <v>6058</v>
      </c>
      <c r="AH188" s="162" t="s">
        <v>6059</v>
      </c>
      <c r="AI188" s="162">
        <v>0.2</v>
      </c>
      <c r="AJ188" s="162">
        <v>1978</v>
      </c>
      <c r="AK188" s="163" t="s">
        <v>1308</v>
      </c>
      <c r="AL188" s="156"/>
    </row>
    <row r="189" spans="1:38" ht="45" x14ac:dyDescent="0.25">
      <c r="A189" s="95">
        <v>184</v>
      </c>
      <c r="B189" s="287"/>
      <c r="C189" s="339"/>
      <c r="D189" s="195"/>
      <c r="E189" s="195"/>
      <c r="F189" s="195"/>
      <c r="G189" s="195"/>
      <c r="H189" s="195"/>
      <c r="I189" s="195"/>
      <c r="J189" s="195"/>
      <c r="K189" s="195"/>
      <c r="L189" s="195"/>
      <c r="M189" s="162"/>
      <c r="N189" s="162"/>
      <c r="O189" s="162"/>
      <c r="P189" s="165"/>
      <c r="Q189" s="166"/>
      <c r="R189" s="162"/>
      <c r="S189" s="162"/>
      <c r="T189" s="165"/>
      <c r="U189" s="162"/>
      <c r="V189" s="166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3"/>
      <c r="AG189" s="162" t="s">
        <v>6060</v>
      </c>
      <c r="AH189" s="162" t="s">
        <v>6061</v>
      </c>
      <c r="AI189" s="162">
        <v>8.6999999999999994E-2</v>
      </c>
      <c r="AJ189" s="162">
        <v>1978</v>
      </c>
      <c r="AK189" s="163"/>
      <c r="AL189" s="156"/>
    </row>
    <row r="190" spans="1:38" x14ac:dyDescent="0.25">
      <c r="A190" s="95">
        <v>185</v>
      </c>
      <c r="B190" s="185"/>
      <c r="C190" s="310"/>
      <c r="D190" s="296"/>
      <c r="E190" s="296"/>
      <c r="F190" s="296"/>
      <c r="G190" s="296"/>
      <c r="H190" s="296"/>
      <c r="I190" s="296"/>
      <c r="J190" s="296"/>
      <c r="K190" s="296"/>
      <c r="L190" s="296"/>
      <c r="M190" s="162"/>
      <c r="N190" s="162"/>
      <c r="O190" s="162"/>
      <c r="P190" s="165"/>
      <c r="Q190" s="166"/>
      <c r="R190" s="162"/>
      <c r="S190" s="162"/>
      <c r="T190" s="165"/>
      <c r="U190" s="162"/>
      <c r="V190" s="166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3"/>
      <c r="AG190" s="162" t="s">
        <v>6058</v>
      </c>
      <c r="AH190" s="162" t="s">
        <v>6059</v>
      </c>
      <c r="AI190" s="162">
        <v>0.2</v>
      </c>
      <c r="AJ190" s="162">
        <v>1978</v>
      </c>
      <c r="AK190" s="163" t="s">
        <v>6062</v>
      </c>
      <c r="AL190" s="156"/>
    </row>
    <row r="191" spans="1:38" ht="45.75" thickBot="1" x14ac:dyDescent="0.3">
      <c r="A191" s="95">
        <v>186</v>
      </c>
      <c r="B191" s="259"/>
      <c r="C191" s="311"/>
      <c r="D191" s="299"/>
      <c r="E191" s="299"/>
      <c r="F191" s="299"/>
      <c r="G191" s="299"/>
      <c r="H191" s="299"/>
      <c r="I191" s="299"/>
      <c r="J191" s="299"/>
      <c r="K191" s="299"/>
      <c r="L191" s="299"/>
      <c r="M191" s="173"/>
      <c r="N191" s="173"/>
      <c r="O191" s="173"/>
      <c r="P191" s="198"/>
      <c r="Q191" s="180"/>
      <c r="R191" s="173"/>
      <c r="S191" s="173"/>
      <c r="T191" s="198"/>
      <c r="U191" s="173"/>
      <c r="V191" s="180"/>
      <c r="W191" s="173"/>
      <c r="X191" s="173"/>
      <c r="Y191" s="173"/>
      <c r="Z191" s="173"/>
      <c r="AA191" s="173"/>
      <c r="AB191" s="173"/>
      <c r="AC191" s="173"/>
      <c r="AD191" s="173"/>
      <c r="AE191" s="173"/>
      <c r="AF191" s="174"/>
      <c r="AG191" s="173" t="s">
        <v>6063</v>
      </c>
      <c r="AH191" s="173" t="s">
        <v>6064</v>
      </c>
      <c r="AI191" s="173">
        <v>0.108</v>
      </c>
      <c r="AJ191" s="173">
        <v>1982</v>
      </c>
      <c r="AK191" s="174" t="s">
        <v>3116</v>
      </c>
      <c r="AL191" s="156"/>
    </row>
    <row r="192" spans="1:38" ht="30.75" thickBot="1" x14ac:dyDescent="0.3">
      <c r="A192" s="95">
        <v>187</v>
      </c>
      <c r="B192" s="265">
        <v>39</v>
      </c>
      <c r="C192" s="206" t="s">
        <v>5404</v>
      </c>
      <c r="D192" s="283"/>
      <c r="E192" s="283"/>
      <c r="F192" s="283"/>
      <c r="G192" s="283"/>
      <c r="H192" s="283"/>
      <c r="I192" s="283"/>
      <c r="J192" s="283"/>
      <c r="K192" s="283"/>
      <c r="L192" s="283"/>
      <c r="M192" s="160" t="s">
        <v>6065</v>
      </c>
      <c r="N192" s="160" t="s">
        <v>6066</v>
      </c>
      <c r="O192" s="160">
        <v>0.51600000000000001</v>
      </c>
      <c r="P192" s="160">
        <v>1984</v>
      </c>
      <c r="Q192" s="193" t="s">
        <v>5420</v>
      </c>
      <c r="R192" s="160" t="s">
        <v>6067</v>
      </c>
      <c r="S192" s="160" t="s">
        <v>6067</v>
      </c>
      <c r="T192" s="160">
        <v>1979</v>
      </c>
      <c r="U192" s="160" t="s">
        <v>1642</v>
      </c>
      <c r="V192" s="193" t="s">
        <v>5647</v>
      </c>
      <c r="W192" s="160" t="s">
        <v>6068</v>
      </c>
      <c r="X192" s="160">
        <v>0.49099999999999999</v>
      </c>
      <c r="Y192" s="160" t="s">
        <v>6069</v>
      </c>
      <c r="Z192" s="160"/>
      <c r="AA192" s="160">
        <v>2011</v>
      </c>
      <c r="AB192" s="160" t="s">
        <v>6070</v>
      </c>
      <c r="AC192" s="160">
        <v>20</v>
      </c>
      <c r="AD192" s="160"/>
      <c r="AE192" s="160"/>
      <c r="AF192" s="193">
        <f>SUM(AC192:AE192)</f>
        <v>20</v>
      </c>
      <c r="AG192" s="160" t="s">
        <v>6071</v>
      </c>
      <c r="AH192" s="160" t="s">
        <v>6072</v>
      </c>
      <c r="AI192" s="160">
        <v>0.129</v>
      </c>
      <c r="AJ192" s="160">
        <v>1987</v>
      </c>
      <c r="AK192" s="161" t="s">
        <v>5549</v>
      </c>
      <c r="AL192" s="156"/>
    </row>
    <row r="193" spans="1:38" ht="30.75" thickBot="1" x14ac:dyDescent="0.3">
      <c r="A193" s="95">
        <v>188</v>
      </c>
      <c r="B193" s="302"/>
      <c r="C193" s="271" t="s">
        <v>5404</v>
      </c>
      <c r="D193" s="296"/>
      <c r="E193" s="296"/>
      <c r="F193" s="296"/>
      <c r="G193" s="296"/>
      <c r="H193" s="296"/>
      <c r="I193" s="296"/>
      <c r="J193" s="296"/>
      <c r="K193" s="296"/>
      <c r="L193" s="296"/>
      <c r="M193" s="162" t="s">
        <v>6073</v>
      </c>
      <c r="N193" s="162" t="s">
        <v>6074</v>
      </c>
      <c r="O193" s="162">
        <v>0.13</v>
      </c>
      <c r="P193" s="162">
        <v>1988</v>
      </c>
      <c r="Q193" s="166" t="s">
        <v>5420</v>
      </c>
      <c r="R193" s="162" t="s">
        <v>6075</v>
      </c>
      <c r="S193" s="162"/>
      <c r="T193" s="162"/>
      <c r="U193" s="162"/>
      <c r="V193" s="166"/>
      <c r="W193" s="162"/>
      <c r="X193" s="162">
        <v>5.8000000000000003E-2</v>
      </c>
      <c r="Y193" s="162" t="s">
        <v>6076</v>
      </c>
      <c r="Z193" s="162"/>
      <c r="AA193" s="162">
        <v>2022</v>
      </c>
      <c r="AB193" s="162" t="s">
        <v>4870</v>
      </c>
      <c r="AC193" s="162">
        <v>2</v>
      </c>
      <c r="AD193" s="162"/>
      <c r="AE193" s="162"/>
      <c r="AF193" s="193">
        <f>SUM(AC193:AE193)</f>
        <v>2</v>
      </c>
      <c r="AG193" s="162" t="s">
        <v>6077</v>
      </c>
      <c r="AH193" s="162" t="s">
        <v>6078</v>
      </c>
      <c r="AI193" s="162">
        <v>4.4999999999999998E-2</v>
      </c>
      <c r="AJ193" s="162">
        <v>1987</v>
      </c>
      <c r="AK193" s="163" t="s">
        <v>1258</v>
      </c>
      <c r="AL193" s="156" t="s">
        <v>5434</v>
      </c>
    </row>
    <row r="194" spans="1:38" ht="30" x14ac:dyDescent="0.25">
      <c r="A194" s="95">
        <v>189</v>
      </c>
      <c r="B194" s="302"/>
      <c r="C194" s="291"/>
      <c r="D194" s="296"/>
      <c r="E194" s="296"/>
      <c r="F194" s="296"/>
      <c r="G194" s="296"/>
      <c r="H194" s="296"/>
      <c r="I194" s="296"/>
      <c r="J194" s="296"/>
      <c r="K194" s="296"/>
      <c r="L194" s="296"/>
      <c r="M194" s="162"/>
      <c r="N194" s="162"/>
      <c r="O194" s="162"/>
      <c r="P194" s="162"/>
      <c r="Q194" s="166"/>
      <c r="R194" s="162"/>
      <c r="S194" s="162"/>
      <c r="T194" s="162"/>
      <c r="U194" s="162"/>
      <c r="V194" s="166"/>
      <c r="W194" s="162"/>
      <c r="X194" s="162">
        <v>0.14599999999999999</v>
      </c>
      <c r="Y194" s="162" t="s">
        <v>6076</v>
      </c>
      <c r="Z194" s="162"/>
      <c r="AA194" s="162">
        <v>2022</v>
      </c>
      <c r="AB194" s="162" t="s">
        <v>205</v>
      </c>
      <c r="AC194" s="162">
        <v>6</v>
      </c>
      <c r="AD194" s="162"/>
      <c r="AE194" s="162"/>
      <c r="AF194" s="193">
        <f>SUM(AC194:AE194)</f>
        <v>6</v>
      </c>
      <c r="AG194" s="162" t="s">
        <v>6079</v>
      </c>
      <c r="AH194" s="162" t="s">
        <v>6080</v>
      </c>
      <c r="AI194" s="162">
        <v>5.5E-2</v>
      </c>
      <c r="AJ194" s="162">
        <v>1987</v>
      </c>
      <c r="AK194" s="163" t="s">
        <v>1308</v>
      </c>
      <c r="AL194" s="156" t="s">
        <v>5434</v>
      </c>
    </row>
    <row r="195" spans="1:38" ht="30" x14ac:dyDescent="0.25">
      <c r="A195" s="95">
        <v>190</v>
      </c>
      <c r="B195" s="302"/>
      <c r="C195" s="291"/>
      <c r="D195" s="296"/>
      <c r="E195" s="296"/>
      <c r="F195" s="296"/>
      <c r="G195" s="296"/>
      <c r="H195" s="296"/>
      <c r="I195" s="296"/>
      <c r="J195" s="296"/>
      <c r="K195" s="296"/>
      <c r="L195" s="296"/>
      <c r="M195" s="162"/>
      <c r="N195" s="162"/>
      <c r="O195" s="162"/>
      <c r="P195" s="162"/>
      <c r="Q195" s="166"/>
      <c r="R195" s="162"/>
      <c r="S195" s="162"/>
      <c r="T195" s="162"/>
      <c r="U195" s="162"/>
      <c r="V195" s="166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6"/>
      <c r="AG195" s="162" t="s">
        <v>6081</v>
      </c>
      <c r="AH195" s="162" t="s">
        <v>6082</v>
      </c>
      <c r="AI195" s="162">
        <v>6.6000000000000003E-2</v>
      </c>
      <c r="AJ195" s="162">
        <v>1987</v>
      </c>
      <c r="AK195" s="163" t="s">
        <v>6083</v>
      </c>
      <c r="AL195" s="156"/>
    </row>
    <row r="196" spans="1:38" ht="30" x14ac:dyDescent="0.25">
      <c r="A196" s="95">
        <v>191</v>
      </c>
      <c r="B196" s="302"/>
      <c r="C196" s="291"/>
      <c r="D196" s="296"/>
      <c r="E196" s="296"/>
      <c r="F196" s="296"/>
      <c r="G196" s="296"/>
      <c r="H196" s="296"/>
      <c r="I196" s="296"/>
      <c r="J196" s="296"/>
      <c r="K196" s="296"/>
      <c r="L196" s="296"/>
      <c r="M196" s="162"/>
      <c r="N196" s="162"/>
      <c r="O196" s="162"/>
      <c r="P196" s="162"/>
      <c r="Q196" s="166"/>
      <c r="R196" s="162"/>
      <c r="S196" s="162"/>
      <c r="T196" s="162"/>
      <c r="U196" s="162"/>
      <c r="V196" s="166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6"/>
      <c r="AG196" s="162" t="s">
        <v>6084</v>
      </c>
      <c r="AH196" s="162" t="s">
        <v>6085</v>
      </c>
      <c r="AI196" s="162">
        <v>0.20399999999999999</v>
      </c>
      <c r="AJ196" s="162">
        <v>1987</v>
      </c>
      <c r="AK196" s="163" t="s">
        <v>48</v>
      </c>
      <c r="AL196" s="156"/>
    </row>
    <row r="197" spans="1:38" ht="30" x14ac:dyDescent="0.25">
      <c r="A197" s="95">
        <v>192</v>
      </c>
      <c r="B197" s="302"/>
      <c r="C197" s="291"/>
      <c r="D197" s="296"/>
      <c r="E197" s="296"/>
      <c r="F197" s="296"/>
      <c r="G197" s="296"/>
      <c r="H197" s="296"/>
      <c r="I197" s="296"/>
      <c r="J197" s="296"/>
      <c r="K197" s="296"/>
      <c r="L197" s="296"/>
      <c r="M197" s="162"/>
      <c r="N197" s="162"/>
      <c r="O197" s="162"/>
      <c r="P197" s="162"/>
      <c r="Q197" s="166"/>
      <c r="R197" s="162"/>
      <c r="S197" s="162"/>
      <c r="T197" s="162"/>
      <c r="U197" s="162"/>
      <c r="V197" s="166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6"/>
      <c r="AG197" s="162" t="s">
        <v>6086</v>
      </c>
      <c r="AH197" s="162" t="s">
        <v>6087</v>
      </c>
      <c r="AI197" s="162">
        <v>0.20699999999999999</v>
      </c>
      <c r="AJ197" s="162">
        <v>1987</v>
      </c>
      <c r="AK197" s="163" t="s">
        <v>2600</v>
      </c>
      <c r="AL197" s="156"/>
    </row>
    <row r="198" spans="1:38" ht="30" x14ac:dyDescent="0.25">
      <c r="A198" s="95">
        <v>193</v>
      </c>
      <c r="B198" s="302"/>
      <c r="C198" s="291"/>
      <c r="D198" s="296"/>
      <c r="E198" s="296"/>
      <c r="F198" s="296"/>
      <c r="G198" s="296"/>
      <c r="H198" s="296"/>
      <c r="I198" s="296"/>
      <c r="J198" s="296"/>
      <c r="K198" s="296"/>
      <c r="L198" s="296"/>
      <c r="M198" s="162"/>
      <c r="N198" s="162"/>
      <c r="O198" s="162"/>
      <c r="P198" s="162"/>
      <c r="Q198" s="166"/>
      <c r="R198" s="162"/>
      <c r="S198" s="162"/>
      <c r="T198" s="162"/>
      <c r="U198" s="162"/>
      <c r="V198" s="166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6"/>
      <c r="AG198" s="162" t="s">
        <v>6088</v>
      </c>
      <c r="AH198" s="162" t="s">
        <v>6089</v>
      </c>
      <c r="AI198" s="162">
        <v>0.23200000000000001</v>
      </c>
      <c r="AJ198" s="162">
        <v>1987</v>
      </c>
      <c r="AK198" s="163" t="s">
        <v>1490</v>
      </c>
      <c r="AL198" s="156"/>
    </row>
    <row r="199" spans="1:38" ht="30" x14ac:dyDescent="0.25">
      <c r="A199" s="95">
        <v>194</v>
      </c>
      <c r="B199" s="171"/>
      <c r="C199" s="291"/>
      <c r="D199" s="195"/>
      <c r="E199" s="195"/>
      <c r="F199" s="195"/>
      <c r="G199" s="195"/>
      <c r="H199" s="195"/>
      <c r="I199" s="195"/>
      <c r="J199" s="195"/>
      <c r="K199" s="195"/>
      <c r="L199" s="195"/>
      <c r="M199" s="162"/>
      <c r="N199" s="162"/>
      <c r="O199" s="162"/>
      <c r="P199" s="162"/>
      <c r="Q199" s="166"/>
      <c r="R199" s="162"/>
      <c r="S199" s="162"/>
      <c r="T199" s="162"/>
      <c r="U199" s="162"/>
      <c r="V199" s="166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6"/>
      <c r="AG199" s="162" t="s">
        <v>6090</v>
      </c>
      <c r="AH199" s="162" t="s">
        <v>6091</v>
      </c>
      <c r="AI199" s="162">
        <v>0.153</v>
      </c>
      <c r="AJ199" s="162">
        <v>1987</v>
      </c>
      <c r="AK199" s="163" t="s">
        <v>1490</v>
      </c>
      <c r="AL199" s="156"/>
    </row>
    <row r="200" spans="1:38" ht="30" x14ac:dyDescent="0.25">
      <c r="A200" s="95">
        <v>195</v>
      </c>
      <c r="B200" s="302"/>
      <c r="C200" s="291"/>
      <c r="D200" s="296"/>
      <c r="E200" s="296"/>
      <c r="F200" s="296"/>
      <c r="G200" s="296"/>
      <c r="H200" s="296"/>
      <c r="I200" s="296"/>
      <c r="J200" s="296"/>
      <c r="K200" s="296"/>
      <c r="L200" s="296"/>
      <c r="M200" s="162"/>
      <c r="N200" s="162"/>
      <c r="O200" s="162"/>
      <c r="P200" s="162"/>
      <c r="Q200" s="166"/>
      <c r="R200" s="162"/>
      <c r="S200" s="162"/>
      <c r="T200" s="162"/>
      <c r="U200" s="162"/>
      <c r="V200" s="166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6"/>
      <c r="AG200" s="162" t="s">
        <v>6092</v>
      </c>
      <c r="AH200" s="162" t="s">
        <v>6093</v>
      </c>
      <c r="AI200" s="162">
        <v>0.114</v>
      </c>
      <c r="AJ200" s="162">
        <v>1987</v>
      </c>
      <c r="AK200" s="163" t="s">
        <v>1274</v>
      </c>
      <c r="AL200" s="156"/>
    </row>
    <row r="201" spans="1:38" ht="30" x14ac:dyDescent="0.25">
      <c r="A201" s="95">
        <v>196</v>
      </c>
      <c r="B201" s="302"/>
      <c r="C201" s="291"/>
      <c r="D201" s="296"/>
      <c r="E201" s="296"/>
      <c r="F201" s="296"/>
      <c r="G201" s="296"/>
      <c r="H201" s="296"/>
      <c r="I201" s="296"/>
      <c r="J201" s="296"/>
      <c r="K201" s="296"/>
      <c r="L201" s="296"/>
      <c r="M201" s="162"/>
      <c r="N201" s="162"/>
      <c r="O201" s="162"/>
      <c r="P201" s="162"/>
      <c r="Q201" s="166"/>
      <c r="R201" s="162"/>
      <c r="S201" s="162"/>
      <c r="T201" s="162"/>
      <c r="U201" s="162"/>
      <c r="V201" s="166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6"/>
      <c r="AG201" s="162" t="s">
        <v>6094</v>
      </c>
      <c r="AH201" s="162" t="s">
        <v>6095</v>
      </c>
      <c r="AI201" s="162">
        <v>0.114</v>
      </c>
      <c r="AJ201" s="162">
        <v>1987</v>
      </c>
      <c r="AK201" s="163" t="s">
        <v>1274</v>
      </c>
      <c r="AL201" s="156"/>
    </row>
    <row r="202" spans="1:38" ht="30" x14ac:dyDescent="0.25">
      <c r="A202" s="95">
        <v>197</v>
      </c>
      <c r="B202" s="302"/>
      <c r="C202" s="291"/>
      <c r="D202" s="296"/>
      <c r="E202" s="296"/>
      <c r="F202" s="296"/>
      <c r="G202" s="296"/>
      <c r="H202" s="296"/>
      <c r="I202" s="296"/>
      <c r="J202" s="296"/>
      <c r="K202" s="296"/>
      <c r="L202" s="296"/>
      <c r="M202" s="162"/>
      <c r="N202" s="162"/>
      <c r="O202" s="162"/>
      <c r="P202" s="162"/>
      <c r="Q202" s="166"/>
      <c r="R202" s="162"/>
      <c r="S202" s="162"/>
      <c r="T202" s="162"/>
      <c r="U202" s="162"/>
      <c r="V202" s="166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6"/>
      <c r="AG202" s="162" t="s">
        <v>6096</v>
      </c>
      <c r="AH202" s="162" t="s">
        <v>6097</v>
      </c>
      <c r="AI202" s="162">
        <v>7.0000000000000007E-2</v>
      </c>
      <c r="AJ202" s="162">
        <v>1987</v>
      </c>
      <c r="AK202" s="163" t="s">
        <v>1404</v>
      </c>
      <c r="AL202" s="156"/>
    </row>
    <row r="203" spans="1:38" x14ac:dyDescent="0.25">
      <c r="A203" s="95">
        <v>198</v>
      </c>
      <c r="B203" s="302"/>
      <c r="C203" s="291"/>
      <c r="D203" s="296"/>
      <c r="E203" s="296"/>
      <c r="F203" s="296"/>
      <c r="G203" s="296"/>
      <c r="H203" s="296"/>
      <c r="I203" s="296"/>
      <c r="J203" s="296"/>
      <c r="K203" s="296"/>
      <c r="L203" s="296"/>
      <c r="M203" s="162"/>
      <c r="N203" s="162"/>
      <c r="O203" s="162"/>
      <c r="P203" s="162"/>
      <c r="Q203" s="166"/>
      <c r="R203" s="162"/>
      <c r="S203" s="162"/>
      <c r="T203" s="162"/>
      <c r="U203" s="162"/>
      <c r="V203" s="166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6"/>
      <c r="AG203" s="162"/>
      <c r="AH203" s="162"/>
      <c r="AI203" s="162"/>
      <c r="AJ203" s="162"/>
      <c r="AK203" s="163"/>
      <c r="AL203" s="156"/>
    </row>
    <row r="204" spans="1:38" ht="45" x14ac:dyDescent="0.25">
      <c r="A204" s="95">
        <v>199</v>
      </c>
      <c r="B204" s="302"/>
      <c r="C204" s="291"/>
      <c r="D204" s="296"/>
      <c r="E204" s="296"/>
      <c r="F204" s="296"/>
      <c r="G204" s="296"/>
      <c r="H204" s="296"/>
      <c r="I204" s="296"/>
      <c r="J204" s="296"/>
      <c r="K204" s="296"/>
      <c r="L204" s="296"/>
      <c r="M204" s="162"/>
      <c r="N204" s="162"/>
      <c r="O204" s="162"/>
      <c r="P204" s="162"/>
      <c r="Q204" s="166"/>
      <c r="R204" s="162"/>
      <c r="S204" s="162"/>
      <c r="T204" s="162"/>
      <c r="U204" s="162"/>
      <c r="V204" s="166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6"/>
      <c r="AG204" s="162" t="s">
        <v>6098</v>
      </c>
      <c r="AH204" s="162" t="s">
        <v>6099</v>
      </c>
      <c r="AI204" s="162">
        <v>9.8000000000000004E-2</v>
      </c>
      <c r="AJ204" s="162">
        <v>1987</v>
      </c>
      <c r="AK204" s="163" t="s">
        <v>3179</v>
      </c>
      <c r="AL204" s="156"/>
    </row>
    <row r="205" spans="1:38" ht="45" x14ac:dyDescent="0.25">
      <c r="A205" s="95">
        <v>200</v>
      </c>
      <c r="B205" s="302"/>
      <c r="C205" s="291"/>
      <c r="D205" s="296"/>
      <c r="E205" s="296"/>
      <c r="F205" s="296"/>
      <c r="G205" s="296"/>
      <c r="H205" s="296"/>
      <c r="I205" s="296"/>
      <c r="J205" s="296"/>
      <c r="K205" s="296"/>
      <c r="L205" s="296"/>
      <c r="M205" s="162"/>
      <c r="N205" s="162"/>
      <c r="O205" s="162"/>
      <c r="P205" s="162"/>
      <c r="Q205" s="166"/>
      <c r="R205" s="162"/>
      <c r="S205" s="162"/>
      <c r="T205" s="162"/>
      <c r="U205" s="162"/>
      <c r="V205" s="166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6"/>
      <c r="AG205" s="162" t="s">
        <v>6100</v>
      </c>
      <c r="AH205" s="162" t="s">
        <v>6101</v>
      </c>
      <c r="AI205" s="162">
        <v>4.7E-2</v>
      </c>
      <c r="AJ205" s="162">
        <v>1987</v>
      </c>
      <c r="AK205" s="163" t="s">
        <v>3179</v>
      </c>
      <c r="AL205" s="156"/>
    </row>
    <row r="206" spans="1:38" ht="45" x14ac:dyDescent="0.25">
      <c r="A206" s="95">
        <v>201</v>
      </c>
      <c r="B206" s="171"/>
      <c r="C206" s="291"/>
      <c r="D206" s="195"/>
      <c r="E206" s="195"/>
      <c r="F206" s="195"/>
      <c r="G206" s="195"/>
      <c r="H206" s="195"/>
      <c r="I206" s="195"/>
      <c r="J206" s="195"/>
      <c r="K206" s="195"/>
      <c r="L206" s="195"/>
      <c r="M206" s="162"/>
      <c r="N206" s="162"/>
      <c r="O206" s="162"/>
      <c r="P206" s="162"/>
      <c r="Q206" s="166"/>
      <c r="R206" s="162"/>
      <c r="S206" s="162"/>
      <c r="T206" s="162"/>
      <c r="U206" s="162"/>
      <c r="V206" s="166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6"/>
      <c r="AG206" s="162" t="s">
        <v>6102</v>
      </c>
      <c r="AH206" s="162" t="s">
        <v>6103</v>
      </c>
      <c r="AI206" s="162">
        <v>0.113</v>
      </c>
      <c r="AJ206" s="162">
        <v>1987</v>
      </c>
      <c r="AK206" s="163" t="s">
        <v>3179</v>
      </c>
      <c r="AL206" s="156"/>
    </row>
    <row r="207" spans="1:38" ht="45" x14ac:dyDescent="0.25">
      <c r="A207" s="95">
        <v>202</v>
      </c>
      <c r="B207" s="302"/>
      <c r="C207" s="291"/>
      <c r="D207" s="296"/>
      <c r="E207" s="296"/>
      <c r="F207" s="296"/>
      <c r="G207" s="296"/>
      <c r="H207" s="296"/>
      <c r="I207" s="296"/>
      <c r="J207" s="296"/>
      <c r="K207" s="296"/>
      <c r="L207" s="296"/>
      <c r="M207" s="162"/>
      <c r="N207" s="162"/>
      <c r="O207" s="162"/>
      <c r="P207" s="162"/>
      <c r="Q207" s="166"/>
      <c r="R207" s="162"/>
      <c r="S207" s="162"/>
      <c r="T207" s="162"/>
      <c r="U207" s="162"/>
      <c r="V207" s="166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6"/>
      <c r="AG207" s="162" t="s">
        <v>6104</v>
      </c>
      <c r="AH207" s="162" t="s">
        <v>6105</v>
      </c>
      <c r="AI207" s="162">
        <v>5.8999999999999997E-2</v>
      </c>
      <c r="AJ207" s="162">
        <v>1987</v>
      </c>
      <c r="AK207" s="163" t="s">
        <v>6106</v>
      </c>
      <c r="AL207" s="156"/>
    </row>
    <row r="208" spans="1:38" ht="45" x14ac:dyDescent="0.25">
      <c r="A208" s="95">
        <v>203</v>
      </c>
      <c r="B208" s="302"/>
      <c r="C208" s="291"/>
      <c r="D208" s="296"/>
      <c r="E208" s="296"/>
      <c r="F208" s="296"/>
      <c r="G208" s="296"/>
      <c r="H208" s="296"/>
      <c r="I208" s="296"/>
      <c r="J208" s="296"/>
      <c r="K208" s="296"/>
      <c r="L208" s="296"/>
      <c r="M208" s="162"/>
      <c r="N208" s="162"/>
      <c r="O208" s="162"/>
      <c r="P208" s="162"/>
      <c r="Q208" s="166"/>
      <c r="R208" s="162"/>
      <c r="S208" s="162"/>
      <c r="T208" s="162"/>
      <c r="U208" s="162"/>
      <c r="V208" s="166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6"/>
      <c r="AG208" s="162" t="s">
        <v>6107</v>
      </c>
      <c r="AH208" s="162" t="s">
        <v>6108</v>
      </c>
      <c r="AI208" s="162">
        <v>5.6000000000000001E-2</v>
      </c>
      <c r="AJ208" s="162">
        <v>1987</v>
      </c>
      <c r="AK208" s="163" t="s">
        <v>1277</v>
      </c>
      <c r="AL208" s="156"/>
    </row>
    <row r="209" spans="1:38" ht="30" x14ac:dyDescent="0.25">
      <c r="A209" s="95">
        <v>204</v>
      </c>
      <c r="B209" s="302"/>
      <c r="C209" s="291"/>
      <c r="D209" s="296"/>
      <c r="E209" s="296"/>
      <c r="F209" s="296"/>
      <c r="G209" s="296"/>
      <c r="H209" s="296"/>
      <c r="I209" s="296"/>
      <c r="J209" s="296"/>
      <c r="K209" s="296"/>
      <c r="L209" s="296"/>
      <c r="M209" s="162"/>
      <c r="N209" s="162"/>
      <c r="O209" s="162"/>
      <c r="P209" s="162"/>
      <c r="Q209" s="166"/>
      <c r="R209" s="162"/>
      <c r="S209" s="162"/>
      <c r="T209" s="162"/>
      <c r="U209" s="162"/>
      <c r="V209" s="166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6"/>
      <c r="AG209" s="162" t="s">
        <v>6109</v>
      </c>
      <c r="AH209" s="162" t="s">
        <v>6110</v>
      </c>
      <c r="AI209" s="162">
        <v>3.3000000000000002E-2</v>
      </c>
      <c r="AJ209" s="162">
        <v>1987</v>
      </c>
      <c r="AK209" s="163" t="s">
        <v>1277</v>
      </c>
      <c r="AL209" s="156"/>
    </row>
    <row r="210" spans="1:38" ht="45.75" thickBot="1" x14ac:dyDescent="0.3">
      <c r="A210" s="95">
        <v>205</v>
      </c>
      <c r="B210" s="280"/>
      <c r="C210" s="316"/>
      <c r="D210" s="208"/>
      <c r="E210" s="208"/>
      <c r="F210" s="208"/>
      <c r="G210" s="208"/>
      <c r="H210" s="208"/>
      <c r="I210" s="208"/>
      <c r="J210" s="208"/>
      <c r="K210" s="208"/>
      <c r="L210" s="208"/>
      <c r="M210" s="175"/>
      <c r="N210" s="175"/>
      <c r="O210" s="175"/>
      <c r="P210" s="175"/>
      <c r="Q210" s="177"/>
      <c r="R210" s="175"/>
      <c r="S210" s="175"/>
      <c r="T210" s="175"/>
      <c r="U210" s="175"/>
      <c r="V210" s="177"/>
      <c r="W210" s="175"/>
      <c r="X210" s="175"/>
      <c r="Y210" s="175"/>
      <c r="Z210" s="175"/>
      <c r="AA210" s="175"/>
      <c r="AB210" s="175"/>
      <c r="AC210" s="175"/>
      <c r="AD210" s="175"/>
      <c r="AE210" s="175"/>
      <c r="AF210" s="177"/>
      <c r="AG210" s="175" t="s">
        <v>6111</v>
      </c>
      <c r="AH210" s="175"/>
      <c r="AI210" s="175">
        <v>3.3000000000000002E-2</v>
      </c>
      <c r="AJ210" s="175">
        <v>1987</v>
      </c>
      <c r="AK210" s="194" t="s">
        <v>1490</v>
      </c>
      <c r="AL210" s="156"/>
    </row>
    <row r="211" spans="1:38" ht="30" x14ac:dyDescent="0.25">
      <c r="A211" s="95">
        <v>206</v>
      </c>
      <c r="B211" s="205">
        <v>40</v>
      </c>
      <c r="C211" s="206" t="s">
        <v>5404</v>
      </c>
      <c r="D211" s="283"/>
      <c r="E211" s="283"/>
      <c r="F211" s="283"/>
      <c r="G211" s="283"/>
      <c r="H211" s="283"/>
      <c r="I211" s="283"/>
      <c r="J211" s="283"/>
      <c r="K211" s="283"/>
      <c r="L211" s="285"/>
      <c r="M211" s="160" t="s">
        <v>6112</v>
      </c>
      <c r="N211" s="160" t="s">
        <v>6113</v>
      </c>
      <c r="O211" s="160">
        <v>0.24399999999999999</v>
      </c>
      <c r="P211" s="160">
        <v>1987</v>
      </c>
      <c r="Q211" s="193" t="s">
        <v>5400</v>
      </c>
      <c r="R211" s="160" t="s">
        <v>1744</v>
      </c>
      <c r="S211" s="160" t="s">
        <v>1744</v>
      </c>
      <c r="T211" s="160">
        <v>1983</v>
      </c>
      <c r="U211" s="160" t="s">
        <v>1642</v>
      </c>
      <c r="V211" s="193" t="s">
        <v>5723</v>
      </c>
      <c r="W211" s="160" t="s">
        <v>6114</v>
      </c>
      <c r="X211" s="160">
        <v>1.464</v>
      </c>
      <c r="Y211" s="160" t="s">
        <v>6115</v>
      </c>
      <c r="Z211" s="340"/>
      <c r="AA211" s="160">
        <v>1983</v>
      </c>
      <c r="AB211" s="160" t="s">
        <v>2133</v>
      </c>
      <c r="AC211" s="160">
        <v>5</v>
      </c>
      <c r="AD211" s="160"/>
      <c r="AE211" s="160">
        <v>51</v>
      </c>
      <c r="AF211" s="161">
        <f>SUM(AC211:AE211)</f>
        <v>56</v>
      </c>
      <c r="AG211" s="160" t="s">
        <v>6116</v>
      </c>
      <c r="AH211" s="160" t="s">
        <v>6117</v>
      </c>
      <c r="AI211" s="160">
        <v>3.9E-2</v>
      </c>
      <c r="AJ211" s="160">
        <v>1983</v>
      </c>
      <c r="AK211" s="161" t="s">
        <v>5661</v>
      </c>
      <c r="AL211" s="156"/>
    </row>
    <row r="212" spans="1:38" ht="30" x14ac:dyDescent="0.25">
      <c r="A212" s="95">
        <v>207</v>
      </c>
      <c r="B212" s="185"/>
      <c r="C212" s="271" t="s">
        <v>5404</v>
      </c>
      <c r="D212" s="195"/>
      <c r="E212" s="195"/>
      <c r="F212" s="195"/>
      <c r="G212" s="195"/>
      <c r="H212" s="195"/>
      <c r="I212" s="195"/>
      <c r="J212" s="195"/>
      <c r="K212" s="195"/>
      <c r="L212" s="289"/>
      <c r="M212" s="162" t="s">
        <v>6118</v>
      </c>
      <c r="N212" s="162" t="s">
        <v>6119</v>
      </c>
      <c r="O212" s="162">
        <v>0.84899999999999998</v>
      </c>
      <c r="P212" s="162">
        <v>1983</v>
      </c>
      <c r="Q212" s="166" t="s">
        <v>5420</v>
      </c>
      <c r="R212" s="162" t="s">
        <v>6120</v>
      </c>
      <c r="S212" s="162"/>
      <c r="T212" s="162"/>
      <c r="U212" s="162"/>
      <c r="V212" s="166"/>
      <c r="W212" s="162"/>
      <c r="X212" s="162"/>
      <c r="Y212" s="162"/>
      <c r="Z212" s="199"/>
      <c r="AA212" s="162"/>
      <c r="AB212" s="162"/>
      <c r="AC212" s="162"/>
      <c r="AD212" s="162"/>
      <c r="AE212" s="162"/>
      <c r="AF212" s="163"/>
      <c r="AG212" s="162" t="s">
        <v>6121</v>
      </c>
      <c r="AH212" s="162" t="s">
        <v>6122</v>
      </c>
      <c r="AI212" s="162">
        <v>0.08</v>
      </c>
      <c r="AJ212" s="162">
        <v>1983</v>
      </c>
      <c r="AK212" s="163" t="s">
        <v>6123</v>
      </c>
      <c r="AL212" s="156"/>
    </row>
    <row r="213" spans="1:38" ht="30" x14ac:dyDescent="0.25">
      <c r="A213" s="95">
        <v>208</v>
      </c>
      <c r="B213" s="287"/>
      <c r="C213" s="291"/>
      <c r="D213" s="195"/>
      <c r="E213" s="195"/>
      <c r="F213" s="195"/>
      <c r="G213" s="195"/>
      <c r="H213" s="195"/>
      <c r="I213" s="195"/>
      <c r="J213" s="195"/>
      <c r="K213" s="195"/>
      <c r="L213" s="289"/>
      <c r="M213" s="195"/>
      <c r="N213" s="195"/>
      <c r="O213" s="195"/>
      <c r="P213" s="195"/>
      <c r="Q213" s="289"/>
      <c r="R213" s="195"/>
      <c r="S213" s="195"/>
      <c r="T213" s="195"/>
      <c r="U213" s="195"/>
      <c r="V213" s="289"/>
      <c r="W213" s="162" t="s">
        <v>6124</v>
      </c>
      <c r="X213" s="162">
        <v>0.378</v>
      </c>
      <c r="Y213" s="162" t="s">
        <v>6125</v>
      </c>
      <c r="Z213" s="162"/>
      <c r="AA213" s="162">
        <v>2013</v>
      </c>
      <c r="AB213" s="162" t="s">
        <v>6126</v>
      </c>
      <c r="AC213" s="162"/>
      <c r="AD213" s="162"/>
      <c r="AE213" s="162">
        <v>17</v>
      </c>
      <c r="AF213" s="163">
        <f>SUM(AC213:AE213)</f>
        <v>17</v>
      </c>
      <c r="AG213" s="162" t="s">
        <v>6127</v>
      </c>
      <c r="AH213" s="162" t="s">
        <v>6128</v>
      </c>
      <c r="AI213" s="162">
        <v>0.13100000000000001</v>
      </c>
      <c r="AJ213" s="162">
        <v>1983</v>
      </c>
      <c r="AK213" s="163" t="s">
        <v>6129</v>
      </c>
      <c r="AL213" s="156"/>
    </row>
    <row r="214" spans="1:38" ht="30" x14ac:dyDescent="0.25">
      <c r="A214" s="95">
        <v>209</v>
      </c>
      <c r="B214" s="185"/>
      <c r="C214" s="291"/>
      <c r="D214" s="195"/>
      <c r="E214" s="195"/>
      <c r="F214" s="195"/>
      <c r="G214" s="195"/>
      <c r="H214" s="195"/>
      <c r="I214" s="195"/>
      <c r="J214" s="195"/>
      <c r="K214" s="195"/>
      <c r="L214" s="289"/>
      <c r="M214" s="195"/>
      <c r="N214" s="195"/>
      <c r="O214" s="195"/>
      <c r="P214" s="195"/>
      <c r="Q214" s="289"/>
      <c r="R214" s="195"/>
      <c r="S214" s="195"/>
      <c r="T214" s="195"/>
      <c r="U214" s="195"/>
      <c r="V214" s="289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3"/>
      <c r="AG214" s="162" t="s">
        <v>6130</v>
      </c>
      <c r="AH214" s="162" t="s">
        <v>6131</v>
      </c>
      <c r="AI214" s="162">
        <v>2.1000000000000001E-2</v>
      </c>
      <c r="AJ214" s="162">
        <v>1983</v>
      </c>
      <c r="AK214" s="163" t="s">
        <v>3347</v>
      </c>
      <c r="AL214" s="156"/>
    </row>
    <row r="215" spans="1:38" ht="45" x14ac:dyDescent="0.25">
      <c r="A215" s="95">
        <v>210</v>
      </c>
      <c r="B215" s="185"/>
      <c r="C215" s="291"/>
      <c r="D215" s="195"/>
      <c r="E215" s="195"/>
      <c r="F215" s="195"/>
      <c r="G215" s="195"/>
      <c r="H215" s="195"/>
      <c r="I215" s="195"/>
      <c r="J215" s="195"/>
      <c r="K215" s="195"/>
      <c r="L215" s="289"/>
      <c r="M215" s="195"/>
      <c r="N215" s="195"/>
      <c r="O215" s="195"/>
      <c r="P215" s="195"/>
      <c r="Q215" s="289"/>
      <c r="R215" s="195"/>
      <c r="S215" s="195"/>
      <c r="T215" s="195"/>
      <c r="U215" s="195"/>
      <c r="V215" s="289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3"/>
      <c r="AG215" s="162" t="s">
        <v>6132</v>
      </c>
      <c r="AH215" s="162" t="s">
        <v>6133</v>
      </c>
      <c r="AI215" s="162">
        <v>0.08</v>
      </c>
      <c r="AJ215" s="162">
        <v>1983</v>
      </c>
      <c r="AK215" s="163" t="s">
        <v>6010</v>
      </c>
      <c r="AL215" s="156"/>
    </row>
    <row r="216" spans="1:38" ht="45.75" thickBot="1" x14ac:dyDescent="0.3">
      <c r="A216" s="95">
        <v>211</v>
      </c>
      <c r="B216" s="207"/>
      <c r="C216" s="292"/>
      <c r="D216" s="212"/>
      <c r="E216" s="212"/>
      <c r="F216" s="212"/>
      <c r="G216" s="212"/>
      <c r="H216" s="212"/>
      <c r="I216" s="212"/>
      <c r="J216" s="212"/>
      <c r="K216" s="212"/>
      <c r="L216" s="325"/>
      <c r="M216" s="212"/>
      <c r="N216" s="212"/>
      <c r="O216" s="212"/>
      <c r="P216" s="212"/>
      <c r="Q216" s="325"/>
      <c r="R216" s="212"/>
      <c r="S216" s="212"/>
      <c r="T216" s="212"/>
      <c r="U216" s="212"/>
      <c r="V216" s="325"/>
      <c r="W216" s="175"/>
      <c r="X216" s="175"/>
      <c r="Y216" s="175"/>
      <c r="Z216" s="175"/>
      <c r="AA216" s="175"/>
      <c r="AB216" s="175"/>
      <c r="AC216" s="175"/>
      <c r="AD216" s="175"/>
      <c r="AE216" s="175"/>
      <c r="AF216" s="194"/>
      <c r="AG216" s="173" t="s">
        <v>6134</v>
      </c>
      <c r="AH216" s="173" t="s">
        <v>6135</v>
      </c>
      <c r="AI216" s="173">
        <v>0.09</v>
      </c>
      <c r="AJ216" s="173">
        <v>1983</v>
      </c>
      <c r="AK216" s="174" t="s">
        <v>6136</v>
      </c>
      <c r="AL216" s="156"/>
    </row>
    <row r="217" spans="1:38" x14ac:dyDescent="0.25">
      <c r="A217" s="95">
        <v>212</v>
      </c>
      <c r="B217" s="205">
        <v>41</v>
      </c>
      <c r="C217" s="206" t="s">
        <v>5397</v>
      </c>
      <c r="D217" s="283"/>
      <c r="E217" s="283"/>
      <c r="F217" s="283"/>
      <c r="G217" s="283"/>
      <c r="H217" s="283"/>
      <c r="I217" s="283"/>
      <c r="J217" s="283"/>
      <c r="K217" s="283"/>
      <c r="L217" s="285"/>
      <c r="M217" s="160" t="s">
        <v>6137</v>
      </c>
      <c r="N217" s="160" t="s">
        <v>6138</v>
      </c>
      <c r="O217" s="160">
        <v>0.24299999999999999</v>
      </c>
      <c r="P217" s="160">
        <v>1987</v>
      </c>
      <c r="Q217" s="193" t="s">
        <v>5400</v>
      </c>
      <c r="R217" s="160" t="s">
        <v>1747</v>
      </c>
      <c r="S217" s="160" t="s">
        <v>1747</v>
      </c>
      <c r="T217" s="160">
        <v>1987</v>
      </c>
      <c r="U217" s="160" t="s">
        <v>1642</v>
      </c>
      <c r="V217" s="193" t="s">
        <v>5647</v>
      </c>
      <c r="W217" s="283"/>
      <c r="X217" s="283"/>
      <c r="Y217" s="283"/>
      <c r="Z217" s="283"/>
      <c r="AA217" s="283"/>
      <c r="AB217" s="283"/>
      <c r="AC217" s="283"/>
      <c r="AD217" s="283"/>
      <c r="AE217" s="283"/>
      <c r="AF217" s="285"/>
      <c r="AG217" s="296"/>
      <c r="AH217" s="296"/>
      <c r="AI217" s="296"/>
      <c r="AJ217" s="296"/>
      <c r="AK217" s="297"/>
      <c r="AL217" s="156"/>
    </row>
    <row r="218" spans="1:38" ht="15.75" thickBot="1" x14ac:dyDescent="0.3">
      <c r="A218" s="95">
        <v>213</v>
      </c>
      <c r="B218" s="210"/>
      <c r="C218" s="271" t="s">
        <v>5404</v>
      </c>
      <c r="D218" s="212"/>
      <c r="E218" s="212"/>
      <c r="F218" s="212"/>
      <c r="G218" s="212"/>
      <c r="H218" s="212"/>
      <c r="I218" s="212"/>
      <c r="J218" s="212"/>
      <c r="K218" s="212"/>
      <c r="L218" s="325"/>
      <c r="M218" s="293"/>
      <c r="N218" s="293"/>
      <c r="O218" s="293"/>
      <c r="P218" s="293"/>
      <c r="Q218" s="294"/>
      <c r="R218" s="173" t="s">
        <v>6139</v>
      </c>
      <c r="S218" s="173"/>
      <c r="T218" s="173"/>
      <c r="U218" s="173"/>
      <c r="V218" s="180"/>
      <c r="W218" s="293"/>
      <c r="X218" s="293"/>
      <c r="Y218" s="293"/>
      <c r="Z218" s="293"/>
      <c r="AA218" s="293"/>
      <c r="AB218" s="293"/>
      <c r="AC218" s="293"/>
      <c r="AD218" s="293"/>
      <c r="AE218" s="293"/>
      <c r="AF218" s="294"/>
      <c r="AG218" s="212"/>
      <c r="AH218" s="212"/>
      <c r="AI218" s="212"/>
      <c r="AJ218" s="212"/>
      <c r="AK218" s="334"/>
      <c r="AL218" s="156"/>
    </row>
    <row r="219" spans="1:38" ht="30" x14ac:dyDescent="0.25">
      <c r="A219" s="95">
        <v>214</v>
      </c>
      <c r="B219" s="205">
        <v>42</v>
      </c>
      <c r="C219" s="341" t="s">
        <v>5387</v>
      </c>
      <c r="D219" s="283"/>
      <c r="E219" s="283"/>
      <c r="F219" s="283"/>
      <c r="G219" s="283"/>
      <c r="H219" s="283"/>
      <c r="I219" s="283"/>
      <c r="J219" s="283"/>
      <c r="K219" s="283"/>
      <c r="L219" s="285"/>
      <c r="M219" s="283"/>
      <c r="N219" s="283"/>
      <c r="O219" s="283"/>
      <c r="P219" s="283"/>
      <c r="Q219" s="285"/>
      <c r="R219" s="160" t="s">
        <v>1750</v>
      </c>
      <c r="S219" s="160" t="s">
        <v>1750</v>
      </c>
      <c r="T219" s="160">
        <v>1988</v>
      </c>
      <c r="U219" s="160" t="s">
        <v>1642</v>
      </c>
      <c r="V219" s="161" t="s">
        <v>6140</v>
      </c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1"/>
      <c r="AG219" s="160" t="s">
        <v>6141</v>
      </c>
      <c r="AH219" s="160" t="s">
        <v>6142</v>
      </c>
      <c r="AI219" s="160">
        <v>0.08</v>
      </c>
      <c r="AJ219" s="160">
        <v>1988</v>
      </c>
      <c r="AK219" s="161" t="s">
        <v>1267</v>
      </c>
      <c r="AL219" s="156"/>
    </row>
    <row r="220" spans="1:38" ht="30" x14ac:dyDescent="0.25">
      <c r="A220" s="95">
        <v>215</v>
      </c>
      <c r="B220" s="287"/>
      <c r="C220" s="313" t="s">
        <v>5404</v>
      </c>
      <c r="D220" s="195"/>
      <c r="E220" s="195"/>
      <c r="F220" s="195"/>
      <c r="G220" s="195"/>
      <c r="H220" s="195"/>
      <c r="I220" s="195"/>
      <c r="J220" s="195"/>
      <c r="K220" s="195"/>
      <c r="L220" s="289"/>
      <c r="M220" s="195"/>
      <c r="N220" s="195"/>
      <c r="O220" s="195"/>
      <c r="P220" s="195"/>
      <c r="Q220" s="289"/>
      <c r="R220" s="162" t="s">
        <v>6143</v>
      </c>
      <c r="S220" s="162"/>
      <c r="T220" s="162"/>
      <c r="U220" s="162"/>
      <c r="V220" s="163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3"/>
      <c r="AG220" s="162" t="s">
        <v>6144</v>
      </c>
      <c r="AH220" s="162" t="s">
        <v>6145</v>
      </c>
      <c r="AI220" s="162">
        <v>0.08</v>
      </c>
      <c r="AJ220" s="162">
        <v>1988</v>
      </c>
      <c r="AK220" s="163" t="s">
        <v>1267</v>
      </c>
      <c r="AL220" s="156"/>
    </row>
    <row r="221" spans="1:38" ht="30" x14ac:dyDescent="0.25">
      <c r="A221" s="95">
        <v>216</v>
      </c>
      <c r="B221" s="185"/>
      <c r="C221" s="342"/>
      <c r="D221" s="195"/>
      <c r="E221" s="195"/>
      <c r="F221" s="195"/>
      <c r="G221" s="195"/>
      <c r="H221" s="195"/>
      <c r="I221" s="195"/>
      <c r="J221" s="195"/>
      <c r="K221" s="195"/>
      <c r="L221" s="289"/>
      <c r="M221" s="296"/>
      <c r="N221" s="296"/>
      <c r="O221" s="296"/>
      <c r="P221" s="296"/>
      <c r="Q221" s="298"/>
      <c r="R221" s="162"/>
      <c r="S221" s="162"/>
      <c r="T221" s="162"/>
      <c r="U221" s="162"/>
      <c r="V221" s="163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3"/>
      <c r="AG221" s="162" t="s">
        <v>6146</v>
      </c>
      <c r="AH221" s="162" t="s">
        <v>6147</v>
      </c>
      <c r="AI221" s="162">
        <v>0.20100000000000001</v>
      </c>
      <c r="AJ221" s="162">
        <v>1988</v>
      </c>
      <c r="AK221" s="163" t="s">
        <v>5707</v>
      </c>
      <c r="AL221" s="156"/>
    </row>
    <row r="222" spans="1:38" ht="30" x14ac:dyDescent="0.25">
      <c r="A222" s="95">
        <v>217</v>
      </c>
      <c r="B222" s="185"/>
      <c r="C222" s="342"/>
      <c r="D222" s="195"/>
      <c r="E222" s="195"/>
      <c r="F222" s="195"/>
      <c r="G222" s="195"/>
      <c r="H222" s="195"/>
      <c r="I222" s="195"/>
      <c r="J222" s="195"/>
      <c r="K222" s="195"/>
      <c r="L222" s="289"/>
      <c r="M222" s="296"/>
      <c r="N222" s="296"/>
      <c r="O222" s="296"/>
      <c r="P222" s="296"/>
      <c r="Q222" s="298"/>
      <c r="R222" s="162"/>
      <c r="S222" s="162"/>
      <c r="T222" s="162"/>
      <c r="U222" s="162"/>
      <c r="V222" s="163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3"/>
      <c r="AG222" s="162" t="s">
        <v>6148</v>
      </c>
      <c r="AH222" s="162" t="s">
        <v>6149</v>
      </c>
      <c r="AI222" s="162">
        <v>0.20100000000000001</v>
      </c>
      <c r="AJ222" s="162">
        <v>1988</v>
      </c>
      <c r="AK222" s="163" t="s">
        <v>5707</v>
      </c>
      <c r="AL222" s="156"/>
    </row>
    <row r="223" spans="1:38" ht="30" x14ac:dyDescent="0.25">
      <c r="A223" s="95">
        <v>218</v>
      </c>
      <c r="B223" s="185"/>
      <c r="C223" s="342"/>
      <c r="D223" s="195"/>
      <c r="E223" s="195"/>
      <c r="F223" s="195"/>
      <c r="G223" s="195"/>
      <c r="H223" s="195"/>
      <c r="I223" s="195"/>
      <c r="J223" s="195"/>
      <c r="K223" s="195"/>
      <c r="L223" s="289"/>
      <c r="M223" s="296"/>
      <c r="N223" s="296"/>
      <c r="O223" s="296"/>
      <c r="P223" s="296"/>
      <c r="Q223" s="298"/>
      <c r="R223" s="162"/>
      <c r="S223" s="162"/>
      <c r="T223" s="162"/>
      <c r="U223" s="162"/>
      <c r="V223" s="163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3"/>
      <c r="AG223" s="162" t="s">
        <v>6150</v>
      </c>
      <c r="AH223" s="162" t="s">
        <v>6151</v>
      </c>
      <c r="AI223" s="162">
        <v>0.20100000000000001</v>
      </c>
      <c r="AJ223" s="162">
        <v>1988</v>
      </c>
      <c r="AK223" s="163" t="s">
        <v>3179</v>
      </c>
      <c r="AL223" s="156"/>
    </row>
    <row r="224" spans="1:38" ht="30" x14ac:dyDescent="0.25">
      <c r="A224" s="95">
        <v>219</v>
      </c>
      <c r="B224" s="287"/>
      <c r="C224" s="343"/>
      <c r="D224" s="195"/>
      <c r="E224" s="195"/>
      <c r="F224" s="195"/>
      <c r="G224" s="195"/>
      <c r="H224" s="195"/>
      <c r="I224" s="195"/>
      <c r="J224" s="195"/>
      <c r="K224" s="195"/>
      <c r="L224" s="289"/>
      <c r="M224" s="195"/>
      <c r="N224" s="195"/>
      <c r="O224" s="195"/>
      <c r="P224" s="195"/>
      <c r="Q224" s="289"/>
      <c r="R224" s="162"/>
      <c r="S224" s="162"/>
      <c r="T224" s="162"/>
      <c r="U224" s="162"/>
      <c r="V224" s="163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3"/>
      <c r="AG224" s="162" t="s">
        <v>6152</v>
      </c>
      <c r="AH224" s="162" t="s">
        <v>6153</v>
      </c>
      <c r="AI224" s="162">
        <v>0.20100000000000001</v>
      </c>
      <c r="AJ224" s="162">
        <v>1988</v>
      </c>
      <c r="AK224" s="163" t="s">
        <v>3179</v>
      </c>
      <c r="AL224" s="156"/>
    </row>
    <row r="225" spans="1:38" ht="30.75" thickBot="1" x14ac:dyDescent="0.3">
      <c r="A225" s="95">
        <v>220</v>
      </c>
      <c r="B225" s="259"/>
      <c r="C225" s="344"/>
      <c r="D225" s="293"/>
      <c r="E225" s="293"/>
      <c r="F225" s="293"/>
      <c r="G225" s="293"/>
      <c r="H225" s="293"/>
      <c r="I225" s="293"/>
      <c r="J225" s="293"/>
      <c r="K225" s="293"/>
      <c r="L225" s="294"/>
      <c r="M225" s="299"/>
      <c r="N225" s="299"/>
      <c r="O225" s="299"/>
      <c r="P225" s="299"/>
      <c r="Q225" s="301"/>
      <c r="R225" s="173"/>
      <c r="S225" s="173"/>
      <c r="T225" s="173"/>
      <c r="U225" s="173"/>
      <c r="V225" s="174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4"/>
      <c r="AG225" s="173" t="s">
        <v>6154</v>
      </c>
      <c r="AH225" s="173" t="s">
        <v>6155</v>
      </c>
      <c r="AI225" s="173">
        <v>0.26300000000000001</v>
      </c>
      <c r="AJ225" s="173">
        <v>2013</v>
      </c>
      <c r="AK225" s="174" t="s">
        <v>6156</v>
      </c>
      <c r="AL225" s="156"/>
    </row>
    <row r="226" spans="1:38" ht="30.75" thickBot="1" x14ac:dyDescent="0.3">
      <c r="A226" s="95">
        <v>221</v>
      </c>
      <c r="B226" s="259"/>
      <c r="C226" s="344"/>
      <c r="D226" s="299"/>
      <c r="E226" s="299"/>
      <c r="F226" s="299"/>
      <c r="G226" s="299"/>
      <c r="H226" s="299"/>
      <c r="I226" s="299"/>
      <c r="J226" s="299"/>
      <c r="K226" s="299"/>
      <c r="L226" s="300"/>
      <c r="M226" s="299"/>
      <c r="N226" s="299"/>
      <c r="O226" s="299"/>
      <c r="P226" s="299"/>
      <c r="Q226" s="301"/>
      <c r="R226" s="200"/>
      <c r="S226" s="200"/>
      <c r="T226" s="200"/>
      <c r="U226" s="200"/>
      <c r="V226" s="201"/>
      <c r="W226" s="200"/>
      <c r="X226" s="200"/>
      <c r="Y226" s="200"/>
      <c r="Z226" s="200"/>
      <c r="AA226" s="200"/>
      <c r="AB226" s="200"/>
      <c r="AC226" s="200"/>
      <c r="AD226" s="200"/>
      <c r="AE226" s="200"/>
      <c r="AF226" s="202"/>
      <c r="AG226" s="213" t="s">
        <v>6157</v>
      </c>
      <c r="AH226" s="213" t="s">
        <v>6158</v>
      </c>
      <c r="AI226" s="213">
        <v>0.625</v>
      </c>
      <c r="AJ226" s="213">
        <v>2019</v>
      </c>
      <c r="AK226" s="213" t="s">
        <v>1032</v>
      </c>
      <c r="AL226" s="156"/>
    </row>
    <row r="227" spans="1:38" x14ac:dyDescent="0.25">
      <c r="A227" s="95">
        <v>222</v>
      </c>
      <c r="B227" s="185">
        <v>43</v>
      </c>
      <c r="C227" s="314" t="s">
        <v>5878</v>
      </c>
      <c r="D227" s="169"/>
      <c r="E227" s="169"/>
      <c r="F227" s="169"/>
      <c r="G227" s="169"/>
      <c r="H227" s="169"/>
      <c r="I227" s="169"/>
      <c r="J227" s="169"/>
      <c r="K227" s="169"/>
      <c r="L227" s="182"/>
      <c r="M227" s="159" t="s">
        <v>6159</v>
      </c>
      <c r="N227" s="191" t="s">
        <v>6160</v>
      </c>
      <c r="O227" s="191">
        <v>0.38600000000000001</v>
      </c>
      <c r="P227" s="191">
        <v>1979</v>
      </c>
      <c r="Q227" s="192" t="s">
        <v>5537</v>
      </c>
      <c r="R227" s="286" t="s">
        <v>6161</v>
      </c>
      <c r="S227" s="160" t="s">
        <v>6161</v>
      </c>
      <c r="T227" s="160">
        <v>1979</v>
      </c>
      <c r="U227" s="160" t="s">
        <v>975</v>
      </c>
      <c r="V227" s="193" t="s">
        <v>5468</v>
      </c>
      <c r="W227" s="296"/>
      <c r="X227" s="296"/>
      <c r="Y227" s="296"/>
      <c r="Z227" s="296"/>
      <c r="AA227" s="296"/>
      <c r="AB227" s="296"/>
      <c r="AC227" s="296"/>
      <c r="AD227" s="296"/>
      <c r="AE227" s="296"/>
      <c r="AF227" s="298"/>
      <c r="AG227" s="296"/>
      <c r="AH227" s="296"/>
      <c r="AI227" s="296"/>
      <c r="AJ227" s="296"/>
      <c r="AK227" s="297"/>
      <c r="AL227" s="156"/>
    </row>
    <row r="228" spans="1:38" ht="15.75" thickBot="1" x14ac:dyDescent="0.3">
      <c r="A228" s="95">
        <v>223</v>
      </c>
      <c r="B228" s="259"/>
      <c r="C228" s="324"/>
      <c r="D228" s="299"/>
      <c r="E228" s="299"/>
      <c r="F228" s="299"/>
      <c r="G228" s="299"/>
      <c r="H228" s="299"/>
      <c r="I228" s="299"/>
      <c r="J228" s="299"/>
      <c r="K228" s="299"/>
      <c r="L228" s="300"/>
      <c r="M228" s="293"/>
      <c r="N228" s="293"/>
      <c r="O228" s="293"/>
      <c r="P228" s="293"/>
      <c r="Q228" s="294"/>
      <c r="R228" s="345" t="s">
        <v>6162</v>
      </c>
      <c r="S228" s="173"/>
      <c r="T228" s="173"/>
      <c r="U228" s="173"/>
      <c r="V228" s="180"/>
      <c r="W228" s="208"/>
      <c r="X228" s="208"/>
      <c r="Y228" s="208"/>
      <c r="Z228" s="208"/>
      <c r="AA228" s="208"/>
      <c r="AB228" s="208"/>
      <c r="AC228" s="208"/>
      <c r="AD228" s="208"/>
      <c r="AE228" s="208"/>
      <c r="AF228" s="307"/>
      <c r="AG228" s="299"/>
      <c r="AH228" s="299"/>
      <c r="AI228" s="299"/>
      <c r="AJ228" s="299"/>
      <c r="AK228" s="300"/>
      <c r="AL228" s="156"/>
    </row>
    <row r="229" spans="1:38" ht="39" thickBot="1" x14ac:dyDescent="0.3">
      <c r="A229" s="95">
        <v>224</v>
      </c>
      <c r="B229" s="259"/>
      <c r="C229" s="324"/>
      <c r="D229" s="299"/>
      <c r="E229" s="299"/>
      <c r="F229" s="299"/>
      <c r="G229" s="299"/>
      <c r="H229" s="299"/>
      <c r="I229" s="299"/>
      <c r="J229" s="299"/>
      <c r="K229" s="299"/>
      <c r="L229" s="300"/>
      <c r="M229" s="293"/>
      <c r="N229" s="293"/>
      <c r="O229" s="293"/>
      <c r="P229" s="293"/>
      <c r="Q229" s="294"/>
      <c r="R229" s="346" t="s">
        <v>6163</v>
      </c>
      <c r="S229" s="200" t="s">
        <v>5525</v>
      </c>
      <c r="T229" s="200">
        <v>2022</v>
      </c>
      <c r="U229" s="200" t="s">
        <v>5792</v>
      </c>
      <c r="V229" s="203"/>
      <c r="W229" s="208"/>
      <c r="X229" s="208"/>
      <c r="Y229" s="208"/>
      <c r="Z229" s="208"/>
      <c r="AA229" s="208"/>
      <c r="AB229" s="208"/>
      <c r="AC229" s="208"/>
      <c r="AD229" s="208"/>
      <c r="AE229" s="208"/>
      <c r="AF229" s="307"/>
      <c r="AG229" s="208"/>
      <c r="AH229" s="208"/>
      <c r="AI229" s="208"/>
      <c r="AJ229" s="208"/>
      <c r="AK229" s="157"/>
      <c r="AL229" s="156" t="s">
        <v>6164</v>
      </c>
    </row>
    <row r="230" spans="1:38" x14ac:dyDescent="0.25">
      <c r="A230" s="95">
        <v>225</v>
      </c>
      <c r="B230" s="205">
        <v>44</v>
      </c>
      <c r="C230" s="206" t="s">
        <v>5397</v>
      </c>
      <c r="D230" s="283"/>
      <c r="E230" s="283"/>
      <c r="F230" s="283"/>
      <c r="G230" s="283"/>
      <c r="H230" s="283"/>
      <c r="I230" s="283"/>
      <c r="J230" s="283"/>
      <c r="K230" s="283"/>
      <c r="L230" s="285"/>
      <c r="M230" s="160" t="s">
        <v>6165</v>
      </c>
      <c r="N230" s="160" t="s">
        <v>6166</v>
      </c>
      <c r="O230" s="160">
        <v>0.23699999999999999</v>
      </c>
      <c r="P230" s="160">
        <v>1972</v>
      </c>
      <c r="Q230" s="161" t="s">
        <v>5420</v>
      </c>
      <c r="R230" s="169" t="s">
        <v>6167</v>
      </c>
      <c r="S230" s="169" t="s">
        <v>6168</v>
      </c>
      <c r="T230" s="169">
        <v>2014</v>
      </c>
      <c r="U230" s="169" t="s">
        <v>1022</v>
      </c>
      <c r="V230" s="182" t="s">
        <v>5647</v>
      </c>
      <c r="W230" s="160" t="s">
        <v>6169</v>
      </c>
      <c r="X230" s="160">
        <v>0.56000000000000005</v>
      </c>
      <c r="Y230" s="160" t="s">
        <v>6170</v>
      </c>
      <c r="Z230" s="160"/>
      <c r="AA230" s="160">
        <v>1972</v>
      </c>
      <c r="AB230" s="160" t="s">
        <v>6171</v>
      </c>
      <c r="AC230" s="160">
        <v>5</v>
      </c>
      <c r="AD230" s="160">
        <v>0</v>
      </c>
      <c r="AE230" s="160">
        <v>0</v>
      </c>
      <c r="AF230" s="193">
        <f>SUM(AC230:AE230)</f>
        <v>5</v>
      </c>
      <c r="AG230" s="160" t="s">
        <v>6172</v>
      </c>
      <c r="AH230" s="160" t="s">
        <v>6173</v>
      </c>
      <c r="AI230" s="160">
        <v>0.14799999999999999</v>
      </c>
      <c r="AJ230" s="160">
        <v>1972</v>
      </c>
      <c r="AK230" s="161" t="s">
        <v>5850</v>
      </c>
      <c r="AL230" s="156"/>
    </row>
    <row r="231" spans="1:38" ht="15.75" thickBot="1" x14ac:dyDescent="0.3">
      <c r="A231" s="95">
        <v>226</v>
      </c>
      <c r="B231" s="185"/>
      <c r="C231" s="310"/>
      <c r="D231" s="296"/>
      <c r="E231" s="296"/>
      <c r="F231" s="296"/>
      <c r="G231" s="296"/>
      <c r="H231" s="296"/>
      <c r="I231" s="296"/>
      <c r="J231" s="296"/>
      <c r="K231" s="296"/>
      <c r="L231" s="298"/>
      <c r="M231" s="296"/>
      <c r="N231" s="296"/>
      <c r="O231" s="296"/>
      <c r="P231" s="296"/>
      <c r="Q231" s="297"/>
      <c r="R231" s="162" t="s">
        <v>6174</v>
      </c>
      <c r="S231" s="162"/>
      <c r="T231" s="165"/>
      <c r="U231" s="162"/>
      <c r="V231" s="163"/>
      <c r="W231" s="162"/>
      <c r="X231" s="162"/>
      <c r="Y231" s="178"/>
      <c r="Z231" s="162"/>
      <c r="AA231" s="162"/>
      <c r="AB231" s="162"/>
      <c r="AC231" s="162"/>
      <c r="AD231" s="162"/>
      <c r="AE231" s="162"/>
      <c r="AF231" s="166"/>
      <c r="AG231" s="162" t="s">
        <v>6175</v>
      </c>
      <c r="AH231" s="162" t="s">
        <v>6176</v>
      </c>
      <c r="AI231" s="162">
        <v>7.4999999999999997E-2</v>
      </c>
      <c r="AJ231" s="162">
        <v>1972</v>
      </c>
      <c r="AK231" s="163" t="s">
        <v>1258</v>
      </c>
      <c r="AL231" s="156"/>
    </row>
    <row r="232" spans="1:38" x14ac:dyDescent="0.25">
      <c r="A232" s="95">
        <v>227</v>
      </c>
      <c r="B232" s="185"/>
      <c r="C232" s="310"/>
      <c r="D232" s="296"/>
      <c r="E232" s="296"/>
      <c r="F232" s="296"/>
      <c r="G232" s="296"/>
      <c r="H232" s="296"/>
      <c r="I232" s="296"/>
      <c r="J232" s="296"/>
      <c r="K232" s="296"/>
      <c r="L232" s="298"/>
      <c r="M232" s="296"/>
      <c r="N232" s="296"/>
      <c r="O232" s="296"/>
      <c r="P232" s="296"/>
      <c r="Q232" s="297"/>
      <c r="R232" s="162"/>
      <c r="S232" s="162"/>
      <c r="T232" s="162"/>
      <c r="U232" s="162"/>
      <c r="V232" s="163"/>
      <c r="W232" s="162" t="s">
        <v>6177</v>
      </c>
      <c r="X232" s="162">
        <v>0.28499999999999998</v>
      </c>
      <c r="Y232" s="162" t="s">
        <v>6178</v>
      </c>
      <c r="Z232" s="162"/>
      <c r="AA232" s="162">
        <v>2014</v>
      </c>
      <c r="AB232" s="162" t="s">
        <v>267</v>
      </c>
      <c r="AC232" s="162">
        <v>12</v>
      </c>
      <c r="AD232" s="162">
        <v>0</v>
      </c>
      <c r="AE232" s="162">
        <v>0</v>
      </c>
      <c r="AF232" s="193">
        <f>SUM(AC232:AE232)</f>
        <v>12</v>
      </c>
      <c r="AG232" s="162" t="s">
        <v>6179</v>
      </c>
      <c r="AH232" s="162" t="s">
        <v>6180</v>
      </c>
      <c r="AI232" s="162">
        <v>0.217</v>
      </c>
      <c r="AJ232" s="162">
        <v>1972</v>
      </c>
      <c r="AK232" s="163" t="s">
        <v>1267</v>
      </c>
      <c r="AL232" s="156"/>
    </row>
    <row r="233" spans="1:38" x14ac:dyDescent="0.25">
      <c r="A233" s="95">
        <v>228</v>
      </c>
      <c r="B233" s="185"/>
      <c r="C233" s="310"/>
      <c r="D233" s="296"/>
      <c r="E233" s="296"/>
      <c r="F233" s="296"/>
      <c r="G233" s="296"/>
      <c r="H233" s="296"/>
      <c r="I233" s="296"/>
      <c r="J233" s="296"/>
      <c r="K233" s="296"/>
      <c r="L233" s="298"/>
      <c r="M233" s="296"/>
      <c r="N233" s="296"/>
      <c r="O233" s="296"/>
      <c r="P233" s="296"/>
      <c r="Q233" s="297"/>
      <c r="R233" s="162"/>
      <c r="S233" s="162"/>
      <c r="T233" s="162"/>
      <c r="U233" s="162"/>
      <c r="V233" s="163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6"/>
      <c r="AG233" s="162" t="s">
        <v>6181</v>
      </c>
      <c r="AH233" s="162" t="s">
        <v>6182</v>
      </c>
      <c r="AI233" s="162">
        <v>0.14299999999999999</v>
      </c>
      <c r="AJ233" s="162">
        <v>1972</v>
      </c>
      <c r="AK233" s="163" t="s">
        <v>5674</v>
      </c>
      <c r="AL233" s="156"/>
    </row>
    <row r="234" spans="1:38" x14ac:dyDescent="0.25">
      <c r="A234" s="95">
        <v>229</v>
      </c>
      <c r="B234" s="185"/>
      <c r="C234" s="310"/>
      <c r="D234" s="296"/>
      <c r="E234" s="296"/>
      <c r="F234" s="296"/>
      <c r="G234" s="296"/>
      <c r="H234" s="296"/>
      <c r="I234" s="296"/>
      <c r="J234" s="296"/>
      <c r="K234" s="296"/>
      <c r="L234" s="298"/>
      <c r="M234" s="296"/>
      <c r="N234" s="296"/>
      <c r="O234" s="296"/>
      <c r="P234" s="296"/>
      <c r="Q234" s="297"/>
      <c r="R234" s="162"/>
      <c r="S234" s="162"/>
      <c r="T234" s="162"/>
      <c r="U234" s="162"/>
      <c r="V234" s="163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6"/>
      <c r="AG234" s="162" t="s">
        <v>6183</v>
      </c>
      <c r="AH234" s="162" t="s">
        <v>6184</v>
      </c>
      <c r="AI234" s="162">
        <v>0.03</v>
      </c>
      <c r="AJ234" s="162" t="s">
        <v>6185</v>
      </c>
      <c r="AK234" s="163" t="s">
        <v>3388</v>
      </c>
      <c r="AL234" s="156"/>
    </row>
    <row r="235" spans="1:38" ht="30" x14ac:dyDescent="0.25">
      <c r="A235" s="95">
        <v>230</v>
      </c>
      <c r="B235" s="185"/>
      <c r="C235" s="310"/>
      <c r="D235" s="296"/>
      <c r="E235" s="296"/>
      <c r="F235" s="296"/>
      <c r="G235" s="296"/>
      <c r="H235" s="296"/>
      <c r="I235" s="296"/>
      <c r="J235" s="296"/>
      <c r="K235" s="296"/>
      <c r="L235" s="298"/>
      <c r="M235" s="296"/>
      <c r="N235" s="296"/>
      <c r="O235" s="296"/>
      <c r="P235" s="296"/>
      <c r="Q235" s="297"/>
      <c r="R235" s="162"/>
      <c r="S235" s="162"/>
      <c r="T235" s="162"/>
      <c r="U235" s="162"/>
      <c r="V235" s="163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6"/>
      <c r="AG235" s="162" t="s">
        <v>6186</v>
      </c>
      <c r="AH235" s="162" t="s">
        <v>6187</v>
      </c>
      <c r="AI235" s="162">
        <v>0.24</v>
      </c>
      <c r="AJ235" s="162">
        <v>1972</v>
      </c>
      <c r="AK235" s="163" t="s">
        <v>6188</v>
      </c>
      <c r="AL235" s="156"/>
    </row>
    <row r="236" spans="1:38" x14ac:dyDescent="0.25">
      <c r="A236" s="95">
        <v>231</v>
      </c>
      <c r="B236" s="185"/>
      <c r="C236" s="310"/>
      <c r="D236" s="296"/>
      <c r="E236" s="296"/>
      <c r="F236" s="296"/>
      <c r="G236" s="296"/>
      <c r="H236" s="296"/>
      <c r="I236" s="296"/>
      <c r="J236" s="296"/>
      <c r="K236" s="296"/>
      <c r="L236" s="298"/>
      <c r="M236" s="296"/>
      <c r="N236" s="296"/>
      <c r="O236" s="296"/>
      <c r="P236" s="296"/>
      <c r="Q236" s="297"/>
      <c r="R236" s="162"/>
      <c r="S236" s="162"/>
      <c r="T236" s="162"/>
      <c r="U236" s="162"/>
      <c r="V236" s="163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6"/>
      <c r="AG236" s="162" t="s">
        <v>6189</v>
      </c>
      <c r="AH236" s="162" t="s">
        <v>6190</v>
      </c>
      <c r="AI236" s="162">
        <v>0.27</v>
      </c>
      <c r="AJ236" s="162">
        <v>1972</v>
      </c>
      <c r="AK236" s="163" t="s">
        <v>1274</v>
      </c>
      <c r="AL236" s="162" t="s">
        <v>5615</v>
      </c>
    </row>
    <row r="237" spans="1:38" ht="30" x14ac:dyDescent="0.25">
      <c r="A237" s="95">
        <v>232</v>
      </c>
      <c r="B237" s="185"/>
      <c r="C237" s="310"/>
      <c r="D237" s="296"/>
      <c r="E237" s="296"/>
      <c r="F237" s="296"/>
      <c r="G237" s="296"/>
      <c r="H237" s="296"/>
      <c r="I237" s="296"/>
      <c r="J237" s="296"/>
      <c r="K237" s="296"/>
      <c r="L237" s="298"/>
      <c r="M237" s="296"/>
      <c r="N237" s="296"/>
      <c r="O237" s="296"/>
      <c r="P237" s="296"/>
      <c r="Q237" s="297"/>
      <c r="R237" s="162"/>
      <c r="S237" s="162"/>
      <c r="T237" s="162"/>
      <c r="U237" s="162"/>
      <c r="V237" s="163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6"/>
      <c r="AG237" s="162" t="s">
        <v>6191</v>
      </c>
      <c r="AH237" s="162" t="s">
        <v>6190</v>
      </c>
      <c r="AI237" s="162">
        <v>0.19800000000000001</v>
      </c>
      <c r="AJ237" s="162">
        <v>2020</v>
      </c>
      <c r="AK237" s="163" t="s">
        <v>3500</v>
      </c>
      <c r="AL237" s="162"/>
    </row>
    <row r="238" spans="1:38" x14ac:dyDescent="0.25">
      <c r="A238" s="95">
        <v>233</v>
      </c>
      <c r="B238" s="287"/>
      <c r="C238" s="339"/>
      <c r="D238" s="195"/>
      <c r="E238" s="195"/>
      <c r="F238" s="195"/>
      <c r="G238" s="195"/>
      <c r="H238" s="195"/>
      <c r="I238" s="195"/>
      <c r="J238" s="195"/>
      <c r="K238" s="195"/>
      <c r="L238" s="289"/>
      <c r="M238" s="195"/>
      <c r="N238" s="195"/>
      <c r="O238" s="195"/>
      <c r="P238" s="195"/>
      <c r="Q238" s="290"/>
      <c r="R238" s="162"/>
      <c r="S238" s="162"/>
      <c r="T238" s="162"/>
      <c r="U238" s="162"/>
      <c r="V238" s="163"/>
      <c r="W238" s="162"/>
      <c r="X238" s="162"/>
      <c r="Y238" s="162"/>
      <c r="Z238" s="162"/>
      <c r="AA238" s="162"/>
      <c r="AB238" s="162"/>
      <c r="AC238" s="162"/>
      <c r="AD238" s="162"/>
      <c r="AE238" s="162"/>
      <c r="AF238" s="166"/>
      <c r="AG238" s="162" t="s">
        <v>6192</v>
      </c>
      <c r="AH238" s="162" t="s">
        <v>6193</v>
      </c>
      <c r="AI238" s="162">
        <v>0.108</v>
      </c>
      <c r="AJ238" s="162">
        <v>1972</v>
      </c>
      <c r="AK238" s="163" t="s">
        <v>5549</v>
      </c>
      <c r="AL238" s="156"/>
    </row>
    <row r="239" spans="1:38" x14ac:dyDescent="0.25">
      <c r="A239" s="95">
        <v>234</v>
      </c>
      <c r="B239" s="185"/>
      <c r="C239" s="310"/>
      <c r="D239" s="296"/>
      <c r="E239" s="296"/>
      <c r="F239" s="296"/>
      <c r="G239" s="296"/>
      <c r="H239" s="296"/>
      <c r="I239" s="296"/>
      <c r="J239" s="296"/>
      <c r="K239" s="296"/>
      <c r="L239" s="298"/>
      <c r="M239" s="296"/>
      <c r="N239" s="296"/>
      <c r="O239" s="296"/>
      <c r="P239" s="296"/>
      <c r="Q239" s="297"/>
      <c r="R239" s="162"/>
      <c r="S239" s="162"/>
      <c r="T239" s="162"/>
      <c r="U239" s="162"/>
      <c r="V239" s="163"/>
      <c r="W239" s="162"/>
      <c r="X239" s="162"/>
      <c r="Y239" s="162"/>
      <c r="Z239" s="162"/>
      <c r="AA239" s="162"/>
      <c r="AB239" s="162"/>
      <c r="AC239" s="162"/>
      <c r="AD239" s="162"/>
      <c r="AE239" s="162"/>
      <c r="AF239" s="166"/>
      <c r="AG239" s="162" t="s">
        <v>6194</v>
      </c>
      <c r="AH239" s="162" t="s">
        <v>6195</v>
      </c>
      <c r="AI239" s="162">
        <v>0.13600000000000001</v>
      </c>
      <c r="AJ239" s="162">
        <v>1972</v>
      </c>
      <c r="AK239" s="163" t="s">
        <v>1284</v>
      </c>
      <c r="AL239" s="156"/>
    </row>
    <row r="240" spans="1:38" ht="30" x14ac:dyDescent="0.25">
      <c r="A240" s="95">
        <v>235</v>
      </c>
      <c r="B240" s="185"/>
      <c r="C240" s="310"/>
      <c r="D240" s="296"/>
      <c r="E240" s="296"/>
      <c r="F240" s="296"/>
      <c r="G240" s="296"/>
      <c r="H240" s="296"/>
      <c r="I240" s="296"/>
      <c r="J240" s="296"/>
      <c r="K240" s="296"/>
      <c r="L240" s="298"/>
      <c r="M240" s="296"/>
      <c r="N240" s="296"/>
      <c r="O240" s="296"/>
      <c r="P240" s="296"/>
      <c r="Q240" s="297"/>
      <c r="R240" s="162"/>
      <c r="S240" s="162"/>
      <c r="T240" s="162"/>
      <c r="U240" s="162"/>
      <c r="V240" s="163"/>
      <c r="W240" s="162"/>
      <c r="X240" s="162"/>
      <c r="Y240" s="162"/>
      <c r="Z240" s="162"/>
      <c r="AA240" s="162"/>
      <c r="AB240" s="162"/>
      <c r="AC240" s="162"/>
      <c r="AD240" s="162"/>
      <c r="AE240" s="162"/>
      <c r="AF240" s="166"/>
      <c r="AG240" s="162" t="s">
        <v>6196</v>
      </c>
      <c r="AH240" s="162" t="s">
        <v>6197</v>
      </c>
      <c r="AI240" s="162">
        <v>9.2999999999999999E-2</v>
      </c>
      <c r="AJ240" s="162">
        <v>1972</v>
      </c>
      <c r="AK240" s="163" t="s">
        <v>5817</v>
      </c>
      <c r="AL240" s="156"/>
    </row>
    <row r="241" spans="1:38" ht="30" x14ac:dyDescent="0.25">
      <c r="A241" s="95">
        <v>236</v>
      </c>
      <c r="B241" s="185"/>
      <c r="C241" s="310"/>
      <c r="D241" s="296"/>
      <c r="E241" s="296"/>
      <c r="F241" s="296"/>
      <c r="G241" s="296"/>
      <c r="H241" s="296"/>
      <c r="I241" s="296"/>
      <c r="J241" s="296"/>
      <c r="K241" s="296"/>
      <c r="L241" s="298"/>
      <c r="M241" s="296"/>
      <c r="N241" s="296"/>
      <c r="O241" s="296"/>
      <c r="P241" s="296"/>
      <c r="Q241" s="297"/>
      <c r="R241" s="162"/>
      <c r="S241" s="162"/>
      <c r="T241" s="162"/>
      <c r="U241" s="162"/>
      <c r="V241" s="163"/>
      <c r="W241" s="162"/>
      <c r="X241" s="162"/>
      <c r="Y241" s="162"/>
      <c r="Z241" s="162"/>
      <c r="AA241" s="162"/>
      <c r="AB241" s="162"/>
      <c r="AC241" s="162"/>
      <c r="AD241" s="162"/>
      <c r="AE241" s="162"/>
      <c r="AF241" s="166"/>
      <c r="AG241" s="162" t="s">
        <v>6198</v>
      </c>
      <c r="AH241" s="162" t="s">
        <v>6199</v>
      </c>
      <c r="AI241" s="162">
        <v>0.05</v>
      </c>
      <c r="AJ241" s="162">
        <v>1972</v>
      </c>
      <c r="AK241" s="163" t="s">
        <v>5817</v>
      </c>
      <c r="AL241" s="156"/>
    </row>
    <row r="242" spans="1:38" ht="30" x14ac:dyDescent="0.25">
      <c r="A242" s="95">
        <v>237</v>
      </c>
      <c r="B242" s="185"/>
      <c r="C242" s="310"/>
      <c r="D242" s="296"/>
      <c r="E242" s="296"/>
      <c r="F242" s="296"/>
      <c r="G242" s="296"/>
      <c r="H242" s="296"/>
      <c r="I242" s="296"/>
      <c r="J242" s="296"/>
      <c r="K242" s="296"/>
      <c r="L242" s="298"/>
      <c r="M242" s="296"/>
      <c r="N242" s="296"/>
      <c r="O242" s="296"/>
      <c r="P242" s="296"/>
      <c r="Q242" s="297"/>
      <c r="R242" s="162"/>
      <c r="S242" s="162"/>
      <c r="T242" s="162"/>
      <c r="U242" s="162"/>
      <c r="V242" s="163"/>
      <c r="W242" s="162"/>
      <c r="X242" s="162"/>
      <c r="Y242" s="162"/>
      <c r="Z242" s="162"/>
      <c r="AA242" s="162"/>
      <c r="AB242" s="162"/>
      <c r="AC242" s="162"/>
      <c r="AD242" s="162"/>
      <c r="AE242" s="162"/>
      <c r="AF242" s="166"/>
      <c r="AG242" s="162" t="s">
        <v>6200</v>
      </c>
      <c r="AH242" s="162" t="s">
        <v>6201</v>
      </c>
      <c r="AI242" s="162">
        <v>0.10199999999999999</v>
      </c>
      <c r="AJ242" s="162">
        <v>1972</v>
      </c>
      <c r="AK242" s="163" t="s">
        <v>5817</v>
      </c>
      <c r="AL242" s="156"/>
    </row>
    <row r="243" spans="1:38" ht="30" x14ac:dyDescent="0.25">
      <c r="A243" s="95">
        <v>238</v>
      </c>
      <c r="B243" s="185"/>
      <c r="C243" s="310"/>
      <c r="D243" s="296"/>
      <c r="E243" s="296"/>
      <c r="F243" s="296"/>
      <c r="G243" s="296"/>
      <c r="H243" s="296"/>
      <c r="I243" s="296"/>
      <c r="J243" s="296"/>
      <c r="K243" s="296"/>
      <c r="L243" s="298"/>
      <c r="M243" s="296"/>
      <c r="N243" s="296"/>
      <c r="O243" s="296"/>
      <c r="P243" s="296"/>
      <c r="Q243" s="297"/>
      <c r="R243" s="162"/>
      <c r="S243" s="162"/>
      <c r="T243" s="162"/>
      <c r="U243" s="162"/>
      <c r="V243" s="163"/>
      <c r="W243" s="162"/>
      <c r="X243" s="162"/>
      <c r="Y243" s="162"/>
      <c r="Z243" s="162"/>
      <c r="AA243" s="162"/>
      <c r="AB243" s="162"/>
      <c r="AC243" s="162"/>
      <c r="AD243" s="162"/>
      <c r="AE243" s="162"/>
      <c r="AF243" s="166"/>
      <c r="AG243" s="162" t="s">
        <v>6202</v>
      </c>
      <c r="AH243" s="162" t="s">
        <v>6203</v>
      </c>
      <c r="AI243" s="162">
        <v>8.3000000000000004E-2</v>
      </c>
      <c r="AJ243" s="162">
        <v>1972</v>
      </c>
      <c r="AK243" s="163" t="s">
        <v>1258</v>
      </c>
      <c r="AL243" s="156"/>
    </row>
    <row r="244" spans="1:38" ht="30" x14ac:dyDescent="0.25">
      <c r="A244" s="95">
        <v>239</v>
      </c>
      <c r="B244" s="185"/>
      <c r="C244" s="310"/>
      <c r="D244" s="296"/>
      <c r="E244" s="296"/>
      <c r="F244" s="296"/>
      <c r="G244" s="296"/>
      <c r="H244" s="296"/>
      <c r="I244" s="296"/>
      <c r="J244" s="296"/>
      <c r="K244" s="296"/>
      <c r="L244" s="298"/>
      <c r="M244" s="296"/>
      <c r="N244" s="296"/>
      <c r="O244" s="296"/>
      <c r="P244" s="296"/>
      <c r="Q244" s="297"/>
      <c r="R244" s="162"/>
      <c r="S244" s="162"/>
      <c r="T244" s="162"/>
      <c r="U244" s="162"/>
      <c r="V244" s="163"/>
      <c r="W244" s="162"/>
      <c r="X244" s="162"/>
      <c r="Y244" s="162"/>
      <c r="Z244" s="162"/>
      <c r="AA244" s="162"/>
      <c r="AB244" s="162"/>
      <c r="AC244" s="162"/>
      <c r="AD244" s="162"/>
      <c r="AE244" s="162"/>
      <c r="AF244" s="166"/>
      <c r="AG244" s="162" t="s">
        <v>6204</v>
      </c>
      <c r="AH244" s="162" t="s">
        <v>6205</v>
      </c>
      <c r="AI244" s="162">
        <v>4.2999999999999997E-2</v>
      </c>
      <c r="AJ244" s="162">
        <v>1972</v>
      </c>
      <c r="AK244" s="163" t="s">
        <v>6206</v>
      </c>
      <c r="AL244" s="156"/>
    </row>
    <row r="245" spans="1:38" ht="30" x14ac:dyDescent="0.25">
      <c r="A245" s="95">
        <v>240</v>
      </c>
      <c r="B245" s="287"/>
      <c r="C245" s="339"/>
      <c r="D245" s="195"/>
      <c r="E245" s="195"/>
      <c r="F245" s="195"/>
      <c r="G245" s="195"/>
      <c r="H245" s="195"/>
      <c r="I245" s="195"/>
      <c r="J245" s="195"/>
      <c r="K245" s="195"/>
      <c r="L245" s="289"/>
      <c r="M245" s="195"/>
      <c r="N245" s="195"/>
      <c r="O245" s="195"/>
      <c r="P245" s="195"/>
      <c r="Q245" s="290"/>
      <c r="R245" s="162"/>
      <c r="S245" s="162"/>
      <c r="T245" s="162"/>
      <c r="U245" s="162"/>
      <c r="V245" s="163"/>
      <c r="W245" s="162"/>
      <c r="X245" s="162"/>
      <c r="Y245" s="162"/>
      <c r="Z245" s="162"/>
      <c r="AA245" s="162"/>
      <c r="AB245" s="162"/>
      <c r="AC245" s="162"/>
      <c r="AD245" s="162"/>
      <c r="AE245" s="162"/>
      <c r="AF245" s="166"/>
      <c r="AG245" s="162" t="s">
        <v>6207</v>
      </c>
      <c r="AH245" s="162" t="s">
        <v>6208</v>
      </c>
      <c r="AI245" s="162">
        <v>0.05</v>
      </c>
      <c r="AJ245" s="162">
        <v>1972</v>
      </c>
      <c r="AK245" s="163" t="s">
        <v>6209</v>
      </c>
      <c r="AL245" s="156"/>
    </row>
    <row r="246" spans="1:38" ht="30" x14ac:dyDescent="0.25">
      <c r="A246" s="95">
        <v>241</v>
      </c>
      <c r="B246" s="185"/>
      <c r="C246" s="310"/>
      <c r="D246" s="296"/>
      <c r="E246" s="296"/>
      <c r="F246" s="296"/>
      <c r="G246" s="296"/>
      <c r="H246" s="296"/>
      <c r="I246" s="296"/>
      <c r="J246" s="296"/>
      <c r="K246" s="296"/>
      <c r="L246" s="298"/>
      <c r="M246" s="296"/>
      <c r="N246" s="296"/>
      <c r="O246" s="296"/>
      <c r="P246" s="296"/>
      <c r="Q246" s="297"/>
      <c r="R246" s="162"/>
      <c r="S246" s="162"/>
      <c r="T246" s="162"/>
      <c r="U246" s="162"/>
      <c r="V246" s="163"/>
      <c r="W246" s="162"/>
      <c r="X246" s="162"/>
      <c r="Y246" s="162"/>
      <c r="Z246" s="162"/>
      <c r="AA246" s="162"/>
      <c r="AB246" s="162"/>
      <c r="AC246" s="162"/>
      <c r="AD246" s="162"/>
      <c r="AE246" s="162"/>
      <c r="AF246" s="166"/>
      <c r="AG246" s="162" t="s">
        <v>6210</v>
      </c>
      <c r="AH246" s="162" t="s">
        <v>6211</v>
      </c>
      <c r="AI246" s="162">
        <v>6.3E-2</v>
      </c>
      <c r="AJ246" s="162">
        <v>1959</v>
      </c>
      <c r="AK246" s="163" t="s">
        <v>6212</v>
      </c>
      <c r="AL246" s="156"/>
    </row>
    <row r="247" spans="1:38" ht="30.75" thickBot="1" x14ac:dyDescent="0.3">
      <c r="A247" s="95">
        <v>242</v>
      </c>
      <c r="B247" s="207"/>
      <c r="C247" s="311"/>
      <c r="D247" s="208"/>
      <c r="E247" s="208"/>
      <c r="F247" s="208"/>
      <c r="G247" s="208"/>
      <c r="H247" s="208"/>
      <c r="I247" s="208"/>
      <c r="J247" s="208"/>
      <c r="K247" s="208"/>
      <c r="L247" s="307"/>
      <c r="M247" s="208"/>
      <c r="N247" s="208"/>
      <c r="O247" s="208"/>
      <c r="P247" s="208"/>
      <c r="Q247" s="157"/>
      <c r="R247" s="173"/>
      <c r="S247" s="173"/>
      <c r="T247" s="173"/>
      <c r="U247" s="173"/>
      <c r="V247" s="174"/>
      <c r="W247" s="173"/>
      <c r="X247" s="173"/>
      <c r="Y247" s="173"/>
      <c r="Z247" s="173"/>
      <c r="AA247" s="173"/>
      <c r="AB247" s="173"/>
      <c r="AC247" s="173"/>
      <c r="AD247" s="173"/>
      <c r="AE247" s="173"/>
      <c r="AF247" s="174"/>
      <c r="AG247" s="162" t="s">
        <v>6213</v>
      </c>
      <c r="AH247" s="175"/>
      <c r="AI247" s="175">
        <v>0.104</v>
      </c>
      <c r="AJ247" s="175">
        <v>1972</v>
      </c>
      <c r="AK247" s="194"/>
      <c r="AL247" s="156"/>
    </row>
    <row r="248" spans="1:38" ht="30.75" thickBot="1" x14ac:dyDescent="0.3">
      <c r="A248" s="95">
        <v>243</v>
      </c>
      <c r="B248" s="205">
        <v>45</v>
      </c>
      <c r="C248" s="206" t="s">
        <v>5978</v>
      </c>
      <c r="D248" s="204"/>
      <c r="E248" s="189"/>
      <c r="F248" s="189"/>
      <c r="G248" s="189"/>
      <c r="H248" s="189"/>
      <c r="I248" s="189"/>
      <c r="J248" s="189"/>
      <c r="K248" s="189"/>
      <c r="L248" s="190"/>
      <c r="M248" s="286"/>
      <c r="N248" s="160"/>
      <c r="O248" s="160"/>
      <c r="P248" s="160"/>
      <c r="Q248" s="193"/>
      <c r="R248" s="159" t="s">
        <v>6214</v>
      </c>
      <c r="S248" s="169" t="s">
        <v>1757</v>
      </c>
      <c r="T248" s="169">
        <v>2019</v>
      </c>
      <c r="U248" s="169" t="s">
        <v>975</v>
      </c>
      <c r="V248" s="237" t="s">
        <v>6215</v>
      </c>
      <c r="W248" s="169" t="s">
        <v>6216</v>
      </c>
      <c r="X248" s="169">
        <v>8.6999999999999994E-2</v>
      </c>
      <c r="Y248" s="169" t="s">
        <v>6217</v>
      </c>
      <c r="Z248" s="169"/>
      <c r="AA248" s="169">
        <v>2020</v>
      </c>
      <c r="AB248" s="169" t="s">
        <v>205</v>
      </c>
      <c r="AC248" s="169"/>
      <c r="AD248" s="169"/>
      <c r="AE248" s="169">
        <v>6</v>
      </c>
      <c r="AF248" s="170"/>
      <c r="AG248" s="169" t="s">
        <v>6216</v>
      </c>
      <c r="AH248" s="169" t="s">
        <v>6218</v>
      </c>
      <c r="AI248" s="160">
        <v>3.4000000000000002E-2</v>
      </c>
      <c r="AJ248" s="160">
        <v>2020</v>
      </c>
      <c r="AK248" s="163" t="s">
        <v>3500</v>
      </c>
      <c r="AL248" s="156"/>
    </row>
    <row r="249" spans="1:38" ht="15.75" thickBot="1" x14ac:dyDescent="0.3">
      <c r="A249" s="95">
        <v>244</v>
      </c>
      <c r="B249" s="205"/>
      <c r="C249" s="206"/>
      <c r="D249" s="204"/>
      <c r="E249" s="189"/>
      <c r="F249" s="189"/>
      <c r="G249" s="189"/>
      <c r="H249" s="189"/>
      <c r="I249" s="189"/>
      <c r="J249" s="189"/>
      <c r="K249" s="189"/>
      <c r="L249" s="190"/>
      <c r="M249" s="286"/>
      <c r="N249" s="160"/>
      <c r="O249" s="160"/>
      <c r="P249" s="160"/>
      <c r="Q249" s="193"/>
      <c r="R249" s="159" t="s">
        <v>6219</v>
      </c>
      <c r="S249" s="169"/>
      <c r="T249" s="169"/>
      <c r="U249" s="169"/>
      <c r="V249" s="237"/>
      <c r="W249" s="169"/>
      <c r="X249" s="169"/>
      <c r="Y249" s="169"/>
      <c r="Z249" s="169"/>
      <c r="AA249" s="169"/>
      <c r="AB249" s="169"/>
      <c r="AC249" s="169"/>
      <c r="AD249" s="169"/>
      <c r="AE249" s="169"/>
      <c r="AF249" s="170"/>
      <c r="AG249" s="160"/>
      <c r="AH249" s="160"/>
      <c r="AI249" s="160"/>
      <c r="AJ249" s="160"/>
      <c r="AK249" s="161"/>
      <c r="AL249" s="156"/>
    </row>
    <row r="250" spans="1:38" ht="30" x14ac:dyDescent="0.25">
      <c r="A250" s="95">
        <v>245</v>
      </c>
      <c r="B250" s="205">
        <v>46</v>
      </c>
      <c r="C250" s="341" t="s">
        <v>5978</v>
      </c>
      <c r="D250" s="189" t="s">
        <v>6220</v>
      </c>
      <c r="E250" s="189" t="s">
        <v>6221</v>
      </c>
      <c r="F250" s="189">
        <v>0.91200000000000003</v>
      </c>
      <c r="G250" s="189">
        <v>1960</v>
      </c>
      <c r="H250" s="189" t="s">
        <v>5485</v>
      </c>
      <c r="I250" s="189">
        <v>1</v>
      </c>
      <c r="J250" s="189"/>
      <c r="K250" s="189">
        <v>29</v>
      </c>
      <c r="L250" s="220">
        <f>SUM(I250:K250)</f>
        <v>30</v>
      </c>
      <c r="M250" s="160" t="s">
        <v>6222</v>
      </c>
      <c r="N250" s="160" t="s">
        <v>6223</v>
      </c>
      <c r="O250" s="160">
        <v>0.16600000000000001</v>
      </c>
      <c r="P250" s="160">
        <v>1987</v>
      </c>
      <c r="Q250" s="193" t="s">
        <v>5420</v>
      </c>
      <c r="R250" s="160" t="s">
        <v>1759</v>
      </c>
      <c r="S250" s="160" t="s">
        <v>1759</v>
      </c>
      <c r="T250" s="160">
        <v>1987</v>
      </c>
      <c r="U250" s="160" t="s">
        <v>1642</v>
      </c>
      <c r="V250" s="193" t="s">
        <v>6224</v>
      </c>
      <c r="W250" s="283"/>
      <c r="X250" s="283"/>
      <c r="Y250" s="283"/>
      <c r="Z250" s="283"/>
      <c r="AA250" s="283"/>
      <c r="AB250" s="283"/>
      <c r="AC250" s="283"/>
      <c r="AD250" s="283"/>
      <c r="AE250" s="283"/>
      <c r="AF250" s="285"/>
      <c r="AG250" s="283"/>
      <c r="AH250" s="283"/>
      <c r="AI250" s="283"/>
      <c r="AJ250" s="283"/>
      <c r="AK250" s="295"/>
      <c r="AL250" s="156"/>
    </row>
    <row r="251" spans="1:38" ht="30" x14ac:dyDescent="0.25">
      <c r="A251" s="95">
        <v>246</v>
      </c>
      <c r="B251" s="287"/>
      <c r="C251" s="347"/>
      <c r="D251" s="317" t="s">
        <v>6225</v>
      </c>
      <c r="E251" s="162" t="s">
        <v>6226</v>
      </c>
      <c r="F251" s="162">
        <v>7.3999999999999996E-2</v>
      </c>
      <c r="G251" s="162">
        <v>1987</v>
      </c>
      <c r="H251" s="162" t="s">
        <v>5485</v>
      </c>
      <c r="I251" s="162"/>
      <c r="J251" s="162"/>
      <c r="K251" s="162">
        <v>2</v>
      </c>
      <c r="L251" s="163">
        <f>SUM(I251:K251)</f>
        <v>2</v>
      </c>
      <c r="M251" s="162" t="s">
        <v>6227</v>
      </c>
      <c r="N251" s="162" t="s">
        <v>6228</v>
      </c>
      <c r="O251" s="162">
        <v>0.28299999999999997</v>
      </c>
      <c r="P251" s="162">
        <v>1987</v>
      </c>
      <c r="Q251" s="166" t="s">
        <v>5403</v>
      </c>
      <c r="R251" s="162" t="s">
        <v>6229</v>
      </c>
      <c r="S251" s="162"/>
      <c r="T251" s="162"/>
      <c r="U251" s="162"/>
      <c r="V251" s="166"/>
      <c r="W251" s="195"/>
      <c r="X251" s="195"/>
      <c r="Y251" s="195"/>
      <c r="Z251" s="195"/>
      <c r="AA251" s="195"/>
      <c r="AB251" s="195"/>
      <c r="AC251" s="195"/>
      <c r="AD251" s="195"/>
      <c r="AE251" s="195"/>
      <c r="AF251" s="289"/>
      <c r="AG251" s="195"/>
      <c r="AH251" s="195"/>
      <c r="AI251" s="195"/>
      <c r="AJ251" s="195"/>
      <c r="AK251" s="290"/>
      <c r="AL251" s="156" t="s">
        <v>6230</v>
      </c>
    </row>
    <row r="252" spans="1:38" ht="30" x14ac:dyDescent="0.25">
      <c r="A252" s="95"/>
      <c r="B252" s="348"/>
      <c r="C252" s="347"/>
      <c r="D252" s="162" t="s">
        <v>6231</v>
      </c>
      <c r="E252" s="162" t="s">
        <v>6232</v>
      </c>
      <c r="F252" s="162">
        <v>5.2999999999999999E-2</v>
      </c>
      <c r="G252" s="162">
        <v>1976</v>
      </c>
      <c r="H252" s="162" t="s">
        <v>6233</v>
      </c>
      <c r="I252" s="162">
        <v>2</v>
      </c>
      <c r="J252" s="162"/>
      <c r="K252" s="162"/>
      <c r="L252" s="163">
        <f>SUM(I252:K252)</f>
        <v>2</v>
      </c>
      <c r="M252" s="162" t="s">
        <v>6234</v>
      </c>
      <c r="N252" s="162" t="s">
        <v>6235</v>
      </c>
      <c r="O252" s="162">
        <v>0.33</v>
      </c>
      <c r="P252" s="162">
        <v>1987</v>
      </c>
      <c r="Q252" s="166" t="s">
        <v>5503</v>
      </c>
      <c r="R252" s="175"/>
      <c r="S252" s="175"/>
      <c r="T252" s="175"/>
      <c r="U252" s="175"/>
      <c r="V252" s="177"/>
      <c r="W252" s="212"/>
      <c r="X252" s="212"/>
      <c r="Y252" s="212"/>
      <c r="Z252" s="212"/>
      <c r="AA252" s="212"/>
      <c r="AB252" s="212"/>
      <c r="AC252" s="212"/>
      <c r="AD252" s="212"/>
      <c r="AE252" s="212"/>
      <c r="AF252" s="325"/>
      <c r="AG252" s="212"/>
      <c r="AH252" s="212"/>
      <c r="AI252" s="212"/>
      <c r="AJ252" s="212"/>
      <c r="AK252" s="334"/>
      <c r="AL252" s="156"/>
    </row>
    <row r="253" spans="1:38" ht="30.75" thickBot="1" x14ac:dyDescent="0.3">
      <c r="A253" s="95">
        <v>247</v>
      </c>
      <c r="B253" s="348"/>
      <c r="C253" s="347"/>
      <c r="D253" s="200" t="s">
        <v>6236</v>
      </c>
      <c r="E253" s="200" t="s">
        <v>6237</v>
      </c>
      <c r="F253" s="349">
        <v>0.02</v>
      </c>
      <c r="G253" s="349">
        <v>2019</v>
      </c>
      <c r="H253" s="200" t="s">
        <v>5485</v>
      </c>
      <c r="I253" s="350"/>
      <c r="J253" s="350"/>
      <c r="K253" s="350">
        <v>1</v>
      </c>
      <c r="L253" s="201">
        <f>SUM(I253:K253)</f>
        <v>1</v>
      </c>
      <c r="M253" s="299"/>
      <c r="N253" s="299"/>
      <c r="O253" s="299"/>
      <c r="P253" s="299"/>
      <c r="Q253" s="301"/>
      <c r="R253" s="212"/>
      <c r="S253" s="212"/>
      <c r="T253" s="212"/>
      <c r="U253" s="212"/>
      <c r="V253" s="325"/>
      <c r="W253" s="212"/>
      <c r="X253" s="212"/>
      <c r="Y253" s="212"/>
      <c r="Z253" s="212"/>
      <c r="AA253" s="212"/>
      <c r="AB253" s="212"/>
      <c r="AC253" s="212"/>
      <c r="AD253" s="212"/>
      <c r="AE253" s="212"/>
      <c r="AF253" s="325"/>
      <c r="AG253" s="212"/>
      <c r="AH253" s="212"/>
      <c r="AI253" s="212"/>
      <c r="AJ253" s="212"/>
      <c r="AK253" s="334"/>
      <c r="AL253" s="156"/>
    </row>
    <row r="254" spans="1:38" ht="30.75" thickBot="1" x14ac:dyDescent="0.3">
      <c r="A254" s="95">
        <v>248</v>
      </c>
      <c r="B254" s="260">
        <v>47</v>
      </c>
      <c r="C254" s="217" t="s">
        <v>5780</v>
      </c>
      <c r="D254" s="189"/>
      <c r="E254" s="189"/>
      <c r="F254" s="189"/>
      <c r="G254" s="189"/>
      <c r="H254" s="189"/>
      <c r="I254" s="189"/>
      <c r="J254" s="189"/>
      <c r="K254" s="189"/>
      <c r="L254" s="190"/>
      <c r="M254" s="189"/>
      <c r="N254" s="189"/>
      <c r="O254" s="189"/>
      <c r="P254" s="189"/>
      <c r="Q254" s="190"/>
      <c r="R254" s="204" t="s">
        <v>6238</v>
      </c>
      <c r="S254" s="189" t="s">
        <v>1762</v>
      </c>
      <c r="T254" s="189">
        <v>2012</v>
      </c>
      <c r="U254" s="189" t="s">
        <v>975</v>
      </c>
      <c r="V254" s="190" t="s">
        <v>5637</v>
      </c>
      <c r="W254" s="189" t="s">
        <v>6239</v>
      </c>
      <c r="X254" s="189">
        <v>1.4350000000000001</v>
      </c>
      <c r="Y254" s="189" t="s">
        <v>6240</v>
      </c>
      <c r="Z254" s="189"/>
      <c r="AA254" s="189">
        <v>2014</v>
      </c>
      <c r="AB254" s="189" t="s">
        <v>6241</v>
      </c>
      <c r="AC254" s="189"/>
      <c r="AD254" s="189"/>
      <c r="AE254" s="189">
        <v>35</v>
      </c>
      <c r="AF254" s="190">
        <f>SUM(AC254:AE254)</f>
        <v>35</v>
      </c>
      <c r="AG254" s="221"/>
      <c r="AH254" s="221"/>
      <c r="AI254" s="221"/>
      <c r="AJ254" s="221"/>
      <c r="AK254" s="223"/>
      <c r="AL254" s="329"/>
    </row>
    <row r="255" spans="1:38" ht="30.75" thickBot="1" x14ac:dyDescent="0.3">
      <c r="A255" s="95">
        <v>249</v>
      </c>
      <c r="B255" s="205">
        <v>48</v>
      </c>
      <c r="C255" s="217" t="s">
        <v>5447</v>
      </c>
      <c r="D255" s="221"/>
      <c r="E255" s="221"/>
      <c r="F255" s="221"/>
      <c r="G255" s="221"/>
      <c r="H255" s="221"/>
      <c r="I255" s="221"/>
      <c r="J255" s="221"/>
      <c r="K255" s="221"/>
      <c r="L255" s="222"/>
      <c r="M255" s="189" t="s">
        <v>6242</v>
      </c>
      <c r="N255" s="189" t="s">
        <v>6243</v>
      </c>
      <c r="O255" s="189">
        <v>0.317</v>
      </c>
      <c r="P255" s="189">
        <v>2019</v>
      </c>
      <c r="Q255" s="190" t="s">
        <v>3567</v>
      </c>
      <c r="R255" s="160" t="s">
        <v>6244</v>
      </c>
      <c r="S255" s="189" t="s">
        <v>6244</v>
      </c>
      <c r="T255" s="189">
        <v>2019</v>
      </c>
      <c r="U255" s="189" t="s">
        <v>6245</v>
      </c>
      <c r="V255" s="190" t="s">
        <v>5900</v>
      </c>
      <c r="W255" s="283"/>
      <c r="X255" s="283"/>
      <c r="Y255" s="283"/>
      <c r="Z255" s="283"/>
      <c r="AA255" s="283"/>
      <c r="AB255" s="283"/>
      <c r="AC255" s="283"/>
      <c r="AD255" s="283"/>
      <c r="AE255" s="283"/>
      <c r="AF255" s="285"/>
      <c r="AG255" s="160" t="s">
        <v>6246</v>
      </c>
      <c r="AH255" s="160" t="s">
        <v>6247</v>
      </c>
      <c r="AI255" s="160">
        <v>0.21</v>
      </c>
      <c r="AJ255" s="160">
        <v>2019</v>
      </c>
      <c r="AK255" s="161" t="s">
        <v>6248</v>
      </c>
      <c r="AL255" s="351"/>
    </row>
    <row r="256" spans="1:38" ht="15.75" thickBot="1" x14ac:dyDescent="0.3">
      <c r="A256" s="95">
        <v>250</v>
      </c>
      <c r="B256" s="210"/>
      <c r="C256" s="217" t="s">
        <v>5452</v>
      </c>
      <c r="D256" s="293"/>
      <c r="E256" s="293"/>
      <c r="F256" s="293"/>
      <c r="G256" s="293"/>
      <c r="H256" s="293"/>
      <c r="I256" s="293"/>
      <c r="J256" s="293"/>
      <c r="K256" s="293"/>
      <c r="L256" s="294"/>
      <c r="M256" s="173" t="s">
        <v>6242</v>
      </c>
      <c r="N256" s="173" t="s">
        <v>6249</v>
      </c>
      <c r="O256" s="173">
        <v>0.317</v>
      </c>
      <c r="P256" s="173">
        <v>2019</v>
      </c>
      <c r="Q256" s="190" t="s">
        <v>3567</v>
      </c>
      <c r="R256" s="173" t="s">
        <v>6250</v>
      </c>
      <c r="S256" s="173"/>
      <c r="T256" s="173"/>
      <c r="U256" s="173"/>
      <c r="V256" s="173"/>
      <c r="W256" s="299"/>
      <c r="X256" s="299"/>
      <c r="Y256" s="299"/>
      <c r="Z256" s="299"/>
      <c r="AA256" s="299"/>
      <c r="AB256" s="299"/>
      <c r="AC256" s="299"/>
      <c r="AD256" s="299"/>
      <c r="AE256" s="299"/>
      <c r="AF256" s="301"/>
      <c r="AG256" s="293"/>
      <c r="AH256" s="293"/>
      <c r="AI256" s="293"/>
      <c r="AJ256" s="293"/>
      <c r="AK256" s="293"/>
      <c r="AL256" s="331"/>
    </row>
    <row r="257" spans="1:38" ht="30" x14ac:dyDescent="0.25">
      <c r="A257" s="95">
        <v>251</v>
      </c>
      <c r="B257" s="185">
        <v>49</v>
      </c>
      <c r="C257" s="186" t="s">
        <v>5878</v>
      </c>
      <c r="D257" s="169" t="s">
        <v>6251</v>
      </c>
      <c r="E257" s="169" t="s">
        <v>6252</v>
      </c>
      <c r="F257" s="169">
        <v>4.7E-2</v>
      </c>
      <c r="G257" s="169">
        <v>1974</v>
      </c>
      <c r="H257" s="169" t="s">
        <v>249</v>
      </c>
      <c r="I257" s="169">
        <v>1</v>
      </c>
      <c r="J257" s="169"/>
      <c r="K257" s="169"/>
      <c r="L257" s="170">
        <f>SUM(I257:K257)</f>
        <v>1</v>
      </c>
      <c r="M257" s="169"/>
      <c r="N257" s="169"/>
      <c r="O257" s="169"/>
      <c r="P257" s="169"/>
      <c r="Q257" s="177"/>
      <c r="R257" s="169" t="s">
        <v>762</v>
      </c>
      <c r="S257" s="169" t="s">
        <v>762</v>
      </c>
      <c r="T257" s="169">
        <v>1978</v>
      </c>
      <c r="U257" s="169" t="s">
        <v>1642</v>
      </c>
      <c r="V257" s="170" t="s">
        <v>5468</v>
      </c>
      <c r="W257" s="296"/>
      <c r="X257" s="296"/>
      <c r="Y257" s="296"/>
      <c r="Z257" s="296"/>
      <c r="AA257" s="296"/>
      <c r="AB257" s="296"/>
      <c r="AC257" s="296"/>
      <c r="AD257" s="296"/>
      <c r="AE257" s="296"/>
      <c r="AF257" s="298"/>
      <c r="AG257" s="296"/>
      <c r="AH257" s="296"/>
      <c r="AI257" s="296"/>
      <c r="AJ257" s="296"/>
      <c r="AK257" s="297"/>
      <c r="AL257" s="352"/>
    </row>
    <row r="258" spans="1:38" x14ac:dyDescent="0.25">
      <c r="A258" s="95">
        <v>252</v>
      </c>
      <c r="B258" s="348"/>
      <c r="C258" s="292"/>
      <c r="D258" s="175"/>
      <c r="E258" s="175"/>
      <c r="F258" s="175"/>
      <c r="G258" s="175"/>
      <c r="H258" s="175"/>
      <c r="I258" s="175"/>
      <c r="J258" s="175"/>
      <c r="K258" s="175"/>
      <c r="L258" s="177"/>
      <c r="M258" s="175"/>
      <c r="N258" s="175"/>
      <c r="O258" s="175"/>
      <c r="P258" s="175"/>
      <c r="Q258" s="177"/>
      <c r="R258" s="175" t="s">
        <v>6253</v>
      </c>
      <c r="S258" s="175"/>
      <c r="T258" s="175"/>
      <c r="U258" s="175"/>
      <c r="V258" s="177"/>
      <c r="W258" s="212"/>
      <c r="X258" s="212"/>
      <c r="Y258" s="212"/>
      <c r="Z258" s="212"/>
      <c r="AA258" s="212"/>
      <c r="AB258" s="212"/>
      <c r="AC258" s="212"/>
      <c r="AD258" s="212"/>
      <c r="AE258" s="212"/>
      <c r="AF258" s="325"/>
      <c r="AG258" s="212"/>
      <c r="AH258" s="212"/>
      <c r="AI258" s="212"/>
      <c r="AJ258" s="212"/>
      <c r="AK258" s="334"/>
      <c r="AL258" s="330"/>
    </row>
    <row r="259" spans="1:38" ht="15.75" thickBot="1" x14ac:dyDescent="0.3">
      <c r="A259" s="95">
        <v>253</v>
      </c>
      <c r="B259" s="210"/>
      <c r="C259" s="316"/>
      <c r="D259" s="173"/>
      <c r="E259" s="173"/>
      <c r="F259" s="173"/>
      <c r="G259" s="173"/>
      <c r="H259" s="173"/>
      <c r="I259" s="173"/>
      <c r="J259" s="173"/>
      <c r="K259" s="173"/>
      <c r="L259" s="180"/>
      <c r="M259" s="173"/>
      <c r="N259" s="173"/>
      <c r="O259" s="173"/>
      <c r="P259" s="173"/>
      <c r="Q259" s="180"/>
      <c r="R259" s="353" t="s">
        <v>6254</v>
      </c>
      <c r="S259" s="173"/>
      <c r="T259" s="173"/>
      <c r="U259" s="173"/>
      <c r="V259" s="180"/>
      <c r="W259" s="293"/>
      <c r="X259" s="293"/>
      <c r="Y259" s="293"/>
      <c r="Z259" s="293"/>
      <c r="AA259" s="293"/>
      <c r="AB259" s="293"/>
      <c r="AC259" s="293"/>
      <c r="AD259" s="293"/>
      <c r="AE259" s="293"/>
      <c r="AF259" s="294"/>
      <c r="AG259" s="293"/>
      <c r="AH259" s="293"/>
      <c r="AI259" s="293"/>
      <c r="AJ259" s="293"/>
      <c r="AK259" s="308"/>
      <c r="AL259" s="331"/>
    </row>
    <row r="260" spans="1:38" ht="30" x14ac:dyDescent="0.25">
      <c r="A260" s="95">
        <v>254</v>
      </c>
      <c r="B260" s="185">
        <v>50</v>
      </c>
      <c r="C260" s="186" t="s">
        <v>5482</v>
      </c>
      <c r="D260" s="169" t="s">
        <v>6255</v>
      </c>
      <c r="E260" s="169" t="s">
        <v>6256</v>
      </c>
      <c r="F260" s="169">
        <v>0.251</v>
      </c>
      <c r="G260" s="169">
        <v>1962</v>
      </c>
      <c r="H260" s="169" t="s">
        <v>5465</v>
      </c>
      <c r="I260" s="169">
        <v>5</v>
      </c>
      <c r="J260" s="169"/>
      <c r="K260" s="169"/>
      <c r="L260" s="170">
        <f>SUM(I260:K260)</f>
        <v>5</v>
      </c>
      <c r="M260" s="169" t="s">
        <v>6257</v>
      </c>
      <c r="N260" s="169" t="s">
        <v>6258</v>
      </c>
      <c r="O260" s="169">
        <v>2E-3</v>
      </c>
      <c r="P260" s="169">
        <v>1962</v>
      </c>
      <c r="Q260" s="170"/>
      <c r="R260" s="169" t="s">
        <v>1769</v>
      </c>
      <c r="S260" s="169" t="s">
        <v>1769</v>
      </c>
      <c r="T260" s="169">
        <v>1962</v>
      </c>
      <c r="U260" s="169" t="s">
        <v>1642</v>
      </c>
      <c r="V260" s="170" t="s">
        <v>5888</v>
      </c>
      <c r="W260" s="296"/>
      <c r="X260" s="296"/>
      <c r="Y260" s="296"/>
      <c r="Z260" s="296"/>
      <c r="AA260" s="296"/>
      <c r="AB260" s="296"/>
      <c r="AC260" s="296"/>
      <c r="AD260" s="296"/>
      <c r="AE260" s="296"/>
      <c r="AF260" s="298"/>
      <c r="AG260" s="354" t="s">
        <v>6259</v>
      </c>
      <c r="AH260" s="169" t="s">
        <v>6260</v>
      </c>
      <c r="AI260" s="160">
        <v>0.1</v>
      </c>
      <c r="AJ260" s="160">
        <v>2021</v>
      </c>
      <c r="AK260" s="161" t="s">
        <v>6261</v>
      </c>
      <c r="AL260" s="169" t="s">
        <v>5754</v>
      </c>
    </row>
    <row r="261" spans="1:38" ht="15.75" thickBot="1" x14ac:dyDescent="0.3">
      <c r="A261" s="95">
        <v>255</v>
      </c>
      <c r="B261" s="210"/>
      <c r="C261" s="316"/>
      <c r="D261" s="293"/>
      <c r="E261" s="293"/>
      <c r="F261" s="293"/>
      <c r="G261" s="293"/>
      <c r="H261" s="293"/>
      <c r="I261" s="293"/>
      <c r="J261" s="293"/>
      <c r="K261" s="293"/>
      <c r="L261" s="294"/>
      <c r="M261" s="293"/>
      <c r="N261" s="293"/>
      <c r="O261" s="293"/>
      <c r="P261" s="293"/>
      <c r="Q261" s="294"/>
      <c r="R261" s="173" t="s">
        <v>6262</v>
      </c>
      <c r="S261" s="173" t="s">
        <v>5478</v>
      </c>
      <c r="T261" s="173" t="s">
        <v>5478</v>
      </c>
      <c r="U261" s="173" t="s">
        <v>5478</v>
      </c>
      <c r="V261" s="180" t="s">
        <v>5478</v>
      </c>
      <c r="W261" s="212"/>
      <c r="X261" s="212"/>
      <c r="Y261" s="212"/>
      <c r="Z261" s="212"/>
      <c r="AA261" s="212"/>
      <c r="AB261" s="212"/>
      <c r="AC261" s="212"/>
      <c r="AD261" s="212"/>
      <c r="AE261" s="212"/>
      <c r="AF261" s="325"/>
      <c r="AG261" s="293"/>
      <c r="AH261" s="293"/>
      <c r="AI261" s="293"/>
      <c r="AJ261" s="293"/>
      <c r="AK261" s="308"/>
      <c r="AL261" s="156"/>
    </row>
    <row r="262" spans="1:38" ht="30" x14ac:dyDescent="0.25">
      <c r="A262" s="95">
        <v>256</v>
      </c>
      <c r="B262" s="205">
        <v>51</v>
      </c>
      <c r="C262" s="206" t="s">
        <v>5878</v>
      </c>
      <c r="D262" s="160" t="s">
        <v>6263</v>
      </c>
      <c r="E262" s="160" t="s">
        <v>6264</v>
      </c>
      <c r="F262" s="160">
        <v>0.18</v>
      </c>
      <c r="G262" s="160">
        <v>1999</v>
      </c>
      <c r="H262" s="160" t="s">
        <v>5940</v>
      </c>
      <c r="I262" s="160">
        <v>6</v>
      </c>
      <c r="J262" s="160"/>
      <c r="K262" s="160"/>
      <c r="L262" s="193">
        <f>SUM(I262:K262)</f>
        <v>6</v>
      </c>
      <c r="M262" s="189" t="s">
        <v>6265</v>
      </c>
      <c r="N262" s="189" t="s">
        <v>6266</v>
      </c>
      <c r="O262" s="189">
        <v>0.52</v>
      </c>
      <c r="P262" s="189">
        <v>1962</v>
      </c>
      <c r="Q262" s="190" t="s">
        <v>6267</v>
      </c>
      <c r="R262" s="160" t="s">
        <v>1771</v>
      </c>
      <c r="S262" s="160" t="s">
        <v>1771</v>
      </c>
      <c r="T262" s="160">
        <v>1962</v>
      </c>
      <c r="U262" s="160" t="s">
        <v>1642</v>
      </c>
      <c r="V262" s="161" t="s">
        <v>5489</v>
      </c>
      <c r="W262" s="160" t="s">
        <v>6268</v>
      </c>
      <c r="X262" s="160">
        <v>0.76</v>
      </c>
      <c r="Y262" s="160" t="s">
        <v>6269</v>
      </c>
      <c r="Z262" s="160">
        <v>0.75600000000000001</v>
      </c>
      <c r="AA262" s="160">
        <v>1962</v>
      </c>
      <c r="AB262" s="160" t="s">
        <v>5493</v>
      </c>
      <c r="AC262" s="355"/>
      <c r="AD262" s="160"/>
      <c r="AE262" s="355">
        <v>20</v>
      </c>
      <c r="AF262" s="193">
        <f>SUM(AC262:AE262)</f>
        <v>20</v>
      </c>
      <c r="AG262" s="283"/>
      <c r="AH262" s="283"/>
      <c r="AI262" s="283"/>
      <c r="AJ262" s="283"/>
      <c r="AK262" s="295"/>
      <c r="AL262" s="156"/>
    </row>
    <row r="263" spans="1:38" ht="15.75" thickBot="1" x14ac:dyDescent="0.3">
      <c r="A263" s="95">
        <v>257</v>
      </c>
      <c r="B263" s="348"/>
      <c r="C263" s="356"/>
      <c r="D263" s="212"/>
      <c r="E263" s="212"/>
      <c r="F263" s="212"/>
      <c r="G263" s="212"/>
      <c r="H263" s="212"/>
      <c r="I263" s="212"/>
      <c r="J263" s="212"/>
      <c r="K263" s="212"/>
      <c r="L263" s="325"/>
      <c r="M263" s="212"/>
      <c r="N263" s="212"/>
      <c r="O263" s="212"/>
      <c r="P263" s="212"/>
      <c r="Q263" s="212"/>
      <c r="R263" s="175" t="s">
        <v>6270</v>
      </c>
      <c r="S263" s="175"/>
      <c r="T263" s="175"/>
      <c r="U263" s="175"/>
      <c r="V263" s="194"/>
      <c r="W263" s="173" t="s">
        <v>6271</v>
      </c>
      <c r="X263" s="173">
        <v>0.27</v>
      </c>
      <c r="Y263" s="173" t="s">
        <v>6272</v>
      </c>
      <c r="Z263" s="173">
        <v>0.27</v>
      </c>
      <c r="AA263" s="173">
        <v>2012</v>
      </c>
      <c r="AB263" s="173" t="s">
        <v>4835</v>
      </c>
      <c r="AC263" s="357"/>
      <c r="AD263" s="173"/>
      <c r="AE263" s="173">
        <v>9</v>
      </c>
      <c r="AF263" s="180">
        <f>SUM(AC263:AE263)</f>
        <v>9</v>
      </c>
      <c r="AG263" s="212"/>
      <c r="AH263" s="212"/>
      <c r="AI263" s="212"/>
      <c r="AJ263" s="212"/>
      <c r="AK263" s="334"/>
      <c r="AL263" s="156"/>
    </row>
    <row r="264" spans="1:38" ht="30" x14ac:dyDescent="0.25">
      <c r="A264" s="95">
        <v>258</v>
      </c>
      <c r="B264" s="205">
        <v>52</v>
      </c>
      <c r="C264" s="206" t="s">
        <v>5397</v>
      </c>
      <c r="D264" s="283"/>
      <c r="E264" s="283"/>
      <c r="F264" s="283"/>
      <c r="G264" s="283"/>
      <c r="H264" s="283"/>
      <c r="I264" s="283"/>
      <c r="J264" s="283"/>
      <c r="K264" s="283"/>
      <c r="L264" s="285"/>
      <c r="M264" s="160" t="s">
        <v>6273</v>
      </c>
      <c r="N264" s="160" t="s">
        <v>6274</v>
      </c>
      <c r="O264" s="160">
        <v>0.68100000000000005</v>
      </c>
      <c r="P264" s="160">
        <v>1998</v>
      </c>
      <c r="Q264" s="193" t="s">
        <v>5420</v>
      </c>
      <c r="R264" s="160" t="s">
        <v>6275</v>
      </c>
      <c r="S264" s="160" t="s">
        <v>6275</v>
      </c>
      <c r="T264" s="160">
        <v>1997</v>
      </c>
      <c r="U264" s="160" t="s">
        <v>1642</v>
      </c>
      <c r="V264" s="193" t="s">
        <v>6276</v>
      </c>
      <c r="W264" s="169" t="s">
        <v>6277</v>
      </c>
      <c r="X264" s="169">
        <v>0.6</v>
      </c>
      <c r="Y264" s="169" t="s">
        <v>6278</v>
      </c>
      <c r="Z264" s="169">
        <v>0.6</v>
      </c>
      <c r="AA264" s="169">
        <v>2013</v>
      </c>
      <c r="AB264" s="169" t="s">
        <v>6279</v>
      </c>
      <c r="AC264" s="169">
        <v>7</v>
      </c>
      <c r="AD264" s="169"/>
      <c r="AE264" s="169">
        <v>12</v>
      </c>
      <c r="AF264" s="170">
        <f>SUM(AC264:AE264)</f>
        <v>19</v>
      </c>
      <c r="AG264" s="160" t="s">
        <v>6280</v>
      </c>
      <c r="AH264" s="160" t="s">
        <v>6281</v>
      </c>
      <c r="AI264" s="160">
        <v>0.17499999999999999</v>
      </c>
      <c r="AJ264" s="160">
        <v>1998</v>
      </c>
      <c r="AK264" s="161" t="s">
        <v>1277</v>
      </c>
      <c r="AL264" s="156"/>
    </row>
    <row r="265" spans="1:38" ht="30" x14ac:dyDescent="0.25">
      <c r="A265" s="95">
        <v>259</v>
      </c>
      <c r="B265" s="287"/>
      <c r="C265" s="271" t="s">
        <v>5404</v>
      </c>
      <c r="D265" s="195"/>
      <c r="E265" s="195"/>
      <c r="F265" s="195"/>
      <c r="G265" s="195"/>
      <c r="H265" s="195"/>
      <c r="I265" s="195"/>
      <c r="J265" s="195"/>
      <c r="K265" s="195"/>
      <c r="L265" s="289"/>
      <c r="M265" s="162" t="s">
        <v>6282</v>
      </c>
      <c r="N265" s="162" t="s">
        <v>6283</v>
      </c>
      <c r="O265" s="162">
        <v>0.54700000000000004</v>
      </c>
      <c r="P265" s="162">
        <v>1999</v>
      </c>
      <c r="Q265" s="166" t="s">
        <v>5420</v>
      </c>
      <c r="R265" s="162" t="s">
        <v>6284</v>
      </c>
      <c r="S265" s="162"/>
      <c r="T265" s="162"/>
      <c r="U265" s="162"/>
      <c r="V265" s="166"/>
      <c r="W265" s="162"/>
      <c r="X265" s="162"/>
      <c r="Y265" s="162"/>
      <c r="Z265" s="162"/>
      <c r="AA265" s="162"/>
      <c r="AB265" s="162"/>
      <c r="AC265" s="162"/>
      <c r="AD265" s="162"/>
      <c r="AE265" s="162"/>
      <c r="AF265" s="166"/>
      <c r="AG265" s="162" t="s">
        <v>6285</v>
      </c>
      <c r="AH265" s="162" t="s">
        <v>6286</v>
      </c>
      <c r="AI265" s="162">
        <v>0.10299999999999999</v>
      </c>
      <c r="AJ265" s="162">
        <v>1998</v>
      </c>
      <c r="AK265" s="163" t="s">
        <v>2625</v>
      </c>
      <c r="AL265" s="156"/>
    </row>
    <row r="266" spans="1:38" ht="30" x14ac:dyDescent="0.25">
      <c r="A266" s="95">
        <v>260</v>
      </c>
      <c r="B266" s="287"/>
      <c r="C266" s="291"/>
      <c r="D266" s="195"/>
      <c r="E266" s="195"/>
      <c r="F266" s="195"/>
      <c r="G266" s="195"/>
      <c r="H266" s="195"/>
      <c r="I266" s="195"/>
      <c r="J266" s="195"/>
      <c r="K266" s="195"/>
      <c r="L266" s="289"/>
      <c r="M266" s="162"/>
      <c r="N266" s="162"/>
      <c r="O266" s="162"/>
      <c r="P266" s="162"/>
      <c r="Q266" s="166"/>
      <c r="R266" s="162"/>
      <c r="S266" s="162"/>
      <c r="T266" s="162"/>
      <c r="U266" s="162"/>
      <c r="V266" s="166"/>
      <c r="W266" s="162"/>
      <c r="X266" s="162"/>
      <c r="Y266" s="162"/>
      <c r="Z266" s="162"/>
      <c r="AA266" s="162"/>
      <c r="AB266" s="162"/>
      <c r="AC266" s="162"/>
      <c r="AD266" s="162"/>
      <c r="AE266" s="162"/>
      <c r="AF266" s="166"/>
      <c r="AG266" s="162" t="s">
        <v>6287</v>
      </c>
      <c r="AH266" s="162" t="s">
        <v>6288</v>
      </c>
      <c r="AI266" s="162">
        <v>0.10299999999999999</v>
      </c>
      <c r="AJ266" s="162">
        <v>1998</v>
      </c>
      <c r="AK266" s="163" t="s">
        <v>2625</v>
      </c>
      <c r="AL266" s="156"/>
    </row>
    <row r="267" spans="1:38" ht="30" x14ac:dyDescent="0.25">
      <c r="A267" s="95">
        <v>261</v>
      </c>
      <c r="B267" s="287"/>
      <c r="C267" s="291"/>
      <c r="D267" s="195"/>
      <c r="E267" s="195"/>
      <c r="F267" s="195"/>
      <c r="G267" s="195"/>
      <c r="H267" s="195"/>
      <c r="I267" s="195"/>
      <c r="J267" s="195"/>
      <c r="K267" s="195"/>
      <c r="L267" s="289"/>
      <c r="M267" s="162"/>
      <c r="N267" s="162"/>
      <c r="O267" s="162"/>
      <c r="P267" s="162"/>
      <c r="Q267" s="166"/>
      <c r="R267" s="162"/>
      <c r="S267" s="162"/>
      <c r="T267" s="162"/>
      <c r="U267" s="162"/>
      <c r="V267" s="166"/>
      <c r="W267" s="162"/>
      <c r="X267" s="162"/>
      <c r="Y267" s="162"/>
      <c r="Z267" s="162"/>
      <c r="AA267" s="162"/>
      <c r="AB267" s="162"/>
      <c r="AC267" s="162"/>
      <c r="AD267" s="162"/>
      <c r="AE267" s="162"/>
      <c r="AF267" s="166"/>
      <c r="AG267" s="162" t="s">
        <v>6289</v>
      </c>
      <c r="AH267" s="162" t="s">
        <v>6290</v>
      </c>
      <c r="AI267" s="162">
        <v>0.10299999999999999</v>
      </c>
      <c r="AJ267" s="162">
        <v>1998</v>
      </c>
      <c r="AK267" s="163" t="s">
        <v>5707</v>
      </c>
      <c r="AL267" s="156"/>
    </row>
    <row r="268" spans="1:38" ht="30" x14ac:dyDescent="0.25">
      <c r="A268" s="95">
        <v>262</v>
      </c>
      <c r="B268" s="287"/>
      <c r="C268" s="291"/>
      <c r="D268" s="195"/>
      <c r="E268" s="195"/>
      <c r="F268" s="195"/>
      <c r="G268" s="195"/>
      <c r="H268" s="195"/>
      <c r="I268" s="195"/>
      <c r="J268" s="195"/>
      <c r="K268" s="195"/>
      <c r="L268" s="289"/>
      <c r="M268" s="162"/>
      <c r="N268" s="162"/>
      <c r="O268" s="162"/>
      <c r="P268" s="162"/>
      <c r="Q268" s="166"/>
      <c r="R268" s="162"/>
      <c r="S268" s="162"/>
      <c r="T268" s="162"/>
      <c r="U268" s="162"/>
      <c r="V268" s="166"/>
      <c r="W268" s="162"/>
      <c r="X268" s="162"/>
      <c r="Y268" s="162"/>
      <c r="Z268" s="162"/>
      <c r="AA268" s="162"/>
      <c r="AB268" s="162"/>
      <c r="AC268" s="162"/>
      <c r="AD268" s="162"/>
      <c r="AE268" s="162"/>
      <c r="AF268" s="166"/>
      <c r="AG268" s="162" t="s">
        <v>6291</v>
      </c>
      <c r="AH268" s="162" t="s">
        <v>6292</v>
      </c>
      <c r="AI268" s="162">
        <v>0.10299999999999999</v>
      </c>
      <c r="AJ268" s="162">
        <v>1998</v>
      </c>
      <c r="AK268" s="163" t="s">
        <v>5707</v>
      </c>
      <c r="AL268" s="156"/>
    </row>
    <row r="269" spans="1:38" ht="30" x14ac:dyDescent="0.25">
      <c r="A269" s="95">
        <v>263</v>
      </c>
      <c r="B269" s="287"/>
      <c r="C269" s="291"/>
      <c r="D269" s="195"/>
      <c r="E269" s="195"/>
      <c r="F269" s="195"/>
      <c r="G269" s="195"/>
      <c r="H269" s="195"/>
      <c r="I269" s="195"/>
      <c r="J269" s="195"/>
      <c r="K269" s="195"/>
      <c r="L269" s="289"/>
      <c r="M269" s="162"/>
      <c r="N269" s="162"/>
      <c r="O269" s="162"/>
      <c r="P269" s="162"/>
      <c r="Q269" s="166"/>
      <c r="R269" s="162"/>
      <c r="S269" s="162"/>
      <c r="T269" s="162"/>
      <c r="U269" s="162"/>
      <c r="V269" s="166"/>
      <c r="W269" s="162"/>
      <c r="X269" s="162"/>
      <c r="Y269" s="162"/>
      <c r="Z269" s="162"/>
      <c r="AA269" s="162"/>
      <c r="AB269" s="162"/>
      <c r="AC269" s="162"/>
      <c r="AD269" s="162"/>
      <c r="AE269" s="162"/>
      <c r="AF269" s="166"/>
      <c r="AG269" s="162" t="s">
        <v>6293</v>
      </c>
      <c r="AH269" s="162" t="s">
        <v>6294</v>
      </c>
      <c r="AI269" s="162">
        <v>0.10299999999999999</v>
      </c>
      <c r="AJ269" s="162">
        <v>1998</v>
      </c>
      <c r="AK269" s="163" t="s">
        <v>2625</v>
      </c>
      <c r="AL269" s="156"/>
    </row>
    <row r="270" spans="1:38" ht="30" x14ac:dyDescent="0.25">
      <c r="A270" s="95">
        <v>264</v>
      </c>
      <c r="B270" s="287"/>
      <c r="C270" s="291"/>
      <c r="D270" s="195"/>
      <c r="E270" s="195"/>
      <c r="F270" s="195"/>
      <c r="G270" s="195"/>
      <c r="H270" s="195"/>
      <c r="I270" s="195"/>
      <c r="J270" s="195"/>
      <c r="K270" s="195"/>
      <c r="L270" s="289"/>
      <c r="M270" s="162"/>
      <c r="N270" s="162"/>
      <c r="O270" s="162"/>
      <c r="P270" s="162"/>
      <c r="Q270" s="166"/>
      <c r="R270" s="162"/>
      <c r="S270" s="162"/>
      <c r="T270" s="162"/>
      <c r="U270" s="162"/>
      <c r="V270" s="166"/>
      <c r="W270" s="162"/>
      <c r="X270" s="162"/>
      <c r="Y270" s="162"/>
      <c r="Z270" s="162"/>
      <c r="AA270" s="162"/>
      <c r="AB270" s="162"/>
      <c r="AC270" s="162"/>
      <c r="AD270" s="162"/>
      <c r="AE270" s="162"/>
      <c r="AF270" s="166"/>
      <c r="AG270" s="162" t="s">
        <v>6295</v>
      </c>
      <c r="AH270" s="162" t="s">
        <v>6296</v>
      </c>
      <c r="AI270" s="162">
        <v>0.10299999999999999</v>
      </c>
      <c r="AJ270" s="162">
        <v>1998</v>
      </c>
      <c r="AK270" s="163" t="s">
        <v>2625</v>
      </c>
      <c r="AL270" s="156"/>
    </row>
    <row r="271" spans="1:38" ht="30" x14ac:dyDescent="0.25">
      <c r="A271" s="95">
        <v>265</v>
      </c>
      <c r="B271" s="287"/>
      <c r="C271" s="291"/>
      <c r="D271" s="195"/>
      <c r="E271" s="195"/>
      <c r="F271" s="195"/>
      <c r="G271" s="195"/>
      <c r="H271" s="195"/>
      <c r="I271" s="195"/>
      <c r="J271" s="195"/>
      <c r="K271" s="195"/>
      <c r="L271" s="289"/>
      <c r="M271" s="162"/>
      <c r="N271" s="162"/>
      <c r="O271" s="162"/>
      <c r="P271" s="162"/>
      <c r="Q271" s="166"/>
      <c r="R271" s="162"/>
      <c r="S271" s="162"/>
      <c r="T271" s="162"/>
      <c r="U271" s="162"/>
      <c r="V271" s="166"/>
      <c r="W271" s="162"/>
      <c r="X271" s="162"/>
      <c r="Y271" s="162"/>
      <c r="Z271" s="162"/>
      <c r="AA271" s="162"/>
      <c r="AB271" s="162"/>
      <c r="AC271" s="162"/>
      <c r="AD271" s="162"/>
      <c r="AE271" s="162"/>
      <c r="AF271" s="166"/>
      <c r="AG271" s="162" t="s">
        <v>6297</v>
      </c>
      <c r="AH271" s="162" t="s">
        <v>6298</v>
      </c>
      <c r="AI271" s="162">
        <v>0.24</v>
      </c>
      <c r="AJ271" s="162">
        <v>2009</v>
      </c>
      <c r="AK271" s="163" t="s">
        <v>6299</v>
      </c>
      <c r="AL271" s="156"/>
    </row>
    <row r="272" spans="1:38" ht="30" x14ac:dyDescent="0.25">
      <c r="A272" s="95">
        <v>266</v>
      </c>
      <c r="B272" s="287"/>
      <c r="C272" s="291"/>
      <c r="D272" s="195"/>
      <c r="E272" s="195"/>
      <c r="F272" s="195"/>
      <c r="G272" s="195"/>
      <c r="H272" s="195"/>
      <c r="I272" s="195"/>
      <c r="J272" s="195"/>
      <c r="K272" s="195"/>
      <c r="L272" s="289"/>
      <c r="M272" s="162"/>
      <c r="N272" s="162"/>
      <c r="O272" s="162"/>
      <c r="P272" s="162"/>
      <c r="Q272" s="166"/>
      <c r="R272" s="162"/>
      <c r="S272" s="162"/>
      <c r="T272" s="162"/>
      <c r="U272" s="162"/>
      <c r="V272" s="166"/>
      <c r="W272" s="162"/>
      <c r="X272" s="162"/>
      <c r="Y272" s="162"/>
      <c r="Z272" s="162"/>
      <c r="AA272" s="162"/>
      <c r="AB272" s="162"/>
      <c r="AC272" s="162"/>
      <c r="AD272" s="162"/>
      <c r="AE272" s="162"/>
      <c r="AF272" s="166"/>
      <c r="AG272" s="162" t="s">
        <v>6300</v>
      </c>
      <c r="AH272" s="162" t="s">
        <v>6301</v>
      </c>
      <c r="AI272" s="162">
        <v>0.63400000000000001</v>
      </c>
      <c r="AJ272" s="162">
        <v>2009</v>
      </c>
      <c r="AK272" s="163" t="s">
        <v>6302</v>
      </c>
      <c r="AL272" s="156"/>
    </row>
    <row r="273" spans="1:38" ht="30" x14ac:dyDescent="0.25">
      <c r="A273" s="95">
        <v>267</v>
      </c>
      <c r="B273" s="287"/>
      <c r="C273" s="291"/>
      <c r="D273" s="195"/>
      <c r="E273" s="195"/>
      <c r="F273" s="195"/>
      <c r="G273" s="195"/>
      <c r="H273" s="195"/>
      <c r="I273" s="195"/>
      <c r="J273" s="195"/>
      <c r="K273" s="195"/>
      <c r="L273" s="289"/>
      <c r="M273" s="162"/>
      <c r="N273" s="162"/>
      <c r="O273" s="162"/>
      <c r="P273" s="162"/>
      <c r="Q273" s="166"/>
      <c r="R273" s="162"/>
      <c r="S273" s="162"/>
      <c r="T273" s="162"/>
      <c r="U273" s="162"/>
      <c r="V273" s="166"/>
      <c r="W273" s="162"/>
      <c r="X273" s="162"/>
      <c r="Y273" s="162"/>
      <c r="Z273" s="162"/>
      <c r="AA273" s="162"/>
      <c r="AB273" s="162"/>
      <c r="AC273" s="162"/>
      <c r="AD273" s="162"/>
      <c r="AE273" s="162"/>
      <c r="AF273" s="166"/>
      <c r="AG273" s="162" t="s">
        <v>6303</v>
      </c>
      <c r="AH273" s="162" t="s">
        <v>6304</v>
      </c>
      <c r="AI273" s="162">
        <v>0.24</v>
      </c>
      <c r="AJ273" s="162">
        <v>2009</v>
      </c>
      <c r="AK273" s="163" t="s">
        <v>6299</v>
      </c>
      <c r="AL273" s="156"/>
    </row>
    <row r="274" spans="1:38" ht="30.75" thickBot="1" x14ac:dyDescent="0.3">
      <c r="A274" s="95">
        <v>268</v>
      </c>
      <c r="B274" s="210"/>
      <c r="C274" s="316"/>
      <c r="D274" s="293"/>
      <c r="E274" s="293"/>
      <c r="F274" s="293"/>
      <c r="G274" s="293"/>
      <c r="H274" s="293"/>
      <c r="I274" s="293"/>
      <c r="J274" s="293"/>
      <c r="K274" s="293"/>
      <c r="L274" s="294"/>
      <c r="M274" s="173"/>
      <c r="N274" s="173"/>
      <c r="O274" s="173"/>
      <c r="P274" s="173"/>
      <c r="Q274" s="180"/>
      <c r="R274" s="175"/>
      <c r="S274" s="175"/>
      <c r="T274" s="175"/>
      <c r="U274" s="175"/>
      <c r="V274" s="177"/>
      <c r="W274" s="173"/>
      <c r="X274" s="173"/>
      <c r="Y274" s="173"/>
      <c r="Z274" s="173"/>
      <c r="AA274" s="173"/>
      <c r="AB274" s="173"/>
      <c r="AC274" s="173"/>
      <c r="AD274" s="173"/>
      <c r="AE274" s="173"/>
      <c r="AF274" s="180"/>
      <c r="AG274" s="173" t="s">
        <v>6305</v>
      </c>
      <c r="AH274" s="173" t="s">
        <v>6306</v>
      </c>
      <c r="AI274" s="173">
        <v>0.63400000000000001</v>
      </c>
      <c r="AJ274" s="173">
        <v>2009</v>
      </c>
      <c r="AK274" s="174" t="s">
        <v>6302</v>
      </c>
      <c r="AL274" s="156"/>
    </row>
    <row r="275" spans="1:38" ht="30.75" thickBot="1" x14ac:dyDescent="0.3">
      <c r="A275" s="95">
        <v>269</v>
      </c>
      <c r="B275" s="205">
        <v>53</v>
      </c>
      <c r="C275" s="206" t="s">
        <v>5397</v>
      </c>
      <c r="D275" s="283"/>
      <c r="E275" s="283"/>
      <c r="F275" s="283"/>
      <c r="G275" s="283"/>
      <c r="H275" s="283"/>
      <c r="I275" s="283"/>
      <c r="J275" s="283"/>
      <c r="K275" s="283"/>
      <c r="L275" s="285"/>
      <c r="M275" s="160" t="s">
        <v>6307</v>
      </c>
      <c r="N275" s="160" t="s">
        <v>6308</v>
      </c>
      <c r="O275" s="160">
        <v>0.28799999999999998</v>
      </c>
      <c r="P275" s="160">
        <v>2002</v>
      </c>
      <c r="Q275" s="161" t="s">
        <v>1308</v>
      </c>
      <c r="R275" s="358" t="s">
        <v>6309</v>
      </c>
      <c r="S275" s="160" t="s">
        <v>6310</v>
      </c>
      <c r="T275" s="160">
        <v>2021</v>
      </c>
      <c r="U275" s="160" t="s">
        <v>1022</v>
      </c>
      <c r="V275" s="193" t="s">
        <v>5468</v>
      </c>
      <c r="W275" s="160" t="s">
        <v>6311</v>
      </c>
      <c r="X275" s="160">
        <v>0.60799999999999998</v>
      </c>
      <c r="Y275" s="160" t="s">
        <v>6312</v>
      </c>
      <c r="Z275" s="160"/>
      <c r="AA275" s="160">
        <v>1963</v>
      </c>
      <c r="AB275" s="160" t="s">
        <v>5785</v>
      </c>
      <c r="AC275" s="160">
        <v>16</v>
      </c>
      <c r="AD275" s="160"/>
      <c r="AE275" s="160"/>
      <c r="AF275" s="193">
        <f>SUM(AC275:AE275)</f>
        <v>16</v>
      </c>
      <c r="AG275" s="283"/>
      <c r="AH275" s="283"/>
      <c r="AI275" s="283"/>
      <c r="AJ275" s="283"/>
      <c r="AK275" s="295"/>
      <c r="AL275" s="162" t="s">
        <v>5754</v>
      </c>
    </row>
    <row r="276" spans="1:38" ht="30.75" thickBot="1" x14ac:dyDescent="0.3">
      <c r="A276" s="95">
        <v>270</v>
      </c>
      <c r="B276" s="207"/>
      <c r="C276" s="311"/>
      <c r="D276" s="208"/>
      <c r="E276" s="208"/>
      <c r="F276" s="208"/>
      <c r="G276" s="208"/>
      <c r="H276" s="208"/>
      <c r="I276" s="208"/>
      <c r="J276" s="208"/>
      <c r="K276" s="208"/>
      <c r="L276" s="307"/>
      <c r="M276" s="208"/>
      <c r="N276" s="208"/>
      <c r="O276" s="208"/>
      <c r="P276" s="208"/>
      <c r="Q276" s="157"/>
      <c r="R276" s="359" t="s">
        <v>6313</v>
      </c>
      <c r="S276" s="173"/>
      <c r="T276" s="173"/>
      <c r="U276" s="173"/>
      <c r="V276" s="180"/>
      <c r="W276" s="160" t="s">
        <v>6314</v>
      </c>
      <c r="X276" s="160">
        <v>0.1</v>
      </c>
      <c r="Y276" s="160" t="s">
        <v>6312</v>
      </c>
      <c r="Z276" s="160"/>
      <c r="AA276" s="160">
        <v>2021</v>
      </c>
      <c r="AB276" s="160" t="s">
        <v>6315</v>
      </c>
      <c r="AC276" s="160">
        <v>4</v>
      </c>
      <c r="AD276" s="160"/>
      <c r="AE276" s="160"/>
      <c r="AF276" s="193">
        <f>SUM(AC276:AE276)</f>
        <v>4</v>
      </c>
      <c r="AG276" s="208"/>
      <c r="AH276" s="208"/>
      <c r="AI276" s="208"/>
      <c r="AJ276" s="208"/>
      <c r="AK276" s="157"/>
      <c r="AL276" s="162" t="s">
        <v>5754</v>
      </c>
    </row>
    <row r="277" spans="1:38" ht="15.75" thickBot="1" x14ac:dyDescent="0.3">
      <c r="A277" s="95">
        <v>271</v>
      </c>
      <c r="B277" s="187">
        <v>54</v>
      </c>
      <c r="C277" s="224" t="s">
        <v>6316</v>
      </c>
      <c r="D277" s="360"/>
      <c r="E277" s="360"/>
      <c r="F277" s="360"/>
      <c r="G277" s="360"/>
      <c r="H277" s="360"/>
      <c r="I277" s="360"/>
      <c r="J277" s="360"/>
      <c r="K277" s="360"/>
      <c r="L277" s="361"/>
      <c r="M277" s="360"/>
      <c r="N277" s="360"/>
      <c r="O277" s="360"/>
      <c r="P277" s="360"/>
      <c r="Q277" s="362"/>
      <c r="R277" s="363" t="s">
        <v>6317</v>
      </c>
      <c r="S277" s="213" t="s">
        <v>1778</v>
      </c>
      <c r="T277" s="213">
        <v>2019</v>
      </c>
      <c r="U277" s="213" t="s">
        <v>1020</v>
      </c>
      <c r="V277" s="246" t="s">
        <v>6318</v>
      </c>
      <c r="W277" s="213" t="s">
        <v>6319</v>
      </c>
      <c r="X277" s="213">
        <v>1.9E-2</v>
      </c>
      <c r="Y277" s="213" t="s">
        <v>6320</v>
      </c>
      <c r="Z277" s="213"/>
      <c r="AA277" s="213">
        <v>2019</v>
      </c>
      <c r="AB277" s="213" t="s">
        <v>5177</v>
      </c>
      <c r="AC277" s="213"/>
      <c r="AD277" s="213"/>
      <c r="AE277" s="213">
        <v>2</v>
      </c>
      <c r="AF277" s="214">
        <f>SUM(AC277:AE277)</f>
        <v>2</v>
      </c>
      <c r="AG277" s="360"/>
      <c r="AH277" s="360"/>
      <c r="AI277" s="360"/>
      <c r="AJ277" s="360"/>
      <c r="AK277" s="362"/>
      <c r="AL277" s="364"/>
    </row>
    <row r="278" spans="1:38" ht="15.75" thickBot="1" x14ac:dyDescent="0.3">
      <c r="A278" s="95">
        <v>272</v>
      </c>
      <c r="B278" s="207"/>
      <c r="C278" s="188"/>
      <c r="D278" s="360"/>
      <c r="E278" s="360"/>
      <c r="F278" s="360"/>
      <c r="G278" s="360"/>
      <c r="H278" s="360"/>
      <c r="I278" s="360"/>
      <c r="J278" s="360"/>
      <c r="K278" s="360"/>
      <c r="L278" s="361"/>
      <c r="M278" s="208"/>
      <c r="N278" s="208"/>
      <c r="O278" s="208"/>
      <c r="P278" s="208"/>
      <c r="Q278" s="157"/>
      <c r="R278" s="365" t="s">
        <v>6321</v>
      </c>
      <c r="S278" s="208"/>
      <c r="T278" s="208"/>
      <c r="U278" s="208"/>
      <c r="V278" s="307"/>
      <c r="W278" s="191"/>
      <c r="X278" s="191"/>
      <c r="Y278" s="191"/>
      <c r="Z278" s="191"/>
      <c r="AA278" s="191"/>
      <c r="AB278" s="191"/>
      <c r="AC278" s="191"/>
      <c r="AD278" s="191"/>
      <c r="AE278" s="191"/>
      <c r="AF278" s="192"/>
      <c r="AG278" s="208"/>
      <c r="AH278" s="208"/>
      <c r="AI278" s="208"/>
      <c r="AJ278" s="208"/>
      <c r="AK278" s="157"/>
      <c r="AL278" s="158"/>
    </row>
    <row r="279" spans="1:38" ht="15.75" thickBot="1" x14ac:dyDescent="0.3">
      <c r="A279" s="95">
        <v>273</v>
      </c>
      <c r="B279" s="224">
        <f>B277+1</f>
        <v>55</v>
      </c>
      <c r="C279" s="366"/>
      <c r="D279" s="360"/>
      <c r="E279" s="360"/>
      <c r="F279" s="360"/>
      <c r="G279" s="360"/>
      <c r="H279" s="360"/>
      <c r="I279" s="360"/>
      <c r="J279" s="360"/>
      <c r="K279" s="360"/>
      <c r="L279" s="361"/>
      <c r="M279" s="360"/>
      <c r="N279" s="360"/>
      <c r="O279" s="360"/>
      <c r="P279" s="360"/>
      <c r="Q279" s="362"/>
      <c r="R279" s="367"/>
      <c r="S279" s="367"/>
      <c r="T279" s="367"/>
      <c r="U279" s="367"/>
      <c r="V279" s="367"/>
      <c r="W279" s="213" t="s">
        <v>6322</v>
      </c>
      <c r="X279" s="213">
        <v>0.93400000000000005</v>
      </c>
      <c r="Y279" s="213" t="s">
        <v>6323</v>
      </c>
      <c r="Z279" s="213"/>
      <c r="AA279" s="213">
        <v>2013</v>
      </c>
      <c r="AB279" s="213" t="s">
        <v>5493</v>
      </c>
      <c r="AC279" s="213"/>
      <c r="AD279" s="213"/>
      <c r="AE279" s="213">
        <v>14</v>
      </c>
      <c r="AF279" s="214">
        <f>SUM(AC279:AE279)</f>
        <v>14</v>
      </c>
      <c r="AG279" s="360"/>
      <c r="AH279" s="360"/>
      <c r="AI279" s="360"/>
      <c r="AJ279" s="360"/>
      <c r="AK279" s="362"/>
      <c r="AL279" s="364"/>
    </row>
    <row r="280" spans="1:38" ht="30" x14ac:dyDescent="0.25">
      <c r="A280" s="95">
        <v>274</v>
      </c>
      <c r="B280" s="185">
        <f>B279+1</f>
        <v>56</v>
      </c>
      <c r="C280" s="186" t="s">
        <v>5780</v>
      </c>
      <c r="D280" s="208"/>
      <c r="E280" s="208"/>
      <c r="F280" s="208"/>
      <c r="G280" s="208"/>
      <c r="H280" s="208"/>
      <c r="I280" s="208"/>
      <c r="J280" s="208"/>
      <c r="K280" s="208"/>
      <c r="L280" s="307"/>
      <c r="M280" s="368" t="s">
        <v>6324</v>
      </c>
      <c r="N280" s="368" t="s">
        <v>6325</v>
      </c>
      <c r="O280" s="368">
        <v>1.24</v>
      </c>
      <c r="P280" s="368">
        <v>2014</v>
      </c>
      <c r="Q280" s="369" t="s">
        <v>3521</v>
      </c>
      <c r="R280" s="370" t="s">
        <v>6326</v>
      </c>
      <c r="S280" s="370" t="s">
        <v>1782</v>
      </c>
      <c r="T280" s="370" t="s">
        <v>1702</v>
      </c>
      <c r="U280" s="370" t="s">
        <v>1022</v>
      </c>
      <c r="V280" s="371" t="s">
        <v>6327</v>
      </c>
      <c r="W280" s="191"/>
      <c r="X280" s="191"/>
      <c r="Y280" s="191"/>
      <c r="Z280" s="191"/>
      <c r="AA280" s="191"/>
      <c r="AB280" s="191"/>
      <c r="AC280" s="191"/>
      <c r="AD280" s="191"/>
      <c r="AE280" s="191"/>
      <c r="AF280" s="209"/>
      <c r="AG280" s="169" t="s">
        <v>6328</v>
      </c>
      <c r="AH280" s="169" t="s">
        <v>6329</v>
      </c>
      <c r="AI280" s="169">
        <v>0.315</v>
      </c>
      <c r="AJ280" s="169">
        <v>2015</v>
      </c>
      <c r="AK280" s="182" t="s">
        <v>6330</v>
      </c>
      <c r="AL280" s="352"/>
    </row>
    <row r="281" spans="1:38" ht="15.75" thickBot="1" x14ac:dyDescent="0.3">
      <c r="A281" s="95">
        <v>275</v>
      </c>
      <c r="B281" s="210"/>
      <c r="C281" s="281" t="s">
        <v>5404</v>
      </c>
      <c r="D281" s="293"/>
      <c r="E281" s="293"/>
      <c r="F281" s="293"/>
      <c r="G281" s="293"/>
      <c r="H281" s="293"/>
      <c r="I281" s="293"/>
      <c r="J281" s="293"/>
      <c r="K281" s="293"/>
      <c r="L281" s="294"/>
      <c r="M281" s="293"/>
      <c r="N281" s="293"/>
      <c r="O281" s="293"/>
      <c r="P281" s="293"/>
      <c r="Q281" s="294"/>
      <c r="R281" s="293"/>
      <c r="S281" s="293"/>
      <c r="T281" s="293"/>
      <c r="U281" s="293"/>
      <c r="V281" s="294"/>
      <c r="W281" s="173"/>
      <c r="X281" s="173"/>
      <c r="Y281" s="173"/>
      <c r="Z281" s="173"/>
      <c r="AA281" s="173"/>
      <c r="AB281" s="173"/>
      <c r="AC281" s="173"/>
      <c r="AD281" s="173"/>
      <c r="AE281" s="173"/>
      <c r="AF281" s="174"/>
      <c r="AG281" s="293"/>
      <c r="AH281" s="293"/>
      <c r="AI281" s="293"/>
      <c r="AJ281" s="293"/>
      <c r="AK281" s="308"/>
      <c r="AL281" s="331"/>
    </row>
    <row r="282" spans="1:38" ht="30.75" thickBot="1" x14ac:dyDescent="0.3">
      <c r="A282" s="95">
        <v>276</v>
      </c>
      <c r="B282" s="185">
        <f>B280+1</f>
        <v>57</v>
      </c>
      <c r="C282" s="186" t="s">
        <v>5397</v>
      </c>
      <c r="D282" s="296"/>
      <c r="E282" s="296"/>
      <c r="F282" s="296"/>
      <c r="G282" s="296"/>
      <c r="H282" s="296"/>
      <c r="I282" s="296"/>
      <c r="J282" s="296"/>
      <c r="K282" s="296"/>
      <c r="L282" s="298"/>
      <c r="M282" s="169" t="s">
        <v>6331</v>
      </c>
      <c r="N282" s="169" t="s">
        <v>6332</v>
      </c>
      <c r="O282" s="169">
        <v>0.26700000000000002</v>
      </c>
      <c r="P282" s="169">
        <v>2002</v>
      </c>
      <c r="Q282" s="170" t="s">
        <v>5420</v>
      </c>
      <c r="R282" s="169" t="s">
        <v>6333</v>
      </c>
      <c r="S282" s="169" t="s">
        <v>6333</v>
      </c>
      <c r="T282" s="169">
        <v>2002</v>
      </c>
      <c r="U282" s="169" t="s">
        <v>1642</v>
      </c>
      <c r="V282" s="170" t="s">
        <v>5865</v>
      </c>
      <c r="W282" s="169" t="s">
        <v>6334</v>
      </c>
      <c r="X282" s="169">
        <v>1.2969999999999999</v>
      </c>
      <c r="Y282" s="181" t="s">
        <v>6335</v>
      </c>
      <c r="Z282" s="169"/>
      <c r="AA282" s="169">
        <v>1968</v>
      </c>
      <c r="AB282" s="169" t="s">
        <v>6336</v>
      </c>
      <c r="AC282" s="169"/>
      <c r="AD282" s="169"/>
      <c r="AE282" s="169">
        <v>30</v>
      </c>
      <c r="AF282" s="170">
        <f>SUM(AC282:AE282)</f>
        <v>30</v>
      </c>
      <c r="AG282" s="169" t="s">
        <v>6337</v>
      </c>
      <c r="AH282" s="169" t="s">
        <v>6338</v>
      </c>
      <c r="AI282" s="169">
        <v>3.9E-2</v>
      </c>
      <c r="AJ282" s="169">
        <v>2002</v>
      </c>
      <c r="AK282" s="182" t="s">
        <v>2552</v>
      </c>
      <c r="AL282" s="159"/>
    </row>
    <row r="283" spans="1:38" ht="30" x14ac:dyDescent="0.25">
      <c r="A283" s="95">
        <v>277</v>
      </c>
      <c r="B283" s="287"/>
      <c r="C283" s="291"/>
      <c r="D283" s="195"/>
      <c r="E283" s="195"/>
      <c r="F283" s="195"/>
      <c r="G283" s="195"/>
      <c r="H283" s="195"/>
      <c r="I283" s="195"/>
      <c r="J283" s="195"/>
      <c r="K283" s="195"/>
      <c r="L283" s="289"/>
      <c r="M283" s="162" t="s">
        <v>6339</v>
      </c>
      <c r="N283" s="162" t="s">
        <v>6340</v>
      </c>
      <c r="O283" s="162">
        <v>0.49</v>
      </c>
      <c r="P283" s="162">
        <v>2009</v>
      </c>
      <c r="Q283" s="166" t="s">
        <v>6341</v>
      </c>
      <c r="R283" s="162" t="s">
        <v>6342</v>
      </c>
      <c r="S283" s="162"/>
      <c r="T283" s="162"/>
      <c r="U283" s="162"/>
      <c r="V283" s="166"/>
      <c r="W283" s="160" t="s">
        <v>6343</v>
      </c>
      <c r="X283" s="162">
        <v>0.09</v>
      </c>
      <c r="Y283" s="162" t="s">
        <v>6344</v>
      </c>
      <c r="Z283" s="162"/>
      <c r="AA283" s="162">
        <v>2016</v>
      </c>
      <c r="AB283" s="160" t="s">
        <v>6336</v>
      </c>
      <c r="AC283" s="162"/>
      <c r="AD283" s="162"/>
      <c r="AE283" s="162">
        <v>3</v>
      </c>
      <c r="AF283" s="166">
        <v>3</v>
      </c>
      <c r="AG283" s="162" t="s">
        <v>6345</v>
      </c>
      <c r="AH283" s="162" t="s">
        <v>6346</v>
      </c>
      <c r="AI283" s="162">
        <v>3.9E-2</v>
      </c>
      <c r="AJ283" s="162">
        <v>2002</v>
      </c>
      <c r="AK283" s="163" t="s">
        <v>2552</v>
      </c>
      <c r="AL283" s="156"/>
    </row>
    <row r="284" spans="1:38" ht="30" x14ac:dyDescent="0.25">
      <c r="A284" s="95">
        <v>278</v>
      </c>
      <c r="B284" s="287"/>
      <c r="C284" s="291"/>
      <c r="D284" s="195"/>
      <c r="E284" s="195"/>
      <c r="F284" s="195"/>
      <c r="G284" s="195"/>
      <c r="H284" s="195"/>
      <c r="I284" s="195"/>
      <c r="J284" s="195"/>
      <c r="K284" s="195"/>
      <c r="L284" s="289"/>
      <c r="M284" s="195"/>
      <c r="N284" s="195"/>
      <c r="O284" s="195"/>
      <c r="P284" s="195"/>
      <c r="Q284" s="289"/>
      <c r="R284" s="162"/>
      <c r="S284" s="162"/>
      <c r="T284" s="162"/>
      <c r="U284" s="162"/>
      <c r="V284" s="166"/>
      <c r="W284" s="162"/>
      <c r="X284" s="162"/>
      <c r="Y284" s="162"/>
      <c r="Z284" s="162"/>
      <c r="AA284" s="162"/>
      <c r="AB284" s="162"/>
      <c r="AC284" s="162"/>
      <c r="AD284" s="162"/>
      <c r="AE284" s="162"/>
      <c r="AF284" s="166"/>
      <c r="AG284" s="162" t="s">
        <v>6347</v>
      </c>
      <c r="AH284" s="162" t="s">
        <v>6348</v>
      </c>
      <c r="AI284" s="162">
        <v>0.16900000000000001</v>
      </c>
      <c r="AJ284" s="162">
        <v>2002</v>
      </c>
      <c r="AK284" s="163" t="s">
        <v>6349</v>
      </c>
      <c r="AL284" s="156"/>
    </row>
    <row r="285" spans="1:38" ht="30" x14ac:dyDescent="0.25">
      <c r="A285" s="95">
        <v>279</v>
      </c>
      <c r="B285" s="287"/>
      <c r="C285" s="291"/>
      <c r="D285" s="195"/>
      <c r="E285" s="195"/>
      <c r="F285" s="195"/>
      <c r="G285" s="195"/>
      <c r="H285" s="195"/>
      <c r="I285" s="195"/>
      <c r="J285" s="195"/>
      <c r="K285" s="195"/>
      <c r="L285" s="289"/>
      <c r="M285" s="195"/>
      <c r="N285" s="195"/>
      <c r="O285" s="195"/>
      <c r="P285" s="195"/>
      <c r="Q285" s="289"/>
      <c r="R285" s="162"/>
      <c r="S285" s="162"/>
      <c r="T285" s="162"/>
      <c r="U285" s="162"/>
      <c r="V285" s="166"/>
      <c r="W285" s="162"/>
      <c r="X285" s="162"/>
      <c r="Y285" s="162"/>
      <c r="Z285" s="162"/>
      <c r="AA285" s="162"/>
      <c r="AB285" s="162"/>
      <c r="AC285" s="162"/>
      <c r="AD285" s="162"/>
      <c r="AE285" s="162"/>
      <c r="AF285" s="166"/>
      <c r="AG285" s="162" t="s">
        <v>6350</v>
      </c>
      <c r="AH285" s="162" t="s">
        <v>6351</v>
      </c>
      <c r="AI285" s="162">
        <v>0.31</v>
      </c>
      <c r="AJ285" s="162">
        <v>2014</v>
      </c>
      <c r="AK285" s="163" t="s">
        <v>6349</v>
      </c>
      <c r="AL285" s="156"/>
    </row>
    <row r="286" spans="1:38" ht="30.75" thickBot="1" x14ac:dyDescent="0.3">
      <c r="A286" s="95">
        <v>280</v>
      </c>
      <c r="B286" s="210"/>
      <c r="C286" s="316"/>
      <c r="D286" s="293"/>
      <c r="E286" s="293"/>
      <c r="F286" s="293"/>
      <c r="G286" s="293"/>
      <c r="H286" s="293"/>
      <c r="I286" s="293"/>
      <c r="J286" s="293"/>
      <c r="K286" s="293"/>
      <c r="L286" s="294"/>
      <c r="M286" s="293"/>
      <c r="N286" s="293"/>
      <c r="O286" s="293"/>
      <c r="P286" s="293"/>
      <c r="Q286" s="294"/>
      <c r="R286" s="173"/>
      <c r="S286" s="173"/>
      <c r="T286" s="173"/>
      <c r="U286" s="173"/>
      <c r="V286" s="180"/>
      <c r="W286" s="173"/>
      <c r="X286" s="173"/>
      <c r="Y286" s="173"/>
      <c r="Z286" s="173"/>
      <c r="AA286" s="173"/>
      <c r="AB286" s="173"/>
      <c r="AC286" s="173"/>
      <c r="AD286" s="173"/>
      <c r="AE286" s="173"/>
      <c r="AF286" s="180"/>
      <c r="AG286" s="173" t="s">
        <v>6352</v>
      </c>
      <c r="AH286" s="173" t="s">
        <v>6353</v>
      </c>
      <c r="AI286" s="173">
        <v>0.48699999999999999</v>
      </c>
      <c r="AJ286" s="173">
        <v>2015</v>
      </c>
      <c r="AK286" s="174" t="s">
        <v>3746</v>
      </c>
      <c r="AL286" s="156"/>
    </row>
    <row r="287" spans="1:38" ht="30" x14ac:dyDescent="0.25">
      <c r="A287" s="95">
        <v>281</v>
      </c>
      <c r="B287" s="185">
        <f>B282+1</f>
        <v>58</v>
      </c>
      <c r="C287" s="206" t="s">
        <v>5447</v>
      </c>
      <c r="D287" s="296"/>
      <c r="E287" s="296"/>
      <c r="F287" s="296"/>
      <c r="G287" s="296"/>
      <c r="H287" s="296"/>
      <c r="I287" s="296"/>
      <c r="J287" s="296"/>
      <c r="K287" s="296"/>
      <c r="L287" s="298"/>
      <c r="M287" s="169" t="s">
        <v>6354</v>
      </c>
      <c r="N287" s="169" t="s">
        <v>6355</v>
      </c>
      <c r="O287" s="169">
        <v>0.25</v>
      </c>
      <c r="P287" s="169" t="s">
        <v>6356</v>
      </c>
      <c r="Q287" s="170" t="s">
        <v>6357</v>
      </c>
      <c r="R287" s="169" t="s">
        <v>6358</v>
      </c>
      <c r="S287" s="169" t="s">
        <v>6358</v>
      </c>
      <c r="T287" s="169">
        <v>1964</v>
      </c>
      <c r="U287" s="169" t="s">
        <v>1642</v>
      </c>
      <c r="V287" s="170" t="s">
        <v>6215</v>
      </c>
      <c r="W287" s="169" t="s">
        <v>6359</v>
      </c>
      <c r="X287" s="169">
        <v>0.44400000000000001</v>
      </c>
      <c r="Y287" s="169" t="s">
        <v>6360</v>
      </c>
      <c r="Z287" s="169"/>
      <c r="AA287" s="168">
        <v>2005</v>
      </c>
      <c r="AB287" s="169" t="s">
        <v>5522</v>
      </c>
      <c r="AC287" s="169">
        <v>7</v>
      </c>
      <c r="AD287" s="169">
        <v>2</v>
      </c>
      <c r="AE287" s="169"/>
      <c r="AF287" s="170">
        <f>SUM(AC287:AE287)</f>
        <v>9</v>
      </c>
      <c r="AG287" s="169" t="s">
        <v>6361</v>
      </c>
      <c r="AH287" s="169" t="s">
        <v>6362</v>
      </c>
      <c r="AI287" s="169">
        <v>7.8E-2</v>
      </c>
      <c r="AJ287" s="169">
        <v>1964</v>
      </c>
      <c r="AK287" s="182" t="s">
        <v>6349</v>
      </c>
      <c r="AL287" s="156"/>
    </row>
    <row r="288" spans="1:38" ht="30" x14ac:dyDescent="0.25">
      <c r="A288" s="95">
        <v>282</v>
      </c>
      <c r="B288" s="185"/>
      <c r="C288" s="310"/>
      <c r="D288" s="296"/>
      <c r="E288" s="296"/>
      <c r="F288" s="296"/>
      <c r="G288" s="296"/>
      <c r="H288" s="296"/>
      <c r="I288" s="296"/>
      <c r="J288" s="296"/>
      <c r="K288" s="296"/>
      <c r="L288" s="298"/>
      <c r="M288" s="296"/>
      <c r="N288" s="296"/>
      <c r="O288" s="296"/>
      <c r="P288" s="296"/>
      <c r="Q288" s="296"/>
      <c r="R288" s="162" t="s">
        <v>6363</v>
      </c>
      <c r="S288" s="162"/>
      <c r="T288" s="165"/>
      <c r="U288" s="162"/>
      <c r="V288" s="166"/>
      <c r="W288" s="162"/>
      <c r="X288" s="162"/>
      <c r="Y288" s="162"/>
      <c r="Z288" s="162"/>
      <c r="AA288" s="168"/>
      <c r="AB288" s="162"/>
      <c r="AC288" s="162"/>
      <c r="AD288" s="162"/>
      <c r="AE288" s="162"/>
      <c r="AF288" s="166"/>
      <c r="AG288" s="162" t="s">
        <v>6364</v>
      </c>
      <c r="AH288" s="162" t="s">
        <v>6365</v>
      </c>
      <c r="AI288" s="162">
        <v>9.5000000000000001E-2</v>
      </c>
      <c r="AJ288" s="162">
        <v>1964</v>
      </c>
      <c r="AK288" s="163" t="s">
        <v>6366</v>
      </c>
      <c r="AL288" s="156"/>
    </row>
    <row r="289" spans="1:38" ht="30" x14ac:dyDescent="0.25">
      <c r="A289" s="95">
        <v>283</v>
      </c>
      <c r="B289" s="185"/>
      <c r="C289" s="310"/>
      <c r="D289" s="296"/>
      <c r="E289" s="296"/>
      <c r="F289" s="296"/>
      <c r="G289" s="296"/>
      <c r="H289" s="296"/>
      <c r="I289" s="296"/>
      <c r="J289" s="296"/>
      <c r="K289" s="296"/>
      <c r="L289" s="298"/>
      <c r="M289" s="296"/>
      <c r="N289" s="296"/>
      <c r="O289" s="296"/>
      <c r="P289" s="296"/>
      <c r="Q289" s="296"/>
      <c r="R289" s="162"/>
      <c r="S289" s="162"/>
      <c r="T289" s="165"/>
      <c r="U289" s="162"/>
      <c r="V289" s="166"/>
      <c r="W289" s="162"/>
      <c r="X289" s="162"/>
      <c r="Y289" s="162"/>
      <c r="Z289" s="162"/>
      <c r="AA289" s="181"/>
      <c r="AB289" s="162"/>
      <c r="AC289" s="162"/>
      <c r="AD289" s="162"/>
      <c r="AE289" s="162"/>
      <c r="AF289" s="166"/>
      <c r="AG289" s="162" t="s">
        <v>6367</v>
      </c>
      <c r="AH289" s="162" t="s">
        <v>6368</v>
      </c>
      <c r="AI289" s="162">
        <v>0.24</v>
      </c>
      <c r="AJ289" s="162">
        <v>1964</v>
      </c>
      <c r="AK289" s="163" t="s">
        <v>1281</v>
      </c>
      <c r="AL289" s="162" t="s">
        <v>6045</v>
      </c>
    </row>
    <row r="290" spans="1:38" ht="30" x14ac:dyDescent="0.25">
      <c r="A290" s="95">
        <v>284</v>
      </c>
      <c r="B290" s="287"/>
      <c r="C290" s="339"/>
      <c r="D290" s="195"/>
      <c r="E290" s="195"/>
      <c r="F290" s="195"/>
      <c r="G290" s="195"/>
      <c r="H290" s="195"/>
      <c r="I290" s="195"/>
      <c r="J290" s="195"/>
      <c r="K290" s="195"/>
      <c r="L290" s="289"/>
      <c r="M290" s="195"/>
      <c r="N290" s="195"/>
      <c r="O290" s="195"/>
      <c r="P290" s="195"/>
      <c r="Q290" s="195"/>
      <c r="R290" s="162"/>
      <c r="S290" s="162"/>
      <c r="T290" s="165"/>
      <c r="U290" s="162"/>
      <c r="V290" s="166"/>
      <c r="W290" s="162"/>
      <c r="X290" s="162"/>
      <c r="Y290" s="162" t="s">
        <v>5478</v>
      </c>
      <c r="Z290" s="162" t="s">
        <v>5478</v>
      </c>
      <c r="AA290" s="162" t="s">
        <v>5478</v>
      </c>
      <c r="AB290" s="162" t="s">
        <v>5478</v>
      </c>
      <c r="AC290" s="162"/>
      <c r="AD290" s="162"/>
      <c r="AE290" s="162"/>
      <c r="AF290" s="166"/>
      <c r="AG290" s="162" t="s">
        <v>6369</v>
      </c>
      <c r="AH290" s="162" t="s">
        <v>6370</v>
      </c>
      <c r="AI290" s="162">
        <v>1.4E-2</v>
      </c>
      <c r="AJ290" s="162">
        <v>1964</v>
      </c>
      <c r="AK290" s="163" t="s">
        <v>6371</v>
      </c>
      <c r="AL290" s="156"/>
    </row>
    <row r="291" spans="1:38" ht="30" x14ac:dyDescent="0.25">
      <c r="A291" s="95">
        <v>285</v>
      </c>
      <c r="B291" s="185"/>
      <c r="C291" s="310"/>
      <c r="D291" s="296"/>
      <c r="E291" s="296"/>
      <c r="F291" s="296"/>
      <c r="G291" s="296"/>
      <c r="H291" s="296"/>
      <c r="I291" s="296"/>
      <c r="J291" s="296"/>
      <c r="K291" s="296"/>
      <c r="L291" s="298"/>
      <c r="M291" s="296"/>
      <c r="N291" s="296"/>
      <c r="O291" s="296"/>
      <c r="P291" s="296"/>
      <c r="Q291" s="296"/>
      <c r="R291" s="162"/>
      <c r="S291" s="162"/>
      <c r="T291" s="165"/>
      <c r="U291" s="162"/>
      <c r="V291" s="166"/>
      <c r="W291" s="162"/>
      <c r="X291" s="162"/>
      <c r="Y291" s="162"/>
      <c r="Z291" s="162"/>
      <c r="AA291" s="162"/>
      <c r="AB291" s="162"/>
      <c r="AC291" s="162"/>
      <c r="AD291" s="162"/>
      <c r="AE291" s="162"/>
      <c r="AF291" s="166"/>
      <c r="AG291" s="162" t="s">
        <v>6372</v>
      </c>
      <c r="AH291" s="162" t="s">
        <v>6373</v>
      </c>
      <c r="AI291" s="162">
        <v>9.5000000000000001E-2</v>
      </c>
      <c r="AJ291" s="162">
        <v>1964</v>
      </c>
      <c r="AK291" s="163" t="s">
        <v>6374</v>
      </c>
      <c r="AL291" s="156"/>
    </row>
    <row r="292" spans="1:38" ht="30" x14ac:dyDescent="0.25">
      <c r="A292" s="95">
        <v>286</v>
      </c>
      <c r="B292" s="185"/>
      <c r="C292" s="310"/>
      <c r="D292" s="296"/>
      <c r="E292" s="296"/>
      <c r="F292" s="296"/>
      <c r="G292" s="296"/>
      <c r="H292" s="296"/>
      <c r="I292" s="296"/>
      <c r="J292" s="296"/>
      <c r="K292" s="296"/>
      <c r="L292" s="298"/>
      <c r="M292" s="296"/>
      <c r="N292" s="296"/>
      <c r="O292" s="296"/>
      <c r="P292" s="296"/>
      <c r="Q292" s="296"/>
      <c r="R292" s="162"/>
      <c r="S292" s="162"/>
      <c r="T292" s="165"/>
      <c r="U292" s="162"/>
      <c r="V292" s="166"/>
      <c r="W292" s="162"/>
      <c r="X292" s="162"/>
      <c r="Y292" s="162"/>
      <c r="Z292" s="162"/>
      <c r="AA292" s="162"/>
      <c r="AB292" s="162"/>
      <c r="AC292" s="162"/>
      <c r="AD292" s="162"/>
      <c r="AE292" s="162"/>
      <c r="AF292" s="166"/>
      <c r="AG292" s="162" t="s">
        <v>6375</v>
      </c>
      <c r="AH292" s="162" t="s">
        <v>6376</v>
      </c>
      <c r="AI292" s="162">
        <v>4.1000000000000002E-2</v>
      </c>
      <c r="AJ292" s="162">
        <v>1964</v>
      </c>
      <c r="AK292" s="163" t="s">
        <v>6377</v>
      </c>
      <c r="AL292" s="162" t="s">
        <v>5906</v>
      </c>
    </row>
    <row r="293" spans="1:38" ht="45" x14ac:dyDescent="0.25">
      <c r="A293" s="95">
        <v>287</v>
      </c>
      <c r="B293" s="185"/>
      <c r="C293" s="310"/>
      <c r="D293" s="296"/>
      <c r="E293" s="296"/>
      <c r="F293" s="296"/>
      <c r="G293" s="296"/>
      <c r="H293" s="296"/>
      <c r="I293" s="296"/>
      <c r="J293" s="296"/>
      <c r="K293" s="296"/>
      <c r="L293" s="298"/>
      <c r="M293" s="296"/>
      <c r="N293" s="296"/>
      <c r="O293" s="296"/>
      <c r="P293" s="296"/>
      <c r="Q293" s="296"/>
      <c r="R293" s="162"/>
      <c r="S293" s="162"/>
      <c r="T293" s="165"/>
      <c r="U293" s="162"/>
      <c r="V293" s="166"/>
      <c r="W293" s="162"/>
      <c r="X293" s="162"/>
      <c r="Y293" s="162"/>
      <c r="Z293" s="162"/>
      <c r="AA293" s="162"/>
      <c r="AB293" s="162"/>
      <c r="AC293" s="162"/>
      <c r="AD293" s="162"/>
      <c r="AE293" s="162"/>
      <c r="AF293" s="166"/>
      <c r="AG293" s="162" t="s">
        <v>6378</v>
      </c>
      <c r="AH293" s="162" t="s">
        <v>6379</v>
      </c>
      <c r="AI293" s="162">
        <v>6.2E-2</v>
      </c>
      <c r="AJ293" s="162">
        <v>1964</v>
      </c>
      <c r="AK293" s="163" t="s">
        <v>6380</v>
      </c>
      <c r="AL293" s="156"/>
    </row>
    <row r="294" spans="1:38" ht="30" x14ac:dyDescent="0.25">
      <c r="A294" s="95">
        <v>288</v>
      </c>
      <c r="B294" s="185"/>
      <c r="C294" s="310"/>
      <c r="D294" s="296"/>
      <c r="E294" s="296"/>
      <c r="F294" s="296"/>
      <c r="G294" s="296"/>
      <c r="H294" s="296"/>
      <c r="I294" s="296"/>
      <c r="J294" s="296"/>
      <c r="K294" s="296"/>
      <c r="L294" s="298"/>
      <c r="M294" s="296"/>
      <c r="N294" s="296"/>
      <c r="O294" s="296"/>
      <c r="P294" s="296"/>
      <c r="Q294" s="296"/>
      <c r="R294" s="162"/>
      <c r="S294" s="162"/>
      <c r="T294" s="165"/>
      <c r="U294" s="162"/>
      <c r="V294" s="166"/>
      <c r="W294" s="162"/>
      <c r="X294" s="162"/>
      <c r="Y294" s="162"/>
      <c r="Z294" s="162"/>
      <c r="AA294" s="162"/>
      <c r="AB294" s="162"/>
      <c r="AC294" s="162"/>
      <c r="AD294" s="162"/>
      <c r="AE294" s="162"/>
      <c r="AF294" s="166"/>
      <c r="AG294" s="162" t="s">
        <v>6381</v>
      </c>
      <c r="AH294" s="162" t="s">
        <v>6382</v>
      </c>
      <c r="AI294" s="162">
        <v>0.127</v>
      </c>
      <c r="AJ294" s="162">
        <v>1964</v>
      </c>
      <c r="AK294" s="163" t="s">
        <v>6371</v>
      </c>
      <c r="AL294" s="156"/>
    </row>
    <row r="295" spans="1:38" ht="30" x14ac:dyDescent="0.25">
      <c r="A295" s="95">
        <v>289</v>
      </c>
      <c r="B295" s="185"/>
      <c r="C295" s="310"/>
      <c r="D295" s="296"/>
      <c r="E295" s="296"/>
      <c r="F295" s="296"/>
      <c r="G295" s="296"/>
      <c r="H295" s="296"/>
      <c r="I295" s="296"/>
      <c r="J295" s="296"/>
      <c r="K295" s="296"/>
      <c r="L295" s="298"/>
      <c r="M295" s="296"/>
      <c r="N295" s="296"/>
      <c r="O295" s="296"/>
      <c r="P295" s="296"/>
      <c r="Q295" s="296"/>
      <c r="R295" s="162"/>
      <c r="S295" s="162"/>
      <c r="T295" s="165"/>
      <c r="U295" s="162"/>
      <c r="V295" s="166"/>
      <c r="W295" s="162"/>
      <c r="X295" s="162"/>
      <c r="Y295" s="162"/>
      <c r="Z295" s="162"/>
      <c r="AA295" s="162"/>
      <c r="AB295" s="162"/>
      <c r="AC295" s="162"/>
      <c r="AD295" s="162"/>
      <c r="AE295" s="162"/>
      <c r="AF295" s="166"/>
      <c r="AG295" s="162" t="s">
        <v>6383</v>
      </c>
      <c r="AH295" s="162" t="s">
        <v>6384</v>
      </c>
      <c r="AI295" s="162">
        <v>4.1000000000000002E-2</v>
      </c>
      <c r="AJ295" s="162">
        <v>1964</v>
      </c>
      <c r="AK295" s="163" t="s">
        <v>6377</v>
      </c>
      <c r="AL295" s="156"/>
    </row>
    <row r="296" spans="1:38" ht="30" x14ac:dyDescent="0.25">
      <c r="A296" s="95">
        <v>290</v>
      </c>
      <c r="B296" s="185"/>
      <c r="C296" s="310"/>
      <c r="D296" s="296"/>
      <c r="E296" s="296"/>
      <c r="F296" s="296"/>
      <c r="G296" s="296"/>
      <c r="H296" s="296"/>
      <c r="I296" s="296"/>
      <c r="J296" s="296"/>
      <c r="K296" s="296"/>
      <c r="L296" s="298"/>
      <c r="M296" s="296"/>
      <c r="N296" s="296"/>
      <c r="O296" s="296"/>
      <c r="P296" s="296"/>
      <c r="Q296" s="296"/>
      <c r="R296" s="162"/>
      <c r="S296" s="162"/>
      <c r="T296" s="165"/>
      <c r="U296" s="162"/>
      <c r="V296" s="166"/>
      <c r="W296" s="162"/>
      <c r="X296" s="162"/>
      <c r="Y296" s="162"/>
      <c r="Z296" s="162"/>
      <c r="AA296" s="162"/>
      <c r="AB296" s="162"/>
      <c r="AC296" s="162"/>
      <c r="AD296" s="162"/>
      <c r="AE296" s="162"/>
      <c r="AF296" s="166"/>
      <c r="AG296" s="162" t="s">
        <v>6385</v>
      </c>
      <c r="AH296" s="162" t="s">
        <v>6386</v>
      </c>
      <c r="AI296" s="162">
        <v>0.114</v>
      </c>
      <c r="AJ296" s="162">
        <v>1964</v>
      </c>
      <c r="AK296" s="163" t="s">
        <v>6387</v>
      </c>
      <c r="AL296" s="162" t="s">
        <v>5906</v>
      </c>
    </row>
    <row r="297" spans="1:38" ht="30" x14ac:dyDescent="0.25">
      <c r="A297" s="95">
        <v>291</v>
      </c>
      <c r="B297" s="287"/>
      <c r="C297" s="339"/>
      <c r="D297" s="195"/>
      <c r="E297" s="195"/>
      <c r="F297" s="195"/>
      <c r="G297" s="195"/>
      <c r="H297" s="195"/>
      <c r="I297" s="195"/>
      <c r="J297" s="195"/>
      <c r="K297" s="195"/>
      <c r="L297" s="289"/>
      <c r="M297" s="195"/>
      <c r="N297" s="195"/>
      <c r="O297" s="195"/>
      <c r="P297" s="195"/>
      <c r="Q297" s="195"/>
      <c r="R297" s="162"/>
      <c r="S297" s="162"/>
      <c r="T297" s="165"/>
      <c r="U297" s="162"/>
      <c r="V297" s="166"/>
      <c r="W297" s="162"/>
      <c r="X297" s="162"/>
      <c r="Y297" s="162"/>
      <c r="Z297" s="162"/>
      <c r="AA297" s="162"/>
      <c r="AB297" s="162"/>
      <c r="AC297" s="162"/>
      <c r="AD297" s="162"/>
      <c r="AE297" s="162"/>
      <c r="AF297" s="166"/>
      <c r="AG297" s="162" t="s">
        <v>6388</v>
      </c>
      <c r="AH297" s="162"/>
      <c r="AI297" s="162">
        <v>0.10199999999999999</v>
      </c>
      <c r="AJ297" s="162"/>
      <c r="AK297" s="163" t="s">
        <v>6377</v>
      </c>
      <c r="AL297" s="162" t="s">
        <v>6045</v>
      </c>
    </row>
    <row r="298" spans="1:38" ht="30" x14ac:dyDescent="0.25">
      <c r="A298" s="95">
        <v>292</v>
      </c>
      <c r="B298" s="185"/>
      <c r="C298" s="310"/>
      <c r="D298" s="296"/>
      <c r="E298" s="296"/>
      <c r="F298" s="296"/>
      <c r="G298" s="296"/>
      <c r="H298" s="296"/>
      <c r="I298" s="296"/>
      <c r="J298" s="296"/>
      <c r="K298" s="296"/>
      <c r="L298" s="298"/>
      <c r="M298" s="296"/>
      <c r="N298" s="296"/>
      <c r="O298" s="296"/>
      <c r="P298" s="296"/>
      <c r="Q298" s="296"/>
      <c r="R298" s="162"/>
      <c r="S298" s="162"/>
      <c r="T298" s="165"/>
      <c r="U298" s="162"/>
      <c r="V298" s="166"/>
      <c r="W298" s="162"/>
      <c r="X298" s="162"/>
      <c r="Y298" s="162"/>
      <c r="Z298" s="162"/>
      <c r="AA298" s="162"/>
      <c r="AB298" s="162"/>
      <c r="AC298" s="162"/>
      <c r="AD298" s="162"/>
      <c r="AE298" s="162"/>
      <c r="AF298" s="166"/>
      <c r="AG298" s="162" t="s">
        <v>6389</v>
      </c>
      <c r="AH298" s="162" t="s">
        <v>6390</v>
      </c>
      <c r="AI298" s="162">
        <v>0.05</v>
      </c>
      <c r="AJ298" s="162">
        <v>1964</v>
      </c>
      <c r="AK298" s="163" t="s">
        <v>6371</v>
      </c>
      <c r="AL298" s="156"/>
    </row>
    <row r="299" spans="1:38" ht="30" x14ac:dyDescent="0.25">
      <c r="A299" s="95">
        <v>293</v>
      </c>
      <c r="B299" s="185"/>
      <c r="C299" s="310"/>
      <c r="D299" s="296"/>
      <c r="E299" s="296"/>
      <c r="F299" s="296"/>
      <c r="G299" s="296"/>
      <c r="H299" s="296"/>
      <c r="I299" s="296"/>
      <c r="J299" s="296"/>
      <c r="K299" s="296"/>
      <c r="L299" s="298"/>
      <c r="M299" s="296"/>
      <c r="N299" s="296"/>
      <c r="O299" s="296"/>
      <c r="P299" s="296"/>
      <c r="Q299" s="296"/>
      <c r="R299" s="162"/>
      <c r="S299" s="162"/>
      <c r="T299" s="165"/>
      <c r="U299" s="162"/>
      <c r="V299" s="166"/>
      <c r="W299" s="162"/>
      <c r="X299" s="162"/>
      <c r="Y299" s="162"/>
      <c r="Z299" s="162"/>
      <c r="AA299" s="162"/>
      <c r="AB299" s="162"/>
      <c r="AC299" s="162"/>
      <c r="AD299" s="162"/>
      <c r="AE299" s="162"/>
      <c r="AF299" s="166"/>
      <c r="AG299" s="162" t="s">
        <v>6391</v>
      </c>
      <c r="AH299" s="162" t="s">
        <v>6392</v>
      </c>
      <c r="AI299" s="162">
        <v>0.06</v>
      </c>
      <c r="AJ299" s="162">
        <v>1964</v>
      </c>
      <c r="AK299" s="163" t="s">
        <v>6374</v>
      </c>
      <c r="AL299" s="156"/>
    </row>
    <row r="300" spans="1:38" ht="30" x14ac:dyDescent="0.25">
      <c r="A300" s="95">
        <v>294</v>
      </c>
      <c r="B300" s="185"/>
      <c r="C300" s="310"/>
      <c r="D300" s="296"/>
      <c r="E300" s="296"/>
      <c r="F300" s="296"/>
      <c r="G300" s="296"/>
      <c r="H300" s="296"/>
      <c r="I300" s="296"/>
      <c r="J300" s="296"/>
      <c r="K300" s="296"/>
      <c r="L300" s="298"/>
      <c r="M300" s="296"/>
      <c r="N300" s="296"/>
      <c r="O300" s="296"/>
      <c r="P300" s="296"/>
      <c r="Q300" s="296"/>
      <c r="R300" s="162"/>
      <c r="S300" s="162"/>
      <c r="T300" s="165"/>
      <c r="U300" s="162"/>
      <c r="V300" s="166"/>
      <c r="W300" s="162"/>
      <c r="X300" s="162"/>
      <c r="Y300" s="162"/>
      <c r="Z300" s="162"/>
      <c r="AA300" s="162"/>
      <c r="AB300" s="162"/>
      <c r="AC300" s="162"/>
      <c r="AD300" s="162"/>
      <c r="AE300" s="162"/>
      <c r="AF300" s="166"/>
      <c r="AG300" s="162" t="s">
        <v>6393</v>
      </c>
      <c r="AH300" s="162" t="s">
        <v>6394</v>
      </c>
      <c r="AI300" s="162">
        <v>7.1999999999999995E-2</v>
      </c>
      <c r="AJ300" s="162">
        <v>1964</v>
      </c>
      <c r="AK300" s="163" t="s">
        <v>6374</v>
      </c>
      <c r="AL300" s="156"/>
    </row>
    <row r="301" spans="1:38" ht="45" x14ac:dyDescent="0.25">
      <c r="A301" s="95">
        <v>295</v>
      </c>
      <c r="B301" s="185"/>
      <c r="C301" s="310"/>
      <c r="D301" s="296"/>
      <c r="E301" s="296"/>
      <c r="F301" s="296"/>
      <c r="G301" s="296"/>
      <c r="H301" s="296"/>
      <c r="I301" s="296"/>
      <c r="J301" s="296"/>
      <c r="K301" s="296"/>
      <c r="L301" s="298"/>
      <c r="M301" s="296"/>
      <c r="N301" s="296"/>
      <c r="O301" s="296"/>
      <c r="P301" s="296"/>
      <c r="Q301" s="296"/>
      <c r="R301" s="162"/>
      <c r="S301" s="162"/>
      <c r="T301" s="165"/>
      <c r="U301" s="162"/>
      <c r="V301" s="166"/>
      <c r="W301" s="162"/>
      <c r="X301" s="162"/>
      <c r="Y301" s="162"/>
      <c r="Z301" s="162"/>
      <c r="AA301" s="162"/>
      <c r="AB301" s="162"/>
      <c r="AC301" s="162"/>
      <c r="AD301" s="162"/>
      <c r="AE301" s="162"/>
      <c r="AF301" s="166"/>
      <c r="AG301" s="162" t="s">
        <v>6395</v>
      </c>
      <c r="AH301" s="162" t="s">
        <v>6396</v>
      </c>
      <c r="AI301" s="162">
        <v>4.9000000000000002E-2</v>
      </c>
      <c r="AJ301" s="162">
        <v>1964</v>
      </c>
      <c r="AK301" s="163" t="s">
        <v>6380</v>
      </c>
      <c r="AL301" s="162" t="s">
        <v>5906</v>
      </c>
    </row>
    <row r="302" spans="1:38" ht="45.75" thickBot="1" x14ac:dyDescent="0.3">
      <c r="A302" s="95">
        <v>296</v>
      </c>
      <c r="B302" s="259"/>
      <c r="C302" s="324"/>
      <c r="D302" s="299"/>
      <c r="E302" s="299"/>
      <c r="F302" s="299"/>
      <c r="G302" s="299"/>
      <c r="H302" s="299"/>
      <c r="I302" s="299"/>
      <c r="J302" s="299"/>
      <c r="K302" s="299"/>
      <c r="L302" s="301"/>
      <c r="M302" s="293"/>
      <c r="N302" s="293"/>
      <c r="O302" s="293"/>
      <c r="P302" s="293"/>
      <c r="Q302" s="294"/>
      <c r="R302" s="175"/>
      <c r="S302" s="175"/>
      <c r="T302" s="196"/>
      <c r="U302" s="175"/>
      <c r="V302" s="177"/>
      <c r="W302" s="175"/>
      <c r="X302" s="175"/>
      <c r="Y302" s="175"/>
      <c r="Z302" s="175"/>
      <c r="AA302" s="175"/>
      <c r="AB302" s="162"/>
      <c r="AC302" s="162"/>
      <c r="AD302" s="162"/>
      <c r="AE302" s="162"/>
      <c r="AF302" s="166"/>
      <c r="AG302" s="175" t="s">
        <v>6397</v>
      </c>
      <c r="AH302" s="175"/>
      <c r="AI302" s="175">
        <v>5.3999999999999999E-2</v>
      </c>
      <c r="AJ302" s="175">
        <v>1964</v>
      </c>
      <c r="AK302" s="194" t="s">
        <v>6380</v>
      </c>
      <c r="AL302" s="156"/>
    </row>
    <row r="303" spans="1:38" ht="30" x14ac:dyDescent="0.25">
      <c r="A303" s="95">
        <v>297</v>
      </c>
      <c r="B303" s="207"/>
      <c r="C303" s="311"/>
      <c r="D303" s="208"/>
      <c r="E303" s="208"/>
      <c r="F303" s="208"/>
      <c r="G303" s="208"/>
      <c r="H303" s="208"/>
      <c r="I303" s="208"/>
      <c r="J303" s="208"/>
      <c r="K303" s="208"/>
      <c r="L303" s="222"/>
      <c r="M303" s="208"/>
      <c r="N303" s="208"/>
      <c r="O303" s="208"/>
      <c r="P303" s="208"/>
      <c r="Q303" s="296"/>
      <c r="R303" s="162"/>
      <c r="S303" s="162"/>
      <c r="T303" s="165"/>
      <c r="U303" s="162"/>
      <c r="V303" s="162"/>
      <c r="W303" s="162"/>
      <c r="X303" s="162"/>
      <c r="Y303" s="162"/>
      <c r="Z303" s="162"/>
      <c r="AA303" s="162"/>
      <c r="AB303" s="162"/>
      <c r="AC303" s="162"/>
      <c r="AD303" s="162"/>
      <c r="AE303" s="162"/>
      <c r="AF303" s="166"/>
      <c r="AG303" s="162" t="s">
        <v>6398</v>
      </c>
      <c r="AH303" s="162" t="s">
        <v>6399</v>
      </c>
      <c r="AI303" s="162">
        <v>0.17699999999999999</v>
      </c>
      <c r="AJ303" s="162">
        <v>2017</v>
      </c>
      <c r="AK303" s="163" t="s">
        <v>6400</v>
      </c>
      <c r="AL303" s="156"/>
    </row>
    <row r="304" spans="1:38" ht="30" x14ac:dyDescent="0.25">
      <c r="A304" s="95">
        <v>298</v>
      </c>
      <c r="B304" s="207"/>
      <c r="C304" s="311"/>
      <c r="D304" s="208"/>
      <c r="E304" s="208"/>
      <c r="F304" s="208"/>
      <c r="G304" s="208"/>
      <c r="H304" s="208"/>
      <c r="I304" s="208"/>
      <c r="J304" s="208"/>
      <c r="K304" s="208"/>
      <c r="L304" s="307"/>
      <c r="M304" s="208"/>
      <c r="N304" s="208"/>
      <c r="O304" s="208"/>
      <c r="P304" s="208"/>
      <c r="Q304" s="195"/>
      <c r="R304" s="162"/>
      <c r="S304" s="162"/>
      <c r="T304" s="165"/>
      <c r="U304" s="162"/>
      <c r="V304" s="162"/>
      <c r="W304" s="162"/>
      <c r="X304" s="162"/>
      <c r="Y304" s="162"/>
      <c r="Z304" s="162"/>
      <c r="AA304" s="162"/>
      <c r="AB304" s="162"/>
      <c r="AC304" s="162"/>
      <c r="AD304" s="162"/>
      <c r="AE304" s="162"/>
      <c r="AF304" s="166"/>
      <c r="AG304" s="162" t="s">
        <v>6398</v>
      </c>
      <c r="AH304" s="162" t="s">
        <v>6401</v>
      </c>
      <c r="AI304" s="162">
        <v>0.18</v>
      </c>
      <c r="AJ304" s="162">
        <v>2017</v>
      </c>
      <c r="AK304" s="163" t="s">
        <v>6400</v>
      </c>
      <c r="AL304" s="156"/>
    </row>
    <row r="305" spans="1:38" ht="30.75" thickBot="1" x14ac:dyDescent="0.3">
      <c r="A305" s="95">
        <v>299</v>
      </c>
      <c r="B305" s="207"/>
      <c r="C305" s="311"/>
      <c r="D305" s="208"/>
      <c r="E305" s="208"/>
      <c r="F305" s="208"/>
      <c r="G305" s="208"/>
      <c r="H305" s="208"/>
      <c r="I305" s="208"/>
      <c r="J305" s="208"/>
      <c r="K305" s="208"/>
      <c r="L305" s="307"/>
      <c r="M305" s="208"/>
      <c r="N305" s="208"/>
      <c r="O305" s="208"/>
      <c r="P305" s="208"/>
      <c r="Q305" s="212"/>
      <c r="R305" s="175"/>
      <c r="S305" s="175"/>
      <c r="T305" s="196"/>
      <c r="U305" s="175"/>
      <c r="V305" s="175"/>
      <c r="W305" s="175"/>
      <c r="X305" s="175"/>
      <c r="Y305" s="175"/>
      <c r="Z305" s="175"/>
      <c r="AA305" s="175"/>
      <c r="AB305" s="175"/>
      <c r="AC305" s="175"/>
      <c r="AD305" s="175"/>
      <c r="AE305" s="175"/>
      <c r="AF305" s="177"/>
      <c r="AG305" s="175" t="s">
        <v>6398</v>
      </c>
      <c r="AH305" s="175" t="s">
        <v>6402</v>
      </c>
      <c r="AI305" s="175">
        <v>0.152</v>
      </c>
      <c r="AJ305" s="175">
        <v>2017</v>
      </c>
      <c r="AK305" s="194" t="s">
        <v>6400</v>
      </c>
      <c r="AL305" s="329"/>
    </row>
    <row r="306" spans="1:38" ht="30" x14ac:dyDescent="0.25">
      <c r="A306" s="95">
        <v>300</v>
      </c>
      <c r="B306" s="205">
        <f>B287+1</f>
        <v>59</v>
      </c>
      <c r="C306" s="206" t="s">
        <v>5404</v>
      </c>
      <c r="D306" s="283"/>
      <c r="E306" s="283"/>
      <c r="F306" s="283"/>
      <c r="G306" s="283"/>
      <c r="H306" s="283"/>
      <c r="I306" s="283"/>
      <c r="J306" s="283"/>
      <c r="K306" s="283"/>
      <c r="L306" s="285"/>
      <c r="M306" s="160" t="s">
        <v>6403</v>
      </c>
      <c r="N306" s="160" t="s">
        <v>6404</v>
      </c>
      <c r="O306" s="160">
        <v>0.32200000000000001</v>
      </c>
      <c r="P306" s="160">
        <v>1976</v>
      </c>
      <c r="Q306" s="193" t="s">
        <v>5537</v>
      </c>
      <c r="R306" s="160" t="s">
        <v>6405</v>
      </c>
      <c r="S306" s="160" t="s">
        <v>1787</v>
      </c>
      <c r="T306" s="160">
        <v>2007</v>
      </c>
      <c r="U306" s="160" t="s">
        <v>1642</v>
      </c>
      <c r="V306" s="193" t="s">
        <v>5561</v>
      </c>
      <c r="W306" s="283"/>
      <c r="X306" s="283"/>
      <c r="Y306" s="283"/>
      <c r="Z306" s="283"/>
      <c r="AA306" s="283"/>
      <c r="AB306" s="283"/>
      <c r="AC306" s="283"/>
      <c r="AD306" s="283"/>
      <c r="AE306" s="283"/>
      <c r="AF306" s="285"/>
      <c r="AG306" s="160" t="s">
        <v>6406</v>
      </c>
      <c r="AH306" s="160" t="s">
        <v>6407</v>
      </c>
      <c r="AI306" s="160">
        <v>8.1000000000000003E-2</v>
      </c>
      <c r="AJ306" s="160" t="s">
        <v>6408</v>
      </c>
      <c r="AK306" s="161" t="s">
        <v>6409</v>
      </c>
      <c r="AL306" s="372"/>
    </row>
    <row r="307" spans="1:38" ht="15.75" thickBot="1" x14ac:dyDescent="0.3">
      <c r="A307" s="95">
        <v>301</v>
      </c>
      <c r="B307" s="210"/>
      <c r="C307" s="373"/>
      <c r="D307" s="293"/>
      <c r="E307" s="293"/>
      <c r="F307" s="293"/>
      <c r="G307" s="293"/>
      <c r="H307" s="293"/>
      <c r="I307" s="293"/>
      <c r="J307" s="293"/>
      <c r="K307" s="293"/>
      <c r="L307" s="294"/>
      <c r="M307" s="293"/>
      <c r="N307" s="293"/>
      <c r="O307" s="293"/>
      <c r="P307" s="293"/>
      <c r="Q307" s="294"/>
      <c r="R307" s="293"/>
      <c r="S307" s="293"/>
      <c r="T307" s="293"/>
      <c r="U307" s="293"/>
      <c r="V307" s="294"/>
      <c r="W307" s="293"/>
      <c r="X307" s="293"/>
      <c r="Y307" s="293"/>
      <c r="Z307" s="293"/>
      <c r="AA307" s="293"/>
      <c r="AB307" s="293"/>
      <c r="AC307" s="293"/>
      <c r="AD307" s="293"/>
      <c r="AE307" s="293"/>
      <c r="AF307" s="294"/>
      <c r="AG307" s="173" t="s">
        <v>6410</v>
      </c>
      <c r="AH307" s="173" t="s">
        <v>6411</v>
      </c>
      <c r="AI307" s="173">
        <v>9.2999999999999999E-2</v>
      </c>
      <c r="AJ307" s="173">
        <v>2000</v>
      </c>
      <c r="AK307" s="174" t="s">
        <v>3179</v>
      </c>
      <c r="AL307" s="330"/>
    </row>
    <row r="308" spans="1:38" ht="30.75" thickBot="1" x14ac:dyDescent="0.3">
      <c r="A308" s="95">
        <v>302</v>
      </c>
      <c r="B308" s="210"/>
      <c r="C308" s="373"/>
      <c r="D308" s="293"/>
      <c r="E308" s="293"/>
      <c r="F308" s="293"/>
      <c r="G308" s="293"/>
      <c r="H308" s="293"/>
      <c r="I308" s="293"/>
      <c r="J308" s="293"/>
      <c r="K308" s="293"/>
      <c r="L308" s="294"/>
      <c r="M308" s="293"/>
      <c r="N308" s="293"/>
      <c r="O308" s="293"/>
      <c r="P308" s="293"/>
      <c r="Q308" s="294"/>
      <c r="R308" s="293"/>
      <c r="S308" s="293"/>
      <c r="T308" s="293"/>
      <c r="U308" s="293"/>
      <c r="V308" s="294"/>
      <c r="W308" s="293"/>
      <c r="X308" s="293"/>
      <c r="Y308" s="293"/>
      <c r="Z308" s="293"/>
      <c r="AA308" s="293"/>
      <c r="AB308" s="293"/>
      <c r="AC308" s="293"/>
      <c r="AD308" s="293"/>
      <c r="AE308" s="293"/>
      <c r="AF308" s="294"/>
      <c r="AG308" s="173" t="s">
        <v>6412</v>
      </c>
      <c r="AH308" s="173" t="s">
        <v>6413</v>
      </c>
      <c r="AI308" s="173">
        <v>0.20499999999999999</v>
      </c>
      <c r="AJ308" s="173">
        <v>2014</v>
      </c>
      <c r="AK308" s="174"/>
      <c r="AL308" s="331"/>
    </row>
    <row r="309" spans="1:38" ht="30" x14ac:dyDescent="0.25">
      <c r="A309" s="95">
        <v>303</v>
      </c>
      <c r="B309" s="185">
        <f>B306+1</f>
        <v>60</v>
      </c>
      <c r="C309" s="186" t="s">
        <v>5978</v>
      </c>
      <c r="D309" s="283"/>
      <c r="E309" s="283"/>
      <c r="F309" s="283"/>
      <c r="G309" s="283"/>
      <c r="H309" s="283"/>
      <c r="I309" s="283"/>
      <c r="J309" s="283"/>
      <c r="K309" s="283"/>
      <c r="L309" s="285"/>
      <c r="M309" s="296"/>
      <c r="N309" s="296"/>
      <c r="O309" s="296"/>
      <c r="P309" s="296"/>
      <c r="Q309" s="296"/>
      <c r="R309" s="169" t="s">
        <v>1790</v>
      </c>
      <c r="S309" s="169" t="s">
        <v>1790</v>
      </c>
      <c r="T309" s="169">
        <v>1976</v>
      </c>
      <c r="U309" s="169" t="s">
        <v>6414</v>
      </c>
      <c r="V309" s="170" t="s">
        <v>5489</v>
      </c>
      <c r="W309" s="169" t="s">
        <v>6415</v>
      </c>
      <c r="X309" s="169">
        <v>0.15</v>
      </c>
      <c r="Y309" s="169" t="s">
        <v>6416</v>
      </c>
      <c r="Z309" s="169"/>
      <c r="AA309" s="169">
        <v>2013</v>
      </c>
      <c r="AB309" s="169" t="s">
        <v>267</v>
      </c>
      <c r="AC309" s="169"/>
      <c r="AD309" s="169"/>
      <c r="AE309" s="169">
        <v>4</v>
      </c>
      <c r="AF309" s="170">
        <f>SUM(AC309:AE309)</f>
        <v>4</v>
      </c>
      <c r="AG309" s="296"/>
      <c r="AH309" s="296"/>
      <c r="AI309" s="296"/>
      <c r="AJ309" s="296"/>
      <c r="AK309" s="297"/>
      <c r="AL309" s="159"/>
    </row>
    <row r="310" spans="1:38" ht="15.75" thickBot="1" x14ac:dyDescent="0.3">
      <c r="A310" s="95">
        <v>304</v>
      </c>
      <c r="B310" s="210"/>
      <c r="C310" s="373"/>
      <c r="D310" s="293"/>
      <c r="E310" s="293"/>
      <c r="F310" s="293"/>
      <c r="G310" s="293"/>
      <c r="H310" s="293"/>
      <c r="I310" s="293"/>
      <c r="J310" s="293"/>
      <c r="K310" s="293"/>
      <c r="L310" s="294"/>
      <c r="M310" s="293"/>
      <c r="N310" s="293"/>
      <c r="O310" s="293"/>
      <c r="P310" s="293"/>
      <c r="Q310" s="293"/>
      <c r="R310" s="173" t="s">
        <v>6417</v>
      </c>
      <c r="S310" s="173"/>
      <c r="T310" s="173"/>
      <c r="U310" s="173"/>
      <c r="V310" s="180"/>
      <c r="W310" s="293"/>
      <c r="X310" s="293"/>
      <c r="Y310" s="293"/>
      <c r="Z310" s="293"/>
      <c r="AA310" s="293"/>
      <c r="AB310" s="293"/>
      <c r="AC310" s="293"/>
      <c r="AD310" s="293"/>
      <c r="AE310" s="293"/>
      <c r="AF310" s="308"/>
      <c r="AG310" s="293"/>
      <c r="AH310" s="293"/>
      <c r="AI310" s="293"/>
      <c r="AJ310" s="293"/>
      <c r="AK310" s="308"/>
      <c r="AL310" s="156"/>
    </row>
    <row r="311" spans="1:38" x14ac:dyDescent="0.25">
      <c r="A311" s="95">
        <v>305</v>
      </c>
      <c r="B311" s="205">
        <f>B309+1</f>
        <v>61</v>
      </c>
      <c r="C311" s="271" t="s">
        <v>5978</v>
      </c>
      <c r="D311" s="283"/>
      <c r="E311" s="283"/>
      <c r="F311" s="283"/>
      <c r="G311" s="283"/>
      <c r="H311" s="283"/>
      <c r="I311" s="283"/>
      <c r="J311" s="283"/>
      <c r="K311" s="283"/>
      <c r="L311" s="285"/>
      <c r="M311" s="283"/>
      <c r="N311" s="283"/>
      <c r="O311" s="283"/>
      <c r="P311" s="283"/>
      <c r="Q311" s="283"/>
      <c r="R311" s="160" t="s">
        <v>6418</v>
      </c>
      <c r="S311" s="160" t="s">
        <v>6418</v>
      </c>
      <c r="T311" s="160">
        <v>1960</v>
      </c>
      <c r="U311" s="160" t="s">
        <v>975</v>
      </c>
      <c r="V311" s="193" t="s">
        <v>5489</v>
      </c>
      <c r="W311" s="160" t="s">
        <v>6419</v>
      </c>
      <c r="X311" s="160">
        <v>0.307</v>
      </c>
      <c r="Y311" s="160" t="s">
        <v>6420</v>
      </c>
      <c r="Z311" s="160"/>
      <c r="AA311" s="160">
        <v>1999</v>
      </c>
      <c r="AB311" s="160" t="s">
        <v>267</v>
      </c>
      <c r="AC311" s="160"/>
      <c r="AD311" s="160"/>
      <c r="AE311" s="160">
        <v>3</v>
      </c>
      <c r="AF311" s="193">
        <f>SUM(AC311:AE311)</f>
        <v>3</v>
      </c>
      <c r="AG311" s="283"/>
      <c r="AH311" s="283"/>
      <c r="AI311" s="283"/>
      <c r="AJ311" s="283"/>
      <c r="AK311" s="295"/>
      <c r="AL311" s="156"/>
    </row>
    <row r="312" spans="1:38" ht="15.75" thickBot="1" x14ac:dyDescent="0.3">
      <c r="A312" s="95">
        <v>306</v>
      </c>
      <c r="B312" s="210"/>
      <c r="C312" s="374"/>
      <c r="D312" s="293"/>
      <c r="E312" s="293"/>
      <c r="F312" s="293"/>
      <c r="G312" s="293"/>
      <c r="H312" s="293"/>
      <c r="I312" s="293"/>
      <c r="J312" s="293"/>
      <c r="K312" s="293"/>
      <c r="L312" s="294"/>
      <c r="M312" s="293"/>
      <c r="N312" s="293"/>
      <c r="O312" s="293"/>
      <c r="P312" s="293"/>
      <c r="Q312" s="293"/>
      <c r="R312" s="173" t="s">
        <v>6421</v>
      </c>
      <c r="S312" s="173"/>
      <c r="T312" s="173"/>
      <c r="U312" s="173"/>
      <c r="V312" s="180"/>
      <c r="W312" s="173"/>
      <c r="X312" s="173"/>
      <c r="Y312" s="173"/>
      <c r="Z312" s="173"/>
      <c r="AA312" s="173"/>
      <c r="AB312" s="173"/>
      <c r="AC312" s="173"/>
      <c r="AD312" s="173"/>
      <c r="AE312" s="173"/>
      <c r="AF312" s="180"/>
      <c r="AG312" s="293"/>
      <c r="AH312" s="293"/>
      <c r="AI312" s="293"/>
      <c r="AJ312" s="293"/>
      <c r="AK312" s="308"/>
      <c r="AL312" s="156"/>
    </row>
    <row r="313" spans="1:38" ht="26.25" thickBot="1" x14ac:dyDescent="0.3">
      <c r="A313" s="95">
        <v>307</v>
      </c>
      <c r="B313" s="187">
        <f>B311+1</f>
        <v>62</v>
      </c>
      <c r="C313" s="224" t="s">
        <v>5404</v>
      </c>
      <c r="D313" s="360"/>
      <c r="E313" s="360"/>
      <c r="F313" s="360"/>
      <c r="G313" s="360"/>
      <c r="H313" s="360"/>
      <c r="I313" s="360"/>
      <c r="J313" s="360"/>
      <c r="K313" s="360"/>
      <c r="L313" s="360"/>
      <c r="M313" s="375" t="s">
        <v>6422</v>
      </c>
      <c r="N313" s="213" t="s">
        <v>6423</v>
      </c>
      <c r="O313" s="213">
        <v>0.35399999999999998</v>
      </c>
      <c r="P313" s="213">
        <v>1998</v>
      </c>
      <c r="Q313" s="214" t="s">
        <v>5511</v>
      </c>
      <c r="R313" s="360"/>
      <c r="S313" s="360"/>
      <c r="T313" s="360"/>
      <c r="U313" s="360"/>
      <c r="V313" s="361"/>
      <c r="W313" s="360"/>
      <c r="X313" s="360"/>
      <c r="Y313" s="360"/>
      <c r="Z313" s="360"/>
      <c r="AA313" s="360"/>
      <c r="AB313" s="360"/>
      <c r="AC313" s="360"/>
      <c r="AD313" s="360"/>
      <c r="AE313" s="360"/>
      <c r="AF313" s="360"/>
      <c r="AG313" s="375" t="s">
        <v>6424</v>
      </c>
      <c r="AH313" s="213"/>
      <c r="AI313" s="213">
        <v>7.9000000000000001E-2</v>
      </c>
      <c r="AJ313" s="213">
        <v>1973</v>
      </c>
      <c r="AK313" s="202"/>
      <c r="AL313" s="156"/>
    </row>
    <row r="314" spans="1:38" ht="30.75" thickBot="1" x14ac:dyDescent="0.3">
      <c r="A314" s="95">
        <v>308</v>
      </c>
      <c r="B314" s="187">
        <f>B313+1</f>
        <v>63</v>
      </c>
      <c r="C314" s="186" t="s">
        <v>5447</v>
      </c>
      <c r="D314" s="283"/>
      <c r="E314" s="283"/>
      <c r="F314" s="283"/>
      <c r="G314" s="283"/>
      <c r="H314" s="283"/>
      <c r="I314" s="283"/>
      <c r="J314" s="283"/>
      <c r="K314" s="283"/>
      <c r="L314" s="283"/>
      <c r="M314" s="160" t="s">
        <v>6425</v>
      </c>
      <c r="N314" s="160" t="s">
        <v>6426</v>
      </c>
      <c r="O314" s="160">
        <v>0.41199999999999998</v>
      </c>
      <c r="P314" s="160">
        <v>2002</v>
      </c>
      <c r="Q314" s="193" t="s">
        <v>6427</v>
      </c>
      <c r="R314" s="160" t="s">
        <v>1796</v>
      </c>
      <c r="S314" s="160" t="s">
        <v>1796</v>
      </c>
      <c r="T314" s="160">
        <v>2002</v>
      </c>
      <c r="U314" s="160" t="s">
        <v>1642</v>
      </c>
      <c r="V314" s="193" t="s">
        <v>5468</v>
      </c>
      <c r="W314" s="160" t="s">
        <v>6428</v>
      </c>
      <c r="X314" s="160">
        <v>2.3119999999999998</v>
      </c>
      <c r="Y314" s="160" t="s">
        <v>6429</v>
      </c>
      <c r="Z314" s="160"/>
      <c r="AA314" s="160">
        <v>2002</v>
      </c>
      <c r="AB314" s="160" t="s">
        <v>6430</v>
      </c>
      <c r="AC314" s="160">
        <v>27</v>
      </c>
      <c r="AD314" s="160"/>
      <c r="AE314" s="160">
        <v>26</v>
      </c>
      <c r="AF314" s="193">
        <f>SUM(AC314:AE314)</f>
        <v>53</v>
      </c>
      <c r="AG314" s="283"/>
      <c r="AH314" s="283"/>
      <c r="AI314" s="283"/>
      <c r="AJ314" s="283"/>
      <c r="AK314" s="295"/>
      <c r="AL314" s="156"/>
    </row>
    <row r="315" spans="1:38" ht="15.75" thickBot="1" x14ac:dyDescent="0.3">
      <c r="A315" s="95">
        <v>309</v>
      </c>
      <c r="B315" s="287"/>
      <c r="C315" s="291"/>
      <c r="D315" s="195"/>
      <c r="E315" s="195"/>
      <c r="F315" s="195"/>
      <c r="G315" s="195"/>
      <c r="H315" s="195"/>
      <c r="I315" s="195"/>
      <c r="J315" s="195"/>
      <c r="K315" s="195"/>
      <c r="L315" s="195"/>
      <c r="M315" s="162"/>
      <c r="N315" s="162"/>
      <c r="O315" s="162"/>
      <c r="P315" s="162"/>
      <c r="Q315" s="166"/>
      <c r="R315" s="162" t="s">
        <v>6431</v>
      </c>
      <c r="S315" s="162"/>
      <c r="T315" s="162"/>
      <c r="U315" s="162"/>
      <c r="V315" s="166"/>
      <c r="W315" s="162"/>
      <c r="X315" s="162"/>
      <c r="Y315" s="162"/>
      <c r="Z315" s="162"/>
      <c r="AA315" s="162"/>
      <c r="AB315" s="162"/>
      <c r="AC315" s="162"/>
      <c r="AD315" s="162"/>
      <c r="AE315" s="162"/>
      <c r="AF315" s="166"/>
      <c r="AG315" s="195"/>
      <c r="AH315" s="195"/>
      <c r="AI315" s="195"/>
      <c r="AJ315" s="195"/>
      <c r="AK315" s="290"/>
      <c r="AL315" s="156"/>
    </row>
    <row r="316" spans="1:38" ht="30" x14ac:dyDescent="0.25">
      <c r="A316" s="95">
        <v>310</v>
      </c>
      <c r="B316" s="265">
        <f>B314+1</f>
        <v>64</v>
      </c>
      <c r="C316" s="206" t="s">
        <v>5404</v>
      </c>
      <c r="D316" s="283"/>
      <c r="E316" s="283"/>
      <c r="F316" s="283"/>
      <c r="G316" s="283"/>
      <c r="H316" s="283"/>
      <c r="I316" s="283"/>
      <c r="J316" s="283"/>
      <c r="K316" s="283"/>
      <c r="L316" s="283"/>
      <c r="M316" s="160"/>
      <c r="N316" s="160"/>
      <c r="O316" s="160"/>
      <c r="P316" s="160"/>
      <c r="Q316" s="193"/>
      <c r="R316" s="160" t="s">
        <v>1798</v>
      </c>
      <c r="S316" s="227" t="s">
        <v>1798</v>
      </c>
      <c r="T316" s="227">
        <v>1985</v>
      </c>
      <c r="U316" s="189" t="s">
        <v>1642</v>
      </c>
      <c r="V316" s="193" t="s">
        <v>5723</v>
      </c>
      <c r="W316" s="160" t="s">
        <v>6432</v>
      </c>
      <c r="X316" s="160">
        <v>0.125</v>
      </c>
      <c r="Y316" s="160" t="s">
        <v>6433</v>
      </c>
      <c r="Z316" s="160"/>
      <c r="AA316" s="160">
        <v>1949</v>
      </c>
      <c r="AB316" s="160" t="s">
        <v>6434</v>
      </c>
      <c r="AC316" s="160"/>
      <c r="AD316" s="160"/>
      <c r="AE316" s="160"/>
      <c r="AF316" s="193">
        <f>SUM(AC316:AE316)</f>
        <v>0</v>
      </c>
      <c r="AG316" s="160" t="s">
        <v>6435</v>
      </c>
      <c r="AH316" s="160" t="s">
        <v>6436</v>
      </c>
      <c r="AI316" s="160">
        <v>1.9E-2</v>
      </c>
      <c r="AJ316" s="160">
        <v>1963</v>
      </c>
      <c r="AK316" s="161" t="s">
        <v>1258</v>
      </c>
      <c r="AL316" s="156"/>
    </row>
    <row r="317" spans="1:38" ht="30" x14ac:dyDescent="0.25">
      <c r="A317" s="95">
        <v>311</v>
      </c>
      <c r="B317" s="171"/>
      <c r="C317" s="271" t="s">
        <v>5397</v>
      </c>
      <c r="D317" s="195"/>
      <c r="E317" s="195"/>
      <c r="F317" s="195"/>
      <c r="G317" s="195"/>
      <c r="H317" s="195"/>
      <c r="I317" s="195"/>
      <c r="J317" s="195"/>
      <c r="K317" s="195"/>
      <c r="L317" s="195"/>
      <c r="M317" s="162"/>
      <c r="N317" s="162"/>
      <c r="O317" s="162"/>
      <c r="P317" s="162"/>
      <c r="Q317" s="166"/>
      <c r="R317" s="162" t="s">
        <v>6437</v>
      </c>
      <c r="S317" s="178"/>
      <c r="T317" s="178"/>
      <c r="U317" s="162"/>
      <c r="V317" s="166"/>
      <c r="W317" s="162"/>
      <c r="X317" s="162"/>
      <c r="Y317" s="162"/>
      <c r="Z317" s="162"/>
      <c r="AA317" s="162"/>
      <c r="AB317" s="162"/>
      <c r="AC317" s="162"/>
      <c r="AD317" s="162"/>
      <c r="AE317" s="162"/>
      <c r="AF317" s="166"/>
      <c r="AG317" s="162" t="s">
        <v>6438</v>
      </c>
      <c r="AH317" s="162" t="s">
        <v>6439</v>
      </c>
      <c r="AI317" s="162">
        <v>7.6999999999999999E-2</v>
      </c>
      <c r="AJ317" s="162">
        <v>1963</v>
      </c>
      <c r="AK317" s="163" t="s">
        <v>6440</v>
      </c>
      <c r="AL317" s="156"/>
    </row>
    <row r="318" spans="1:38" ht="30" x14ac:dyDescent="0.25">
      <c r="A318" s="95">
        <v>312</v>
      </c>
      <c r="B318" s="171"/>
      <c r="C318" s="291"/>
      <c r="D318" s="195"/>
      <c r="E318" s="195"/>
      <c r="F318" s="195"/>
      <c r="G318" s="195"/>
      <c r="H318" s="195"/>
      <c r="I318" s="195"/>
      <c r="J318" s="195"/>
      <c r="K318" s="195"/>
      <c r="L318" s="195"/>
      <c r="M318" s="162"/>
      <c r="N318" s="162"/>
      <c r="O318" s="162"/>
      <c r="P318" s="162"/>
      <c r="Q318" s="166"/>
      <c r="R318" s="162"/>
      <c r="S318" s="162"/>
      <c r="T318" s="162"/>
      <c r="U318" s="162"/>
      <c r="V318" s="166"/>
      <c r="W318" s="162"/>
      <c r="X318" s="162"/>
      <c r="Y318" s="162"/>
      <c r="Z318" s="162"/>
      <c r="AA318" s="162"/>
      <c r="AB318" s="162"/>
      <c r="AC318" s="162"/>
      <c r="AD318" s="162"/>
      <c r="AE318" s="162"/>
      <c r="AF318" s="166"/>
      <c r="AG318" s="162" t="s">
        <v>6441</v>
      </c>
      <c r="AH318" s="162" t="s">
        <v>6442</v>
      </c>
      <c r="AI318" s="162">
        <v>7.6999999999999999E-2</v>
      </c>
      <c r="AJ318" s="162">
        <v>1963</v>
      </c>
      <c r="AK318" s="163" t="s">
        <v>6440</v>
      </c>
      <c r="AL318" s="156"/>
    </row>
    <row r="319" spans="1:38" ht="30" x14ac:dyDescent="0.25">
      <c r="A319" s="95">
        <v>313</v>
      </c>
      <c r="B319" s="171"/>
      <c r="C319" s="291"/>
      <c r="D319" s="195"/>
      <c r="E319" s="195"/>
      <c r="F319" s="195"/>
      <c r="G319" s="195"/>
      <c r="H319" s="195"/>
      <c r="I319" s="195"/>
      <c r="J319" s="195"/>
      <c r="K319" s="195"/>
      <c r="L319" s="195"/>
      <c r="M319" s="162"/>
      <c r="N319" s="162"/>
      <c r="O319" s="162"/>
      <c r="P319" s="162"/>
      <c r="Q319" s="166"/>
      <c r="R319" s="162"/>
      <c r="S319" s="162"/>
      <c r="T319" s="162"/>
      <c r="U319" s="162"/>
      <c r="V319" s="166"/>
      <c r="W319" s="162"/>
      <c r="X319" s="162"/>
      <c r="Y319" s="162"/>
      <c r="Z319" s="162"/>
      <c r="AA319" s="162"/>
      <c r="AB319" s="162"/>
      <c r="AC319" s="162"/>
      <c r="AD319" s="162"/>
      <c r="AE319" s="162"/>
      <c r="AF319" s="166"/>
      <c r="AG319" s="162" t="s">
        <v>6443</v>
      </c>
      <c r="AH319" s="162" t="s">
        <v>6444</v>
      </c>
      <c r="AI319" s="162">
        <v>0.20499999999999999</v>
      </c>
      <c r="AJ319" s="162">
        <v>1963</v>
      </c>
      <c r="AK319" s="163" t="s">
        <v>6445</v>
      </c>
      <c r="AL319" s="156"/>
    </row>
    <row r="320" spans="1:38" ht="45" x14ac:dyDescent="0.25">
      <c r="A320" s="95">
        <v>314</v>
      </c>
      <c r="B320" s="171"/>
      <c r="C320" s="291"/>
      <c r="D320" s="195"/>
      <c r="E320" s="195"/>
      <c r="F320" s="195"/>
      <c r="G320" s="195"/>
      <c r="H320" s="195"/>
      <c r="I320" s="195"/>
      <c r="J320" s="195"/>
      <c r="K320" s="195"/>
      <c r="L320" s="195"/>
      <c r="M320" s="162"/>
      <c r="N320" s="162"/>
      <c r="O320" s="162"/>
      <c r="P320" s="162"/>
      <c r="Q320" s="166"/>
      <c r="R320" s="162"/>
      <c r="S320" s="162"/>
      <c r="T320" s="162"/>
      <c r="U320" s="162"/>
      <c r="V320" s="166"/>
      <c r="W320" s="162"/>
      <c r="X320" s="162"/>
      <c r="Y320" s="162"/>
      <c r="Z320" s="162"/>
      <c r="AA320" s="162"/>
      <c r="AB320" s="162"/>
      <c r="AC320" s="162"/>
      <c r="AD320" s="162"/>
      <c r="AE320" s="162"/>
      <c r="AF320" s="166"/>
      <c r="AG320" s="162" t="s">
        <v>6446</v>
      </c>
      <c r="AH320" s="162" t="s">
        <v>6447</v>
      </c>
      <c r="AI320" s="162">
        <v>9.4E-2</v>
      </c>
      <c r="AJ320" s="162">
        <v>1963</v>
      </c>
      <c r="AK320" s="163" t="s">
        <v>5503</v>
      </c>
      <c r="AL320" s="156"/>
    </row>
    <row r="321" spans="1:38" ht="45" x14ac:dyDescent="0.25">
      <c r="A321" s="95">
        <v>315</v>
      </c>
      <c r="B321" s="171"/>
      <c r="C321" s="291"/>
      <c r="D321" s="195"/>
      <c r="E321" s="195"/>
      <c r="F321" s="195"/>
      <c r="G321" s="195"/>
      <c r="H321" s="195"/>
      <c r="I321" s="195"/>
      <c r="J321" s="195"/>
      <c r="K321" s="195"/>
      <c r="L321" s="195"/>
      <c r="M321" s="162"/>
      <c r="N321" s="162"/>
      <c r="O321" s="162"/>
      <c r="P321" s="162"/>
      <c r="Q321" s="166"/>
      <c r="R321" s="162"/>
      <c r="S321" s="162"/>
      <c r="T321" s="162"/>
      <c r="U321" s="162"/>
      <c r="V321" s="166"/>
      <c r="W321" s="162"/>
      <c r="X321" s="162"/>
      <c r="Y321" s="162"/>
      <c r="Z321" s="162"/>
      <c r="AA321" s="162"/>
      <c r="AB321" s="162"/>
      <c r="AC321" s="162"/>
      <c r="AD321" s="162"/>
      <c r="AE321" s="162"/>
      <c r="AF321" s="166"/>
      <c r="AG321" s="162" t="s">
        <v>6448</v>
      </c>
      <c r="AH321" s="162" t="s">
        <v>6449</v>
      </c>
      <c r="AI321" s="162">
        <v>0.11799999999999999</v>
      </c>
      <c r="AJ321" s="162">
        <v>1963</v>
      </c>
      <c r="AK321" s="163" t="s">
        <v>5390</v>
      </c>
      <c r="AL321" s="156"/>
    </row>
    <row r="322" spans="1:38" ht="30.75" thickBot="1" x14ac:dyDescent="0.3">
      <c r="A322" s="95">
        <v>316</v>
      </c>
      <c r="B322" s="215"/>
      <c r="C322" s="292"/>
      <c r="D322" s="293"/>
      <c r="E322" s="293"/>
      <c r="F322" s="293"/>
      <c r="G322" s="293"/>
      <c r="H322" s="293"/>
      <c r="I322" s="293"/>
      <c r="J322" s="293"/>
      <c r="K322" s="293"/>
      <c r="L322" s="293"/>
      <c r="M322" s="173"/>
      <c r="N322" s="173"/>
      <c r="O322" s="173"/>
      <c r="P322" s="173"/>
      <c r="Q322" s="180"/>
      <c r="R322" s="173"/>
      <c r="S322" s="173"/>
      <c r="T322" s="173"/>
      <c r="U322" s="173"/>
      <c r="V322" s="180"/>
      <c r="W322" s="173"/>
      <c r="X322" s="173"/>
      <c r="Y322" s="173"/>
      <c r="Z322" s="173"/>
      <c r="AA322" s="173"/>
      <c r="AB322" s="173"/>
      <c r="AC322" s="173"/>
      <c r="AD322" s="173"/>
      <c r="AE322" s="173"/>
      <c r="AF322" s="180"/>
      <c r="AG322" s="173" t="s">
        <v>6450</v>
      </c>
      <c r="AH322" s="173" t="s">
        <v>6451</v>
      </c>
      <c r="AI322" s="173">
        <v>0.128</v>
      </c>
      <c r="AJ322" s="173">
        <v>1963</v>
      </c>
      <c r="AK322" s="174" t="s">
        <v>6452</v>
      </c>
      <c r="AL322" s="156"/>
    </row>
    <row r="323" spans="1:38" ht="30.75" thickBot="1" x14ac:dyDescent="0.3">
      <c r="A323" s="95">
        <v>317</v>
      </c>
      <c r="B323" s="211"/>
      <c r="C323" s="318"/>
      <c r="D323" s="208"/>
      <c r="E323" s="208"/>
      <c r="F323" s="208"/>
      <c r="G323" s="208"/>
      <c r="H323" s="208"/>
      <c r="I323" s="208"/>
      <c r="J323" s="208"/>
      <c r="K323" s="208"/>
      <c r="L323" s="157"/>
      <c r="M323" s="191"/>
      <c r="N323" s="191"/>
      <c r="O323" s="191"/>
      <c r="P323" s="191"/>
      <c r="Q323" s="192"/>
      <c r="R323" s="191"/>
      <c r="S323" s="191"/>
      <c r="T323" s="191"/>
      <c r="U323" s="191"/>
      <c r="V323" s="192"/>
      <c r="W323" s="191"/>
      <c r="X323" s="191"/>
      <c r="Y323" s="191"/>
      <c r="Z323" s="191"/>
      <c r="AA323" s="191"/>
      <c r="AB323" s="191"/>
      <c r="AC323" s="191"/>
      <c r="AD323" s="191"/>
      <c r="AE323" s="191"/>
      <c r="AF323" s="192"/>
      <c r="AG323" s="191" t="s">
        <v>6453</v>
      </c>
      <c r="AH323" s="191" t="s">
        <v>6454</v>
      </c>
      <c r="AI323" s="191">
        <v>0.17599999999999999</v>
      </c>
      <c r="AJ323" s="191">
        <v>2013</v>
      </c>
      <c r="AK323" s="209" t="s">
        <v>5127</v>
      </c>
      <c r="AL323" s="156"/>
    </row>
    <row r="324" spans="1:38" ht="30" x14ac:dyDescent="0.25">
      <c r="A324" s="95">
        <v>318</v>
      </c>
      <c r="B324" s="265">
        <f>B316+1</f>
        <v>65</v>
      </c>
      <c r="C324" s="206" t="s">
        <v>5387</v>
      </c>
      <c r="D324" s="283"/>
      <c r="E324" s="283"/>
      <c r="F324" s="283"/>
      <c r="G324" s="283"/>
      <c r="H324" s="283"/>
      <c r="I324" s="283"/>
      <c r="J324" s="283"/>
      <c r="K324" s="283"/>
      <c r="L324" s="295"/>
      <c r="M324" s="160" t="s">
        <v>6455</v>
      </c>
      <c r="N324" s="160" t="s">
        <v>6456</v>
      </c>
      <c r="O324" s="160">
        <v>0.85599999999999998</v>
      </c>
      <c r="P324" s="160">
        <v>2018</v>
      </c>
      <c r="Q324" s="193" t="s">
        <v>6457</v>
      </c>
      <c r="R324" s="189" t="s">
        <v>1800</v>
      </c>
      <c r="S324" s="160" t="s">
        <v>1800</v>
      </c>
      <c r="T324" s="160">
        <v>1969</v>
      </c>
      <c r="U324" s="160" t="s">
        <v>1642</v>
      </c>
      <c r="V324" s="193" t="s">
        <v>5489</v>
      </c>
      <c r="W324" s="283"/>
      <c r="X324" s="283"/>
      <c r="Y324" s="283"/>
      <c r="Z324" s="283"/>
      <c r="AA324" s="283"/>
      <c r="AB324" s="283"/>
      <c r="AC324" s="283"/>
      <c r="AD324" s="283"/>
      <c r="AE324" s="283"/>
      <c r="AF324" s="285"/>
      <c r="AG324" s="160" t="s">
        <v>6458</v>
      </c>
      <c r="AH324" s="160" t="s">
        <v>6459</v>
      </c>
      <c r="AI324" s="160">
        <v>0.13100000000000001</v>
      </c>
      <c r="AJ324" s="160">
        <v>1969</v>
      </c>
      <c r="AK324" s="161" t="s">
        <v>1277</v>
      </c>
      <c r="AL324" s="156"/>
    </row>
    <row r="325" spans="1:38" ht="30" x14ac:dyDescent="0.25">
      <c r="A325" s="95">
        <v>319</v>
      </c>
      <c r="B325" s="171"/>
      <c r="C325" s="271" t="s">
        <v>5397</v>
      </c>
      <c r="D325" s="195"/>
      <c r="E325" s="195"/>
      <c r="F325" s="195"/>
      <c r="G325" s="195"/>
      <c r="H325" s="195"/>
      <c r="I325" s="195"/>
      <c r="J325" s="195"/>
      <c r="K325" s="195"/>
      <c r="L325" s="290"/>
      <c r="M325" s="169" t="s">
        <v>6460</v>
      </c>
      <c r="N325" s="169" t="s">
        <v>6461</v>
      </c>
      <c r="O325" s="169">
        <v>0.11899999999999999</v>
      </c>
      <c r="P325" s="169">
        <v>1969</v>
      </c>
      <c r="Q325" s="170" t="s">
        <v>6462</v>
      </c>
      <c r="R325" s="162" t="s">
        <v>6463</v>
      </c>
      <c r="S325" s="162"/>
      <c r="T325" s="165"/>
      <c r="U325" s="162"/>
      <c r="V325" s="166"/>
      <c r="W325" s="195"/>
      <c r="X325" s="195"/>
      <c r="Y325" s="195"/>
      <c r="Z325" s="195"/>
      <c r="AA325" s="195"/>
      <c r="AB325" s="195"/>
      <c r="AC325" s="195"/>
      <c r="AD325" s="195"/>
      <c r="AE325" s="195"/>
      <c r="AF325" s="289"/>
      <c r="AG325" s="162" t="s">
        <v>6464</v>
      </c>
      <c r="AH325" s="162" t="s">
        <v>6465</v>
      </c>
      <c r="AI325" s="162">
        <v>0.10100000000000001</v>
      </c>
      <c r="AJ325" s="162">
        <v>1969</v>
      </c>
      <c r="AK325" s="163" t="s">
        <v>6466</v>
      </c>
      <c r="AL325" s="162" t="s">
        <v>5615</v>
      </c>
    </row>
    <row r="326" spans="1:38" ht="30" x14ac:dyDescent="0.25">
      <c r="A326" s="95">
        <v>320</v>
      </c>
      <c r="B326" s="171"/>
      <c r="C326" s="271" t="s">
        <v>5387</v>
      </c>
      <c r="D326" s="195"/>
      <c r="E326" s="195"/>
      <c r="F326" s="195"/>
      <c r="G326" s="195"/>
      <c r="H326" s="195"/>
      <c r="I326" s="195"/>
      <c r="J326" s="195"/>
      <c r="K326" s="195"/>
      <c r="L326" s="290"/>
      <c r="M326" s="162" t="s">
        <v>6467</v>
      </c>
      <c r="N326" s="162" t="s">
        <v>6468</v>
      </c>
      <c r="O326" s="162">
        <v>0.46500000000000002</v>
      </c>
      <c r="P326" s="162">
        <v>1970</v>
      </c>
      <c r="Q326" s="166" t="s">
        <v>5953</v>
      </c>
      <c r="R326" s="195"/>
      <c r="S326" s="162"/>
      <c r="T326" s="165"/>
      <c r="U326" s="162"/>
      <c r="V326" s="166"/>
      <c r="W326" s="195"/>
      <c r="X326" s="195"/>
      <c r="Y326" s="195"/>
      <c r="Z326" s="195"/>
      <c r="AA326" s="195"/>
      <c r="AB326" s="195"/>
      <c r="AC326" s="195"/>
      <c r="AD326" s="195"/>
      <c r="AE326" s="195"/>
      <c r="AF326" s="289"/>
      <c r="AG326" s="162" t="s">
        <v>6464</v>
      </c>
      <c r="AH326" s="162" t="s">
        <v>6465</v>
      </c>
      <c r="AI326" s="162">
        <v>0.11899999999999999</v>
      </c>
      <c r="AJ326" s="162">
        <v>2020</v>
      </c>
      <c r="AK326" s="163" t="s">
        <v>3500</v>
      </c>
      <c r="AL326" s="162"/>
    </row>
    <row r="327" spans="1:38" ht="45" x14ac:dyDescent="0.25">
      <c r="A327" s="95">
        <v>321</v>
      </c>
      <c r="B327" s="171"/>
      <c r="C327" s="291"/>
      <c r="D327" s="195"/>
      <c r="E327" s="195"/>
      <c r="F327" s="195"/>
      <c r="G327" s="195"/>
      <c r="H327" s="195"/>
      <c r="I327" s="195"/>
      <c r="J327" s="195"/>
      <c r="K327" s="195"/>
      <c r="L327" s="290"/>
      <c r="M327" s="195"/>
      <c r="N327" s="195"/>
      <c r="O327" s="195"/>
      <c r="P327" s="195"/>
      <c r="Q327" s="289"/>
      <c r="R327" s="195"/>
      <c r="S327" s="195"/>
      <c r="T327" s="195"/>
      <c r="U327" s="195"/>
      <c r="V327" s="289"/>
      <c r="W327" s="195"/>
      <c r="X327" s="195"/>
      <c r="Y327" s="195"/>
      <c r="Z327" s="195"/>
      <c r="AA327" s="195"/>
      <c r="AB327" s="195"/>
      <c r="AC327" s="195"/>
      <c r="AD327" s="195"/>
      <c r="AE327" s="195"/>
      <c r="AF327" s="289"/>
      <c r="AG327" s="162" t="s">
        <v>6469</v>
      </c>
      <c r="AH327" s="162" t="s">
        <v>6470</v>
      </c>
      <c r="AI327" s="162">
        <v>0.312</v>
      </c>
      <c r="AJ327" s="162">
        <v>1969</v>
      </c>
      <c r="AK327" s="163" t="s">
        <v>1277</v>
      </c>
      <c r="AL327" s="162" t="s">
        <v>5615</v>
      </c>
    </row>
    <row r="328" spans="1:38" ht="30" x14ac:dyDescent="0.25">
      <c r="A328" s="95">
        <v>322</v>
      </c>
      <c r="B328" s="171"/>
      <c r="C328" s="291"/>
      <c r="D328" s="195"/>
      <c r="E328" s="195"/>
      <c r="F328" s="195"/>
      <c r="G328" s="195"/>
      <c r="H328" s="195"/>
      <c r="I328" s="195"/>
      <c r="J328" s="195"/>
      <c r="K328" s="195"/>
      <c r="L328" s="290"/>
      <c r="M328" s="195"/>
      <c r="N328" s="195"/>
      <c r="O328" s="195"/>
      <c r="P328" s="195"/>
      <c r="Q328" s="289"/>
      <c r="R328" s="195"/>
      <c r="S328" s="195"/>
      <c r="T328" s="195"/>
      <c r="U328" s="195"/>
      <c r="V328" s="289"/>
      <c r="W328" s="195"/>
      <c r="X328" s="195"/>
      <c r="Y328" s="195"/>
      <c r="Z328" s="195"/>
      <c r="AA328" s="195"/>
      <c r="AB328" s="195"/>
      <c r="AC328" s="195"/>
      <c r="AD328" s="195"/>
      <c r="AE328" s="195"/>
      <c r="AF328" s="289"/>
      <c r="AG328" s="162" t="s">
        <v>6471</v>
      </c>
      <c r="AH328" s="162" t="s">
        <v>6472</v>
      </c>
      <c r="AI328" s="162">
        <v>2.4E-2</v>
      </c>
      <c r="AJ328" s="162">
        <v>1969</v>
      </c>
      <c r="AK328" s="163" t="s">
        <v>1277</v>
      </c>
      <c r="AL328" s="156"/>
    </row>
    <row r="329" spans="1:38" ht="30" x14ac:dyDescent="0.25">
      <c r="A329" s="95">
        <v>323</v>
      </c>
      <c r="B329" s="171"/>
      <c r="C329" s="291"/>
      <c r="D329" s="195"/>
      <c r="E329" s="195"/>
      <c r="F329" s="195"/>
      <c r="G329" s="195"/>
      <c r="H329" s="195"/>
      <c r="I329" s="195"/>
      <c r="J329" s="195"/>
      <c r="K329" s="195"/>
      <c r="L329" s="290"/>
      <c r="M329" s="195"/>
      <c r="N329" s="195"/>
      <c r="O329" s="195"/>
      <c r="P329" s="195"/>
      <c r="Q329" s="289"/>
      <c r="R329" s="195"/>
      <c r="S329" s="195"/>
      <c r="T329" s="195"/>
      <c r="U329" s="195"/>
      <c r="V329" s="289"/>
      <c r="W329" s="195"/>
      <c r="X329" s="195"/>
      <c r="Y329" s="195"/>
      <c r="Z329" s="195"/>
      <c r="AA329" s="195"/>
      <c r="AB329" s="195"/>
      <c r="AC329" s="195"/>
      <c r="AD329" s="195"/>
      <c r="AE329" s="195"/>
      <c r="AF329" s="289"/>
      <c r="AG329" s="162" t="s">
        <v>6473</v>
      </c>
      <c r="AH329" s="162" t="s">
        <v>6474</v>
      </c>
      <c r="AI329" s="162">
        <v>0.191</v>
      </c>
      <c r="AJ329" s="162">
        <v>1969</v>
      </c>
      <c r="AK329" s="163" t="s">
        <v>1277</v>
      </c>
      <c r="AL329" s="156"/>
    </row>
    <row r="330" spans="1:38" ht="30" x14ac:dyDescent="0.25">
      <c r="A330" s="95">
        <v>324</v>
      </c>
      <c r="B330" s="171"/>
      <c r="C330" s="291"/>
      <c r="D330" s="195"/>
      <c r="E330" s="195"/>
      <c r="F330" s="195"/>
      <c r="G330" s="195"/>
      <c r="H330" s="195"/>
      <c r="I330" s="195"/>
      <c r="J330" s="195"/>
      <c r="K330" s="195"/>
      <c r="L330" s="290"/>
      <c r="M330" s="195"/>
      <c r="N330" s="195"/>
      <c r="O330" s="195"/>
      <c r="P330" s="195"/>
      <c r="Q330" s="289"/>
      <c r="R330" s="195"/>
      <c r="S330" s="195"/>
      <c r="T330" s="195"/>
      <c r="U330" s="195"/>
      <c r="V330" s="289"/>
      <c r="W330" s="195"/>
      <c r="X330" s="195"/>
      <c r="Y330" s="195"/>
      <c r="Z330" s="195"/>
      <c r="AA330" s="195"/>
      <c r="AB330" s="195"/>
      <c r="AC330" s="195"/>
      <c r="AD330" s="195"/>
      <c r="AE330" s="195"/>
      <c r="AF330" s="289"/>
      <c r="AG330" s="162" t="s">
        <v>6473</v>
      </c>
      <c r="AH330" s="162" t="s">
        <v>6475</v>
      </c>
      <c r="AI330" s="162">
        <v>0.191</v>
      </c>
      <c r="AJ330" s="162">
        <v>1969</v>
      </c>
      <c r="AK330" s="163" t="s">
        <v>1258</v>
      </c>
      <c r="AL330" s="156"/>
    </row>
    <row r="331" spans="1:38" ht="30" x14ac:dyDescent="0.25">
      <c r="A331" s="95">
        <v>325</v>
      </c>
      <c r="B331" s="171"/>
      <c r="C331" s="291"/>
      <c r="D331" s="195"/>
      <c r="E331" s="195"/>
      <c r="F331" s="195"/>
      <c r="G331" s="195"/>
      <c r="H331" s="195"/>
      <c r="I331" s="195"/>
      <c r="J331" s="195"/>
      <c r="K331" s="195"/>
      <c r="L331" s="290"/>
      <c r="M331" s="195"/>
      <c r="N331" s="195"/>
      <c r="O331" s="195"/>
      <c r="P331" s="195"/>
      <c r="Q331" s="289"/>
      <c r="R331" s="195"/>
      <c r="S331" s="195"/>
      <c r="T331" s="195"/>
      <c r="U331" s="195"/>
      <c r="V331" s="289"/>
      <c r="W331" s="195"/>
      <c r="X331" s="195"/>
      <c r="Y331" s="195"/>
      <c r="Z331" s="195"/>
      <c r="AA331" s="195"/>
      <c r="AB331" s="195"/>
      <c r="AC331" s="195"/>
      <c r="AD331" s="195"/>
      <c r="AE331" s="195"/>
      <c r="AF331" s="289"/>
      <c r="AG331" s="162" t="s">
        <v>6476</v>
      </c>
      <c r="AH331" s="162" t="s">
        <v>6477</v>
      </c>
      <c r="AI331" s="162">
        <v>0.191</v>
      </c>
      <c r="AJ331" s="162">
        <v>1969</v>
      </c>
      <c r="AK331" s="163" t="s">
        <v>1258</v>
      </c>
      <c r="AL331" s="156"/>
    </row>
    <row r="332" spans="1:38" ht="30" x14ac:dyDescent="0.25">
      <c r="A332" s="95">
        <v>326</v>
      </c>
      <c r="B332" s="171"/>
      <c r="C332" s="291"/>
      <c r="D332" s="195"/>
      <c r="E332" s="195"/>
      <c r="F332" s="195"/>
      <c r="G332" s="195"/>
      <c r="H332" s="195"/>
      <c r="I332" s="195"/>
      <c r="J332" s="195"/>
      <c r="K332" s="195"/>
      <c r="L332" s="290"/>
      <c r="M332" s="195"/>
      <c r="N332" s="195"/>
      <c r="O332" s="195"/>
      <c r="P332" s="195"/>
      <c r="Q332" s="289"/>
      <c r="R332" s="195"/>
      <c r="S332" s="195"/>
      <c r="T332" s="195"/>
      <c r="U332" s="195"/>
      <c r="V332" s="289"/>
      <c r="W332" s="195"/>
      <c r="X332" s="195"/>
      <c r="Y332" s="195"/>
      <c r="Z332" s="195"/>
      <c r="AA332" s="195"/>
      <c r="AB332" s="195"/>
      <c r="AC332" s="195"/>
      <c r="AD332" s="195"/>
      <c r="AE332" s="195"/>
      <c r="AF332" s="289"/>
      <c r="AG332" s="162" t="s">
        <v>6478</v>
      </c>
      <c r="AH332" s="162" t="s">
        <v>6479</v>
      </c>
      <c r="AI332" s="162">
        <v>0.312</v>
      </c>
      <c r="AJ332" s="162">
        <v>1969</v>
      </c>
      <c r="AK332" s="163" t="s">
        <v>6480</v>
      </c>
      <c r="AL332" s="156"/>
    </row>
    <row r="333" spans="1:38" ht="30" x14ac:dyDescent="0.25">
      <c r="A333" s="95">
        <v>327</v>
      </c>
      <c r="B333" s="171"/>
      <c r="C333" s="291"/>
      <c r="D333" s="195"/>
      <c r="E333" s="195"/>
      <c r="F333" s="195"/>
      <c r="G333" s="195"/>
      <c r="H333" s="195"/>
      <c r="I333" s="195"/>
      <c r="J333" s="195"/>
      <c r="K333" s="195"/>
      <c r="L333" s="290"/>
      <c r="M333" s="195"/>
      <c r="N333" s="195"/>
      <c r="O333" s="195"/>
      <c r="P333" s="195"/>
      <c r="Q333" s="289"/>
      <c r="R333" s="195"/>
      <c r="S333" s="195"/>
      <c r="T333" s="195"/>
      <c r="U333" s="195"/>
      <c r="V333" s="289"/>
      <c r="W333" s="195"/>
      <c r="X333" s="195"/>
      <c r="Y333" s="195"/>
      <c r="Z333" s="195"/>
      <c r="AA333" s="195"/>
      <c r="AB333" s="195"/>
      <c r="AC333" s="195"/>
      <c r="AD333" s="195"/>
      <c r="AE333" s="195"/>
      <c r="AF333" s="289"/>
      <c r="AG333" s="162" t="s">
        <v>6481</v>
      </c>
      <c r="AH333" s="162" t="s">
        <v>6482</v>
      </c>
      <c r="AI333" s="162">
        <v>0.20499999999999999</v>
      </c>
      <c r="AJ333" s="162">
        <v>1969</v>
      </c>
      <c r="AK333" s="163" t="s">
        <v>1277</v>
      </c>
      <c r="AL333" s="156"/>
    </row>
    <row r="334" spans="1:38" ht="30.75" thickBot="1" x14ac:dyDescent="0.3">
      <c r="A334" s="95">
        <v>328</v>
      </c>
      <c r="B334" s="171"/>
      <c r="C334" s="291"/>
      <c r="D334" s="195"/>
      <c r="E334" s="195"/>
      <c r="F334" s="195"/>
      <c r="G334" s="195"/>
      <c r="H334" s="195"/>
      <c r="I334" s="195"/>
      <c r="J334" s="195"/>
      <c r="K334" s="195"/>
      <c r="L334" s="290"/>
      <c r="M334" s="212"/>
      <c r="N334" s="212"/>
      <c r="O334" s="212"/>
      <c r="P334" s="212"/>
      <c r="Q334" s="325"/>
      <c r="R334" s="195"/>
      <c r="S334" s="195"/>
      <c r="T334" s="195"/>
      <c r="U334" s="195"/>
      <c r="V334" s="289"/>
      <c r="W334" s="195"/>
      <c r="X334" s="195"/>
      <c r="Y334" s="195"/>
      <c r="Z334" s="195"/>
      <c r="AA334" s="195"/>
      <c r="AB334" s="195"/>
      <c r="AC334" s="195"/>
      <c r="AD334" s="195"/>
      <c r="AE334" s="195"/>
      <c r="AF334" s="289"/>
      <c r="AG334" s="162" t="s">
        <v>6483</v>
      </c>
      <c r="AH334" s="162" t="s">
        <v>6484</v>
      </c>
      <c r="AI334" s="162">
        <v>0.16900000000000001</v>
      </c>
      <c r="AJ334" s="162">
        <v>1969</v>
      </c>
      <c r="AK334" s="163" t="s">
        <v>6466</v>
      </c>
      <c r="AL334" s="156"/>
    </row>
    <row r="335" spans="1:38" ht="30" x14ac:dyDescent="0.25">
      <c r="A335" s="95">
        <v>329</v>
      </c>
      <c r="B335" s="260">
        <f>B324+1</f>
        <v>66</v>
      </c>
      <c r="C335" s="188" t="s">
        <v>5780</v>
      </c>
      <c r="D335" s="189" t="s">
        <v>6485</v>
      </c>
      <c r="E335" s="189" t="s">
        <v>6486</v>
      </c>
      <c r="F335" s="189">
        <v>1.3660000000000001</v>
      </c>
      <c r="G335" s="189" t="s">
        <v>6487</v>
      </c>
      <c r="H335" s="189" t="s">
        <v>249</v>
      </c>
      <c r="I335" s="189"/>
      <c r="J335" s="189"/>
      <c r="K335" s="189">
        <v>18</v>
      </c>
      <c r="L335" s="220">
        <f t="shared" ref="L335:L340" si="1">SUM(I335:K335)</f>
        <v>18</v>
      </c>
      <c r="M335" s="189" t="s">
        <v>6488</v>
      </c>
      <c r="N335" s="189" t="s">
        <v>6489</v>
      </c>
      <c r="O335" s="189">
        <v>0.02</v>
      </c>
      <c r="P335" s="189" t="s">
        <v>6490</v>
      </c>
      <c r="Q335" s="190" t="s">
        <v>5511</v>
      </c>
      <c r="R335" s="189" t="s">
        <v>1806</v>
      </c>
      <c r="S335" s="189" t="s">
        <v>1806</v>
      </c>
      <c r="T335" s="189">
        <v>1969</v>
      </c>
      <c r="U335" s="189" t="s">
        <v>1642</v>
      </c>
      <c r="V335" s="190" t="s">
        <v>5489</v>
      </c>
      <c r="W335" s="221"/>
      <c r="X335" s="221"/>
      <c r="Y335" s="221"/>
      <c r="Z335" s="221"/>
      <c r="AA335" s="221"/>
      <c r="AB335" s="221"/>
      <c r="AC335" s="221"/>
      <c r="AD335" s="221"/>
      <c r="AE335" s="221"/>
      <c r="AF335" s="223"/>
      <c r="AG335" s="221"/>
      <c r="AH335" s="221"/>
      <c r="AI335" s="221"/>
      <c r="AJ335" s="221"/>
      <c r="AK335" s="223"/>
      <c r="AL335" s="329"/>
    </row>
    <row r="336" spans="1:38" ht="30" x14ac:dyDescent="0.25">
      <c r="A336" s="95">
        <v>330</v>
      </c>
      <c r="B336" s="162"/>
      <c r="C336" s="162" t="s">
        <v>5780</v>
      </c>
      <c r="D336" s="175" t="s">
        <v>6491</v>
      </c>
      <c r="E336" s="175" t="s">
        <v>6492</v>
      </c>
      <c r="F336" s="175">
        <v>0.28000000000000003</v>
      </c>
      <c r="G336" s="175" t="s">
        <v>6493</v>
      </c>
      <c r="H336" s="175" t="s">
        <v>249</v>
      </c>
      <c r="I336" s="175"/>
      <c r="J336" s="175"/>
      <c r="K336" s="175">
        <v>5</v>
      </c>
      <c r="L336" s="175">
        <f t="shared" si="1"/>
        <v>5</v>
      </c>
      <c r="M336" s="162" t="s">
        <v>6494</v>
      </c>
      <c r="N336" s="162" t="s">
        <v>6495</v>
      </c>
      <c r="O336" s="162">
        <v>1.7470000000000001</v>
      </c>
      <c r="P336" s="162">
        <v>1991</v>
      </c>
      <c r="Q336" s="162" t="s">
        <v>5400</v>
      </c>
      <c r="R336" s="162" t="s">
        <v>6496</v>
      </c>
      <c r="S336" s="162"/>
      <c r="T336" s="162"/>
      <c r="U336" s="162"/>
      <c r="V336" s="162"/>
      <c r="W336" s="195"/>
      <c r="X336" s="195"/>
      <c r="Y336" s="195"/>
      <c r="Z336" s="195"/>
      <c r="AA336" s="195"/>
      <c r="AB336" s="195"/>
      <c r="AC336" s="195"/>
      <c r="AD336" s="195"/>
      <c r="AE336" s="195"/>
      <c r="AF336" s="195"/>
      <c r="AG336" s="195"/>
      <c r="AH336" s="195"/>
      <c r="AI336" s="195"/>
      <c r="AJ336" s="195"/>
      <c r="AK336" s="195"/>
      <c r="AL336" s="156"/>
    </row>
    <row r="337" spans="1:38" ht="30" x14ac:dyDescent="0.25">
      <c r="A337" s="95">
        <v>331</v>
      </c>
      <c r="B337" s="162"/>
      <c r="C337" s="163" t="s">
        <v>5780</v>
      </c>
      <c r="D337" s="162" t="s">
        <v>6497</v>
      </c>
      <c r="E337" s="162" t="s">
        <v>6498</v>
      </c>
      <c r="F337" s="162">
        <v>1.0369999999999999</v>
      </c>
      <c r="G337" s="162">
        <v>2011</v>
      </c>
      <c r="H337" s="162" t="s">
        <v>249</v>
      </c>
      <c r="I337" s="162"/>
      <c r="J337" s="162"/>
      <c r="K337" s="162">
        <v>27</v>
      </c>
      <c r="L337" s="162">
        <f t="shared" si="1"/>
        <v>27</v>
      </c>
      <c r="M337" s="162"/>
      <c r="N337" s="162"/>
      <c r="O337" s="162"/>
      <c r="P337" s="162"/>
      <c r="Q337" s="162"/>
      <c r="R337" s="162"/>
      <c r="S337" s="162"/>
      <c r="T337" s="162"/>
      <c r="U337" s="162"/>
      <c r="V337" s="162"/>
      <c r="W337" s="195"/>
      <c r="X337" s="195"/>
      <c r="Y337" s="195"/>
      <c r="Z337" s="195"/>
      <c r="AA337" s="195"/>
      <c r="AB337" s="195"/>
      <c r="AC337" s="195"/>
      <c r="AD337" s="195"/>
      <c r="AE337" s="195"/>
      <c r="AF337" s="195"/>
      <c r="AG337" s="195"/>
      <c r="AH337" s="195"/>
      <c r="AI337" s="195"/>
      <c r="AJ337" s="195"/>
      <c r="AK337" s="195"/>
      <c r="AL337" s="156"/>
    </row>
    <row r="338" spans="1:38" ht="30" x14ac:dyDescent="0.25">
      <c r="A338" s="95">
        <v>332</v>
      </c>
      <c r="B338" s="162"/>
      <c r="C338" s="162" t="s">
        <v>5780</v>
      </c>
      <c r="D338" s="239" t="s">
        <v>6499</v>
      </c>
      <c r="E338" s="239"/>
      <c r="F338" s="239" t="s">
        <v>6500</v>
      </c>
      <c r="G338" s="239" t="s">
        <v>1704</v>
      </c>
      <c r="H338" s="239" t="s">
        <v>249</v>
      </c>
      <c r="I338" s="162"/>
      <c r="J338" s="162"/>
      <c r="K338" s="162">
        <v>19</v>
      </c>
      <c r="L338" s="162">
        <f t="shared" si="1"/>
        <v>19</v>
      </c>
      <c r="M338" s="162"/>
      <c r="N338" s="162"/>
      <c r="O338" s="162"/>
      <c r="P338" s="162"/>
      <c r="Q338" s="162"/>
      <c r="R338" s="162"/>
      <c r="S338" s="162"/>
      <c r="T338" s="162"/>
      <c r="U338" s="162"/>
      <c r="V338" s="162"/>
      <c r="W338" s="195"/>
      <c r="X338" s="195"/>
      <c r="Y338" s="195"/>
      <c r="Z338" s="195"/>
      <c r="AA338" s="195"/>
      <c r="AB338" s="195"/>
      <c r="AC338" s="195"/>
      <c r="AD338" s="195"/>
      <c r="AE338" s="195"/>
      <c r="AF338" s="195"/>
      <c r="AG338" s="195"/>
      <c r="AH338" s="195"/>
      <c r="AI338" s="195"/>
      <c r="AJ338" s="195"/>
      <c r="AK338" s="195"/>
      <c r="AL338" s="156"/>
    </row>
    <row r="339" spans="1:38" ht="30" x14ac:dyDescent="0.25">
      <c r="A339" s="95">
        <v>333</v>
      </c>
      <c r="B339" s="162"/>
      <c r="C339" s="162" t="s">
        <v>5780</v>
      </c>
      <c r="D339" s="239" t="s">
        <v>6501</v>
      </c>
      <c r="E339" s="239"/>
      <c r="F339" s="239" t="s">
        <v>6502</v>
      </c>
      <c r="G339" s="239" t="s">
        <v>1726</v>
      </c>
      <c r="H339" s="239" t="s">
        <v>6503</v>
      </c>
      <c r="I339" s="239"/>
      <c r="J339" s="239"/>
      <c r="K339" s="162"/>
      <c r="L339" s="162">
        <f t="shared" si="1"/>
        <v>0</v>
      </c>
      <c r="M339" s="162"/>
      <c r="N339" s="162"/>
      <c r="O339" s="162"/>
      <c r="P339" s="162"/>
      <c r="Q339" s="162"/>
      <c r="R339" s="162"/>
      <c r="S339" s="162"/>
      <c r="T339" s="162"/>
      <c r="U339" s="162"/>
      <c r="V339" s="162"/>
      <c r="W339" s="195"/>
      <c r="X339" s="195"/>
      <c r="Y339" s="195"/>
      <c r="Z339" s="195"/>
      <c r="AA339" s="195"/>
      <c r="AB339" s="195"/>
      <c r="AC339" s="195"/>
      <c r="AD339" s="195"/>
      <c r="AE339" s="195"/>
      <c r="AF339" s="195"/>
      <c r="AG339" s="195"/>
      <c r="AH339" s="195"/>
      <c r="AI339" s="195"/>
      <c r="AJ339" s="195"/>
      <c r="AK339" s="195"/>
      <c r="AL339" s="156"/>
    </row>
    <row r="340" spans="1:38" x14ac:dyDescent="0.25">
      <c r="A340" s="95">
        <v>334</v>
      </c>
      <c r="B340" s="162"/>
      <c r="C340" s="162" t="s">
        <v>5780</v>
      </c>
      <c r="D340" s="239" t="s">
        <v>6504</v>
      </c>
      <c r="E340" s="239"/>
      <c r="F340" s="239" t="s">
        <v>6505</v>
      </c>
      <c r="G340" s="239" t="s">
        <v>1733</v>
      </c>
      <c r="H340" s="239" t="s">
        <v>249</v>
      </c>
      <c r="I340" s="162"/>
      <c r="J340" s="162"/>
      <c r="K340" s="162">
        <v>15</v>
      </c>
      <c r="L340" s="162">
        <f t="shared" si="1"/>
        <v>15</v>
      </c>
      <c r="M340" s="162"/>
      <c r="N340" s="162"/>
      <c r="O340" s="162"/>
      <c r="P340" s="162"/>
      <c r="Q340" s="162"/>
      <c r="R340" s="162"/>
      <c r="S340" s="162"/>
      <c r="T340" s="162"/>
      <c r="U340" s="162"/>
      <c r="V340" s="162"/>
      <c r="W340" s="195"/>
      <c r="X340" s="195"/>
      <c r="Y340" s="195"/>
      <c r="Z340" s="195"/>
      <c r="AA340" s="195"/>
      <c r="AB340" s="195"/>
      <c r="AC340" s="195"/>
      <c r="AD340" s="195"/>
      <c r="AE340" s="195"/>
      <c r="AF340" s="195"/>
      <c r="AG340" s="195"/>
      <c r="AH340" s="195"/>
      <c r="AI340" s="195"/>
      <c r="AJ340" s="195"/>
      <c r="AK340" s="195"/>
      <c r="AL340" s="156"/>
    </row>
    <row r="341" spans="1:38" ht="30" x14ac:dyDescent="0.25">
      <c r="A341" s="95">
        <v>335</v>
      </c>
      <c r="B341" s="211"/>
      <c r="C341" s="162" t="s">
        <v>5780</v>
      </c>
      <c r="D341" s="162" t="s">
        <v>6506</v>
      </c>
      <c r="E341" s="162" t="s">
        <v>6507</v>
      </c>
      <c r="F341" s="162">
        <v>0.187</v>
      </c>
      <c r="G341" s="162">
        <v>1983</v>
      </c>
      <c r="H341" s="162" t="s">
        <v>249</v>
      </c>
      <c r="I341" s="162"/>
      <c r="J341" s="162"/>
      <c r="K341" s="162">
        <v>3</v>
      </c>
      <c r="L341" s="162">
        <f>SUM(I341:K341)</f>
        <v>3</v>
      </c>
      <c r="M341" s="175"/>
      <c r="N341" s="175"/>
      <c r="O341" s="175"/>
      <c r="P341" s="175"/>
      <c r="Q341" s="175"/>
      <c r="R341" s="175"/>
      <c r="S341" s="175"/>
      <c r="T341" s="175"/>
      <c r="U341" s="175"/>
      <c r="V341" s="175"/>
      <c r="W341" s="212"/>
      <c r="X341" s="212"/>
      <c r="Y341" s="212"/>
      <c r="Z341" s="212"/>
      <c r="AA341" s="212"/>
      <c r="AB341" s="212"/>
      <c r="AC341" s="212"/>
      <c r="AD341" s="212"/>
      <c r="AE341" s="212"/>
      <c r="AF341" s="212"/>
      <c r="AG341" s="212"/>
      <c r="AH341" s="212"/>
      <c r="AI341" s="212"/>
      <c r="AJ341" s="212"/>
      <c r="AK341" s="212"/>
      <c r="AL341" s="376"/>
    </row>
    <row r="342" spans="1:38" ht="15.75" thickBot="1" x14ac:dyDescent="0.3">
      <c r="A342" s="95">
        <v>336</v>
      </c>
      <c r="B342" s="175"/>
      <c r="C342" s="175" t="s">
        <v>5780</v>
      </c>
      <c r="D342" s="233" t="s">
        <v>6508</v>
      </c>
      <c r="E342" s="233" t="s">
        <v>6509</v>
      </c>
      <c r="F342" s="233" t="s">
        <v>6510</v>
      </c>
      <c r="G342" s="233" t="s">
        <v>1813</v>
      </c>
      <c r="H342" s="233" t="s">
        <v>249</v>
      </c>
      <c r="I342" s="175"/>
      <c r="J342" s="175"/>
      <c r="K342" s="175"/>
      <c r="L342" s="175"/>
      <c r="M342" s="175"/>
      <c r="N342" s="175"/>
      <c r="O342" s="175"/>
      <c r="P342" s="175"/>
      <c r="Q342" s="175"/>
      <c r="R342" s="175"/>
      <c r="S342" s="175"/>
      <c r="T342" s="175"/>
      <c r="U342" s="175"/>
      <c r="V342" s="175"/>
      <c r="W342" s="212"/>
      <c r="X342" s="212"/>
      <c r="Y342" s="212"/>
      <c r="Z342" s="212"/>
      <c r="AA342" s="212"/>
      <c r="AB342" s="212"/>
      <c r="AC342" s="212"/>
      <c r="AD342" s="212"/>
      <c r="AE342" s="212"/>
      <c r="AF342" s="212"/>
      <c r="AG342" s="212"/>
      <c r="AH342" s="212"/>
      <c r="AI342" s="212"/>
      <c r="AJ342" s="212"/>
      <c r="AK342" s="212"/>
      <c r="AL342" s="156" t="s">
        <v>5434</v>
      </c>
    </row>
    <row r="343" spans="1:38" ht="15.75" thickBot="1" x14ac:dyDescent="0.3">
      <c r="A343" s="95">
        <v>337</v>
      </c>
      <c r="B343" s="224">
        <f>B335+1</f>
        <v>67</v>
      </c>
      <c r="C343" s="303" t="s">
        <v>5447</v>
      </c>
      <c r="D343" s="377"/>
      <c r="E343" s="377"/>
      <c r="F343" s="377"/>
      <c r="G343" s="377"/>
      <c r="H343" s="377"/>
      <c r="I343" s="377"/>
      <c r="J343" s="377"/>
      <c r="K343" s="377"/>
      <c r="L343" s="377"/>
      <c r="M343" s="213"/>
      <c r="N343" s="213"/>
      <c r="O343" s="213"/>
      <c r="P343" s="213"/>
      <c r="Q343" s="214"/>
      <c r="R343" s="375" t="s">
        <v>6511</v>
      </c>
      <c r="S343" s="213" t="s">
        <v>1808</v>
      </c>
      <c r="T343" s="213">
        <v>1981</v>
      </c>
      <c r="U343" s="213" t="s">
        <v>1642</v>
      </c>
      <c r="V343" s="214" t="s">
        <v>5782</v>
      </c>
      <c r="W343" s="360"/>
      <c r="X343" s="360"/>
      <c r="Y343" s="360"/>
      <c r="Z343" s="360"/>
      <c r="AA343" s="360"/>
      <c r="AB343" s="360"/>
      <c r="AC343" s="360"/>
      <c r="AD343" s="360"/>
      <c r="AE343" s="360"/>
      <c r="AF343" s="361"/>
      <c r="AG343" s="360"/>
      <c r="AH343" s="360"/>
      <c r="AI343" s="360"/>
      <c r="AJ343" s="360"/>
      <c r="AK343" s="361"/>
      <c r="AL343" s="376"/>
    </row>
    <row r="344" spans="1:38" ht="30" x14ac:dyDescent="0.25">
      <c r="A344" s="95">
        <v>338</v>
      </c>
      <c r="B344" s="205">
        <f>B343+1</f>
        <v>68</v>
      </c>
      <c r="D344" s="283"/>
      <c r="E344" s="283"/>
      <c r="F344" s="283"/>
      <c r="G344" s="283"/>
      <c r="H344" s="283"/>
      <c r="I344" s="283"/>
      <c r="J344" s="283"/>
      <c r="K344" s="283"/>
      <c r="L344" s="283"/>
      <c r="M344" s="160" t="s">
        <v>6512</v>
      </c>
      <c r="N344" s="160" t="s">
        <v>6513</v>
      </c>
      <c r="O344" s="160">
        <v>7.6999999999999999E-2</v>
      </c>
      <c r="P344" s="160">
        <v>1983</v>
      </c>
      <c r="Q344" s="193" t="s">
        <v>6514</v>
      </c>
      <c r="R344" s="286" t="s">
        <v>1811</v>
      </c>
      <c r="S344" s="160" t="s">
        <v>1811</v>
      </c>
      <c r="T344" s="160">
        <v>1983</v>
      </c>
      <c r="U344" s="160" t="s">
        <v>975</v>
      </c>
      <c r="V344" s="193" t="s">
        <v>5489</v>
      </c>
      <c r="W344" s="283"/>
      <c r="X344" s="283"/>
      <c r="Y344" s="283"/>
      <c r="Z344" s="283"/>
      <c r="AA344" s="283"/>
      <c r="AB344" s="283"/>
      <c r="AC344" s="283"/>
      <c r="AD344" s="283"/>
      <c r="AE344" s="283"/>
      <c r="AF344" s="285"/>
      <c r="AG344" s="283"/>
      <c r="AH344" s="283"/>
      <c r="AI344" s="283"/>
      <c r="AJ344" s="283"/>
      <c r="AK344" s="295"/>
      <c r="AL344" s="156"/>
    </row>
    <row r="345" spans="1:38" ht="15.75" thickBot="1" x14ac:dyDescent="0.3">
      <c r="A345" s="95">
        <v>339</v>
      </c>
      <c r="B345" s="210"/>
      <c r="C345" s="197"/>
      <c r="D345" s="173"/>
      <c r="E345" s="173"/>
      <c r="F345" s="173"/>
      <c r="G345" s="173"/>
      <c r="H345" s="173"/>
      <c r="I345" s="173"/>
      <c r="J345" s="173"/>
      <c r="K345" s="173"/>
      <c r="L345" s="180"/>
      <c r="M345" s="175"/>
      <c r="N345" s="175"/>
      <c r="O345" s="175"/>
      <c r="P345" s="175"/>
      <c r="Q345" s="177"/>
      <c r="R345" s="345" t="s">
        <v>6515</v>
      </c>
      <c r="S345" s="173"/>
      <c r="T345" s="173"/>
      <c r="U345" s="173"/>
      <c r="V345" s="180"/>
      <c r="W345" s="293"/>
      <c r="X345" s="293"/>
      <c r="Y345" s="293"/>
      <c r="Z345" s="293"/>
      <c r="AA345" s="293"/>
      <c r="AB345" s="293"/>
      <c r="AC345" s="293"/>
      <c r="AD345" s="293"/>
      <c r="AE345" s="293"/>
      <c r="AF345" s="294"/>
      <c r="AG345" s="293"/>
      <c r="AH345" s="293"/>
      <c r="AI345" s="293"/>
      <c r="AJ345" s="293"/>
      <c r="AK345" s="308"/>
      <c r="AL345" s="156"/>
    </row>
    <row r="346" spans="1:38" ht="30" x14ac:dyDescent="0.25">
      <c r="A346" s="95">
        <v>340</v>
      </c>
      <c r="B346" s="205">
        <f>B344+1</f>
        <v>69</v>
      </c>
      <c r="C346" s="217" t="s">
        <v>5447</v>
      </c>
      <c r="D346" s="189" t="s">
        <v>6516</v>
      </c>
      <c r="E346" s="189" t="s">
        <v>6517</v>
      </c>
      <c r="F346" s="189">
        <v>1.0760000000000001</v>
      </c>
      <c r="G346" s="189">
        <v>1986</v>
      </c>
      <c r="H346" s="189" t="s">
        <v>249</v>
      </c>
      <c r="I346" s="189">
        <v>15</v>
      </c>
      <c r="J346" s="189">
        <v>0</v>
      </c>
      <c r="K346" s="189">
        <v>10</v>
      </c>
      <c r="L346" s="220">
        <f>SUM(I346:K346)</f>
        <v>25</v>
      </c>
      <c r="M346" s="160"/>
      <c r="N346" s="160"/>
      <c r="O346" s="160"/>
      <c r="P346" s="160"/>
      <c r="Q346" s="193"/>
      <c r="R346" s="160" t="s">
        <v>6518</v>
      </c>
      <c r="S346" s="160" t="s">
        <v>6518</v>
      </c>
      <c r="T346" s="160">
        <v>1986</v>
      </c>
      <c r="U346" s="160" t="s">
        <v>975</v>
      </c>
      <c r="V346" s="193" t="s">
        <v>5468</v>
      </c>
      <c r="W346" s="160" t="s">
        <v>6519</v>
      </c>
      <c r="X346" s="160">
        <v>0.52600000000000002</v>
      </c>
      <c r="Y346" s="160" t="s">
        <v>6520</v>
      </c>
      <c r="Z346" s="160"/>
      <c r="AA346" s="160">
        <v>1986</v>
      </c>
      <c r="AB346" s="160" t="s">
        <v>267</v>
      </c>
      <c r="AC346" s="160">
        <v>3</v>
      </c>
      <c r="AD346" s="160"/>
      <c r="AE346" s="160">
        <v>8</v>
      </c>
      <c r="AF346" s="193">
        <f>SUM(AC346:AE346)</f>
        <v>11</v>
      </c>
      <c r="AG346" s="160" t="s">
        <v>6521</v>
      </c>
      <c r="AH346" s="160"/>
      <c r="AI346" s="160">
        <v>0.17799999999999999</v>
      </c>
      <c r="AJ346" s="160">
        <v>1986</v>
      </c>
      <c r="AK346" s="161"/>
      <c r="AL346" s="156"/>
    </row>
    <row r="347" spans="1:38" ht="25.5" x14ac:dyDescent="0.25">
      <c r="A347" s="95">
        <v>341</v>
      </c>
      <c r="B347" s="335"/>
      <c r="C347" s="162" t="s">
        <v>5447</v>
      </c>
      <c r="D347" s="317" t="s">
        <v>6522</v>
      </c>
      <c r="E347" s="162" t="s">
        <v>6523</v>
      </c>
      <c r="F347" s="162">
        <v>1.6439999999999999</v>
      </c>
      <c r="G347" s="162">
        <v>1985</v>
      </c>
      <c r="H347" s="162" t="s">
        <v>1053</v>
      </c>
      <c r="I347" s="162">
        <v>26</v>
      </c>
      <c r="J347" s="162"/>
      <c r="K347" s="162">
        <v>1</v>
      </c>
      <c r="L347" s="162">
        <f>SUM(I347:K347)</f>
        <v>27</v>
      </c>
      <c r="M347" s="175" t="s">
        <v>5478</v>
      </c>
      <c r="N347" s="175" t="s">
        <v>5478</v>
      </c>
      <c r="O347" s="175" t="s">
        <v>5478</v>
      </c>
      <c r="P347" s="175" t="s">
        <v>5478</v>
      </c>
      <c r="Q347" s="177" t="s">
        <v>5478</v>
      </c>
      <c r="R347" s="175" t="s">
        <v>6524</v>
      </c>
      <c r="S347" s="175" t="s">
        <v>5478</v>
      </c>
      <c r="T347" s="175" t="s">
        <v>5478</v>
      </c>
      <c r="U347" s="175" t="s">
        <v>5478</v>
      </c>
      <c r="V347" s="177" t="s">
        <v>5478</v>
      </c>
      <c r="W347" s="175"/>
      <c r="X347" s="175"/>
      <c r="Y347" s="175" t="s">
        <v>5478</v>
      </c>
      <c r="Z347" s="175" t="s">
        <v>5478</v>
      </c>
      <c r="AA347" s="175" t="s">
        <v>5478</v>
      </c>
      <c r="AB347" s="175" t="s">
        <v>5478</v>
      </c>
      <c r="AC347" s="175"/>
      <c r="AD347" s="175"/>
      <c r="AE347" s="175"/>
      <c r="AF347" s="177"/>
      <c r="AG347" s="175"/>
      <c r="AH347" s="175"/>
      <c r="AI347" s="175"/>
      <c r="AJ347" s="175"/>
      <c r="AK347" s="194"/>
      <c r="AL347" s="329"/>
    </row>
    <row r="348" spans="1:38" x14ac:dyDescent="0.25">
      <c r="A348" s="95">
        <v>342</v>
      </c>
      <c r="B348" s="163"/>
      <c r="C348" s="162" t="s">
        <v>5447</v>
      </c>
      <c r="D348" s="162"/>
      <c r="E348" s="162" t="s">
        <v>6525</v>
      </c>
      <c r="F348" s="162">
        <v>0.25</v>
      </c>
      <c r="G348" s="162">
        <v>2015</v>
      </c>
      <c r="H348" s="162" t="s">
        <v>249</v>
      </c>
      <c r="I348" s="162"/>
      <c r="J348" s="162"/>
      <c r="K348" s="162">
        <v>8</v>
      </c>
      <c r="L348" s="162">
        <f>SUM(I348:K348)</f>
        <v>8</v>
      </c>
      <c r="M348" s="162"/>
      <c r="N348" s="162"/>
      <c r="O348" s="162"/>
      <c r="P348" s="162"/>
      <c r="Q348" s="162"/>
      <c r="R348" s="162"/>
      <c r="S348" s="162"/>
      <c r="T348" s="162"/>
      <c r="U348" s="162"/>
      <c r="V348" s="162"/>
      <c r="W348" s="162"/>
      <c r="X348" s="162"/>
      <c r="Y348" s="162"/>
      <c r="Z348" s="162"/>
      <c r="AA348" s="162"/>
      <c r="AB348" s="162"/>
      <c r="AC348" s="162"/>
      <c r="AD348" s="162"/>
      <c r="AE348" s="162"/>
      <c r="AF348" s="162"/>
      <c r="AG348" s="162"/>
      <c r="AH348" s="162"/>
      <c r="AI348" s="162"/>
      <c r="AJ348" s="162"/>
      <c r="AK348" s="162"/>
      <c r="AL348" s="156"/>
    </row>
    <row r="349" spans="1:38" ht="30.75" thickBot="1" x14ac:dyDescent="0.3">
      <c r="A349" s="95">
        <v>343</v>
      </c>
      <c r="B349" s="207"/>
      <c r="C349" s="186" t="s">
        <v>5447</v>
      </c>
      <c r="D349" s="254" t="s">
        <v>6526</v>
      </c>
      <c r="E349" s="254"/>
      <c r="F349" s="254" t="s">
        <v>6527</v>
      </c>
      <c r="G349" s="254" t="s">
        <v>1726</v>
      </c>
      <c r="H349" s="254" t="s">
        <v>1053</v>
      </c>
      <c r="I349" s="254"/>
      <c r="J349" s="254"/>
      <c r="K349" s="191">
        <v>1</v>
      </c>
      <c r="L349" s="192">
        <f>SUM(I349:K349)</f>
        <v>1</v>
      </c>
      <c r="M349" s="191"/>
      <c r="N349" s="191"/>
      <c r="O349" s="191"/>
      <c r="P349" s="191"/>
      <c r="Q349" s="192"/>
      <c r="R349" s="191"/>
      <c r="S349" s="191"/>
      <c r="T349" s="191"/>
      <c r="U349" s="191"/>
      <c r="V349" s="209"/>
      <c r="W349" s="191"/>
      <c r="X349" s="191"/>
      <c r="Y349" s="191"/>
      <c r="Z349" s="191"/>
      <c r="AA349" s="191"/>
      <c r="AB349" s="191"/>
      <c r="AC349" s="191"/>
      <c r="AD349" s="191"/>
      <c r="AE349" s="191"/>
      <c r="AF349" s="192"/>
      <c r="AG349" s="191"/>
      <c r="AH349" s="191"/>
      <c r="AI349" s="191"/>
      <c r="AJ349" s="191"/>
      <c r="AK349" s="209"/>
      <c r="AL349" s="159"/>
    </row>
    <row r="350" spans="1:38" ht="30" x14ac:dyDescent="0.25">
      <c r="A350" s="95">
        <v>344</v>
      </c>
      <c r="B350" s="205">
        <f>B346+1</f>
        <v>70</v>
      </c>
      <c r="C350" s="206" t="s">
        <v>5780</v>
      </c>
      <c r="D350" s="283"/>
      <c r="E350" s="283"/>
      <c r="F350" s="283"/>
      <c r="G350" s="283"/>
      <c r="H350" s="283"/>
      <c r="I350" s="283"/>
      <c r="J350" s="283"/>
      <c r="K350" s="283"/>
      <c r="L350" s="283"/>
      <c r="M350" s="160" t="s">
        <v>6528</v>
      </c>
      <c r="N350" s="160" t="s">
        <v>6529</v>
      </c>
      <c r="O350" s="160">
        <v>0.14799999999999999</v>
      </c>
      <c r="P350" s="160">
        <v>1984</v>
      </c>
      <c r="Q350" s="193" t="s">
        <v>5674</v>
      </c>
      <c r="R350" s="160" t="s">
        <v>6530</v>
      </c>
      <c r="S350" s="160" t="s">
        <v>6531</v>
      </c>
      <c r="T350" s="160">
        <v>1984</v>
      </c>
      <c r="U350" s="160" t="s">
        <v>6414</v>
      </c>
      <c r="V350" s="161" t="s">
        <v>5539</v>
      </c>
      <c r="W350" s="283"/>
      <c r="X350" s="283"/>
      <c r="Y350" s="283"/>
      <c r="Z350" s="283"/>
      <c r="AA350" s="283"/>
      <c r="AB350" s="283"/>
      <c r="AC350" s="283"/>
      <c r="AD350" s="283"/>
      <c r="AE350" s="283"/>
      <c r="AF350" s="285"/>
      <c r="AG350" s="283"/>
      <c r="AH350" s="283"/>
      <c r="AI350" s="283"/>
      <c r="AJ350" s="283"/>
      <c r="AK350" s="295"/>
      <c r="AL350" s="156"/>
    </row>
    <row r="351" spans="1:38" ht="30.75" thickBot="1" x14ac:dyDescent="0.3">
      <c r="A351" s="95">
        <v>345</v>
      </c>
      <c r="B351" s="348"/>
      <c r="C351" s="292"/>
      <c r="D351" s="212"/>
      <c r="E351" s="212"/>
      <c r="F351" s="212"/>
      <c r="G351" s="212"/>
      <c r="H351" s="212"/>
      <c r="I351" s="212"/>
      <c r="J351" s="212"/>
      <c r="K351" s="212"/>
      <c r="L351" s="212"/>
      <c r="M351" s="175"/>
      <c r="N351" s="175"/>
      <c r="O351" s="175"/>
      <c r="P351" s="175"/>
      <c r="Q351" s="177"/>
      <c r="R351" s="175" t="s">
        <v>6532</v>
      </c>
      <c r="S351" s="175"/>
      <c r="T351" s="175"/>
      <c r="U351" s="175"/>
      <c r="V351" s="194"/>
      <c r="W351" s="212"/>
      <c r="X351" s="212"/>
      <c r="Y351" s="212"/>
      <c r="Z351" s="212"/>
      <c r="AA351" s="212"/>
      <c r="AB351" s="212"/>
      <c r="AC351" s="212"/>
      <c r="AD351" s="212"/>
      <c r="AE351" s="212"/>
      <c r="AF351" s="325"/>
      <c r="AG351" s="212"/>
      <c r="AH351" s="212"/>
      <c r="AI351" s="212"/>
      <c r="AJ351" s="212"/>
      <c r="AK351" s="334"/>
      <c r="AL351" s="162"/>
    </row>
    <row r="352" spans="1:38" ht="30" x14ac:dyDescent="0.25">
      <c r="A352" s="95">
        <v>346</v>
      </c>
      <c r="B352" s="265">
        <f>B350+1</f>
        <v>71</v>
      </c>
      <c r="C352" s="206" t="s">
        <v>6533</v>
      </c>
      <c r="D352" s="160" t="s">
        <v>6534</v>
      </c>
      <c r="E352" s="160" t="s">
        <v>6535</v>
      </c>
      <c r="F352" s="160">
        <v>4.3920000000000003</v>
      </c>
      <c r="G352" s="160">
        <v>1988</v>
      </c>
      <c r="H352" s="160" t="s">
        <v>6536</v>
      </c>
      <c r="I352" s="160">
        <v>75</v>
      </c>
      <c r="J352" s="160"/>
      <c r="K352" s="160"/>
      <c r="L352" s="161">
        <f>SUM(I352:K352)</f>
        <v>75</v>
      </c>
      <c r="M352" s="160" t="s">
        <v>6537</v>
      </c>
      <c r="N352" s="160" t="s">
        <v>6538</v>
      </c>
      <c r="O352" s="160">
        <v>0.39300000000000002</v>
      </c>
      <c r="P352" s="160">
        <v>1988</v>
      </c>
      <c r="Q352" s="161" t="s">
        <v>6539</v>
      </c>
      <c r="R352" s="160" t="s">
        <v>6540</v>
      </c>
      <c r="S352" s="160" t="s">
        <v>6540</v>
      </c>
      <c r="T352" s="160">
        <v>1989</v>
      </c>
      <c r="U352" s="160" t="s">
        <v>6414</v>
      </c>
      <c r="V352" s="161" t="s">
        <v>5647</v>
      </c>
      <c r="W352" s="283"/>
      <c r="X352" s="283"/>
      <c r="Y352" s="283"/>
      <c r="Z352" s="283"/>
      <c r="AA352" s="283"/>
      <c r="AB352" s="283"/>
      <c r="AC352" s="283"/>
      <c r="AD352" s="283"/>
      <c r="AE352" s="283"/>
      <c r="AF352" s="295"/>
      <c r="AG352" s="283"/>
      <c r="AH352" s="283"/>
      <c r="AI352" s="283"/>
      <c r="AJ352" s="283"/>
      <c r="AK352" s="295"/>
      <c r="AL352" s="162"/>
    </row>
    <row r="353" spans="1:38" ht="30.75" thickBot="1" x14ac:dyDescent="0.3">
      <c r="A353" s="95">
        <v>347</v>
      </c>
      <c r="B353" s="171"/>
      <c r="C353" s="271"/>
      <c r="D353" s="162"/>
      <c r="E353" s="162"/>
      <c r="F353" s="162"/>
      <c r="G353" s="162"/>
      <c r="H353" s="162"/>
      <c r="I353" s="162"/>
      <c r="J353" s="162"/>
      <c r="K353" s="162"/>
      <c r="L353" s="163"/>
      <c r="M353" s="162" t="s">
        <v>6541</v>
      </c>
      <c r="N353" s="162" t="s">
        <v>6542</v>
      </c>
      <c r="O353" s="162">
        <v>0.47499999999999998</v>
      </c>
      <c r="P353" s="162">
        <v>1988</v>
      </c>
      <c r="Q353" s="163" t="s">
        <v>5420</v>
      </c>
      <c r="R353" s="162" t="s">
        <v>6543</v>
      </c>
      <c r="S353" s="162"/>
      <c r="T353" s="162"/>
      <c r="U353" s="162"/>
      <c r="V353" s="163"/>
      <c r="W353" s="195"/>
      <c r="X353" s="195"/>
      <c r="Y353" s="195"/>
      <c r="Z353" s="195"/>
      <c r="AA353" s="195"/>
      <c r="AB353" s="195"/>
      <c r="AC353" s="195"/>
      <c r="AD353" s="195"/>
      <c r="AE353" s="195"/>
      <c r="AF353" s="290"/>
      <c r="AG353" s="195"/>
      <c r="AH353" s="195"/>
      <c r="AI353" s="195"/>
      <c r="AJ353" s="195"/>
      <c r="AK353" s="290"/>
      <c r="AL353" s="162"/>
    </row>
    <row r="354" spans="1:38" ht="45.75" thickBot="1" x14ac:dyDescent="0.3">
      <c r="A354" s="95">
        <v>348</v>
      </c>
      <c r="B354" s="215"/>
      <c r="C354" s="333" t="s">
        <v>6544</v>
      </c>
      <c r="D354" s="173" t="s">
        <v>6545</v>
      </c>
      <c r="E354" s="173" t="s">
        <v>6546</v>
      </c>
      <c r="F354" s="173">
        <v>0.27400000000000002</v>
      </c>
      <c r="G354" s="173">
        <v>1980</v>
      </c>
      <c r="H354" s="173" t="s">
        <v>249</v>
      </c>
      <c r="I354" s="173">
        <v>7</v>
      </c>
      <c r="J354" s="173"/>
      <c r="K354" s="173"/>
      <c r="L354" s="174">
        <f>SUM(I354:K354)</f>
        <v>7</v>
      </c>
      <c r="M354" s="173" t="s">
        <v>6547</v>
      </c>
      <c r="N354" s="173" t="s">
        <v>6548</v>
      </c>
      <c r="O354" s="173">
        <v>0.192</v>
      </c>
      <c r="P354" s="173">
        <v>1964</v>
      </c>
      <c r="Q354" s="174" t="s">
        <v>5537</v>
      </c>
      <c r="R354" s="320" t="s">
        <v>6549</v>
      </c>
      <c r="S354" s="378" t="s">
        <v>5525</v>
      </c>
      <c r="T354" s="173"/>
      <c r="U354" s="173"/>
      <c r="V354" s="174"/>
      <c r="W354" s="293"/>
      <c r="X354" s="293"/>
      <c r="Y354" s="293"/>
      <c r="Z354" s="293"/>
      <c r="AA354" s="293"/>
      <c r="AB354" s="293"/>
      <c r="AC354" s="293"/>
      <c r="AD354" s="293"/>
      <c r="AE354" s="293"/>
      <c r="AF354" s="308"/>
      <c r="AG354" s="293"/>
      <c r="AH354" s="293"/>
      <c r="AI354" s="293"/>
      <c r="AJ354" s="293"/>
      <c r="AK354" s="308"/>
      <c r="AL354" s="162" t="s">
        <v>6550</v>
      </c>
    </row>
    <row r="355" spans="1:38" ht="30" x14ac:dyDescent="0.25">
      <c r="A355" s="95">
        <v>349</v>
      </c>
      <c r="B355" s="302">
        <f>B352+1</f>
        <v>72</v>
      </c>
      <c r="C355" s="206" t="s">
        <v>5387</v>
      </c>
      <c r="D355" s="296"/>
      <c r="E355" s="296"/>
      <c r="F355" s="296"/>
      <c r="G355" s="296"/>
      <c r="H355" s="296"/>
      <c r="I355" s="296"/>
      <c r="J355" s="296"/>
      <c r="K355" s="296"/>
      <c r="L355" s="298"/>
      <c r="M355" s="296"/>
      <c r="N355" s="296"/>
      <c r="O355" s="296"/>
      <c r="P355" s="296"/>
      <c r="Q355" s="298"/>
      <c r="R355" s="169" t="s">
        <v>6551</v>
      </c>
      <c r="S355" s="169" t="s">
        <v>6551</v>
      </c>
      <c r="T355" s="236" t="s">
        <v>1666</v>
      </c>
      <c r="U355" s="169" t="s">
        <v>6414</v>
      </c>
      <c r="V355" s="182" t="s">
        <v>5647</v>
      </c>
      <c r="W355" s="296"/>
      <c r="X355" s="296"/>
      <c r="Y355" s="296"/>
      <c r="Z355" s="296"/>
      <c r="AA355" s="296"/>
      <c r="AB355" s="296"/>
      <c r="AC355" s="296"/>
      <c r="AD355" s="296"/>
      <c r="AE355" s="296"/>
      <c r="AF355" s="298"/>
      <c r="AG355" s="296"/>
      <c r="AH355" s="296"/>
      <c r="AI355" s="296"/>
      <c r="AJ355" s="296"/>
      <c r="AK355" s="297"/>
      <c r="AL355" s="162"/>
    </row>
    <row r="356" spans="1:38" ht="15.75" thickBot="1" x14ac:dyDescent="0.3">
      <c r="A356" s="95">
        <v>350</v>
      </c>
      <c r="B356" s="215"/>
      <c r="C356" s="333" t="s">
        <v>5404</v>
      </c>
      <c r="D356" s="293"/>
      <c r="E356" s="293"/>
      <c r="F356" s="293"/>
      <c r="G356" s="293"/>
      <c r="H356" s="293"/>
      <c r="I356" s="293"/>
      <c r="J356" s="293"/>
      <c r="K356" s="293"/>
      <c r="L356" s="294"/>
      <c r="M356" s="293"/>
      <c r="N356" s="293"/>
      <c r="O356" s="293"/>
      <c r="P356" s="293"/>
      <c r="Q356" s="294"/>
      <c r="R356" s="173" t="s">
        <v>6552</v>
      </c>
      <c r="S356" s="173"/>
      <c r="T356" s="198"/>
      <c r="U356" s="173"/>
      <c r="V356" s="174"/>
      <c r="W356" s="293"/>
      <c r="X356" s="293"/>
      <c r="Y356" s="293"/>
      <c r="Z356" s="293"/>
      <c r="AA356" s="293"/>
      <c r="AB356" s="293"/>
      <c r="AC356" s="293"/>
      <c r="AD356" s="293"/>
      <c r="AE356" s="293"/>
      <c r="AF356" s="294"/>
      <c r="AG356" s="293"/>
      <c r="AH356" s="293"/>
      <c r="AI356" s="293"/>
      <c r="AJ356" s="293"/>
      <c r="AK356" s="308"/>
      <c r="AL356" s="162"/>
    </row>
    <row r="357" spans="1:38" ht="30" x14ac:dyDescent="0.25">
      <c r="A357" s="95">
        <v>351</v>
      </c>
      <c r="B357" s="265">
        <f>B355+1</f>
        <v>73</v>
      </c>
      <c r="C357" s="206" t="s">
        <v>5404</v>
      </c>
      <c r="D357" s="283"/>
      <c r="E357" s="283"/>
      <c r="F357" s="283"/>
      <c r="G357" s="283"/>
      <c r="H357" s="283"/>
      <c r="I357" s="283"/>
      <c r="J357" s="283"/>
      <c r="K357" s="283"/>
      <c r="L357" s="285"/>
      <c r="M357" s="160" t="s">
        <v>6553</v>
      </c>
      <c r="N357" s="160" t="s">
        <v>6554</v>
      </c>
      <c r="O357" s="160">
        <v>0.28499999999999998</v>
      </c>
      <c r="P357" s="160">
        <v>2016</v>
      </c>
      <c r="Q357" s="193" t="s">
        <v>6357</v>
      </c>
      <c r="R357" s="160" t="s">
        <v>6555</v>
      </c>
      <c r="S357" s="160" t="s">
        <v>6555</v>
      </c>
      <c r="T357" s="160">
        <v>1969</v>
      </c>
      <c r="U357" s="160" t="s">
        <v>1642</v>
      </c>
      <c r="V357" s="161" t="s">
        <v>5647</v>
      </c>
      <c r="W357" s="283"/>
      <c r="X357" s="283"/>
      <c r="Y357" s="283"/>
      <c r="Z357" s="283"/>
      <c r="AA357" s="283"/>
      <c r="AB357" s="283"/>
      <c r="AC357" s="283"/>
      <c r="AD357" s="283"/>
      <c r="AE357" s="283"/>
      <c r="AF357" s="285"/>
      <c r="AG357" s="283"/>
      <c r="AH357" s="283"/>
      <c r="AI357" s="283"/>
      <c r="AJ357" s="283"/>
      <c r="AK357" s="295"/>
      <c r="AL357" s="162" t="s">
        <v>6556</v>
      </c>
    </row>
    <row r="358" spans="1:38" ht="15.75" thickBot="1" x14ac:dyDescent="0.3">
      <c r="A358" s="95">
        <v>352</v>
      </c>
      <c r="B358" s="280"/>
      <c r="C358" s="316"/>
      <c r="D358" s="293"/>
      <c r="E358" s="293"/>
      <c r="F358" s="293"/>
      <c r="G358" s="293"/>
      <c r="H358" s="293"/>
      <c r="I358" s="293"/>
      <c r="J358" s="293"/>
      <c r="K358" s="293"/>
      <c r="L358" s="294"/>
      <c r="M358" s="293"/>
      <c r="N358" s="293"/>
      <c r="O358" s="293"/>
      <c r="P358" s="293"/>
      <c r="Q358" s="294"/>
      <c r="R358" s="173" t="s">
        <v>6557</v>
      </c>
      <c r="S358" s="173"/>
      <c r="T358" s="173"/>
      <c r="U358" s="173"/>
      <c r="V358" s="174"/>
      <c r="W358" s="293"/>
      <c r="X358" s="293"/>
      <c r="Y358" s="293"/>
      <c r="Z358" s="293"/>
      <c r="AA358" s="293"/>
      <c r="AB358" s="293"/>
      <c r="AC358" s="293"/>
      <c r="AD358" s="293"/>
      <c r="AE358" s="293"/>
      <c r="AF358" s="294"/>
      <c r="AG358" s="293"/>
      <c r="AH358" s="293"/>
      <c r="AI358" s="293"/>
      <c r="AJ358" s="293"/>
      <c r="AK358" s="308"/>
      <c r="AL358" s="162"/>
    </row>
    <row r="359" spans="1:38" ht="60.75" thickBot="1" x14ac:dyDescent="0.3">
      <c r="A359" s="95">
        <v>353</v>
      </c>
      <c r="B359" s="187">
        <f>B357+1</f>
        <v>74</v>
      </c>
      <c r="C359" s="217" t="s">
        <v>6558</v>
      </c>
      <c r="D359" s="213" t="s">
        <v>6559</v>
      </c>
      <c r="E359" s="213" t="s">
        <v>6560</v>
      </c>
      <c r="F359" s="213">
        <v>1.99</v>
      </c>
      <c r="G359" s="213">
        <v>2008</v>
      </c>
      <c r="H359" s="213" t="s">
        <v>6561</v>
      </c>
      <c r="I359" s="213">
        <v>6</v>
      </c>
      <c r="J359" s="213"/>
      <c r="K359" s="213">
        <v>45</v>
      </c>
      <c r="L359" s="214">
        <f>SUM(I359:K359)</f>
        <v>51</v>
      </c>
      <c r="M359" s="213" t="s">
        <v>6559</v>
      </c>
      <c r="N359" s="162" t="s">
        <v>6562</v>
      </c>
      <c r="O359" s="162">
        <v>3.7999999999999999E-2</v>
      </c>
      <c r="P359" s="162">
        <v>2008</v>
      </c>
      <c r="Q359" s="166" t="s">
        <v>6563</v>
      </c>
      <c r="R359" s="379" t="s">
        <v>6564</v>
      </c>
      <c r="S359" s="213" t="s">
        <v>6565</v>
      </c>
      <c r="T359" s="213">
        <v>1979</v>
      </c>
      <c r="U359" s="213" t="s">
        <v>6414</v>
      </c>
      <c r="V359" s="202" t="s">
        <v>6566</v>
      </c>
      <c r="W359" s="221"/>
      <c r="X359" s="221"/>
      <c r="Y359" s="221"/>
      <c r="Z359" s="221"/>
      <c r="AA359" s="221"/>
      <c r="AB359" s="221"/>
      <c r="AC359" s="221"/>
      <c r="AD359" s="221"/>
      <c r="AE359" s="221"/>
      <c r="AF359" s="222"/>
      <c r="AG359" s="360"/>
      <c r="AH359" s="360"/>
      <c r="AI359" s="360"/>
      <c r="AJ359" s="360"/>
      <c r="AK359" s="362"/>
      <c r="AL359" s="162" t="s">
        <v>6567</v>
      </c>
    </row>
    <row r="360" spans="1:38" ht="30.75" thickBot="1" x14ac:dyDescent="0.3">
      <c r="A360" s="95">
        <v>354</v>
      </c>
      <c r="B360" s="216"/>
      <c r="C360" s="217"/>
      <c r="D360" s="189"/>
      <c r="E360" s="189"/>
      <c r="F360" s="189"/>
      <c r="G360" s="189"/>
      <c r="H360" s="189"/>
      <c r="I360" s="189"/>
      <c r="J360" s="189"/>
      <c r="K360" s="189"/>
      <c r="L360" s="190"/>
      <c r="M360" s="213" t="s">
        <v>6559</v>
      </c>
      <c r="N360" s="162" t="s">
        <v>6568</v>
      </c>
      <c r="O360" s="162">
        <v>0.16</v>
      </c>
      <c r="P360" s="162">
        <v>2008</v>
      </c>
      <c r="Q360" s="166" t="s">
        <v>6563</v>
      </c>
      <c r="R360" s="219"/>
      <c r="S360" s="189"/>
      <c r="T360" s="189"/>
      <c r="U360" s="189"/>
      <c r="V360" s="220"/>
      <c r="W360" s="221"/>
      <c r="X360" s="221"/>
      <c r="Y360" s="221"/>
      <c r="Z360" s="221"/>
      <c r="AA360" s="221"/>
      <c r="AB360" s="221"/>
      <c r="AC360" s="221"/>
      <c r="AD360" s="221"/>
      <c r="AE360" s="221"/>
      <c r="AF360" s="222"/>
      <c r="AG360" s="221"/>
      <c r="AH360" s="221"/>
      <c r="AI360" s="221"/>
      <c r="AJ360" s="221"/>
      <c r="AK360" s="223"/>
      <c r="AL360" s="162"/>
    </row>
    <row r="361" spans="1:38" ht="30.75" thickBot="1" x14ac:dyDescent="0.3">
      <c r="A361" s="95">
        <v>355</v>
      </c>
      <c r="B361" s="265">
        <f>B359+1</f>
        <v>75</v>
      </c>
      <c r="C361" s="206" t="s">
        <v>5447</v>
      </c>
      <c r="D361" s="283"/>
      <c r="E361" s="283"/>
      <c r="F361" s="283"/>
      <c r="G361" s="283"/>
      <c r="H361" s="283"/>
      <c r="I361" s="283"/>
      <c r="J361" s="283"/>
      <c r="K361" s="283"/>
      <c r="L361" s="285"/>
      <c r="M361" s="160" t="s">
        <v>6569</v>
      </c>
      <c r="N361" s="160" t="s">
        <v>6570</v>
      </c>
      <c r="O361" s="160">
        <v>0.3</v>
      </c>
      <c r="P361" s="160">
        <v>1987</v>
      </c>
      <c r="Q361" s="193" t="s">
        <v>5537</v>
      </c>
      <c r="R361" s="160" t="s">
        <v>6571</v>
      </c>
      <c r="S361" s="160"/>
      <c r="T361" s="160">
        <v>1979</v>
      </c>
      <c r="U361" s="160" t="s">
        <v>975</v>
      </c>
      <c r="V361" s="161" t="s">
        <v>5468</v>
      </c>
      <c r="W361" s="160" t="s">
        <v>6572</v>
      </c>
      <c r="X361" s="160">
        <v>3.0680000000000001</v>
      </c>
      <c r="Y361" s="227" t="s">
        <v>6573</v>
      </c>
      <c r="Z361" s="160"/>
      <c r="AA361" s="227">
        <v>1967</v>
      </c>
      <c r="AB361" s="189" t="s">
        <v>6574</v>
      </c>
      <c r="AC361" s="160">
        <v>67</v>
      </c>
      <c r="AD361" s="160"/>
      <c r="AE361" s="160">
        <v>0</v>
      </c>
      <c r="AF361" s="193">
        <f t="shared" ref="AF361:AF367" si="2">SUM(AC361:AE361)</f>
        <v>67</v>
      </c>
      <c r="AG361" s="283"/>
      <c r="AH361" s="283"/>
      <c r="AI361" s="283"/>
      <c r="AJ361" s="283"/>
      <c r="AK361" s="295"/>
      <c r="AL361" s="162"/>
    </row>
    <row r="362" spans="1:38" ht="30" x14ac:dyDescent="0.25">
      <c r="A362" s="95">
        <v>356</v>
      </c>
      <c r="B362" s="302"/>
      <c r="C362" s="271" t="s">
        <v>5447</v>
      </c>
      <c r="D362" s="195"/>
      <c r="E362" s="195"/>
      <c r="F362" s="195"/>
      <c r="G362" s="195"/>
      <c r="H362" s="195"/>
      <c r="I362" s="195"/>
      <c r="J362" s="195"/>
      <c r="K362" s="195"/>
      <c r="L362" s="289"/>
      <c r="M362" s="162" t="s">
        <v>6575</v>
      </c>
      <c r="N362" s="162"/>
      <c r="O362" s="162">
        <v>0.05</v>
      </c>
      <c r="P362" s="162">
        <v>2013</v>
      </c>
      <c r="Q362" s="166" t="s">
        <v>6457</v>
      </c>
      <c r="R362" s="160" t="s">
        <v>6576</v>
      </c>
      <c r="S362" s="160" t="s">
        <v>6577</v>
      </c>
      <c r="T362" s="160">
        <v>2005</v>
      </c>
      <c r="U362" s="160" t="s">
        <v>975</v>
      </c>
      <c r="V362" s="163"/>
      <c r="W362" s="162" t="s">
        <v>6578</v>
      </c>
      <c r="X362" s="162">
        <v>0.3</v>
      </c>
      <c r="Y362" s="162" t="s">
        <v>6579</v>
      </c>
      <c r="Z362" s="162"/>
      <c r="AA362" s="178">
        <v>2014</v>
      </c>
      <c r="AB362" s="169" t="s">
        <v>6574</v>
      </c>
      <c r="AC362" s="178"/>
      <c r="AD362" s="178"/>
      <c r="AE362" s="162">
        <v>7</v>
      </c>
      <c r="AF362" s="166">
        <f t="shared" si="2"/>
        <v>7</v>
      </c>
      <c r="AG362" s="195"/>
      <c r="AH362" s="195"/>
      <c r="AI362" s="195"/>
      <c r="AJ362" s="195"/>
      <c r="AK362" s="290"/>
      <c r="AL362" s="162"/>
    </row>
    <row r="363" spans="1:38" ht="30.75" thickBot="1" x14ac:dyDescent="0.3">
      <c r="A363" s="95">
        <v>357</v>
      </c>
      <c r="B363" s="302"/>
      <c r="C363" s="316"/>
      <c r="D363" s="195"/>
      <c r="E363" s="195"/>
      <c r="F363" s="195"/>
      <c r="G363" s="195"/>
      <c r="H363" s="195"/>
      <c r="I363" s="195"/>
      <c r="J363" s="195"/>
      <c r="K363" s="195"/>
      <c r="L363" s="289"/>
      <c r="M363" s="162"/>
      <c r="N363" s="162"/>
      <c r="O363" s="162"/>
      <c r="P363" s="162"/>
      <c r="Q363" s="166"/>
      <c r="R363" s="162"/>
      <c r="S363" s="162"/>
      <c r="T363" s="162"/>
      <c r="U363" s="162"/>
      <c r="V363" s="163"/>
      <c r="W363" s="162" t="s">
        <v>6580</v>
      </c>
      <c r="X363" s="162">
        <v>0.14199999999999999</v>
      </c>
      <c r="Y363" s="162" t="s">
        <v>6581</v>
      </c>
      <c r="Z363" s="162"/>
      <c r="AA363" s="178">
        <v>2020</v>
      </c>
      <c r="AB363" s="169" t="s">
        <v>2269</v>
      </c>
      <c r="AC363" s="178"/>
      <c r="AD363" s="178"/>
      <c r="AE363" s="162"/>
      <c r="AF363" s="166">
        <f t="shared" si="2"/>
        <v>0</v>
      </c>
      <c r="AG363" s="162" t="s">
        <v>6580</v>
      </c>
      <c r="AH363" s="162" t="s">
        <v>6582</v>
      </c>
      <c r="AI363" s="162">
        <v>6.7000000000000004E-2</v>
      </c>
      <c r="AJ363" s="162">
        <v>2020</v>
      </c>
      <c r="AK363" s="169" t="s">
        <v>6583</v>
      </c>
      <c r="AL363" s="162" t="s">
        <v>6584</v>
      </c>
    </row>
    <row r="364" spans="1:38" ht="60.75" thickBot="1" x14ac:dyDescent="0.3">
      <c r="A364" s="95">
        <v>358</v>
      </c>
      <c r="B364" s="205">
        <f>B361+1</f>
        <v>76</v>
      </c>
      <c r="C364" s="206" t="s">
        <v>5452</v>
      </c>
      <c r="D364" s="283"/>
      <c r="E364" s="283"/>
      <c r="F364" s="283"/>
      <c r="G364" s="283"/>
      <c r="H364" s="283"/>
      <c r="I364" s="283"/>
      <c r="J364" s="283"/>
      <c r="K364" s="283"/>
      <c r="L364" s="285"/>
      <c r="M364" s="160" t="s">
        <v>6585</v>
      </c>
      <c r="N364" s="160" t="s">
        <v>6586</v>
      </c>
      <c r="O364" s="160">
        <v>0.252</v>
      </c>
      <c r="P364" s="160">
        <v>1975</v>
      </c>
      <c r="Q364" s="193" t="s">
        <v>1317</v>
      </c>
      <c r="R364" s="160" t="s">
        <v>6587</v>
      </c>
      <c r="S364" s="160" t="s">
        <v>6587</v>
      </c>
      <c r="T364" s="160">
        <v>1988</v>
      </c>
      <c r="U364" s="160" t="s">
        <v>1642</v>
      </c>
      <c r="V364" s="161" t="s">
        <v>5489</v>
      </c>
      <c r="W364" s="160" t="s">
        <v>6588</v>
      </c>
      <c r="X364" s="160">
        <v>1.8140000000000001</v>
      </c>
      <c r="Y364" s="160" t="s">
        <v>6589</v>
      </c>
      <c r="Z364" s="160"/>
      <c r="AA364" s="160">
        <v>1975</v>
      </c>
      <c r="AB364" s="189" t="s">
        <v>6590</v>
      </c>
      <c r="AC364" s="160">
        <v>2</v>
      </c>
      <c r="AD364" s="160">
        <v>0</v>
      </c>
      <c r="AE364" s="160">
        <v>31</v>
      </c>
      <c r="AF364" s="193">
        <f t="shared" si="2"/>
        <v>33</v>
      </c>
      <c r="AG364" s="160" t="s">
        <v>6591</v>
      </c>
      <c r="AH364" s="160" t="s">
        <v>6592</v>
      </c>
      <c r="AI364" s="160">
        <v>0.17</v>
      </c>
      <c r="AJ364" s="160">
        <v>1975</v>
      </c>
      <c r="AK364" s="161" t="s">
        <v>6593</v>
      </c>
      <c r="AL364" s="162" t="s">
        <v>6594</v>
      </c>
    </row>
    <row r="365" spans="1:38" ht="30" x14ac:dyDescent="0.25">
      <c r="A365" s="95">
        <v>359</v>
      </c>
      <c r="B365" s="287"/>
      <c r="C365" s="339"/>
      <c r="D365" s="195"/>
      <c r="E365" s="195"/>
      <c r="F365" s="195"/>
      <c r="G365" s="195"/>
      <c r="H365" s="195"/>
      <c r="I365" s="195"/>
      <c r="J365" s="195"/>
      <c r="K365" s="195"/>
      <c r="L365" s="289"/>
      <c r="M365" s="162"/>
      <c r="N365" s="162"/>
      <c r="O365" s="162"/>
      <c r="P365" s="162"/>
      <c r="Q365" s="166"/>
      <c r="R365" s="162" t="s">
        <v>6595</v>
      </c>
      <c r="S365" s="162"/>
      <c r="T365" s="160">
        <v>1988</v>
      </c>
      <c r="U365" s="162"/>
      <c r="V365" s="163"/>
      <c r="W365" s="175" t="s">
        <v>6596</v>
      </c>
      <c r="X365" s="175">
        <v>0.7</v>
      </c>
      <c r="Y365" s="175" t="s">
        <v>6597</v>
      </c>
      <c r="Z365" s="175"/>
      <c r="AA365" s="175">
        <v>2014</v>
      </c>
      <c r="AB365" s="175" t="s">
        <v>6598</v>
      </c>
      <c r="AC365" s="175">
        <v>4</v>
      </c>
      <c r="AD365" s="175"/>
      <c r="AE365" s="175">
        <v>18</v>
      </c>
      <c r="AF365" s="177">
        <f t="shared" si="2"/>
        <v>22</v>
      </c>
      <c r="AG365" s="162" t="s">
        <v>6599</v>
      </c>
      <c r="AH365" s="162" t="s">
        <v>6600</v>
      </c>
      <c r="AI365" s="162">
        <v>0.17</v>
      </c>
      <c r="AJ365" s="162">
        <v>1975</v>
      </c>
      <c r="AK365" s="163" t="s">
        <v>6593</v>
      </c>
      <c r="AL365" s="162"/>
    </row>
    <row r="366" spans="1:38" ht="45.75" thickBot="1" x14ac:dyDescent="0.3">
      <c r="A366" s="95">
        <v>360</v>
      </c>
      <c r="B366" s="287"/>
      <c r="C366" s="339"/>
      <c r="D366" s="195"/>
      <c r="E366" s="195"/>
      <c r="F366" s="195"/>
      <c r="G366" s="195"/>
      <c r="H366" s="195"/>
      <c r="I366" s="195"/>
      <c r="J366" s="195"/>
      <c r="K366" s="195"/>
      <c r="L366" s="289"/>
      <c r="M366" s="162"/>
      <c r="N366" s="162"/>
      <c r="O366" s="162"/>
      <c r="P366" s="162"/>
      <c r="Q366" s="166"/>
      <c r="R366" s="162"/>
      <c r="S366" s="162"/>
      <c r="T366" s="162"/>
      <c r="U366" s="162"/>
      <c r="V366" s="163"/>
      <c r="W366" s="175" t="s">
        <v>6601</v>
      </c>
      <c r="X366" s="175">
        <v>2.4E-2</v>
      </c>
      <c r="Y366" s="175" t="s">
        <v>6597</v>
      </c>
      <c r="Z366" s="175">
        <v>2.4E-2</v>
      </c>
      <c r="AA366" s="175">
        <v>2018</v>
      </c>
      <c r="AB366" s="175" t="s">
        <v>6602</v>
      </c>
      <c r="AC366" s="175"/>
      <c r="AD366" s="175"/>
      <c r="AE366" s="175">
        <v>2</v>
      </c>
      <c r="AF366" s="177">
        <f t="shared" si="2"/>
        <v>2</v>
      </c>
      <c r="AG366" s="162"/>
      <c r="AH366" s="162"/>
      <c r="AI366" s="162"/>
      <c r="AJ366" s="162"/>
      <c r="AK366" s="163"/>
      <c r="AL366" s="162"/>
    </row>
    <row r="367" spans="1:38" ht="30.75" thickBot="1" x14ac:dyDescent="0.3">
      <c r="A367" s="95">
        <v>361</v>
      </c>
      <c r="B367" s="205">
        <f>B364+1</f>
        <v>77</v>
      </c>
      <c r="C367" s="206" t="s">
        <v>5404</v>
      </c>
      <c r="D367" s="283"/>
      <c r="E367" s="283"/>
      <c r="F367" s="283"/>
      <c r="G367" s="283"/>
      <c r="H367" s="283"/>
      <c r="I367" s="283"/>
      <c r="J367" s="283"/>
      <c r="K367" s="283"/>
      <c r="L367" s="285"/>
      <c r="M367" s="160" t="s">
        <v>6603</v>
      </c>
      <c r="N367" s="160" t="s">
        <v>6604</v>
      </c>
      <c r="O367" s="160">
        <v>0.27900000000000003</v>
      </c>
      <c r="P367" s="160">
        <v>1978</v>
      </c>
      <c r="Q367" s="193" t="s">
        <v>6605</v>
      </c>
      <c r="R367" s="160" t="s">
        <v>6606</v>
      </c>
      <c r="S367" s="160" t="s">
        <v>6606</v>
      </c>
      <c r="T367" s="160">
        <v>1975</v>
      </c>
      <c r="U367" s="160" t="s">
        <v>1642</v>
      </c>
      <c r="V367" s="161" t="s">
        <v>6607</v>
      </c>
      <c r="W367" s="160" t="s">
        <v>6608</v>
      </c>
      <c r="X367" s="160">
        <v>1.0329999999999999</v>
      </c>
      <c r="Y367" s="160" t="s">
        <v>6609</v>
      </c>
      <c r="Z367" s="160"/>
      <c r="AA367" s="160">
        <v>1968</v>
      </c>
      <c r="AB367" s="160" t="s">
        <v>6610</v>
      </c>
      <c r="AC367" s="160">
        <v>15</v>
      </c>
      <c r="AD367" s="160"/>
      <c r="AE367" s="160">
        <v>8</v>
      </c>
      <c r="AF367" s="193">
        <f t="shared" si="2"/>
        <v>23</v>
      </c>
      <c r="AG367" s="160" t="s">
        <v>6611</v>
      </c>
      <c r="AH367" s="160" t="s">
        <v>6612</v>
      </c>
      <c r="AI367" s="160">
        <v>3.7999999999999999E-2</v>
      </c>
      <c r="AJ367" s="160">
        <v>1975</v>
      </c>
      <c r="AK367" s="161" t="s">
        <v>3307</v>
      </c>
      <c r="AL367" s="162"/>
    </row>
    <row r="368" spans="1:38" ht="60" x14ac:dyDescent="0.25">
      <c r="A368" s="95">
        <v>362</v>
      </c>
      <c r="B368" s="287"/>
      <c r="C368" s="339"/>
      <c r="D368" s="195"/>
      <c r="E368" s="195"/>
      <c r="F368" s="195"/>
      <c r="G368" s="195"/>
      <c r="H368" s="195"/>
      <c r="I368" s="195"/>
      <c r="J368" s="195"/>
      <c r="K368" s="195"/>
      <c r="L368" s="289"/>
      <c r="M368" s="195"/>
      <c r="N368" s="195"/>
      <c r="O368" s="195"/>
      <c r="P368" s="195"/>
      <c r="Q368" s="289"/>
      <c r="R368" s="162" t="s">
        <v>6613</v>
      </c>
      <c r="S368" s="162"/>
      <c r="T368" s="160">
        <v>1975</v>
      </c>
      <c r="U368" s="162"/>
      <c r="V368" s="163"/>
      <c r="W368" s="160" t="s">
        <v>6614</v>
      </c>
      <c r="X368" s="162">
        <f>0.365+0.046</f>
        <v>0.41099999999999998</v>
      </c>
      <c r="Y368" s="160" t="s">
        <v>6615</v>
      </c>
      <c r="Z368" s="162"/>
      <c r="AA368" s="162">
        <v>2013</v>
      </c>
      <c r="AB368" s="162" t="s">
        <v>6616</v>
      </c>
      <c r="AC368" s="162">
        <v>1</v>
      </c>
      <c r="AD368" s="162"/>
      <c r="AE368" s="162">
        <v>12</v>
      </c>
      <c r="AF368" s="166">
        <v>13</v>
      </c>
      <c r="AG368" s="162" t="s">
        <v>6617</v>
      </c>
      <c r="AH368" s="162" t="s">
        <v>6618</v>
      </c>
      <c r="AI368" s="162">
        <v>3.7999999999999999E-2</v>
      </c>
      <c r="AJ368" s="162">
        <v>1975</v>
      </c>
      <c r="AK368" s="163" t="s">
        <v>6619</v>
      </c>
      <c r="AL368" s="162"/>
    </row>
    <row r="369" spans="1:38" ht="30" x14ac:dyDescent="0.25">
      <c r="A369" s="95">
        <v>363</v>
      </c>
      <c r="B369" s="185"/>
      <c r="C369" s="310"/>
      <c r="D369" s="195"/>
      <c r="E369" s="195"/>
      <c r="F369" s="195"/>
      <c r="G369" s="195"/>
      <c r="H369" s="195"/>
      <c r="I369" s="195"/>
      <c r="J369" s="195"/>
      <c r="K369" s="195"/>
      <c r="L369" s="289"/>
      <c r="M369" s="195"/>
      <c r="N369" s="195"/>
      <c r="O369" s="195"/>
      <c r="P369" s="195"/>
      <c r="Q369" s="289"/>
      <c r="R369" s="195"/>
      <c r="S369" s="195"/>
      <c r="T369" s="195"/>
      <c r="U369" s="195"/>
      <c r="V369" s="290"/>
      <c r="W369" s="195"/>
      <c r="X369" s="195"/>
      <c r="Y369" s="195"/>
      <c r="Z369" s="195"/>
      <c r="AA369" s="195"/>
      <c r="AB369" s="195"/>
      <c r="AC369" s="195"/>
      <c r="AD369" s="195"/>
      <c r="AE369" s="195"/>
      <c r="AF369" s="289"/>
      <c r="AG369" s="380" t="s">
        <v>6620</v>
      </c>
      <c r="AH369" s="380" t="s">
        <v>6621</v>
      </c>
      <c r="AI369" s="380">
        <v>3.7999999999999999E-2</v>
      </c>
      <c r="AJ369" s="380">
        <v>1975</v>
      </c>
      <c r="AK369" s="381" t="s">
        <v>6622</v>
      </c>
      <c r="AL369" s="162"/>
    </row>
    <row r="370" spans="1:38" ht="30.75" thickBot="1" x14ac:dyDescent="0.3">
      <c r="A370" s="95">
        <v>364</v>
      </c>
      <c r="B370" s="348"/>
      <c r="C370" s="356"/>
      <c r="D370" s="212"/>
      <c r="E370" s="212"/>
      <c r="F370" s="212"/>
      <c r="G370" s="212"/>
      <c r="H370" s="212"/>
      <c r="I370" s="212"/>
      <c r="J370" s="212"/>
      <c r="K370" s="212"/>
      <c r="L370" s="325"/>
      <c r="M370" s="212"/>
      <c r="N370" s="212"/>
      <c r="O370" s="212"/>
      <c r="P370" s="212"/>
      <c r="Q370" s="325"/>
      <c r="R370" s="212"/>
      <c r="S370" s="212"/>
      <c r="T370" s="212"/>
      <c r="U370" s="212"/>
      <c r="V370" s="334"/>
      <c r="W370" s="293"/>
      <c r="X370" s="293"/>
      <c r="Y370" s="293"/>
      <c r="Z370" s="293"/>
      <c r="AA370" s="293"/>
      <c r="AB370" s="293"/>
      <c r="AC370" s="293"/>
      <c r="AD370" s="293"/>
      <c r="AE370" s="293"/>
      <c r="AF370" s="294"/>
      <c r="AG370" s="382" t="s">
        <v>6623</v>
      </c>
      <c r="AH370" s="382" t="s">
        <v>6624</v>
      </c>
      <c r="AI370" s="382">
        <v>6.5000000000000002E-2</v>
      </c>
      <c r="AJ370" s="382">
        <v>1975</v>
      </c>
      <c r="AK370" s="383" t="s">
        <v>6625</v>
      </c>
      <c r="AL370" s="162" t="s">
        <v>5906</v>
      </c>
    </row>
    <row r="371" spans="1:38" ht="30.75" thickBot="1" x14ac:dyDescent="0.3">
      <c r="A371" s="95">
        <v>365</v>
      </c>
      <c r="B371" s="384">
        <f>B367+1</f>
        <v>78</v>
      </c>
      <c r="C371" s="224"/>
      <c r="D371" s="225"/>
      <c r="E371" s="225"/>
      <c r="F371" s="225"/>
      <c r="G371" s="225"/>
      <c r="H371" s="225"/>
      <c r="I371" s="225"/>
      <c r="J371" s="225"/>
      <c r="K371" s="225"/>
      <c r="L371" s="225"/>
      <c r="M371" s="213"/>
      <c r="N371" s="213"/>
      <c r="O371" s="213"/>
      <c r="P371" s="213"/>
      <c r="Q371" s="214"/>
      <c r="R371" s="160" t="s">
        <v>6626</v>
      </c>
      <c r="S371" s="160" t="s">
        <v>6627</v>
      </c>
      <c r="T371" s="160">
        <v>2015</v>
      </c>
      <c r="U371" s="160" t="s">
        <v>975</v>
      </c>
      <c r="V371" s="193" t="s">
        <v>5782</v>
      </c>
      <c r="W371" s="169" t="s">
        <v>6628</v>
      </c>
      <c r="X371" s="169">
        <v>2.468</v>
      </c>
      <c r="Y371" s="169" t="s">
        <v>6629</v>
      </c>
      <c r="Z371" s="169"/>
      <c r="AA371" s="169">
        <v>1968</v>
      </c>
      <c r="AB371" s="169" t="s">
        <v>6630</v>
      </c>
      <c r="AC371" s="169">
        <v>9</v>
      </c>
      <c r="AD371" s="169"/>
      <c r="AE371" s="169">
        <v>37</v>
      </c>
      <c r="AF371" s="182">
        <f>SUM(AC371:AE371)</f>
        <v>46</v>
      </c>
      <c r="AG371" s="283"/>
      <c r="AH371" s="283"/>
      <c r="AI371" s="283"/>
      <c r="AJ371" s="283"/>
      <c r="AK371" s="295"/>
      <c r="AL371" s="162"/>
    </row>
    <row r="372" spans="1:38" ht="45" x14ac:dyDescent="0.25">
      <c r="A372" s="95">
        <v>366</v>
      </c>
      <c r="B372" s="185">
        <f>B371+1</f>
        <v>79</v>
      </c>
      <c r="C372" s="186" t="s">
        <v>5452</v>
      </c>
      <c r="D372" s="296"/>
      <c r="E372" s="296"/>
      <c r="F372" s="296"/>
      <c r="G372" s="296"/>
      <c r="H372" s="296"/>
      <c r="I372" s="296"/>
      <c r="J372" s="296"/>
      <c r="K372" s="296"/>
      <c r="L372" s="298"/>
      <c r="M372" s="169" t="s">
        <v>6631</v>
      </c>
      <c r="N372" s="169" t="s">
        <v>6632</v>
      </c>
      <c r="O372" s="169">
        <v>0.77</v>
      </c>
      <c r="P372" s="169">
        <v>1986</v>
      </c>
      <c r="Q372" s="170" t="s">
        <v>5420</v>
      </c>
      <c r="R372" s="169" t="s">
        <v>6633</v>
      </c>
      <c r="S372" s="169" t="s">
        <v>6633</v>
      </c>
      <c r="T372" s="169">
        <v>1973</v>
      </c>
      <c r="U372" s="169" t="s">
        <v>1642</v>
      </c>
      <c r="V372" s="182" t="s">
        <v>5468</v>
      </c>
      <c r="W372" s="160" t="s">
        <v>6634</v>
      </c>
      <c r="X372" s="160">
        <v>1.82</v>
      </c>
      <c r="Y372" s="160" t="s">
        <v>6635</v>
      </c>
      <c r="Z372" s="160"/>
      <c r="AA372" s="160">
        <v>1973</v>
      </c>
      <c r="AB372" s="160" t="s">
        <v>6636</v>
      </c>
      <c r="AC372" s="160">
        <v>44</v>
      </c>
      <c r="AD372" s="160"/>
      <c r="AE372" s="160">
        <v>28</v>
      </c>
      <c r="AF372" s="193">
        <f>SUM(AC372:AE372)</f>
        <v>72</v>
      </c>
      <c r="AG372" s="160" t="s">
        <v>6637</v>
      </c>
      <c r="AH372" s="160" t="s">
        <v>6638</v>
      </c>
      <c r="AI372" s="160">
        <v>0.307</v>
      </c>
      <c r="AJ372" s="160">
        <v>1973</v>
      </c>
      <c r="AK372" s="161" t="s">
        <v>6639</v>
      </c>
      <c r="AL372" s="162"/>
    </row>
    <row r="373" spans="1:38" ht="30" x14ac:dyDescent="0.25">
      <c r="A373" s="95">
        <v>367</v>
      </c>
      <c r="B373" s="287"/>
      <c r="C373" s="339"/>
      <c r="D373" s="195"/>
      <c r="E373" s="195"/>
      <c r="F373" s="195"/>
      <c r="G373" s="195"/>
      <c r="H373" s="195"/>
      <c r="I373" s="195"/>
      <c r="J373" s="195"/>
      <c r="K373" s="195"/>
      <c r="L373" s="289"/>
      <c r="M373" s="162" t="s">
        <v>6640</v>
      </c>
      <c r="N373" s="162" t="s">
        <v>6641</v>
      </c>
      <c r="O373" s="162">
        <v>0.33900000000000002</v>
      </c>
      <c r="P373" s="162">
        <v>1975</v>
      </c>
      <c r="Q373" s="166" t="s">
        <v>5511</v>
      </c>
      <c r="R373" s="162" t="s">
        <v>6642</v>
      </c>
      <c r="S373" s="162"/>
      <c r="T373" s="169">
        <v>1973</v>
      </c>
      <c r="U373" s="162"/>
      <c r="V373" s="163"/>
      <c r="W373" s="162"/>
      <c r="X373" s="162"/>
      <c r="Y373" s="178"/>
      <c r="Z373" s="162"/>
      <c r="AA373" s="162"/>
      <c r="AB373" s="162"/>
      <c r="AC373" s="162"/>
      <c r="AD373" s="162"/>
      <c r="AE373" s="162"/>
      <c r="AF373" s="166"/>
      <c r="AG373" s="162" t="s">
        <v>6643</v>
      </c>
      <c r="AH373" s="162" t="s">
        <v>6644</v>
      </c>
      <c r="AI373" s="162">
        <v>0.307</v>
      </c>
      <c r="AJ373" s="162">
        <v>1973</v>
      </c>
      <c r="AK373" s="163" t="s">
        <v>6639</v>
      </c>
      <c r="AL373" s="162" t="s">
        <v>5615</v>
      </c>
    </row>
    <row r="374" spans="1:38" ht="31.5" thickBot="1" x14ac:dyDescent="0.3">
      <c r="A374" s="95">
        <v>368</v>
      </c>
      <c r="B374" s="185"/>
      <c r="C374" s="310"/>
      <c r="D374" s="195"/>
      <c r="E374" s="195"/>
      <c r="F374" s="195"/>
      <c r="G374" s="195"/>
      <c r="H374" s="195"/>
      <c r="I374" s="195"/>
      <c r="J374" s="195"/>
      <c r="K374" s="195"/>
      <c r="L374" s="289"/>
      <c r="M374" s="169"/>
      <c r="N374" s="169"/>
      <c r="O374" s="169"/>
      <c r="P374" s="169"/>
      <c r="Q374" s="170"/>
      <c r="R374" s="162"/>
      <c r="S374" s="162"/>
      <c r="T374" s="162"/>
      <c r="U374" s="162"/>
      <c r="V374" s="163"/>
      <c r="W374" s="173"/>
      <c r="X374" s="173"/>
      <c r="Y374" s="179"/>
      <c r="Z374" s="173"/>
      <c r="AA374" s="173"/>
      <c r="AB374" s="173"/>
      <c r="AC374" s="173"/>
      <c r="AD374" s="173"/>
      <c r="AE374" s="173"/>
      <c r="AF374" s="180"/>
      <c r="AG374" s="200" t="s">
        <v>6645</v>
      </c>
      <c r="AH374" s="200" t="s">
        <v>6646</v>
      </c>
      <c r="AI374" s="173">
        <v>0.11</v>
      </c>
      <c r="AJ374" s="173">
        <v>2015</v>
      </c>
      <c r="AK374" s="385" t="s">
        <v>6911</v>
      </c>
      <c r="AL374" s="162"/>
    </row>
    <row r="375" spans="1:38" ht="15.75" thickBot="1" x14ac:dyDescent="0.3">
      <c r="A375" s="95">
        <v>369</v>
      </c>
      <c r="B375" s="260">
        <f>B372+1</f>
        <v>80</v>
      </c>
      <c r="C375" s="206" t="s">
        <v>5447</v>
      </c>
      <c r="D375" s="360"/>
      <c r="E375" s="360"/>
      <c r="F375" s="360"/>
      <c r="G375" s="360"/>
      <c r="H375" s="360"/>
      <c r="I375" s="360"/>
      <c r="J375" s="360"/>
      <c r="K375" s="360"/>
      <c r="L375" s="361"/>
      <c r="M375" s="160" t="s">
        <v>6569</v>
      </c>
      <c r="N375" s="160" t="s">
        <v>6647</v>
      </c>
      <c r="O375" s="160">
        <v>0.3</v>
      </c>
      <c r="P375" s="160">
        <v>1987</v>
      </c>
      <c r="Q375" s="193" t="s">
        <v>5537</v>
      </c>
      <c r="R375" s="213" t="s">
        <v>6648</v>
      </c>
      <c r="S375" s="213" t="s">
        <v>6649</v>
      </c>
      <c r="T375" s="213">
        <v>2014</v>
      </c>
      <c r="U375" s="213" t="s">
        <v>1022</v>
      </c>
      <c r="V375" s="202" t="s">
        <v>5723</v>
      </c>
      <c r="W375" s="200"/>
      <c r="X375" s="200"/>
      <c r="Y375" s="226"/>
      <c r="Z375" s="200"/>
      <c r="AA375" s="200"/>
      <c r="AB375" s="200"/>
      <c r="AC375" s="200"/>
      <c r="AD375" s="200"/>
      <c r="AE375" s="200"/>
      <c r="AF375" s="203"/>
      <c r="AG375" s="213"/>
      <c r="AH375" s="213"/>
      <c r="AI375" s="213"/>
      <c r="AJ375" s="213"/>
      <c r="AK375" s="202"/>
      <c r="AL375" s="162" t="s">
        <v>6650</v>
      </c>
    </row>
    <row r="376" spans="1:38" ht="15.75" thickBot="1" x14ac:dyDescent="0.3">
      <c r="A376" s="95">
        <v>370</v>
      </c>
      <c r="B376" s="260">
        <f>B375+1</f>
        <v>81</v>
      </c>
      <c r="C376" s="206" t="s">
        <v>5447</v>
      </c>
      <c r="D376" s="360"/>
      <c r="E376" s="360"/>
      <c r="F376" s="360"/>
      <c r="G376" s="360"/>
      <c r="H376" s="360"/>
      <c r="I376" s="360"/>
      <c r="J376" s="360"/>
      <c r="K376" s="360"/>
      <c r="L376" s="361"/>
      <c r="M376" s="213"/>
      <c r="N376" s="213"/>
      <c r="O376" s="213"/>
      <c r="P376" s="213"/>
      <c r="Q376" s="214"/>
      <c r="R376" s="213" t="s">
        <v>6651</v>
      </c>
      <c r="S376" s="213" t="s">
        <v>6652</v>
      </c>
      <c r="T376" s="213">
        <v>2014</v>
      </c>
      <c r="U376" s="213" t="s">
        <v>975</v>
      </c>
      <c r="V376" s="246" t="s">
        <v>6318</v>
      </c>
      <c r="W376" s="189"/>
      <c r="X376" s="189"/>
      <c r="Y376" s="227"/>
      <c r="Z376" s="189"/>
      <c r="AA376" s="189"/>
      <c r="AB376" s="189"/>
      <c r="AC376" s="189"/>
      <c r="AD376" s="189"/>
      <c r="AE376" s="189"/>
      <c r="AF376" s="190"/>
      <c r="AG376" s="213"/>
      <c r="AH376" s="213"/>
      <c r="AI376" s="213"/>
      <c r="AJ376" s="213"/>
      <c r="AK376" s="202"/>
      <c r="AL376" s="162"/>
    </row>
    <row r="377" spans="1:38" ht="15.75" thickBot="1" x14ac:dyDescent="0.3">
      <c r="A377" s="95">
        <v>371</v>
      </c>
      <c r="B377" s="260">
        <f>B376+1</f>
        <v>82</v>
      </c>
      <c r="C377" s="206" t="s">
        <v>5482</v>
      </c>
      <c r="D377" s="213"/>
      <c r="E377" s="213"/>
      <c r="F377" s="213"/>
      <c r="G377" s="213"/>
      <c r="H377" s="213"/>
      <c r="I377" s="213"/>
      <c r="J377" s="213"/>
      <c r="K377" s="213"/>
      <c r="L377" s="214"/>
      <c r="M377" s="213"/>
      <c r="N377" s="213"/>
      <c r="O377" s="213"/>
      <c r="P377" s="213"/>
      <c r="Q377" s="214"/>
      <c r="R377" s="213" t="s">
        <v>6653</v>
      </c>
      <c r="S377" s="213" t="s">
        <v>6654</v>
      </c>
      <c r="T377" s="213">
        <v>2016</v>
      </c>
      <c r="U377" s="213" t="s">
        <v>975</v>
      </c>
      <c r="V377" s="247" t="s">
        <v>6318</v>
      </c>
      <c r="W377" s="213" t="s">
        <v>6655</v>
      </c>
      <c r="X377" s="213">
        <v>0</v>
      </c>
      <c r="Y377" s="213" t="s">
        <v>6656</v>
      </c>
      <c r="Z377" s="213"/>
      <c r="AA377" s="213">
        <v>2016</v>
      </c>
      <c r="AB377" s="213" t="s">
        <v>267</v>
      </c>
      <c r="AC377" s="213"/>
      <c r="AD377" s="213"/>
      <c r="AE377" s="213"/>
      <c r="AF377" s="214">
        <f>SUM(AC377:AE377)</f>
        <v>0</v>
      </c>
      <c r="AG377" s="213"/>
      <c r="AH377" s="213"/>
      <c r="AI377" s="213"/>
      <c r="AJ377" s="213"/>
      <c r="AK377" s="202"/>
      <c r="AL377" s="162"/>
    </row>
    <row r="378" spans="1:38" ht="30.75" thickBot="1" x14ac:dyDescent="0.3">
      <c r="A378" s="95">
        <v>372</v>
      </c>
      <c r="B378" s="187"/>
      <c r="C378" s="206" t="s">
        <v>5482</v>
      </c>
      <c r="D378" s="213"/>
      <c r="E378" s="213"/>
      <c r="F378" s="213"/>
      <c r="G378" s="213"/>
      <c r="H378" s="213"/>
      <c r="I378" s="213"/>
      <c r="J378" s="213"/>
      <c r="K378" s="213"/>
      <c r="L378" s="214"/>
      <c r="M378" s="213"/>
      <c r="N378" s="213"/>
      <c r="O378" s="213"/>
      <c r="P378" s="213"/>
      <c r="Q378" s="214"/>
      <c r="R378" s="213" t="s">
        <v>6657</v>
      </c>
      <c r="S378" s="213"/>
      <c r="T378" s="213">
        <v>2016</v>
      </c>
      <c r="U378" s="213"/>
      <c r="V378" s="247"/>
      <c r="W378" s="213" t="s">
        <v>6658</v>
      </c>
      <c r="X378" s="213"/>
      <c r="Y378" s="213" t="s">
        <v>6659</v>
      </c>
      <c r="Z378" s="213">
        <v>0.21099999999999999</v>
      </c>
      <c r="AA378" s="213">
        <v>2022</v>
      </c>
      <c r="AB378" s="213" t="s">
        <v>205</v>
      </c>
      <c r="AC378" s="213"/>
      <c r="AD378" s="213"/>
      <c r="AE378" s="213">
        <v>7</v>
      </c>
      <c r="AF378" s="214">
        <f>SUM(AC378:AE378)</f>
        <v>7</v>
      </c>
      <c r="AG378" s="213"/>
      <c r="AH378" s="213"/>
      <c r="AI378" s="213"/>
      <c r="AJ378" s="213"/>
      <c r="AK378" s="202"/>
      <c r="AL378" s="162" t="s">
        <v>5434</v>
      </c>
    </row>
    <row r="379" spans="1:38" ht="15.75" thickBot="1" x14ac:dyDescent="0.3">
      <c r="A379" s="95">
        <v>373</v>
      </c>
      <c r="B379" s="187">
        <f>B377+1</f>
        <v>83</v>
      </c>
      <c r="C379" s="206" t="s">
        <v>5978</v>
      </c>
      <c r="D379" s="213"/>
      <c r="E379" s="213"/>
      <c r="F379" s="213"/>
      <c r="G379" s="213"/>
      <c r="H379" s="213"/>
      <c r="I379" s="213"/>
      <c r="J379" s="213"/>
      <c r="K379" s="213"/>
      <c r="L379" s="214"/>
      <c r="M379" s="213"/>
      <c r="N379" s="213"/>
      <c r="O379" s="213"/>
      <c r="P379" s="213"/>
      <c r="Q379" s="214"/>
      <c r="R379" s="213" t="s">
        <v>6660</v>
      </c>
      <c r="S379" s="213" t="s">
        <v>6661</v>
      </c>
      <c r="T379" s="213">
        <v>2016</v>
      </c>
      <c r="U379" s="213" t="s">
        <v>975</v>
      </c>
      <c r="V379" s="247" t="s">
        <v>6318</v>
      </c>
      <c r="W379" s="213" t="s">
        <v>6662</v>
      </c>
      <c r="X379" s="213">
        <v>0</v>
      </c>
      <c r="Y379" s="213" t="s">
        <v>6663</v>
      </c>
      <c r="Z379" s="213"/>
      <c r="AA379" s="213">
        <v>2016</v>
      </c>
      <c r="AB379" s="213" t="s">
        <v>267</v>
      </c>
      <c r="AC379" s="213"/>
      <c r="AD379" s="213"/>
      <c r="AE379" s="213"/>
      <c r="AF379" s="214">
        <f>SUM(AC379:AE379)</f>
        <v>0</v>
      </c>
      <c r="AG379" s="213"/>
      <c r="AH379" s="213"/>
      <c r="AI379" s="213"/>
      <c r="AJ379" s="213"/>
      <c r="AK379" s="202"/>
      <c r="AL379" s="162"/>
    </row>
    <row r="380" spans="1:38" ht="15.75" thickBot="1" x14ac:dyDescent="0.3">
      <c r="A380" s="95">
        <v>374</v>
      </c>
      <c r="B380" s="260"/>
      <c r="C380" s="206" t="s">
        <v>5978</v>
      </c>
      <c r="D380" s="189"/>
      <c r="E380" s="189"/>
      <c r="F380" s="189"/>
      <c r="G380" s="189"/>
      <c r="H380" s="189"/>
      <c r="I380" s="189"/>
      <c r="J380" s="189"/>
      <c r="K380" s="189"/>
      <c r="L380" s="190"/>
      <c r="M380" s="189"/>
      <c r="N380" s="189"/>
      <c r="O380" s="189"/>
      <c r="P380" s="189"/>
      <c r="Q380" s="190"/>
      <c r="R380" s="213" t="s">
        <v>6664</v>
      </c>
      <c r="S380" s="189"/>
      <c r="T380" s="213">
        <v>2016</v>
      </c>
      <c r="U380" s="189"/>
      <c r="V380" s="244"/>
      <c r="W380" s="189"/>
      <c r="X380" s="189"/>
      <c r="Y380" s="189"/>
      <c r="Z380" s="189"/>
      <c r="AA380" s="189"/>
      <c r="AB380" s="189"/>
      <c r="AC380" s="189"/>
      <c r="AD380" s="189"/>
      <c r="AE380" s="189"/>
      <c r="AF380" s="190"/>
      <c r="AG380" s="189"/>
      <c r="AH380" s="189"/>
      <c r="AI380" s="189"/>
      <c r="AJ380" s="189"/>
      <c r="AK380" s="220"/>
      <c r="AL380" s="162"/>
    </row>
    <row r="381" spans="1:38" ht="15.75" thickBot="1" x14ac:dyDescent="0.3">
      <c r="A381" s="95">
        <v>375</v>
      </c>
      <c r="B381" s="187">
        <f>B379+1</f>
        <v>84</v>
      </c>
      <c r="C381" s="341" t="s">
        <v>5447</v>
      </c>
      <c r="D381" s="92"/>
      <c r="E381" s="92"/>
      <c r="F381" s="92"/>
      <c r="G381" s="92"/>
      <c r="H381" s="92"/>
      <c r="I381" s="92"/>
      <c r="J381" s="92"/>
      <c r="K381" s="92"/>
      <c r="L381" s="92"/>
      <c r="M381" s="160"/>
      <c r="N381" s="160"/>
      <c r="O381" s="160"/>
      <c r="P381" s="160"/>
      <c r="Q381" s="193"/>
      <c r="R381" s="160" t="s">
        <v>6665</v>
      </c>
      <c r="S381" s="160" t="s">
        <v>6666</v>
      </c>
      <c r="T381" s="160">
        <v>2015</v>
      </c>
      <c r="U381" s="160" t="s">
        <v>975</v>
      </c>
      <c r="V381" s="228" t="s">
        <v>6318</v>
      </c>
      <c r="W381" s="160" t="s">
        <v>6667</v>
      </c>
      <c r="X381" s="160">
        <v>0.4</v>
      </c>
      <c r="Y381" s="160" t="s">
        <v>6668</v>
      </c>
      <c r="Z381" s="160"/>
      <c r="AA381" s="160">
        <v>2015</v>
      </c>
      <c r="AB381" s="160" t="s">
        <v>409</v>
      </c>
      <c r="AC381" s="160"/>
      <c r="AD381" s="160"/>
      <c r="AE381" s="160">
        <v>3</v>
      </c>
      <c r="AF381" s="193">
        <f>SUM(AC381:AE381)</f>
        <v>3</v>
      </c>
      <c r="AG381" s="160"/>
      <c r="AH381" s="160"/>
      <c r="AI381" s="160"/>
      <c r="AJ381" s="160"/>
      <c r="AK381" s="161"/>
      <c r="AL381" s="162"/>
    </row>
    <row r="382" spans="1:38" ht="30.75" thickBot="1" x14ac:dyDescent="0.3">
      <c r="A382" s="95">
        <v>376</v>
      </c>
      <c r="B382" s="207"/>
      <c r="C382" s="207"/>
      <c r="D382" s="191"/>
      <c r="E382" s="191"/>
      <c r="F382" s="191"/>
      <c r="G382" s="191"/>
      <c r="H382" s="191"/>
      <c r="I382" s="191"/>
      <c r="J382" s="191"/>
      <c r="K382" s="191"/>
      <c r="L382" s="192"/>
      <c r="M382" s="191"/>
      <c r="N382" s="191"/>
      <c r="O382" s="191"/>
      <c r="P382" s="191"/>
      <c r="Q382" s="192"/>
      <c r="R382" s="191" t="s">
        <v>6669</v>
      </c>
      <c r="S382" s="191"/>
      <c r="T382" s="160">
        <v>2015</v>
      </c>
      <c r="U382" s="191"/>
      <c r="V382" s="255"/>
      <c r="W382" s="173" t="s">
        <v>6670</v>
      </c>
      <c r="X382" s="173">
        <v>0.2</v>
      </c>
      <c r="Y382" s="173" t="s">
        <v>6671</v>
      </c>
      <c r="Z382" s="173"/>
      <c r="AA382" s="173">
        <v>2015</v>
      </c>
      <c r="AB382" s="173" t="s">
        <v>409</v>
      </c>
      <c r="AC382" s="173"/>
      <c r="AD382" s="173"/>
      <c r="AE382" s="173">
        <v>6</v>
      </c>
      <c r="AF382" s="180">
        <f>SUM(AC382:AE382)</f>
        <v>6</v>
      </c>
      <c r="AG382" s="191"/>
      <c r="AH382" s="191"/>
      <c r="AI382" s="191"/>
      <c r="AJ382" s="191"/>
      <c r="AK382" s="209"/>
      <c r="AL382" s="162"/>
    </row>
    <row r="383" spans="1:38" ht="165.75" thickBot="1" x14ac:dyDescent="0.3">
      <c r="A383" s="95">
        <v>377</v>
      </c>
      <c r="B383" s="187">
        <f>B381+1</f>
        <v>85</v>
      </c>
      <c r="C383" s="206" t="s">
        <v>5452</v>
      </c>
      <c r="D383" s="160" t="s">
        <v>6672</v>
      </c>
      <c r="E383" s="160" t="s">
        <v>6673</v>
      </c>
      <c r="F383" s="160">
        <v>1.43</v>
      </c>
      <c r="G383" s="160">
        <v>2014</v>
      </c>
      <c r="H383" s="160" t="s">
        <v>249</v>
      </c>
      <c r="I383" s="160"/>
      <c r="J383" s="160"/>
      <c r="K383" s="160">
        <v>45</v>
      </c>
      <c r="L383" s="193">
        <f>SUM(I383:K383)</f>
        <v>45</v>
      </c>
      <c r="M383" s="160"/>
      <c r="N383" s="160"/>
      <c r="O383" s="160"/>
      <c r="P383" s="160"/>
      <c r="Q383" s="228"/>
      <c r="R383" s="160" t="s">
        <v>6674</v>
      </c>
      <c r="S383" s="160" t="s">
        <v>6675</v>
      </c>
      <c r="T383" s="160">
        <v>2014</v>
      </c>
      <c r="U383" s="160" t="s">
        <v>975</v>
      </c>
      <c r="V383" s="230" t="s">
        <v>6318</v>
      </c>
      <c r="W383" s="169" t="s">
        <v>6676</v>
      </c>
      <c r="X383" s="169">
        <v>3.585</v>
      </c>
      <c r="Y383" s="169" t="s">
        <v>6677</v>
      </c>
      <c r="Z383" s="169"/>
      <c r="AA383" s="169">
        <v>2014</v>
      </c>
      <c r="AB383" s="169" t="s">
        <v>6678</v>
      </c>
      <c r="AC383" s="169"/>
      <c r="AD383" s="169"/>
      <c r="AE383" s="169">
        <v>131</v>
      </c>
      <c r="AF383" s="170">
        <f>SUM(AC383:AE383)</f>
        <v>131</v>
      </c>
      <c r="AG383" s="169"/>
      <c r="AH383" s="169"/>
      <c r="AI383" s="169"/>
      <c r="AJ383" s="169"/>
      <c r="AK383" s="182"/>
      <c r="AL383" s="162"/>
    </row>
    <row r="384" spans="1:38" ht="15.75" thickBot="1" x14ac:dyDescent="0.3">
      <c r="A384" s="95">
        <v>378</v>
      </c>
      <c r="B384" s="210"/>
      <c r="C384" s="303"/>
      <c r="D384" s="173"/>
      <c r="E384" s="173"/>
      <c r="F384" s="173"/>
      <c r="G384" s="173"/>
      <c r="H384" s="173"/>
      <c r="I384" s="173"/>
      <c r="J384" s="173"/>
      <c r="K384" s="173"/>
      <c r="L384" s="180"/>
      <c r="M384" s="173"/>
      <c r="N384" s="173"/>
      <c r="O384" s="173"/>
      <c r="P384" s="173"/>
      <c r="Q384" s="174"/>
      <c r="R384" s="175" t="s">
        <v>6679</v>
      </c>
      <c r="S384" s="175"/>
      <c r="T384" s="160">
        <v>2014</v>
      </c>
      <c r="U384" s="175"/>
      <c r="V384" s="177"/>
      <c r="W384" s="173"/>
      <c r="X384" s="173"/>
      <c r="Y384" s="173"/>
      <c r="Z384" s="173"/>
      <c r="AA384" s="173"/>
      <c r="AB384" s="173"/>
      <c r="AC384" s="173"/>
      <c r="AD384" s="173"/>
      <c r="AE384" s="173"/>
      <c r="AF384" s="180"/>
      <c r="AG384" s="173"/>
      <c r="AH384" s="173"/>
      <c r="AI384" s="173"/>
      <c r="AJ384" s="173"/>
      <c r="AK384" s="174"/>
      <c r="AL384" s="162"/>
    </row>
    <row r="385" spans="1:38" ht="15.75" thickBot="1" x14ac:dyDescent="0.3">
      <c r="A385" s="95">
        <v>379</v>
      </c>
      <c r="B385" s="187">
        <f>B383+1</f>
        <v>86</v>
      </c>
      <c r="C385" s="206" t="s">
        <v>5452</v>
      </c>
      <c r="D385" s="169"/>
      <c r="E385" s="169"/>
      <c r="F385" s="169"/>
      <c r="G385" s="169"/>
      <c r="H385" s="169"/>
      <c r="I385" s="169"/>
      <c r="J385" s="169"/>
      <c r="K385" s="169"/>
      <c r="L385" s="170"/>
      <c r="M385" s="169"/>
      <c r="N385" s="169"/>
      <c r="O385" s="169"/>
      <c r="P385" s="169"/>
      <c r="Q385" s="182"/>
      <c r="R385" s="160" t="s">
        <v>6680</v>
      </c>
      <c r="S385" s="160" t="s">
        <v>6681</v>
      </c>
      <c r="T385" s="160">
        <v>2014</v>
      </c>
      <c r="U385" s="160" t="s">
        <v>975</v>
      </c>
      <c r="V385" s="230" t="s">
        <v>6318</v>
      </c>
      <c r="W385" s="169"/>
      <c r="X385" s="169"/>
      <c r="Y385" s="169"/>
      <c r="Z385" s="169"/>
      <c r="AA385" s="169"/>
      <c r="AB385" s="169"/>
      <c r="AC385" s="169"/>
      <c r="AD385" s="169"/>
      <c r="AE385" s="169"/>
      <c r="AF385" s="170"/>
      <c r="AG385" s="169"/>
      <c r="AH385" s="169"/>
      <c r="AI385" s="169"/>
      <c r="AJ385" s="169"/>
      <c r="AK385" s="182"/>
      <c r="AL385" s="162"/>
    </row>
    <row r="386" spans="1:38" ht="15.75" thickBot="1" x14ac:dyDescent="0.3">
      <c r="A386" s="95">
        <v>380</v>
      </c>
      <c r="B386" s="259"/>
      <c r="C386" s="259"/>
      <c r="D386" s="173"/>
      <c r="E386" s="173"/>
      <c r="F386" s="173"/>
      <c r="G386" s="173"/>
      <c r="H386" s="173"/>
      <c r="I386" s="173"/>
      <c r="J386" s="173"/>
      <c r="K386" s="173"/>
      <c r="L386" s="180"/>
      <c r="M386" s="173"/>
      <c r="N386" s="173"/>
      <c r="O386" s="173"/>
      <c r="P386" s="173"/>
      <c r="Q386" s="201"/>
      <c r="R386" s="173" t="s">
        <v>6682</v>
      </c>
      <c r="S386" s="173"/>
      <c r="T386" s="160">
        <v>2014</v>
      </c>
      <c r="U386" s="173"/>
      <c r="V386" s="180"/>
      <c r="W386" s="173"/>
      <c r="X386" s="173"/>
      <c r="Y386" s="173"/>
      <c r="Z386" s="173"/>
      <c r="AA386" s="173"/>
      <c r="AB386" s="173"/>
      <c r="AC386" s="173"/>
      <c r="AD386" s="173"/>
      <c r="AE386" s="173"/>
      <c r="AF386" s="180"/>
      <c r="AG386" s="173"/>
      <c r="AH386" s="173"/>
      <c r="AI386" s="173"/>
      <c r="AJ386" s="173"/>
      <c r="AK386" s="174"/>
      <c r="AL386" s="162"/>
    </row>
    <row r="387" spans="1:38" ht="15.75" thickBot="1" x14ac:dyDescent="0.3">
      <c r="A387" s="95">
        <v>381</v>
      </c>
      <c r="B387" s="187">
        <f>B385+1</f>
        <v>87</v>
      </c>
      <c r="C387" s="206" t="s">
        <v>5452</v>
      </c>
      <c r="D387" s="229"/>
      <c r="E387" s="229"/>
      <c r="F387" s="229"/>
      <c r="G387" s="229"/>
      <c r="H387" s="229"/>
      <c r="I387" s="229"/>
      <c r="J387" s="229"/>
      <c r="K387" s="229"/>
      <c r="L387" s="230"/>
      <c r="M387" s="229"/>
      <c r="N387" s="229"/>
      <c r="O387" s="229"/>
      <c r="P387" s="229"/>
      <c r="Q387" s="230"/>
      <c r="R387" s="191" t="s">
        <v>6683</v>
      </c>
      <c r="S387" s="236" t="s">
        <v>6684</v>
      </c>
      <c r="T387" s="236">
        <v>2014</v>
      </c>
      <c r="U387" s="236" t="s">
        <v>1073</v>
      </c>
      <c r="V387" s="238" t="s">
        <v>6685</v>
      </c>
      <c r="W387" s="160"/>
      <c r="X387" s="160"/>
      <c r="Y387" s="169"/>
      <c r="Z387" s="160"/>
      <c r="AA387" s="160"/>
      <c r="AB387" s="160"/>
      <c r="AC387" s="160"/>
      <c r="AD387" s="160"/>
      <c r="AE387" s="160"/>
      <c r="AF387" s="193"/>
      <c r="AG387" s="229"/>
      <c r="AH387" s="229"/>
      <c r="AI387" s="229"/>
      <c r="AJ387" s="229"/>
      <c r="AK387" s="228"/>
      <c r="AL387" s="162"/>
    </row>
    <row r="388" spans="1:38" ht="15.75" thickBot="1" x14ac:dyDescent="0.3">
      <c r="A388" s="95">
        <v>382</v>
      </c>
      <c r="B388" s="386"/>
      <c r="C388" s="386"/>
      <c r="D388" s="231"/>
      <c r="E388" s="231"/>
      <c r="F388" s="231"/>
      <c r="G388" s="231"/>
      <c r="H388" s="231"/>
      <c r="I388" s="231"/>
      <c r="J388" s="231"/>
      <c r="K388" s="231"/>
      <c r="L388" s="232"/>
      <c r="M388" s="231"/>
      <c r="N388" s="231"/>
      <c r="O388" s="231"/>
      <c r="P388" s="231"/>
      <c r="Q388" s="232"/>
      <c r="R388" s="175" t="s">
        <v>6686</v>
      </c>
      <c r="S388" s="233"/>
      <c r="T388" s="236">
        <v>2014</v>
      </c>
      <c r="U388" s="233"/>
      <c r="V388" s="234"/>
      <c r="W388" s="231"/>
      <c r="X388" s="231"/>
      <c r="Y388" s="231"/>
      <c r="Z388" s="231"/>
      <c r="AA388" s="231"/>
      <c r="AB388" s="231"/>
      <c r="AC388" s="231"/>
      <c r="AD388" s="231"/>
      <c r="AE388" s="231"/>
      <c r="AF388" s="232"/>
      <c r="AG388" s="231"/>
      <c r="AH388" s="231"/>
      <c r="AI388" s="231"/>
      <c r="AJ388" s="231"/>
      <c r="AK388" s="235"/>
      <c r="AL388" s="162"/>
    </row>
    <row r="389" spans="1:38" ht="15.75" thickBot="1" x14ac:dyDescent="0.3">
      <c r="A389" s="95">
        <v>383</v>
      </c>
      <c r="B389" s="187">
        <f>B387+1</f>
        <v>88</v>
      </c>
      <c r="C389" s="206" t="s">
        <v>5452</v>
      </c>
      <c r="D389" s="229"/>
      <c r="E389" s="229"/>
      <c r="F389" s="229"/>
      <c r="G389" s="229"/>
      <c r="H389" s="229"/>
      <c r="I389" s="229"/>
      <c r="J389" s="229"/>
      <c r="K389" s="229"/>
      <c r="L389" s="230"/>
      <c r="M389" s="229"/>
      <c r="N389" s="229"/>
      <c r="O389" s="229"/>
      <c r="P389" s="229"/>
      <c r="Q389" s="228"/>
      <c r="R389" s="160" t="s">
        <v>6687</v>
      </c>
      <c r="S389" s="229" t="s">
        <v>6688</v>
      </c>
      <c r="T389" s="229">
        <v>2014</v>
      </c>
      <c r="U389" s="229" t="s">
        <v>1020</v>
      </c>
      <c r="V389" s="230" t="s">
        <v>6689</v>
      </c>
      <c r="W389" s="160"/>
      <c r="X389" s="160"/>
      <c r="Y389" s="169"/>
      <c r="Z389" s="160"/>
      <c r="AA389" s="160"/>
      <c r="AB389" s="160"/>
      <c r="AC389" s="160"/>
      <c r="AD389" s="160"/>
      <c r="AE389" s="160"/>
      <c r="AF389" s="193"/>
      <c r="AG389" s="229"/>
      <c r="AH389" s="229"/>
      <c r="AI389" s="229"/>
      <c r="AJ389" s="229"/>
      <c r="AK389" s="228"/>
      <c r="AL389" s="162"/>
    </row>
    <row r="390" spans="1:38" ht="15.75" thickBot="1" x14ac:dyDescent="0.3">
      <c r="A390" s="95">
        <v>384</v>
      </c>
      <c r="B390" s="387"/>
      <c r="C390" s="387"/>
      <c r="D390" s="231"/>
      <c r="E390" s="231"/>
      <c r="F390" s="231"/>
      <c r="G390" s="231"/>
      <c r="H390" s="231"/>
      <c r="I390" s="231"/>
      <c r="J390" s="231"/>
      <c r="K390" s="231"/>
      <c r="L390" s="232"/>
      <c r="M390" s="231"/>
      <c r="N390" s="231"/>
      <c r="O390" s="231"/>
      <c r="P390" s="231"/>
      <c r="Q390" s="235"/>
      <c r="R390" s="173" t="s">
        <v>6690</v>
      </c>
      <c r="S390" s="231"/>
      <c r="T390" s="229">
        <v>2014</v>
      </c>
      <c r="U390" s="231"/>
      <c r="V390" s="232"/>
      <c r="W390" s="231"/>
      <c r="X390" s="231"/>
      <c r="Y390" s="231"/>
      <c r="Z390" s="231"/>
      <c r="AA390" s="231"/>
      <c r="AB390" s="231"/>
      <c r="AC390" s="231"/>
      <c r="AD390" s="231"/>
      <c r="AE390" s="231"/>
      <c r="AF390" s="232"/>
      <c r="AG390" s="231"/>
      <c r="AH390" s="231"/>
      <c r="AI390" s="231"/>
      <c r="AJ390" s="231"/>
      <c r="AK390" s="235"/>
      <c r="AL390" s="162"/>
    </row>
    <row r="391" spans="1:38" ht="15.75" thickBot="1" x14ac:dyDescent="0.3">
      <c r="A391" s="95">
        <v>385</v>
      </c>
      <c r="B391" s="187">
        <f>B389+1</f>
        <v>89</v>
      </c>
      <c r="C391" s="206" t="s">
        <v>5452</v>
      </c>
      <c r="D391" s="229"/>
      <c r="E391" s="229"/>
      <c r="F391" s="229"/>
      <c r="G391" s="229"/>
      <c r="H391" s="229"/>
      <c r="I391" s="229"/>
      <c r="J391" s="229"/>
      <c r="K391" s="229"/>
      <c r="L391" s="230"/>
      <c r="M391" s="229"/>
      <c r="N391" s="229"/>
      <c r="O391" s="229"/>
      <c r="P391" s="229"/>
      <c r="Q391" s="230"/>
      <c r="R391" s="160" t="s">
        <v>6691</v>
      </c>
      <c r="S391" s="236" t="s">
        <v>6692</v>
      </c>
      <c r="T391" s="236">
        <v>2014</v>
      </c>
      <c r="U391" s="236" t="s">
        <v>1020</v>
      </c>
      <c r="V391" s="237" t="s">
        <v>6693</v>
      </c>
      <c r="W391" s="160"/>
      <c r="X391" s="160"/>
      <c r="Y391" s="169"/>
      <c r="Z391" s="160"/>
      <c r="AA391" s="160"/>
      <c r="AB391" s="160"/>
      <c r="AC391" s="160"/>
      <c r="AD391" s="160"/>
      <c r="AE391" s="160"/>
      <c r="AF391" s="193"/>
      <c r="AG391" s="229"/>
      <c r="AH391" s="229"/>
      <c r="AI391" s="229"/>
      <c r="AJ391" s="229"/>
      <c r="AK391" s="228"/>
      <c r="AL391" s="162"/>
    </row>
    <row r="392" spans="1:38" ht="15.75" thickBot="1" x14ac:dyDescent="0.3">
      <c r="A392" s="95">
        <v>386</v>
      </c>
      <c r="B392" s="387"/>
      <c r="C392" s="387"/>
      <c r="D392" s="231"/>
      <c r="E392" s="231"/>
      <c r="F392" s="231"/>
      <c r="G392" s="231"/>
      <c r="H392" s="231"/>
      <c r="I392" s="231"/>
      <c r="J392" s="231"/>
      <c r="K392" s="231"/>
      <c r="L392" s="232"/>
      <c r="M392" s="231"/>
      <c r="N392" s="231"/>
      <c r="O392" s="231"/>
      <c r="P392" s="231"/>
      <c r="Q392" s="232"/>
      <c r="R392" s="173" t="s">
        <v>6694</v>
      </c>
      <c r="S392" s="231"/>
      <c r="T392" s="236">
        <v>2014</v>
      </c>
      <c r="U392" s="231"/>
      <c r="V392" s="232"/>
      <c r="W392" s="231"/>
      <c r="X392" s="231"/>
      <c r="Y392" s="231"/>
      <c r="Z392" s="231"/>
      <c r="AA392" s="231"/>
      <c r="AB392" s="231"/>
      <c r="AC392" s="231"/>
      <c r="AD392" s="231"/>
      <c r="AE392" s="231"/>
      <c r="AF392" s="232"/>
      <c r="AG392" s="231"/>
      <c r="AH392" s="231"/>
      <c r="AI392" s="231"/>
      <c r="AJ392" s="231"/>
      <c r="AK392" s="235"/>
      <c r="AL392" s="162"/>
    </row>
    <row r="393" spans="1:38" ht="15.75" thickBot="1" x14ac:dyDescent="0.3">
      <c r="A393" s="95">
        <v>387</v>
      </c>
      <c r="B393" s="187">
        <f>B391+1</f>
        <v>90</v>
      </c>
      <c r="C393" s="206" t="s">
        <v>5452</v>
      </c>
      <c r="D393" s="236"/>
      <c r="E393" s="236"/>
      <c r="F393" s="236"/>
      <c r="G393" s="236"/>
      <c r="H393" s="236"/>
      <c r="I393" s="236"/>
      <c r="J393" s="236"/>
      <c r="K393" s="236"/>
      <c r="L393" s="237"/>
      <c r="M393" s="236"/>
      <c r="N393" s="236"/>
      <c r="O393" s="236"/>
      <c r="P393" s="236"/>
      <c r="Q393" s="237"/>
      <c r="R393" s="160" t="s">
        <v>6695</v>
      </c>
      <c r="S393" s="229" t="s">
        <v>6696</v>
      </c>
      <c r="T393" s="229">
        <v>2014</v>
      </c>
      <c r="U393" s="229" t="s">
        <v>1020</v>
      </c>
      <c r="V393" s="230" t="s">
        <v>6693</v>
      </c>
      <c r="W393" s="160"/>
      <c r="X393" s="160"/>
      <c r="Y393" s="169"/>
      <c r="Z393" s="160"/>
      <c r="AA393" s="160"/>
      <c r="AB393" s="160"/>
      <c r="AC393" s="160"/>
      <c r="AD393" s="160"/>
      <c r="AE393" s="160"/>
      <c r="AF393" s="193"/>
      <c r="AG393" s="236"/>
      <c r="AH393" s="236"/>
      <c r="AI393" s="236"/>
      <c r="AJ393" s="236"/>
      <c r="AK393" s="238"/>
      <c r="AL393" s="162"/>
    </row>
    <row r="394" spans="1:38" ht="15.75" thickBot="1" x14ac:dyDescent="0.3">
      <c r="A394" s="95">
        <v>388</v>
      </c>
      <c r="B394" s="386"/>
      <c r="C394" s="386"/>
      <c r="D394" s="231"/>
      <c r="E394" s="231"/>
      <c r="F394" s="231"/>
      <c r="G394" s="231"/>
      <c r="H394" s="231"/>
      <c r="I394" s="231"/>
      <c r="J394" s="231"/>
      <c r="K394" s="231"/>
      <c r="L394" s="232"/>
      <c r="M394" s="231"/>
      <c r="N394" s="231"/>
      <c r="O394" s="231"/>
      <c r="P394" s="231"/>
      <c r="Q394" s="232"/>
      <c r="R394" s="173" t="s">
        <v>6697</v>
      </c>
      <c r="S394" s="231"/>
      <c r="T394" s="229">
        <v>2014</v>
      </c>
      <c r="U394" s="231"/>
      <c r="V394" s="232"/>
      <c r="W394" s="231"/>
      <c r="X394" s="231"/>
      <c r="Y394" s="231"/>
      <c r="Z394" s="231"/>
      <c r="AA394" s="231"/>
      <c r="AB394" s="231"/>
      <c r="AC394" s="231"/>
      <c r="AD394" s="231"/>
      <c r="AE394" s="231"/>
      <c r="AF394" s="232"/>
      <c r="AG394" s="231"/>
      <c r="AH394" s="231"/>
      <c r="AI394" s="231"/>
      <c r="AJ394" s="231"/>
      <c r="AK394" s="235"/>
      <c r="AL394" s="162"/>
    </row>
    <row r="395" spans="1:38" ht="15.75" thickBot="1" x14ac:dyDescent="0.3">
      <c r="A395" s="95">
        <v>389</v>
      </c>
      <c r="B395" s="187">
        <f>B393+1</f>
        <v>91</v>
      </c>
      <c r="C395" s="206" t="s">
        <v>5452</v>
      </c>
      <c r="D395" s="229"/>
      <c r="E395" s="229"/>
      <c r="F395" s="229"/>
      <c r="G395" s="229"/>
      <c r="H395" s="229"/>
      <c r="I395" s="229"/>
      <c r="J395" s="229"/>
      <c r="K395" s="229"/>
      <c r="L395" s="230"/>
      <c r="M395" s="229"/>
      <c r="N395" s="229"/>
      <c r="O395" s="229"/>
      <c r="P395" s="229"/>
      <c r="Q395" s="230"/>
      <c r="R395" s="160" t="s">
        <v>6698</v>
      </c>
      <c r="S395" s="229" t="s">
        <v>6699</v>
      </c>
      <c r="T395" s="229">
        <v>2014</v>
      </c>
      <c r="U395" s="229" t="s">
        <v>1020</v>
      </c>
      <c r="V395" s="230" t="s">
        <v>6689</v>
      </c>
      <c r="W395" s="160"/>
      <c r="X395" s="160"/>
      <c r="Y395" s="169"/>
      <c r="Z395" s="160"/>
      <c r="AA395" s="160"/>
      <c r="AB395" s="160"/>
      <c r="AC395" s="160"/>
      <c r="AD395" s="160"/>
      <c r="AE395" s="160"/>
      <c r="AF395" s="193"/>
      <c r="AG395" s="229"/>
      <c r="AH395" s="229"/>
      <c r="AI395" s="229"/>
      <c r="AJ395" s="229"/>
      <c r="AK395" s="228"/>
      <c r="AL395" s="162"/>
    </row>
    <row r="396" spans="1:38" ht="15.75" thickBot="1" x14ac:dyDescent="0.3">
      <c r="A396" s="95">
        <v>390</v>
      </c>
      <c r="B396" s="386"/>
      <c r="C396" s="386"/>
      <c r="D396" s="231"/>
      <c r="E396" s="231"/>
      <c r="F396" s="231"/>
      <c r="G396" s="231"/>
      <c r="H396" s="231"/>
      <c r="I396" s="231"/>
      <c r="J396" s="231"/>
      <c r="K396" s="231"/>
      <c r="L396" s="232"/>
      <c r="M396" s="231"/>
      <c r="N396" s="231"/>
      <c r="O396" s="231"/>
      <c r="P396" s="231"/>
      <c r="Q396" s="232"/>
      <c r="R396" s="173" t="s">
        <v>6700</v>
      </c>
      <c r="S396" s="231"/>
      <c r="T396" s="229">
        <v>2014</v>
      </c>
      <c r="U396" s="231"/>
      <c r="V396" s="232"/>
      <c r="W396" s="231"/>
      <c r="X396" s="231"/>
      <c r="Y396" s="231"/>
      <c r="Z396" s="231"/>
      <c r="AA396" s="231"/>
      <c r="AB396" s="231"/>
      <c r="AC396" s="231"/>
      <c r="AD396" s="231"/>
      <c r="AE396" s="231"/>
      <c r="AF396" s="232"/>
      <c r="AG396" s="231"/>
      <c r="AH396" s="231"/>
      <c r="AI396" s="231"/>
      <c r="AJ396" s="231"/>
      <c r="AK396" s="235"/>
      <c r="AL396" s="162"/>
    </row>
    <row r="397" spans="1:38" ht="15.75" thickBot="1" x14ac:dyDescent="0.3">
      <c r="A397" s="95">
        <v>391</v>
      </c>
      <c r="B397" s="187">
        <f>B395+1</f>
        <v>92</v>
      </c>
      <c r="C397" s="206" t="s">
        <v>5452</v>
      </c>
      <c r="D397" s="229"/>
      <c r="E397" s="229"/>
      <c r="F397" s="229"/>
      <c r="G397" s="229"/>
      <c r="H397" s="229"/>
      <c r="I397" s="229"/>
      <c r="J397" s="229"/>
      <c r="K397" s="229"/>
      <c r="L397" s="230"/>
      <c r="M397" s="229"/>
      <c r="N397" s="229"/>
      <c r="O397" s="229"/>
      <c r="P397" s="229"/>
      <c r="Q397" s="230"/>
      <c r="R397" s="160" t="s">
        <v>6701</v>
      </c>
      <c r="S397" s="229" t="s">
        <v>6702</v>
      </c>
      <c r="T397" s="229" t="s">
        <v>1704</v>
      </c>
      <c r="U397" s="229" t="s">
        <v>975</v>
      </c>
      <c r="V397" s="230" t="s">
        <v>5468</v>
      </c>
      <c r="W397" s="160"/>
      <c r="X397" s="160"/>
      <c r="Y397" s="169"/>
      <c r="Z397" s="160"/>
      <c r="AA397" s="160"/>
      <c r="AB397" s="160"/>
      <c r="AC397" s="160"/>
      <c r="AD397" s="160"/>
      <c r="AE397" s="160"/>
      <c r="AF397" s="193"/>
      <c r="AG397" s="229"/>
      <c r="AH397" s="229"/>
      <c r="AI397" s="229"/>
      <c r="AJ397" s="229"/>
      <c r="AK397" s="228"/>
      <c r="AL397" s="162"/>
    </row>
    <row r="398" spans="1:38" ht="15.75" thickBot="1" x14ac:dyDescent="0.3">
      <c r="A398" s="95">
        <v>392</v>
      </c>
      <c r="B398" s="387"/>
      <c r="C398" s="388"/>
      <c r="D398" s="231"/>
      <c r="E398" s="231"/>
      <c r="F398" s="231"/>
      <c r="G398" s="231"/>
      <c r="H398" s="231"/>
      <c r="I398" s="231"/>
      <c r="J398" s="231"/>
      <c r="K398" s="231"/>
      <c r="L398" s="232"/>
      <c r="M398" s="231"/>
      <c r="N398" s="231"/>
      <c r="O398" s="231"/>
      <c r="P398" s="231"/>
      <c r="Q398" s="232"/>
      <c r="R398" s="173" t="s">
        <v>6703</v>
      </c>
      <c r="S398" s="231"/>
      <c r="T398" s="229" t="s">
        <v>1704</v>
      </c>
      <c r="U398" s="231"/>
      <c r="V398" s="232"/>
      <c r="W398" s="231"/>
      <c r="X398" s="231"/>
      <c r="Y398" s="231"/>
      <c r="Z398" s="231"/>
      <c r="AA398" s="231"/>
      <c r="AB398" s="231"/>
      <c r="AC398" s="231"/>
      <c r="AD398" s="231"/>
      <c r="AE398" s="231"/>
      <c r="AF398" s="232"/>
      <c r="AG398" s="231"/>
      <c r="AH398" s="231"/>
      <c r="AI398" s="231"/>
      <c r="AJ398" s="231"/>
      <c r="AK398" s="235"/>
      <c r="AL398" s="162"/>
    </row>
    <row r="399" spans="1:38" ht="30.75" thickBot="1" x14ac:dyDescent="0.3">
      <c r="A399" s="95">
        <v>393</v>
      </c>
      <c r="B399" s="187">
        <f>B397+1</f>
        <v>93</v>
      </c>
      <c r="C399" s="206" t="s">
        <v>5452</v>
      </c>
      <c r="D399" s="236"/>
      <c r="E399" s="236"/>
      <c r="F399" s="236"/>
      <c r="G399" s="236"/>
      <c r="H399" s="236"/>
      <c r="I399" s="236"/>
      <c r="J399" s="236"/>
      <c r="K399" s="236"/>
      <c r="L399" s="237"/>
      <c r="M399" s="245" t="s">
        <v>6704</v>
      </c>
      <c r="N399" s="245" t="s">
        <v>6705</v>
      </c>
      <c r="O399" s="254" t="s">
        <v>6706</v>
      </c>
      <c r="P399" s="245" t="s">
        <v>1704</v>
      </c>
      <c r="Q399" s="192" t="s">
        <v>6707</v>
      </c>
      <c r="R399" s="245" t="s">
        <v>6708</v>
      </c>
      <c r="S399" s="254" t="s">
        <v>6709</v>
      </c>
      <c r="T399" s="254" t="s">
        <v>1704</v>
      </c>
      <c r="U399" s="254" t="s">
        <v>975</v>
      </c>
      <c r="V399" s="255" t="s">
        <v>5647</v>
      </c>
      <c r="W399" s="236"/>
      <c r="X399" s="236"/>
      <c r="Y399" s="236"/>
      <c r="Z399" s="236"/>
      <c r="AA399" s="236"/>
      <c r="AB399" s="236"/>
      <c r="AC399" s="236"/>
      <c r="AD399" s="236"/>
      <c r="AE399" s="236"/>
      <c r="AF399" s="237"/>
      <c r="AG399" s="236"/>
      <c r="AH399" s="236"/>
      <c r="AI399" s="236"/>
      <c r="AJ399" s="236"/>
      <c r="AK399" s="238"/>
      <c r="AL399" s="162"/>
    </row>
    <row r="400" spans="1:38" ht="30.75" thickBot="1" x14ac:dyDescent="0.3">
      <c r="A400" s="95">
        <v>394</v>
      </c>
      <c r="B400" s="389"/>
      <c r="C400" s="271" t="s">
        <v>5447</v>
      </c>
      <c r="D400" s="239"/>
      <c r="E400" s="239"/>
      <c r="F400" s="239"/>
      <c r="G400" s="239"/>
      <c r="H400" s="239"/>
      <c r="I400" s="239"/>
      <c r="J400" s="239"/>
      <c r="K400" s="239"/>
      <c r="L400" s="240"/>
      <c r="M400" s="254" t="s">
        <v>6710</v>
      </c>
      <c r="N400" s="245" t="s">
        <v>6711</v>
      </c>
      <c r="O400" s="245" t="s">
        <v>6712</v>
      </c>
      <c r="P400" s="254" t="s">
        <v>1704</v>
      </c>
      <c r="Q400" s="214" t="s">
        <v>6707</v>
      </c>
      <c r="R400" s="249" t="s">
        <v>6713</v>
      </c>
      <c r="S400" s="229"/>
      <c r="T400" s="254" t="s">
        <v>1704</v>
      </c>
      <c r="U400" s="229"/>
      <c r="V400" s="230"/>
      <c r="W400" s="239"/>
      <c r="X400" s="239"/>
      <c r="Y400" s="239"/>
      <c r="Z400" s="239"/>
      <c r="AA400" s="239"/>
      <c r="AB400" s="239"/>
      <c r="AC400" s="239"/>
      <c r="AD400" s="239"/>
      <c r="AE400" s="239"/>
      <c r="AF400" s="240"/>
      <c r="AG400" s="239"/>
      <c r="AH400" s="239"/>
      <c r="AI400" s="239"/>
      <c r="AJ400" s="239"/>
      <c r="AK400" s="241"/>
      <c r="AL400" s="162"/>
    </row>
    <row r="401" spans="1:38" ht="15.75" thickBot="1" x14ac:dyDescent="0.3">
      <c r="A401" s="95">
        <v>395</v>
      </c>
      <c r="B401" s="187">
        <f>B399+1</f>
        <v>94</v>
      </c>
      <c r="C401" s="224" t="s">
        <v>5447</v>
      </c>
      <c r="M401" s="242"/>
      <c r="N401" s="242"/>
      <c r="O401" s="242"/>
      <c r="P401" s="242"/>
      <c r="Q401" s="243"/>
      <c r="R401" s="242" t="s">
        <v>6714</v>
      </c>
      <c r="S401" s="242" t="s">
        <v>6715</v>
      </c>
      <c r="T401" s="242" t="s">
        <v>1726</v>
      </c>
      <c r="U401" s="242" t="s">
        <v>975</v>
      </c>
      <c r="V401" s="244" t="s">
        <v>6318</v>
      </c>
      <c r="W401" s="242" t="s">
        <v>6716</v>
      </c>
      <c r="X401" s="242" t="s">
        <v>6717</v>
      </c>
      <c r="Y401" s="242" t="s">
        <v>6718</v>
      </c>
      <c r="Z401" s="242" t="s">
        <v>6719</v>
      </c>
      <c r="AA401" s="242" t="s">
        <v>1726</v>
      </c>
      <c r="AB401" s="189" t="s">
        <v>267</v>
      </c>
      <c r="AC401" s="189"/>
      <c r="AD401" s="189"/>
      <c r="AE401" s="189">
        <v>3</v>
      </c>
      <c r="AF401" s="190">
        <f>SUM(AC401:AE401)</f>
        <v>3</v>
      </c>
      <c r="AG401" s="242"/>
      <c r="AH401" s="242"/>
      <c r="AI401" s="242"/>
      <c r="AJ401" s="242"/>
      <c r="AK401" s="244"/>
      <c r="AL401" s="162"/>
    </row>
    <row r="402" spans="1:38" ht="15.75" thickBot="1" x14ac:dyDescent="0.3">
      <c r="A402" s="95">
        <v>396</v>
      </c>
      <c r="B402" s="390"/>
      <c r="C402" s="224" t="s">
        <v>5447</v>
      </c>
      <c r="D402" s="242"/>
      <c r="E402" s="242"/>
      <c r="F402" s="242"/>
      <c r="G402" s="242"/>
      <c r="H402" s="242"/>
      <c r="I402" s="242"/>
      <c r="J402" s="242"/>
      <c r="K402" s="189"/>
      <c r="L402" s="190"/>
      <c r="M402" s="242"/>
      <c r="N402" s="242"/>
      <c r="O402" s="242"/>
      <c r="P402" s="242"/>
      <c r="Q402" s="243"/>
      <c r="R402" s="242" t="s">
        <v>6720</v>
      </c>
      <c r="S402" s="242"/>
      <c r="T402" s="242" t="s">
        <v>1726</v>
      </c>
      <c r="U402" s="242"/>
      <c r="V402" s="244"/>
      <c r="W402" s="242"/>
      <c r="X402" s="242"/>
      <c r="Y402" s="242"/>
      <c r="Z402" s="242"/>
      <c r="AA402" s="242"/>
      <c r="AB402" s="189"/>
      <c r="AC402" s="189"/>
      <c r="AD402" s="189"/>
      <c r="AE402" s="189"/>
      <c r="AF402" s="190"/>
      <c r="AG402" s="242"/>
      <c r="AH402" s="242"/>
      <c r="AI402" s="242"/>
      <c r="AJ402" s="242"/>
      <c r="AK402" s="244"/>
      <c r="AL402" s="162"/>
    </row>
    <row r="403" spans="1:38" ht="15.75" thickBot="1" x14ac:dyDescent="0.3">
      <c r="A403" s="95">
        <v>397</v>
      </c>
      <c r="B403" s="187">
        <f>B401+1</f>
        <v>95</v>
      </c>
      <c r="C403" s="224" t="s">
        <v>5780</v>
      </c>
      <c r="D403" s="245"/>
      <c r="E403" s="245"/>
      <c r="F403" s="245"/>
      <c r="G403" s="245"/>
      <c r="H403" s="245"/>
      <c r="I403" s="245"/>
      <c r="J403" s="245"/>
      <c r="K403" s="245"/>
      <c r="L403" s="246"/>
      <c r="M403" s="245"/>
      <c r="N403" s="245"/>
      <c r="O403" s="245"/>
      <c r="P403" s="245"/>
      <c r="Q403" s="246"/>
      <c r="R403" s="245" t="s">
        <v>6721</v>
      </c>
      <c r="S403" s="245" t="s">
        <v>6722</v>
      </c>
      <c r="T403" s="245" t="s">
        <v>1733</v>
      </c>
      <c r="U403" s="245" t="s">
        <v>1073</v>
      </c>
      <c r="V403" s="247" t="s">
        <v>6693</v>
      </c>
      <c r="W403" s="245" t="s">
        <v>6723</v>
      </c>
      <c r="X403" s="245" t="s">
        <v>6724</v>
      </c>
      <c r="Y403" s="245" t="s">
        <v>6725</v>
      </c>
      <c r="Z403" s="245" t="s">
        <v>6724</v>
      </c>
      <c r="AA403" s="245" t="s">
        <v>1733</v>
      </c>
      <c r="AB403" s="189" t="s">
        <v>267</v>
      </c>
      <c r="AC403" s="245"/>
      <c r="AD403" s="245"/>
      <c r="AE403" s="213">
        <v>4</v>
      </c>
      <c r="AF403" s="190">
        <f>SUM(AC403:AE403)</f>
        <v>4</v>
      </c>
      <c r="AG403" s="245"/>
      <c r="AH403" s="245"/>
      <c r="AI403" s="245"/>
      <c r="AJ403" s="245"/>
      <c r="AK403" s="247"/>
      <c r="AL403" s="162"/>
    </row>
    <row r="404" spans="1:38" ht="60.75" thickBot="1" x14ac:dyDescent="0.3">
      <c r="A404" s="95">
        <v>398</v>
      </c>
      <c r="B404" s="248"/>
      <c r="C404" s="224"/>
      <c r="D404" s="245"/>
      <c r="E404" s="245"/>
      <c r="F404" s="245"/>
      <c r="G404" s="245"/>
      <c r="H404" s="245"/>
      <c r="I404" s="245"/>
      <c r="J404" s="245"/>
      <c r="K404" s="245"/>
      <c r="L404" s="246"/>
      <c r="M404" s="245"/>
      <c r="N404" s="245"/>
      <c r="O404" s="245"/>
      <c r="P404" s="245"/>
      <c r="Q404" s="246"/>
      <c r="R404" s="245" t="s">
        <v>6726</v>
      </c>
      <c r="S404" s="245" t="s">
        <v>6727</v>
      </c>
      <c r="T404" s="245" t="s">
        <v>1733</v>
      </c>
      <c r="U404" s="245"/>
      <c r="V404" s="247"/>
      <c r="W404" s="245"/>
      <c r="X404" s="245"/>
      <c r="Y404" s="245"/>
      <c r="Z404" s="245"/>
      <c r="AA404" s="245"/>
      <c r="AB404" s="189"/>
      <c r="AC404" s="245"/>
      <c r="AD404" s="245"/>
      <c r="AE404" s="213"/>
      <c r="AF404" s="190"/>
      <c r="AG404" s="245"/>
      <c r="AH404" s="245"/>
      <c r="AI404" s="245"/>
      <c r="AJ404" s="245"/>
      <c r="AK404" s="247"/>
      <c r="AL404" s="162"/>
    </row>
    <row r="405" spans="1:38" ht="15.75" thickBot="1" x14ac:dyDescent="0.3">
      <c r="A405" s="95">
        <v>399</v>
      </c>
      <c r="B405" s="187">
        <f>B403+1</f>
        <v>96</v>
      </c>
      <c r="C405" s="224" t="s">
        <v>5780</v>
      </c>
      <c r="D405" s="245"/>
      <c r="E405" s="245"/>
      <c r="F405" s="245"/>
      <c r="G405" s="245"/>
      <c r="H405" s="245"/>
      <c r="I405" s="245"/>
      <c r="J405" s="245"/>
      <c r="K405" s="245"/>
      <c r="L405" s="246"/>
      <c r="M405" s="245"/>
      <c r="N405" s="245"/>
      <c r="O405" s="245"/>
      <c r="P405" s="245"/>
      <c r="Q405" s="246"/>
      <c r="R405" s="245" t="s">
        <v>6728</v>
      </c>
      <c r="S405" s="245" t="s">
        <v>6729</v>
      </c>
      <c r="T405" s="245" t="s">
        <v>1704</v>
      </c>
      <c r="U405" s="245" t="s">
        <v>1073</v>
      </c>
      <c r="V405" s="247" t="s">
        <v>6693</v>
      </c>
      <c r="W405" s="245" t="s">
        <v>6730</v>
      </c>
      <c r="X405" s="245" t="s">
        <v>2089</v>
      </c>
      <c r="Y405" s="245" t="s">
        <v>6731</v>
      </c>
      <c r="Z405" s="245" t="s">
        <v>6732</v>
      </c>
      <c r="AA405" s="245" t="s">
        <v>1704</v>
      </c>
      <c r="AB405" s="213" t="s">
        <v>267</v>
      </c>
      <c r="AC405" s="213"/>
      <c r="AD405" s="213"/>
      <c r="AE405" s="213">
        <v>19</v>
      </c>
      <c r="AF405" s="214">
        <f>SUM(AC405:AE405)</f>
        <v>19</v>
      </c>
      <c r="AG405" s="245"/>
      <c r="AH405" s="245"/>
      <c r="AI405" s="245"/>
      <c r="AJ405" s="245"/>
      <c r="AK405" s="247"/>
      <c r="AL405" s="162"/>
    </row>
    <row r="406" spans="1:38" ht="15.75" thickBot="1" x14ac:dyDescent="0.3">
      <c r="A406" s="95">
        <v>400</v>
      </c>
      <c r="B406" s="187">
        <f>B405+1</f>
        <v>97</v>
      </c>
      <c r="C406" s="224" t="s">
        <v>5780</v>
      </c>
      <c r="M406" s="249"/>
      <c r="N406" s="249"/>
      <c r="O406" s="249"/>
      <c r="P406" s="249"/>
      <c r="Q406" s="250"/>
      <c r="R406" s="242" t="s">
        <v>6733</v>
      </c>
      <c r="S406" s="254" t="s">
        <v>6734</v>
      </c>
      <c r="T406" s="245" t="s">
        <v>1733</v>
      </c>
      <c r="U406" s="254" t="s">
        <v>1073</v>
      </c>
      <c r="V406" s="255" t="s">
        <v>6693</v>
      </c>
      <c r="W406" s="249" t="s">
        <v>6735</v>
      </c>
      <c r="X406" s="249" t="s">
        <v>6736</v>
      </c>
      <c r="Y406" s="249" t="s">
        <v>6737</v>
      </c>
      <c r="Z406" s="249" t="s">
        <v>6736</v>
      </c>
      <c r="AA406" s="249" t="s">
        <v>1733</v>
      </c>
      <c r="AB406" s="191" t="s">
        <v>267</v>
      </c>
      <c r="AC406" s="249"/>
      <c r="AD406" s="249"/>
      <c r="AE406" s="200">
        <v>23</v>
      </c>
      <c r="AF406" s="192">
        <f>SUM(AC406:AE406)</f>
        <v>23</v>
      </c>
      <c r="AG406" s="249"/>
      <c r="AH406" s="249"/>
      <c r="AI406" s="249"/>
      <c r="AJ406" s="249"/>
      <c r="AK406" s="252"/>
      <c r="AL406" s="162"/>
    </row>
    <row r="407" spans="1:38" ht="15.75" thickBot="1" x14ac:dyDescent="0.3">
      <c r="A407" s="95">
        <v>401</v>
      </c>
      <c r="B407" s="253"/>
      <c r="C407" s="217"/>
      <c r="D407" s="254"/>
      <c r="E407" s="254"/>
      <c r="F407" s="254"/>
      <c r="G407" s="254"/>
      <c r="H407" s="242"/>
      <c r="I407" s="189"/>
      <c r="J407" s="189"/>
      <c r="K407" s="189"/>
      <c r="L407" s="190"/>
      <c r="M407" s="254"/>
      <c r="N407" s="254"/>
      <c r="O407" s="254"/>
      <c r="P407" s="254"/>
      <c r="Q407" s="250"/>
      <c r="R407" s="242" t="s">
        <v>6738</v>
      </c>
      <c r="S407" s="242"/>
      <c r="T407" s="254"/>
      <c r="U407" s="242"/>
      <c r="V407" s="242"/>
      <c r="W407" s="254"/>
      <c r="X407" s="254"/>
      <c r="Y407" s="254"/>
      <c r="Z407" s="254"/>
      <c r="AA407" s="254"/>
      <c r="AB407" s="242"/>
      <c r="AC407" s="254"/>
      <c r="AD407" s="254"/>
      <c r="AE407" s="191"/>
      <c r="AF407" s="190"/>
      <c r="AG407" s="254"/>
      <c r="AH407" s="254"/>
      <c r="AI407" s="254"/>
      <c r="AJ407" s="254"/>
      <c r="AK407" s="255"/>
      <c r="AL407" s="162"/>
    </row>
    <row r="408" spans="1:38" ht="45.75" thickBot="1" x14ac:dyDescent="0.3">
      <c r="A408" s="95">
        <v>402</v>
      </c>
      <c r="B408" s="253"/>
      <c r="C408" s="253"/>
      <c r="D408" s="254"/>
      <c r="E408" s="254"/>
      <c r="F408" s="254"/>
      <c r="G408" s="254"/>
      <c r="H408" s="254"/>
      <c r="I408" s="254"/>
      <c r="J408" s="254"/>
      <c r="K408" s="254"/>
      <c r="L408" s="257"/>
      <c r="M408" s="254"/>
      <c r="N408" s="254"/>
      <c r="O408" s="254"/>
      <c r="P408" s="254"/>
      <c r="Q408" s="255"/>
      <c r="R408" s="233" t="s">
        <v>6739</v>
      </c>
      <c r="S408" s="233" t="s">
        <v>6740</v>
      </c>
      <c r="T408" s="242" t="s">
        <v>1704</v>
      </c>
      <c r="U408" s="233" t="s">
        <v>1073</v>
      </c>
      <c r="V408" s="234" t="s">
        <v>5782</v>
      </c>
      <c r="W408" s="249"/>
      <c r="X408" s="249"/>
      <c r="Y408" s="249"/>
      <c r="Z408" s="249"/>
      <c r="AA408" s="249"/>
      <c r="AB408" s="245"/>
      <c r="AC408" s="249"/>
      <c r="AD408" s="249"/>
      <c r="AE408" s="200"/>
      <c r="AF408" s="214"/>
      <c r="AG408" s="233"/>
      <c r="AH408" s="233"/>
      <c r="AI408" s="233"/>
      <c r="AJ408" s="233"/>
      <c r="AK408" s="234"/>
      <c r="AL408" s="162" t="s">
        <v>6741</v>
      </c>
    </row>
    <row r="409" spans="1:38" ht="15.75" thickBot="1" x14ac:dyDescent="0.3">
      <c r="A409" s="95">
        <v>403</v>
      </c>
      <c r="B409" s="187">
        <f>B406+1</f>
        <v>98</v>
      </c>
      <c r="C409" s="384" t="s">
        <v>5780</v>
      </c>
      <c r="D409" s="92"/>
      <c r="E409" s="92"/>
      <c r="F409" s="92"/>
      <c r="G409" s="92"/>
      <c r="H409" s="92"/>
      <c r="I409" s="92"/>
      <c r="J409" s="92"/>
      <c r="K409" s="92"/>
      <c r="L409" s="92"/>
      <c r="M409" s="229"/>
      <c r="N409" s="229"/>
      <c r="O409" s="229"/>
      <c r="P409" s="229"/>
      <c r="Q409" s="228"/>
      <c r="R409" s="229" t="s">
        <v>6742</v>
      </c>
      <c r="S409" s="229" t="s">
        <v>6740</v>
      </c>
      <c r="T409" s="229" t="s">
        <v>1813</v>
      </c>
      <c r="U409" s="229" t="s">
        <v>1073</v>
      </c>
      <c r="V409" s="230" t="s">
        <v>5782</v>
      </c>
      <c r="W409" s="160" t="s">
        <v>6743</v>
      </c>
      <c r="X409" s="160">
        <v>0.51500000000000001</v>
      </c>
      <c r="Y409" s="229" t="s">
        <v>6744</v>
      </c>
      <c r="Z409" s="160"/>
      <c r="AA409" s="160" t="s">
        <v>1704</v>
      </c>
      <c r="AB409" s="160" t="s">
        <v>267</v>
      </c>
      <c r="AC409" s="160"/>
      <c r="AD409" s="160"/>
      <c r="AE409" s="160">
        <v>13</v>
      </c>
      <c r="AF409" s="193">
        <f>SUM(AC409:AE409)</f>
        <v>13</v>
      </c>
      <c r="AG409" s="229"/>
      <c r="AH409" s="229"/>
      <c r="AI409" s="229"/>
      <c r="AJ409" s="229"/>
      <c r="AK409" s="228"/>
      <c r="AL409" s="169" t="s">
        <v>5434</v>
      </c>
    </row>
    <row r="410" spans="1:38" ht="15.75" thickBot="1" x14ac:dyDescent="0.3">
      <c r="A410" s="95">
        <v>404</v>
      </c>
      <c r="B410" s="388"/>
      <c r="C410" s="391"/>
      <c r="D410" s="92"/>
      <c r="E410" s="92"/>
      <c r="F410" s="92"/>
      <c r="G410" s="92"/>
      <c r="H410" s="92"/>
      <c r="I410" s="92"/>
      <c r="J410" s="92"/>
      <c r="K410" s="92"/>
      <c r="L410" s="92"/>
      <c r="M410" s="233"/>
      <c r="N410" s="233"/>
      <c r="O410" s="233"/>
      <c r="P410" s="233"/>
      <c r="Q410" s="234"/>
      <c r="R410" s="392" t="s">
        <v>6745</v>
      </c>
      <c r="S410" s="392" t="s">
        <v>5525</v>
      </c>
      <c r="T410" s="229" t="s">
        <v>1704</v>
      </c>
      <c r="U410" s="229"/>
      <c r="V410" s="228" t="s">
        <v>5782</v>
      </c>
      <c r="W410" s="173" t="s">
        <v>6746</v>
      </c>
      <c r="X410" s="173">
        <v>0.15</v>
      </c>
      <c r="Y410" s="173" t="s">
        <v>6747</v>
      </c>
      <c r="Z410" s="173"/>
      <c r="AA410" s="173">
        <v>2015</v>
      </c>
      <c r="AB410" s="173" t="s">
        <v>267</v>
      </c>
      <c r="AC410" s="231"/>
      <c r="AD410" s="231"/>
      <c r="AE410" s="173">
        <v>6</v>
      </c>
      <c r="AF410" s="180">
        <f>SUM(AC410:AE410)</f>
        <v>6</v>
      </c>
      <c r="AG410" s="239"/>
      <c r="AH410" s="239"/>
      <c r="AI410" s="239"/>
      <c r="AJ410" s="239"/>
      <c r="AK410" s="241"/>
      <c r="AL410" s="162"/>
    </row>
    <row r="411" spans="1:38" ht="75.75" thickBot="1" x14ac:dyDescent="0.3">
      <c r="A411" s="95">
        <v>405</v>
      </c>
      <c r="B411" s="253"/>
      <c r="C411" s="253"/>
      <c r="D411" s="254"/>
      <c r="E411" s="254"/>
      <c r="F411" s="254"/>
      <c r="G411" s="254"/>
      <c r="H411" s="254"/>
      <c r="I411" s="254"/>
      <c r="J411" s="254"/>
      <c r="K411" s="254"/>
      <c r="L411" s="255"/>
      <c r="M411" s="254"/>
      <c r="N411" s="254"/>
      <c r="O411" s="254"/>
      <c r="P411" s="254"/>
      <c r="Q411" s="255"/>
      <c r="R411" s="245" t="s">
        <v>6748</v>
      </c>
      <c r="S411" s="231" t="s">
        <v>6749</v>
      </c>
      <c r="T411" s="245" t="s">
        <v>1813</v>
      </c>
      <c r="U411" s="231" t="s">
        <v>6750</v>
      </c>
      <c r="V411" s="232"/>
      <c r="W411" s="200" t="s">
        <v>6751</v>
      </c>
      <c r="X411" s="200">
        <v>0.17499999999999999</v>
      </c>
      <c r="Y411" s="200" t="s">
        <v>6752</v>
      </c>
      <c r="Z411" s="200"/>
      <c r="AA411" s="200">
        <v>2022</v>
      </c>
      <c r="AB411" s="200"/>
      <c r="AC411" s="249"/>
      <c r="AD411" s="249"/>
      <c r="AE411" s="200"/>
      <c r="AF411" s="203"/>
      <c r="AG411" s="254"/>
      <c r="AH411" s="254"/>
      <c r="AI411" s="254"/>
      <c r="AJ411" s="254"/>
      <c r="AK411" s="255"/>
      <c r="AL411" s="169" t="s">
        <v>5434</v>
      </c>
    </row>
    <row r="412" spans="1:38" ht="15.75" thickBot="1" x14ac:dyDescent="0.3">
      <c r="A412" s="95">
        <v>406</v>
      </c>
      <c r="B412" s="187">
        <f>B409+1</f>
        <v>99</v>
      </c>
      <c r="C412" s="206" t="s">
        <v>5780</v>
      </c>
      <c r="D412" s="229"/>
      <c r="E412" s="229"/>
      <c r="F412" s="229"/>
      <c r="G412" s="229"/>
      <c r="H412" s="229"/>
      <c r="I412" s="229"/>
      <c r="J412" s="229"/>
      <c r="K412" s="229"/>
      <c r="L412" s="228"/>
      <c r="M412" s="229"/>
      <c r="N412" s="229"/>
      <c r="O412" s="229"/>
      <c r="P412" s="229"/>
      <c r="Q412" s="228"/>
      <c r="R412" s="229" t="s">
        <v>6753</v>
      </c>
      <c r="S412" s="229" t="s">
        <v>6754</v>
      </c>
      <c r="T412" s="229" t="s">
        <v>1704</v>
      </c>
      <c r="U412" s="229" t="s">
        <v>1073</v>
      </c>
      <c r="V412" s="228" t="s">
        <v>5782</v>
      </c>
      <c r="W412" s="169" t="s">
        <v>6755</v>
      </c>
      <c r="X412" s="169">
        <v>0.39</v>
      </c>
      <c r="Y412" s="236" t="s">
        <v>6756</v>
      </c>
      <c r="Z412" s="169"/>
      <c r="AA412" s="169" t="s">
        <v>1704</v>
      </c>
      <c r="AB412" s="169" t="s">
        <v>267</v>
      </c>
      <c r="AC412" s="169"/>
      <c r="AD412" s="169"/>
      <c r="AE412" s="169">
        <v>15</v>
      </c>
      <c r="AF412" s="182">
        <f>SUM(AC412:AE412)</f>
        <v>15</v>
      </c>
      <c r="AG412" s="229"/>
      <c r="AH412" s="229"/>
      <c r="AI412" s="229"/>
      <c r="AJ412" s="229"/>
      <c r="AK412" s="228"/>
      <c r="AL412" s="162"/>
    </row>
    <row r="413" spans="1:38" ht="15.75" thickBot="1" x14ac:dyDescent="0.3">
      <c r="A413" s="95">
        <v>407</v>
      </c>
      <c r="B413" s="256"/>
      <c r="C413" s="393"/>
      <c r="D413" s="231"/>
      <c r="E413" s="231"/>
      <c r="F413" s="231"/>
      <c r="G413" s="231"/>
      <c r="H413" s="231"/>
      <c r="I413" s="231"/>
      <c r="J413" s="231"/>
      <c r="K413" s="231"/>
      <c r="L413" s="235"/>
      <c r="M413" s="231"/>
      <c r="N413" s="231"/>
      <c r="O413" s="231"/>
      <c r="P413" s="231"/>
      <c r="Q413" s="235"/>
      <c r="R413" s="233" t="s">
        <v>6757</v>
      </c>
      <c r="S413" s="233"/>
      <c r="T413" s="229" t="s">
        <v>1704</v>
      </c>
      <c r="U413" s="233"/>
      <c r="V413" s="234"/>
      <c r="W413" s="173"/>
      <c r="X413" s="173"/>
      <c r="Y413" s="173"/>
      <c r="Z413" s="173"/>
      <c r="AA413" s="173"/>
      <c r="AB413" s="173"/>
      <c r="AC413" s="173"/>
      <c r="AD413" s="173"/>
      <c r="AE413" s="173"/>
      <c r="AF413" s="174"/>
      <c r="AG413" s="231"/>
      <c r="AH413" s="231"/>
      <c r="AI413" s="231"/>
      <c r="AJ413" s="231"/>
      <c r="AK413" s="235"/>
      <c r="AL413" s="162"/>
    </row>
    <row r="414" spans="1:38" ht="30.75" thickBot="1" x14ac:dyDescent="0.3">
      <c r="A414" s="95">
        <v>408</v>
      </c>
      <c r="B414" s="187">
        <f>B412+1</f>
        <v>100</v>
      </c>
      <c r="C414" s="186" t="s">
        <v>5482</v>
      </c>
      <c r="D414" s="236"/>
      <c r="E414" s="236"/>
      <c r="F414" s="236"/>
      <c r="G414" s="236"/>
      <c r="H414" s="236"/>
      <c r="I414" s="236"/>
      <c r="J414" s="236"/>
      <c r="K414" s="236"/>
      <c r="L414" s="238"/>
      <c r="M414" s="236" t="s">
        <v>6758</v>
      </c>
      <c r="N414" s="236" t="s">
        <v>6759</v>
      </c>
      <c r="O414" s="236" t="s">
        <v>2381</v>
      </c>
      <c r="P414" s="236" t="s">
        <v>1704</v>
      </c>
      <c r="Q414" s="238" t="s">
        <v>4151</v>
      </c>
      <c r="R414" s="229" t="s">
        <v>6760</v>
      </c>
      <c r="S414" s="229" t="s">
        <v>1812</v>
      </c>
      <c r="T414" s="229" t="s">
        <v>1704</v>
      </c>
      <c r="U414" s="229" t="s">
        <v>975</v>
      </c>
      <c r="V414" s="230" t="s">
        <v>5561</v>
      </c>
      <c r="W414" s="236"/>
      <c r="X414" s="236"/>
      <c r="Y414" s="236"/>
      <c r="Z414" s="236"/>
      <c r="AA414" s="236"/>
      <c r="AB414" s="236"/>
      <c r="AC414" s="236"/>
      <c r="AD414" s="236"/>
      <c r="AE414" s="236"/>
      <c r="AF414" s="237"/>
      <c r="AG414" s="236" t="s">
        <v>6761</v>
      </c>
      <c r="AH414" s="236" t="s">
        <v>6762</v>
      </c>
      <c r="AI414" s="169">
        <v>0.38</v>
      </c>
      <c r="AJ414" s="169" t="s">
        <v>1704</v>
      </c>
      <c r="AK414" s="238" t="s">
        <v>6763</v>
      </c>
      <c r="AL414" s="162"/>
    </row>
    <row r="415" spans="1:38" ht="30.75" thickBot="1" x14ac:dyDescent="0.3">
      <c r="A415" s="95">
        <v>409</v>
      </c>
      <c r="B415" s="391"/>
      <c r="C415" s="333" t="s">
        <v>5978</v>
      </c>
      <c r="D415" s="233"/>
      <c r="E415" s="233"/>
      <c r="F415" s="233"/>
      <c r="G415" s="233"/>
      <c r="H415" s="233"/>
      <c r="I415" s="233"/>
      <c r="J415" s="233"/>
      <c r="K415" s="233"/>
      <c r="L415" s="234"/>
      <c r="M415" s="233" t="s">
        <v>6764</v>
      </c>
      <c r="N415" s="233" t="s">
        <v>6765</v>
      </c>
      <c r="O415" s="233" t="s">
        <v>6766</v>
      </c>
      <c r="P415" s="233" t="s">
        <v>1704</v>
      </c>
      <c r="Q415" s="394" t="s">
        <v>4151</v>
      </c>
      <c r="R415" s="233" t="s">
        <v>6767</v>
      </c>
      <c r="S415" s="233"/>
      <c r="T415" s="242" t="s">
        <v>1704</v>
      </c>
      <c r="U415" s="233"/>
      <c r="V415" s="394"/>
      <c r="W415" s="233"/>
      <c r="X415" s="233"/>
      <c r="Y415" s="233"/>
      <c r="Z415" s="233"/>
      <c r="AA415" s="233"/>
      <c r="AB415" s="233"/>
      <c r="AC415" s="233"/>
      <c r="AD415" s="233"/>
      <c r="AE415" s="233"/>
      <c r="AF415" s="394"/>
      <c r="AG415" s="233"/>
      <c r="AH415" s="233"/>
      <c r="AI415" s="233"/>
      <c r="AJ415" s="233"/>
      <c r="AK415" s="234"/>
      <c r="AL415" s="175"/>
    </row>
    <row r="416" spans="1:38" ht="30.75" thickBot="1" x14ac:dyDescent="0.3">
      <c r="A416" s="395">
        <v>410</v>
      </c>
      <c r="B416" s="396"/>
      <c r="C416" s="206"/>
      <c r="D416" s="229"/>
      <c r="E416" s="229"/>
      <c r="F416" s="229"/>
      <c r="G416" s="229"/>
      <c r="H416" s="229"/>
      <c r="I416" s="229"/>
      <c r="J416" s="229"/>
      <c r="K416" s="229"/>
      <c r="L416" s="230"/>
      <c r="M416" s="229" t="s">
        <v>6768</v>
      </c>
      <c r="N416" s="229" t="s">
        <v>6769</v>
      </c>
      <c r="O416" s="229" t="s">
        <v>6770</v>
      </c>
      <c r="P416" s="229" t="s">
        <v>1819</v>
      </c>
      <c r="Q416" s="230" t="s">
        <v>6771</v>
      </c>
      <c r="R416" s="229" t="s">
        <v>6772</v>
      </c>
      <c r="S416" s="245" t="s">
        <v>1816</v>
      </c>
      <c r="T416" s="242" t="s">
        <v>1819</v>
      </c>
      <c r="U416" s="229" t="s">
        <v>3523</v>
      </c>
      <c r="V416" s="230" t="s">
        <v>6327</v>
      </c>
      <c r="W416" s="229"/>
      <c r="X416" s="229"/>
      <c r="Y416" s="229"/>
      <c r="Z416" s="229"/>
      <c r="AA416" s="229"/>
      <c r="AB416" s="229"/>
      <c r="AC416" s="229"/>
      <c r="AD416" s="229"/>
      <c r="AE416" s="229"/>
      <c r="AF416" s="230"/>
      <c r="AG416" s="229"/>
      <c r="AH416" s="229" t="s">
        <v>6773</v>
      </c>
      <c r="AI416" s="160">
        <v>0.20499999999999999</v>
      </c>
      <c r="AJ416" s="160">
        <v>2023</v>
      </c>
      <c r="AK416" s="229" t="s">
        <v>6774</v>
      </c>
      <c r="AL416" s="193" t="s">
        <v>6775</v>
      </c>
    </row>
    <row r="417" spans="1:38" ht="30.75" thickBot="1" x14ac:dyDescent="0.3">
      <c r="A417" s="395">
        <v>411</v>
      </c>
      <c r="B417" s="397"/>
      <c r="C417" s="303"/>
      <c r="D417" s="249"/>
      <c r="E417" s="249"/>
      <c r="F417" s="249"/>
      <c r="G417" s="249"/>
      <c r="H417" s="249"/>
      <c r="I417" s="249"/>
      <c r="J417" s="249"/>
      <c r="K417" s="249"/>
      <c r="L417" s="252"/>
      <c r="M417" s="249"/>
      <c r="N417" s="249"/>
      <c r="O417" s="249"/>
      <c r="P417" s="249"/>
      <c r="Q417" s="250"/>
      <c r="R417" s="249" t="s">
        <v>6776</v>
      </c>
      <c r="S417" s="249"/>
      <c r="T417" s="245" t="s">
        <v>1819</v>
      </c>
      <c r="U417" s="249"/>
      <c r="V417" s="250"/>
      <c r="W417" s="249"/>
      <c r="X417" s="249"/>
      <c r="Y417" s="249"/>
      <c r="Z417" s="249"/>
      <c r="AA417" s="249"/>
      <c r="AB417" s="249"/>
      <c r="AC417" s="249"/>
      <c r="AD417" s="249"/>
      <c r="AE417" s="249"/>
      <c r="AF417" s="250"/>
      <c r="AG417" s="249"/>
      <c r="AH417" s="231" t="s">
        <v>6777</v>
      </c>
      <c r="AI417" s="173">
        <v>0.20499999999999999</v>
      </c>
      <c r="AJ417" s="173">
        <v>2023</v>
      </c>
      <c r="AK417" s="231" t="s">
        <v>6774</v>
      </c>
      <c r="AL417" s="203" t="s">
        <v>6775</v>
      </c>
    </row>
    <row r="418" spans="1:38" ht="15.75" thickBot="1" x14ac:dyDescent="0.3">
      <c r="A418" s="95">
        <v>412</v>
      </c>
      <c r="B418" s="259">
        <f>B414+1</f>
        <v>101</v>
      </c>
      <c r="C418" s="188" t="s">
        <v>5780</v>
      </c>
      <c r="M418" s="254"/>
      <c r="N418" s="254"/>
      <c r="O418" s="254"/>
      <c r="P418" s="254"/>
      <c r="Q418" s="257"/>
      <c r="R418" s="254" t="s">
        <v>6778</v>
      </c>
      <c r="S418" s="254" t="s">
        <v>1818</v>
      </c>
      <c r="T418" s="254" t="s">
        <v>1726</v>
      </c>
      <c r="U418" s="254" t="s">
        <v>975</v>
      </c>
      <c r="V418" s="255" t="s">
        <v>5782</v>
      </c>
      <c r="W418" s="254" t="s">
        <v>6779</v>
      </c>
      <c r="X418" s="254" t="s">
        <v>2120</v>
      </c>
      <c r="Y418" s="254" t="s">
        <v>6780</v>
      </c>
      <c r="Z418" s="254"/>
      <c r="AA418" s="254" t="s">
        <v>1726</v>
      </c>
      <c r="AB418" s="191" t="s">
        <v>267</v>
      </c>
      <c r="AC418" s="191"/>
      <c r="AD418" s="191"/>
      <c r="AE418" s="191">
        <v>15</v>
      </c>
      <c r="AF418" s="192">
        <f>SUM(AC418:AE418)</f>
        <v>15</v>
      </c>
      <c r="AG418" s="254"/>
      <c r="AH418" s="254"/>
      <c r="AI418" s="254"/>
      <c r="AJ418" s="254"/>
      <c r="AK418" s="255"/>
      <c r="AL418" s="169"/>
    </row>
    <row r="419" spans="1:38" ht="15.75" thickBot="1" x14ac:dyDescent="0.3">
      <c r="A419" s="95">
        <v>413</v>
      </c>
      <c r="B419" s="398"/>
      <c r="C419" s="217"/>
      <c r="D419" s="242"/>
      <c r="E419" s="242"/>
      <c r="F419" s="242"/>
      <c r="G419" s="242"/>
      <c r="H419" s="242"/>
      <c r="I419" s="242"/>
      <c r="J419" s="242"/>
      <c r="K419" s="189"/>
      <c r="L419" s="190"/>
      <c r="M419" s="242"/>
      <c r="N419" s="242"/>
      <c r="O419" s="242"/>
      <c r="P419" s="242"/>
      <c r="Q419" s="243"/>
      <c r="R419" s="242" t="s">
        <v>6781</v>
      </c>
      <c r="S419" s="242"/>
      <c r="T419" s="242" t="s">
        <v>1726</v>
      </c>
      <c r="U419" s="242"/>
      <c r="V419" s="244"/>
      <c r="W419" s="242"/>
      <c r="X419" s="242"/>
      <c r="Y419" s="242"/>
      <c r="Z419" s="242"/>
      <c r="AA419" s="242"/>
      <c r="AB419" s="189"/>
      <c r="AC419" s="189"/>
      <c r="AD419" s="189"/>
      <c r="AE419" s="189"/>
      <c r="AF419" s="190"/>
      <c r="AG419" s="242"/>
      <c r="AH419" s="242"/>
      <c r="AI419" s="242"/>
      <c r="AJ419" s="242"/>
      <c r="AK419" s="244"/>
      <c r="AL419" s="162"/>
    </row>
    <row r="420" spans="1:38" ht="30.75" thickBot="1" x14ac:dyDescent="0.3">
      <c r="A420" s="95">
        <v>414</v>
      </c>
      <c r="B420" s="187">
        <f>B418+1</f>
        <v>102</v>
      </c>
      <c r="C420" s="224" t="s">
        <v>5878</v>
      </c>
      <c r="D420" s="245" t="s">
        <v>6782</v>
      </c>
      <c r="E420" s="245"/>
      <c r="F420" s="245" t="s">
        <v>6783</v>
      </c>
      <c r="G420" s="245" t="s">
        <v>1637</v>
      </c>
      <c r="H420" s="246" t="s">
        <v>251</v>
      </c>
      <c r="I420" s="218"/>
      <c r="J420" s="242"/>
      <c r="K420" s="189"/>
      <c r="L420" s="190"/>
      <c r="M420" s="242"/>
      <c r="N420" s="242"/>
      <c r="O420" s="242"/>
      <c r="P420" s="242"/>
      <c r="Q420" s="243"/>
      <c r="R420" s="242" t="s">
        <v>6784</v>
      </c>
      <c r="S420" s="229" t="s">
        <v>1821</v>
      </c>
      <c r="T420" s="242" t="s">
        <v>1637</v>
      </c>
      <c r="U420" s="242" t="s">
        <v>975</v>
      </c>
      <c r="V420" s="244" t="s">
        <v>5468</v>
      </c>
      <c r="W420" s="245" t="s">
        <v>6785</v>
      </c>
      <c r="X420" s="399">
        <v>5.7000000000000002E-2</v>
      </c>
      <c r="Y420" s="245" t="s">
        <v>6786</v>
      </c>
      <c r="Z420" s="245" t="s">
        <v>6787</v>
      </c>
      <c r="AA420" s="245" t="s">
        <v>1637</v>
      </c>
      <c r="AB420" s="213" t="s">
        <v>205</v>
      </c>
      <c r="AC420" s="213"/>
      <c r="AD420" s="213"/>
      <c r="AE420" s="213">
        <v>3</v>
      </c>
      <c r="AF420" s="214">
        <f>SUM(AC420:AE420)</f>
        <v>3</v>
      </c>
      <c r="AG420" s="242"/>
      <c r="AH420" s="242"/>
      <c r="AI420" s="242"/>
      <c r="AJ420" s="242"/>
      <c r="AK420" s="244"/>
      <c r="AL420" s="162"/>
    </row>
    <row r="421" spans="1:38" ht="15.75" thickBot="1" x14ac:dyDescent="0.3">
      <c r="A421" s="95">
        <v>415</v>
      </c>
      <c r="B421" s="398"/>
      <c r="C421" s="217"/>
      <c r="D421" s="242"/>
      <c r="E421" s="242"/>
      <c r="F421" s="242"/>
      <c r="G421" s="242"/>
      <c r="H421" s="242"/>
      <c r="I421" s="242"/>
      <c r="J421" s="242"/>
      <c r="K421" s="189"/>
      <c r="L421" s="190"/>
      <c r="M421" s="242"/>
      <c r="N421" s="242"/>
      <c r="O421" s="242"/>
      <c r="P421" s="242"/>
      <c r="Q421" s="243"/>
      <c r="R421" s="231" t="s">
        <v>6788</v>
      </c>
      <c r="S421" s="229"/>
      <c r="T421" s="242" t="s">
        <v>1637</v>
      </c>
      <c r="U421" s="242"/>
      <c r="V421" s="244"/>
      <c r="W421" s="242"/>
      <c r="X421" s="242"/>
      <c r="Y421" s="242"/>
      <c r="Z421" s="242"/>
      <c r="AA421" s="242"/>
      <c r="AB421" s="189"/>
      <c r="AC421" s="189"/>
      <c r="AD421" s="189"/>
      <c r="AE421" s="189"/>
      <c r="AF421" s="190"/>
      <c r="AG421" s="242"/>
      <c r="AH421" s="242"/>
      <c r="AI421" s="242"/>
      <c r="AJ421" s="242"/>
      <c r="AK421" s="244"/>
      <c r="AL421" s="162"/>
    </row>
    <row r="422" spans="1:38" ht="30.75" thickBot="1" x14ac:dyDescent="0.3">
      <c r="A422" s="95">
        <v>416</v>
      </c>
      <c r="B422" s="187">
        <f>B420+1</f>
        <v>103</v>
      </c>
      <c r="C422" s="206" t="s">
        <v>5780</v>
      </c>
      <c r="D422" s="229" t="s">
        <v>6789</v>
      </c>
      <c r="E422" s="229"/>
      <c r="F422" s="229" t="s">
        <v>2417</v>
      </c>
      <c r="G422" s="229" t="s">
        <v>1726</v>
      </c>
      <c r="H422" s="229" t="s">
        <v>249</v>
      </c>
      <c r="I422" s="229"/>
      <c r="J422" s="229"/>
      <c r="K422" s="160">
        <v>6</v>
      </c>
      <c r="L422" s="193">
        <f>SUM(I422:K422)</f>
        <v>6</v>
      </c>
      <c r="M422" s="229" t="s">
        <v>6790</v>
      </c>
      <c r="N422" s="229" t="s">
        <v>6791</v>
      </c>
      <c r="O422" s="229" t="s">
        <v>6792</v>
      </c>
      <c r="P422" s="229" t="s">
        <v>1645</v>
      </c>
      <c r="Q422" s="230" t="s">
        <v>5796</v>
      </c>
      <c r="R422" s="229" t="s">
        <v>6793</v>
      </c>
      <c r="S422" s="229" t="s">
        <v>1823</v>
      </c>
      <c r="T422" s="229" t="s">
        <v>1726</v>
      </c>
      <c r="U422" s="229" t="s">
        <v>1022</v>
      </c>
      <c r="V422" s="230" t="s">
        <v>5647</v>
      </c>
      <c r="W422" s="229"/>
      <c r="X422" s="229"/>
      <c r="Y422" s="229"/>
      <c r="Z422" s="229"/>
      <c r="AA422" s="229"/>
      <c r="AB422" s="160"/>
      <c r="AC422" s="160"/>
      <c r="AD422" s="160"/>
      <c r="AE422" s="160"/>
      <c r="AF422" s="193"/>
      <c r="AG422" s="229"/>
      <c r="AH422" s="229"/>
      <c r="AI422" s="229"/>
      <c r="AJ422" s="229"/>
      <c r="AK422" s="228"/>
      <c r="AL422" s="162"/>
    </row>
    <row r="423" spans="1:38" ht="15.75" thickBot="1" x14ac:dyDescent="0.3">
      <c r="A423" s="95">
        <v>417</v>
      </c>
      <c r="B423" s="256"/>
      <c r="C423" s="393"/>
      <c r="D423" s="231"/>
      <c r="E423" s="231"/>
      <c r="F423" s="231"/>
      <c r="G423" s="231"/>
      <c r="H423" s="231"/>
      <c r="I423" s="173"/>
      <c r="J423" s="173"/>
      <c r="K423" s="173"/>
      <c r="L423" s="180"/>
      <c r="M423" s="231"/>
      <c r="N423" s="231"/>
      <c r="O423" s="231"/>
      <c r="P423" s="231"/>
      <c r="Q423" s="232"/>
      <c r="R423" s="231" t="s">
        <v>6794</v>
      </c>
      <c r="S423" s="231"/>
      <c r="T423" s="229" t="s">
        <v>1726</v>
      </c>
      <c r="U423" s="231"/>
      <c r="V423" s="232"/>
      <c r="W423" s="231"/>
      <c r="X423" s="231"/>
      <c r="Y423" s="231"/>
      <c r="Z423" s="231"/>
      <c r="AA423" s="231"/>
      <c r="AB423" s="231"/>
      <c r="AC423" s="231"/>
      <c r="AD423" s="231"/>
      <c r="AE423" s="231"/>
      <c r="AF423" s="232"/>
      <c r="AG423" s="231"/>
      <c r="AH423" s="231"/>
      <c r="AI423" s="231"/>
      <c r="AJ423" s="231"/>
      <c r="AK423" s="235"/>
      <c r="AL423" s="162"/>
    </row>
    <row r="424" spans="1:38" ht="30.75" thickBot="1" x14ac:dyDescent="0.3">
      <c r="A424" s="95">
        <v>418</v>
      </c>
      <c r="B424" s="187">
        <f>B422+1</f>
        <v>104</v>
      </c>
      <c r="C424" s="400" t="s">
        <v>5447</v>
      </c>
      <c r="D424" s="249" t="s">
        <v>6795</v>
      </c>
      <c r="E424" s="249"/>
      <c r="F424" s="249" t="s">
        <v>2441</v>
      </c>
      <c r="G424" s="249" t="s">
        <v>1807</v>
      </c>
      <c r="H424" s="249" t="s">
        <v>6796</v>
      </c>
      <c r="I424" s="200"/>
      <c r="J424" s="200"/>
      <c r="K424" s="200"/>
      <c r="L424" s="203"/>
      <c r="M424" s="249"/>
      <c r="N424" s="249"/>
      <c r="O424" s="249"/>
      <c r="P424" s="249"/>
      <c r="Q424" s="250"/>
      <c r="R424" s="249" t="s">
        <v>1824</v>
      </c>
      <c r="S424" s="249" t="s">
        <v>1824</v>
      </c>
      <c r="T424" s="231" t="s">
        <v>1807</v>
      </c>
      <c r="U424" s="249" t="s">
        <v>6245</v>
      </c>
      <c r="V424" s="252" t="s">
        <v>5900</v>
      </c>
      <c r="W424" s="249"/>
      <c r="X424" s="249"/>
      <c r="Y424" s="249"/>
      <c r="Z424" s="249"/>
      <c r="AA424" s="249"/>
      <c r="AB424" s="249"/>
      <c r="AC424" s="231"/>
      <c r="AD424" s="231"/>
      <c r="AE424" s="231"/>
      <c r="AF424" s="232"/>
      <c r="AG424" s="249"/>
      <c r="AH424" s="249"/>
      <c r="AI424" s="249"/>
      <c r="AJ424" s="249"/>
      <c r="AK424" s="252"/>
      <c r="AL424" s="162"/>
    </row>
    <row r="425" spans="1:38" ht="30.75" thickBot="1" x14ac:dyDescent="0.3">
      <c r="A425" s="95">
        <v>419</v>
      </c>
      <c r="B425" s="258"/>
      <c r="C425" s="400" t="s">
        <v>5452</v>
      </c>
      <c r="D425" s="249" t="s">
        <v>6797</v>
      </c>
      <c r="E425" s="249"/>
      <c r="F425" s="249" t="s">
        <v>6798</v>
      </c>
      <c r="G425" s="249" t="s">
        <v>1807</v>
      </c>
      <c r="H425" s="249" t="s">
        <v>6799</v>
      </c>
      <c r="I425" s="200"/>
      <c r="J425" s="200"/>
      <c r="K425" s="200"/>
      <c r="L425" s="203"/>
      <c r="M425" s="249"/>
      <c r="N425" s="249"/>
      <c r="O425" s="249"/>
      <c r="P425" s="249"/>
      <c r="Q425" s="250"/>
      <c r="R425" s="249" t="s">
        <v>6800</v>
      </c>
      <c r="S425" s="249"/>
      <c r="T425" s="245" t="s">
        <v>1807</v>
      </c>
      <c r="U425" s="249"/>
      <c r="V425" s="252"/>
      <c r="W425" s="249"/>
      <c r="X425" s="249"/>
      <c r="Y425" s="249"/>
      <c r="Z425" s="249"/>
      <c r="AA425" s="249"/>
      <c r="AB425" s="249"/>
      <c r="AC425" s="231"/>
      <c r="AD425" s="231"/>
      <c r="AE425" s="231"/>
      <c r="AF425" s="232"/>
      <c r="AG425" s="249"/>
      <c r="AH425" s="249"/>
      <c r="AI425" s="249"/>
      <c r="AJ425" s="249"/>
      <c r="AK425" s="252"/>
      <c r="AL425" s="162"/>
    </row>
    <row r="426" spans="1:38" ht="30.75" thickBot="1" x14ac:dyDescent="0.3">
      <c r="A426" s="95">
        <v>420</v>
      </c>
      <c r="B426" s="258"/>
      <c r="C426" s="224" t="s">
        <v>5943</v>
      </c>
      <c r="D426" s="249" t="s">
        <v>6801</v>
      </c>
      <c r="E426" s="249"/>
      <c r="F426" s="249" t="s">
        <v>6783</v>
      </c>
      <c r="G426" s="249" t="s">
        <v>1704</v>
      </c>
      <c r="H426" s="249" t="s">
        <v>1053</v>
      </c>
      <c r="I426" s="200"/>
      <c r="J426" s="200"/>
      <c r="K426" s="200">
        <v>1</v>
      </c>
      <c r="L426" s="203">
        <f>SUM(I426:K426)</f>
        <v>1</v>
      </c>
      <c r="M426" s="249"/>
      <c r="N426" s="249"/>
      <c r="O426" s="249"/>
      <c r="P426" s="249"/>
      <c r="Q426" s="250"/>
      <c r="R426" s="249" t="s">
        <v>6802</v>
      </c>
      <c r="S426" s="249" t="s">
        <v>1826</v>
      </c>
      <c r="T426" s="249" t="s">
        <v>1704</v>
      </c>
      <c r="U426" s="249" t="s">
        <v>975</v>
      </c>
      <c r="V426" s="252" t="s">
        <v>5782</v>
      </c>
      <c r="W426" s="231"/>
      <c r="X426" s="231"/>
      <c r="Y426" s="231"/>
      <c r="Z426" s="231"/>
      <c r="AA426" s="231"/>
      <c r="AB426" s="231"/>
      <c r="AC426" s="231"/>
      <c r="AD426" s="231"/>
      <c r="AE426" s="231"/>
      <c r="AF426" s="232"/>
      <c r="AG426" s="249"/>
      <c r="AH426" s="249"/>
      <c r="AI426" s="249"/>
      <c r="AJ426" s="249"/>
      <c r="AK426" s="252"/>
      <c r="AL426" s="162" t="s">
        <v>6803</v>
      </c>
    </row>
    <row r="427" spans="1:38" ht="30.75" thickBot="1" x14ac:dyDescent="0.3">
      <c r="A427" s="95">
        <v>421</v>
      </c>
      <c r="B427" s="187">
        <f>B424+1</f>
        <v>105</v>
      </c>
      <c r="C427" s="224" t="s">
        <v>5943</v>
      </c>
      <c r="D427" s="249"/>
      <c r="E427" s="249"/>
      <c r="F427" s="249"/>
      <c r="G427" s="249"/>
      <c r="H427" s="249"/>
      <c r="I427" s="200"/>
      <c r="J427" s="200"/>
      <c r="K427" s="200"/>
      <c r="L427" s="203"/>
      <c r="M427" s="162" t="s">
        <v>6804</v>
      </c>
      <c r="N427" s="162" t="s">
        <v>6805</v>
      </c>
      <c r="O427" s="162">
        <v>0.214</v>
      </c>
      <c r="P427" s="162">
        <v>2015</v>
      </c>
      <c r="Q427" s="166" t="s">
        <v>6806</v>
      </c>
      <c r="R427" s="249" t="s">
        <v>6807</v>
      </c>
      <c r="S427" s="249" t="s">
        <v>1826</v>
      </c>
      <c r="T427" s="251" t="s">
        <v>1809</v>
      </c>
      <c r="U427" s="251" t="s">
        <v>975</v>
      </c>
      <c r="V427" s="258" t="s">
        <v>5489</v>
      </c>
      <c r="W427" s="249" t="s">
        <v>6808</v>
      </c>
      <c r="X427" s="401"/>
      <c r="Y427" s="249" t="s">
        <v>6809</v>
      </c>
      <c r="Z427" s="249" t="s">
        <v>6810</v>
      </c>
      <c r="AA427" s="249" t="s">
        <v>1704</v>
      </c>
      <c r="AB427" s="200" t="s">
        <v>267</v>
      </c>
      <c r="AC427" s="200"/>
      <c r="AD427" s="200"/>
      <c r="AE427" s="402"/>
      <c r="AF427" s="190">
        <f>SUM(AC427:AE427)</f>
        <v>0</v>
      </c>
      <c r="AG427" s="249"/>
      <c r="AH427" s="249"/>
      <c r="AI427" s="249"/>
      <c r="AJ427" s="249"/>
      <c r="AK427" s="252"/>
      <c r="AL427" s="162" t="s">
        <v>6803</v>
      </c>
    </row>
    <row r="428" spans="1:38" ht="30.75" thickBot="1" x14ac:dyDescent="0.3">
      <c r="A428" s="95">
        <v>422</v>
      </c>
      <c r="B428" s="386"/>
      <c r="C428" s="224"/>
      <c r="D428" s="249"/>
      <c r="E428" s="249"/>
      <c r="F428" s="249"/>
      <c r="G428" s="249"/>
      <c r="H428" s="249"/>
      <c r="I428" s="200"/>
      <c r="J428" s="200"/>
      <c r="K428" s="200"/>
      <c r="L428" s="203"/>
      <c r="M428" s="162" t="s">
        <v>6811</v>
      </c>
      <c r="N428" s="162" t="s">
        <v>6805</v>
      </c>
      <c r="O428" s="162">
        <v>4.9000000000000002E-2</v>
      </c>
      <c r="P428" s="162">
        <v>2021</v>
      </c>
      <c r="Q428" s="166" t="s">
        <v>6806</v>
      </c>
      <c r="R428" s="249"/>
      <c r="S428" s="251"/>
      <c r="T428" s="251"/>
      <c r="U428" s="251"/>
      <c r="V428" s="258"/>
      <c r="W428" s="249" t="s">
        <v>6812</v>
      </c>
      <c r="X428" s="401"/>
      <c r="Y428" s="249" t="s">
        <v>6809</v>
      </c>
      <c r="Z428" s="249" t="s">
        <v>2381</v>
      </c>
      <c r="AA428" s="249" t="s">
        <v>1733</v>
      </c>
      <c r="AB428" s="200" t="s">
        <v>267</v>
      </c>
      <c r="AC428" s="200"/>
      <c r="AD428" s="200"/>
      <c r="AE428" s="402"/>
      <c r="AF428" s="190">
        <f>SUM(AC428:AE428)</f>
        <v>0</v>
      </c>
      <c r="AG428" s="249"/>
      <c r="AH428" s="249"/>
      <c r="AI428" s="249"/>
      <c r="AJ428" s="249"/>
      <c r="AK428" s="252"/>
      <c r="AL428" s="162" t="s">
        <v>6803</v>
      </c>
    </row>
    <row r="429" spans="1:38" ht="30.75" thickBot="1" x14ac:dyDescent="0.3">
      <c r="A429" s="95">
        <v>423</v>
      </c>
      <c r="B429" s="386"/>
      <c r="C429" s="224"/>
      <c r="D429" s="249"/>
      <c r="E429" s="249"/>
      <c r="F429" s="249"/>
      <c r="G429" s="249"/>
      <c r="H429" s="249"/>
      <c r="I429" s="200"/>
      <c r="J429" s="200"/>
      <c r="K429" s="200"/>
      <c r="L429" s="203"/>
      <c r="M429" s="162" t="s">
        <v>6813</v>
      </c>
      <c r="N429" s="162" t="s">
        <v>6814</v>
      </c>
      <c r="O429" s="162">
        <v>3.5000000000000003E-2</v>
      </c>
      <c r="P429" s="162">
        <v>2021</v>
      </c>
      <c r="Q429" s="166" t="s">
        <v>6815</v>
      </c>
      <c r="R429" s="251"/>
      <c r="S429" s="251"/>
      <c r="T429" s="251"/>
      <c r="U429" s="251"/>
      <c r="V429" s="251"/>
      <c r="W429" s="249" t="s">
        <v>6816</v>
      </c>
      <c r="X429" s="200">
        <v>7.1999999999999995E-2</v>
      </c>
      <c r="Y429" s="249" t="s">
        <v>6809</v>
      </c>
      <c r="Z429" s="249" t="s">
        <v>6817</v>
      </c>
      <c r="AA429" s="249" t="s">
        <v>1809</v>
      </c>
      <c r="AB429" s="200" t="s">
        <v>205</v>
      </c>
      <c r="AC429" s="213"/>
      <c r="AD429" s="213"/>
      <c r="AE429" s="213">
        <v>3</v>
      </c>
      <c r="AF429" s="214">
        <f>SUM(AC429:AE429)</f>
        <v>3</v>
      </c>
      <c r="AG429" s="249"/>
      <c r="AH429" s="249"/>
      <c r="AI429" s="249"/>
      <c r="AJ429" s="249"/>
      <c r="AK429" s="252"/>
      <c r="AL429" s="162" t="s">
        <v>6818</v>
      </c>
    </row>
    <row r="430" spans="1:38" ht="30.75" thickBot="1" x14ac:dyDescent="0.3">
      <c r="A430" s="95">
        <v>424</v>
      </c>
      <c r="B430" s="187">
        <f>B427+1</f>
        <v>106</v>
      </c>
      <c r="C430" s="224"/>
      <c r="D430" s="249"/>
      <c r="E430" s="249"/>
      <c r="F430" s="249"/>
      <c r="G430" s="249"/>
      <c r="H430" s="249"/>
      <c r="I430" s="200"/>
      <c r="J430" s="200"/>
      <c r="K430" s="200"/>
      <c r="L430" s="203"/>
      <c r="M430" s="249" t="s">
        <v>6819</v>
      </c>
      <c r="N430" s="249" t="s">
        <v>6820</v>
      </c>
      <c r="O430" s="401">
        <v>0.66</v>
      </c>
      <c r="P430" s="249" t="s">
        <v>1645</v>
      </c>
      <c r="Q430" s="250" t="s">
        <v>3781</v>
      </c>
      <c r="R430" s="249" t="s">
        <v>6821</v>
      </c>
      <c r="S430" s="249" t="s">
        <v>1828</v>
      </c>
      <c r="T430" s="249" t="s">
        <v>1645</v>
      </c>
      <c r="U430" s="249" t="s">
        <v>975</v>
      </c>
      <c r="V430" s="252" t="s">
        <v>6822</v>
      </c>
      <c r="W430" s="249"/>
      <c r="X430" s="200"/>
      <c r="Y430" s="249"/>
      <c r="Z430" s="249"/>
      <c r="AA430" s="249"/>
      <c r="AB430" s="200"/>
      <c r="AC430" s="200"/>
      <c r="AD430" s="200"/>
      <c r="AE430" s="200"/>
      <c r="AF430" s="203"/>
      <c r="AG430" s="249" t="s">
        <v>6823</v>
      </c>
      <c r="AH430" s="249" t="s">
        <v>6824</v>
      </c>
      <c r="AI430" s="249" t="s">
        <v>6825</v>
      </c>
      <c r="AJ430" s="249" t="s">
        <v>1645</v>
      </c>
      <c r="AK430" s="252" t="s">
        <v>6826</v>
      </c>
      <c r="AL430" s="162"/>
    </row>
    <row r="431" spans="1:38" ht="30.75" thickBot="1" x14ac:dyDescent="0.3">
      <c r="A431" s="95">
        <v>425</v>
      </c>
      <c r="B431" s="386"/>
      <c r="C431" s="224"/>
      <c r="D431" s="249"/>
      <c r="E431" s="249"/>
      <c r="F431" s="249"/>
      <c r="G431" s="249"/>
      <c r="H431" s="249"/>
      <c r="I431" s="200"/>
      <c r="J431" s="200"/>
      <c r="K431" s="200"/>
      <c r="L431" s="203"/>
      <c r="M431" s="249" t="s">
        <v>6827</v>
      </c>
      <c r="N431" s="249" t="s">
        <v>6828</v>
      </c>
      <c r="O431" s="401">
        <v>1.33</v>
      </c>
      <c r="P431" s="249" t="s">
        <v>1645</v>
      </c>
      <c r="Q431" s="250" t="s">
        <v>3781</v>
      </c>
      <c r="R431" s="249" t="s">
        <v>6829</v>
      </c>
      <c r="S431" s="249"/>
      <c r="T431" s="249" t="s">
        <v>1645</v>
      </c>
      <c r="U431" s="249"/>
      <c r="V431" s="252"/>
      <c r="W431" s="249"/>
      <c r="X431" s="200"/>
      <c r="Y431" s="249"/>
      <c r="Z431" s="249"/>
      <c r="AA431" s="249"/>
      <c r="AB431" s="200"/>
      <c r="AC431" s="200"/>
      <c r="AD431" s="200"/>
      <c r="AE431" s="200"/>
      <c r="AF431" s="203"/>
      <c r="AG431" s="249"/>
      <c r="AH431" s="249"/>
      <c r="AI431" s="249"/>
      <c r="AJ431" s="249"/>
      <c r="AK431" s="252"/>
      <c r="AL431" s="162"/>
    </row>
    <row r="432" spans="1:38" ht="15.75" thickBot="1" x14ac:dyDescent="0.3">
      <c r="A432" s="95">
        <v>426</v>
      </c>
      <c r="B432" s="386"/>
      <c r="C432" s="224"/>
      <c r="D432" s="249"/>
      <c r="E432" s="249"/>
      <c r="F432" s="249"/>
      <c r="G432" s="249"/>
      <c r="H432" s="249"/>
      <c r="I432" s="200"/>
      <c r="J432" s="200"/>
      <c r="K432" s="200"/>
      <c r="L432" s="203"/>
      <c r="M432" s="249"/>
      <c r="N432" s="249" t="s">
        <v>6830</v>
      </c>
      <c r="O432" s="401">
        <v>0.03</v>
      </c>
      <c r="P432" s="249" t="s">
        <v>1645</v>
      </c>
      <c r="Q432" s="250" t="s">
        <v>3662</v>
      </c>
      <c r="R432" s="249"/>
      <c r="S432" s="249"/>
      <c r="T432" s="249"/>
      <c r="U432" s="249"/>
      <c r="V432" s="252"/>
      <c r="W432" s="249"/>
      <c r="X432" s="200"/>
      <c r="Y432" s="249"/>
      <c r="Z432" s="249"/>
      <c r="AA432" s="249"/>
      <c r="AB432" s="200"/>
      <c r="AC432" s="200"/>
      <c r="AD432" s="200"/>
      <c r="AE432" s="200"/>
      <c r="AF432" s="203"/>
      <c r="AG432" s="249"/>
      <c r="AH432" s="249"/>
      <c r="AI432" s="249"/>
      <c r="AJ432" s="249"/>
      <c r="AK432" s="252"/>
      <c r="AL432" s="162"/>
    </row>
    <row r="433" spans="1:38" ht="30.75" thickBot="1" x14ac:dyDescent="0.3">
      <c r="A433" s="95">
        <v>427</v>
      </c>
      <c r="B433" s="187">
        <f>B430+1</f>
        <v>107</v>
      </c>
      <c r="C433" s="224" t="s">
        <v>5447</v>
      </c>
      <c r="D433" s="249"/>
      <c r="E433" s="249"/>
      <c r="F433" s="249"/>
      <c r="G433" s="249"/>
      <c r="H433" s="249"/>
      <c r="I433" s="200"/>
      <c r="J433" s="200"/>
      <c r="K433" s="200"/>
      <c r="L433" s="203"/>
      <c r="M433" s="249" t="s">
        <v>6831</v>
      </c>
      <c r="N433" s="249" t="s">
        <v>6832</v>
      </c>
      <c r="O433" s="304">
        <v>0.60599999999999998</v>
      </c>
      <c r="P433" s="249" t="s">
        <v>1645</v>
      </c>
      <c r="Q433" s="250" t="s">
        <v>5796</v>
      </c>
      <c r="R433" s="249" t="s">
        <v>6833</v>
      </c>
      <c r="S433" s="249" t="s">
        <v>1830</v>
      </c>
      <c r="T433" s="249" t="s">
        <v>1645</v>
      </c>
      <c r="U433" s="249" t="s">
        <v>975</v>
      </c>
      <c r="V433" s="252" t="s">
        <v>6822</v>
      </c>
      <c r="W433" s="249"/>
      <c r="X433" s="200"/>
      <c r="Y433" s="249"/>
      <c r="Z433" s="249"/>
      <c r="AA433" s="249"/>
      <c r="AB433" s="200"/>
      <c r="AC433" s="200"/>
      <c r="AD433" s="200"/>
      <c r="AE433" s="200"/>
      <c r="AF433" s="203"/>
      <c r="AG433" s="249" t="s">
        <v>6834</v>
      </c>
      <c r="AH433" s="249" t="s">
        <v>6835</v>
      </c>
      <c r="AI433" s="249" t="s">
        <v>2381</v>
      </c>
      <c r="AJ433" s="249" t="s">
        <v>1645</v>
      </c>
      <c r="AK433" s="252" t="s">
        <v>802</v>
      </c>
      <c r="AL433" s="162"/>
    </row>
    <row r="434" spans="1:38" ht="30.75" thickBot="1" x14ac:dyDescent="0.3">
      <c r="A434" s="95">
        <v>428</v>
      </c>
      <c r="B434" s="386"/>
      <c r="C434" s="224" t="s">
        <v>5452</v>
      </c>
      <c r="D434" s="249"/>
      <c r="E434" s="249"/>
      <c r="F434" s="249"/>
      <c r="G434" s="249"/>
      <c r="H434" s="249"/>
      <c r="I434" s="200"/>
      <c r="J434" s="200"/>
      <c r="K434" s="200"/>
      <c r="L434" s="203"/>
      <c r="M434" s="249" t="s">
        <v>6836</v>
      </c>
      <c r="N434" s="249" t="s">
        <v>6837</v>
      </c>
      <c r="O434" s="304">
        <v>0.72499999999999998</v>
      </c>
      <c r="P434" s="249" t="s">
        <v>1645</v>
      </c>
      <c r="Q434" s="250" t="s">
        <v>3781</v>
      </c>
      <c r="R434" s="249" t="s">
        <v>6838</v>
      </c>
      <c r="S434" s="249"/>
      <c r="T434" s="249" t="s">
        <v>1645</v>
      </c>
      <c r="U434" s="249"/>
      <c r="V434" s="252"/>
      <c r="W434" s="249" t="s">
        <v>6839</v>
      </c>
      <c r="X434" s="200">
        <v>0.14000000000000001</v>
      </c>
      <c r="Y434" s="249" t="s">
        <v>6840</v>
      </c>
      <c r="Z434" s="249" t="s">
        <v>2309</v>
      </c>
      <c r="AA434" s="249" t="s">
        <v>1813</v>
      </c>
      <c r="AB434" s="200" t="s">
        <v>205</v>
      </c>
      <c r="AC434" s="200"/>
      <c r="AD434" s="200"/>
      <c r="AE434" s="200">
        <v>6</v>
      </c>
      <c r="AF434" s="203">
        <v>6</v>
      </c>
      <c r="AG434" s="249" t="s">
        <v>6840</v>
      </c>
      <c r="AH434" s="249" t="s">
        <v>6841</v>
      </c>
      <c r="AI434" s="249" t="s">
        <v>2539</v>
      </c>
      <c r="AJ434" s="249" t="s">
        <v>1813</v>
      </c>
      <c r="AK434" s="252" t="s">
        <v>6842</v>
      </c>
      <c r="AL434" s="162" t="s">
        <v>5434</v>
      </c>
    </row>
    <row r="435" spans="1:38" ht="45.75" thickBot="1" x14ac:dyDescent="0.3">
      <c r="A435" s="95">
        <v>429</v>
      </c>
      <c r="B435" s="187">
        <f>B433+1</f>
        <v>108</v>
      </c>
      <c r="C435" s="224" t="s">
        <v>5452</v>
      </c>
      <c r="D435" s="249"/>
      <c r="E435" s="249"/>
      <c r="F435" s="249"/>
      <c r="G435" s="249"/>
      <c r="H435" s="249"/>
      <c r="I435" s="200"/>
      <c r="J435" s="200"/>
      <c r="K435" s="200"/>
      <c r="L435" s="203"/>
      <c r="M435" s="245" t="s">
        <v>6843</v>
      </c>
      <c r="N435" s="245" t="s">
        <v>6844</v>
      </c>
      <c r="O435" s="245" t="s">
        <v>6845</v>
      </c>
      <c r="P435" s="245" t="s">
        <v>1726</v>
      </c>
      <c r="Q435" s="246" t="s">
        <v>3662</v>
      </c>
      <c r="R435" s="249" t="s">
        <v>6846</v>
      </c>
      <c r="S435" s="249" t="s">
        <v>1832</v>
      </c>
      <c r="T435" s="249" t="s">
        <v>1726</v>
      </c>
      <c r="U435" s="249" t="s">
        <v>1022</v>
      </c>
      <c r="V435" s="252" t="s">
        <v>5468</v>
      </c>
      <c r="W435" s="249" t="s">
        <v>6847</v>
      </c>
      <c r="X435" s="200">
        <v>0.1</v>
      </c>
      <c r="Y435" s="249" t="s">
        <v>6848</v>
      </c>
      <c r="Z435" s="249" t="s">
        <v>2484</v>
      </c>
      <c r="AA435" s="249" t="s">
        <v>1809</v>
      </c>
      <c r="AB435" s="200" t="s">
        <v>205</v>
      </c>
      <c r="AC435" s="200"/>
      <c r="AD435" s="200"/>
      <c r="AE435" s="200">
        <v>4</v>
      </c>
      <c r="AF435" s="203">
        <v>4</v>
      </c>
      <c r="AG435" s="245" t="s">
        <v>6849</v>
      </c>
      <c r="AH435" s="245" t="s">
        <v>6850</v>
      </c>
      <c r="AI435" s="399">
        <v>0.34699999999999998</v>
      </c>
      <c r="AJ435" s="213">
        <v>2015</v>
      </c>
      <c r="AK435" s="247" t="s">
        <v>3715</v>
      </c>
      <c r="AL435" s="162" t="s">
        <v>5754</v>
      </c>
    </row>
    <row r="436" spans="1:38" ht="30.75" thickBot="1" x14ac:dyDescent="0.3">
      <c r="A436" s="95">
        <v>430</v>
      </c>
      <c r="B436" s="259"/>
      <c r="C436" s="224"/>
      <c r="D436" s="249"/>
      <c r="E436" s="249"/>
      <c r="F436" s="249"/>
      <c r="G436" s="249"/>
      <c r="H436" s="249"/>
      <c r="I436" s="200"/>
      <c r="J436" s="200"/>
      <c r="K436" s="200"/>
      <c r="L436" s="203"/>
      <c r="M436" s="249"/>
      <c r="N436" s="249"/>
      <c r="O436" s="249"/>
      <c r="P436" s="249"/>
      <c r="Q436" s="250"/>
      <c r="R436" s="249" t="s">
        <v>6851</v>
      </c>
      <c r="S436" s="249"/>
      <c r="T436" s="249" t="s">
        <v>1645</v>
      </c>
      <c r="U436" s="249"/>
      <c r="V436" s="252"/>
      <c r="W436" s="249"/>
      <c r="X436" s="200"/>
      <c r="Y436" s="249"/>
      <c r="Z436" s="249"/>
      <c r="AA436" s="249"/>
      <c r="AB436" s="200"/>
      <c r="AC436" s="200"/>
      <c r="AD436" s="200"/>
      <c r="AE436" s="200"/>
      <c r="AF436" s="203"/>
      <c r="AG436" s="245" t="s">
        <v>6852</v>
      </c>
      <c r="AH436" s="245"/>
      <c r="AI436" s="399">
        <v>4.4999999999999998E-2</v>
      </c>
      <c r="AJ436" s="213">
        <v>2020</v>
      </c>
      <c r="AK436" s="247" t="s">
        <v>6842</v>
      </c>
      <c r="AL436" s="162"/>
    </row>
    <row r="437" spans="1:38" ht="15.75" thickBot="1" x14ac:dyDescent="0.3">
      <c r="A437" s="95">
        <v>431</v>
      </c>
      <c r="B437" s="187">
        <f>B435+1</f>
        <v>109</v>
      </c>
      <c r="C437" s="224" t="s">
        <v>6558</v>
      </c>
      <c r="D437" s="245" t="s">
        <v>6853</v>
      </c>
      <c r="E437" s="245" t="s">
        <v>6854</v>
      </c>
      <c r="F437" s="245" t="s">
        <v>6855</v>
      </c>
      <c r="G437" s="245" t="s">
        <v>1813</v>
      </c>
      <c r="H437" s="246" t="s">
        <v>251</v>
      </c>
      <c r="I437" s="218"/>
      <c r="J437" s="242"/>
      <c r="K437" s="189">
        <v>2</v>
      </c>
      <c r="L437" s="190"/>
      <c r="M437" s="242"/>
      <c r="N437" s="242"/>
      <c r="O437" s="242"/>
      <c r="P437" s="242"/>
      <c r="Q437" s="243"/>
      <c r="R437" s="245" t="s">
        <v>6856</v>
      </c>
      <c r="S437" s="245" t="s">
        <v>1834</v>
      </c>
      <c r="T437" s="245" t="s">
        <v>1813</v>
      </c>
      <c r="U437" s="245" t="s">
        <v>1020</v>
      </c>
      <c r="V437" s="246" t="s">
        <v>6857</v>
      </c>
      <c r="W437" s="249"/>
      <c r="X437" s="200"/>
      <c r="Y437" s="249"/>
      <c r="Z437" s="249"/>
      <c r="AA437" s="249"/>
      <c r="AB437" s="200"/>
      <c r="AC437" s="200"/>
      <c r="AD437" s="200"/>
      <c r="AE437" s="200"/>
      <c r="AF437" s="203"/>
      <c r="AG437" s="242"/>
      <c r="AH437" s="242"/>
      <c r="AI437" s="242"/>
      <c r="AJ437" s="242"/>
      <c r="AK437" s="244"/>
      <c r="AL437" s="162" t="s">
        <v>6858</v>
      </c>
    </row>
    <row r="438" spans="1:38" ht="15.75" thickBot="1" x14ac:dyDescent="0.3">
      <c r="A438" s="95">
        <v>432</v>
      </c>
      <c r="B438" s="403"/>
      <c r="C438" s="224"/>
      <c r="D438" s="245"/>
      <c r="E438" s="245"/>
      <c r="F438" s="245"/>
      <c r="G438" s="245"/>
      <c r="H438" s="245"/>
      <c r="I438" s="245"/>
      <c r="J438" s="245"/>
      <c r="K438" s="213"/>
      <c r="L438" s="214"/>
      <c r="M438" s="245"/>
      <c r="N438" s="245"/>
      <c r="O438" s="245"/>
      <c r="P438" s="245"/>
      <c r="Q438" s="246"/>
      <c r="R438" s="249"/>
      <c r="S438" s="245" t="s">
        <v>5525</v>
      </c>
      <c r="T438" s="245" t="s">
        <v>1813</v>
      </c>
      <c r="U438" s="249" t="s">
        <v>5526</v>
      </c>
      <c r="V438" s="246"/>
      <c r="W438" s="245"/>
      <c r="X438" s="245"/>
      <c r="Y438" s="245"/>
      <c r="Z438" s="245"/>
      <c r="AA438" s="245"/>
      <c r="AB438" s="213"/>
      <c r="AC438" s="213"/>
      <c r="AD438" s="213"/>
      <c r="AE438" s="213"/>
      <c r="AF438" s="214"/>
      <c r="AG438" s="245"/>
      <c r="AH438" s="245"/>
      <c r="AI438" s="245"/>
      <c r="AJ438" s="245"/>
      <c r="AK438" s="246"/>
      <c r="AL438" s="167"/>
    </row>
    <row r="439" spans="1:38" ht="30.75" thickBot="1" x14ac:dyDescent="0.3">
      <c r="A439" s="95">
        <v>433</v>
      </c>
      <c r="B439" s="259">
        <f>B437+1</f>
        <v>110</v>
      </c>
      <c r="C439" s="303" t="s">
        <v>5780</v>
      </c>
      <c r="D439" s="249" t="s">
        <v>6859</v>
      </c>
      <c r="E439" s="249" t="s">
        <v>6860</v>
      </c>
      <c r="F439" s="249" t="s">
        <v>6861</v>
      </c>
      <c r="G439" s="249" t="s">
        <v>1813</v>
      </c>
      <c r="H439" s="249" t="s">
        <v>249</v>
      </c>
      <c r="I439" s="200"/>
      <c r="J439" s="200"/>
      <c r="K439" s="200">
        <v>5</v>
      </c>
      <c r="L439" s="190">
        <f>SUM(I439:K439)</f>
        <v>5</v>
      </c>
      <c r="M439" s="404" t="s">
        <v>6862</v>
      </c>
      <c r="N439" s="245" t="s">
        <v>6863</v>
      </c>
      <c r="O439" s="245" t="s">
        <v>6864</v>
      </c>
      <c r="P439" s="245" t="s">
        <v>1813</v>
      </c>
      <c r="Q439" s="246" t="s">
        <v>6865</v>
      </c>
      <c r="R439" s="200" t="s">
        <v>6866</v>
      </c>
      <c r="S439" s="249" t="s">
        <v>1836</v>
      </c>
      <c r="T439" s="249" t="s">
        <v>1813</v>
      </c>
      <c r="U439" s="249" t="s">
        <v>1020</v>
      </c>
      <c r="V439" s="252" t="s">
        <v>5637</v>
      </c>
      <c r="W439" s="249"/>
      <c r="X439" s="200"/>
      <c r="Y439" s="245"/>
      <c r="Z439" s="245"/>
      <c r="AA439" s="245"/>
      <c r="AB439" s="213"/>
      <c r="AC439" s="200"/>
      <c r="AD439" s="200"/>
      <c r="AE439" s="200"/>
      <c r="AF439" s="203"/>
      <c r="AG439" s="249"/>
      <c r="AH439" s="249"/>
      <c r="AI439" s="249"/>
      <c r="AJ439" s="249"/>
      <c r="AK439" s="252"/>
      <c r="AL439" s="162" t="s">
        <v>5434</v>
      </c>
    </row>
    <row r="440" spans="1:38" ht="30.75" thickBot="1" x14ac:dyDescent="0.3">
      <c r="A440" s="95">
        <v>434</v>
      </c>
      <c r="B440" s="403"/>
      <c r="C440" s="224"/>
      <c r="D440" s="245"/>
      <c r="E440" s="245"/>
      <c r="F440" s="245"/>
      <c r="G440" s="245"/>
      <c r="H440" s="245"/>
      <c r="I440" s="245"/>
      <c r="J440" s="245"/>
      <c r="K440" s="213"/>
      <c r="L440" s="214"/>
      <c r="M440" s="249"/>
      <c r="N440" s="249"/>
      <c r="O440" s="249"/>
      <c r="P440" s="249"/>
      <c r="Q440" s="250"/>
      <c r="R440" s="200" t="s">
        <v>6867</v>
      </c>
      <c r="S440" s="160" t="s">
        <v>5525</v>
      </c>
      <c r="T440" s="249" t="s">
        <v>1813</v>
      </c>
      <c r="U440" s="249" t="s">
        <v>5792</v>
      </c>
      <c r="V440" s="252"/>
      <c r="W440" s="249"/>
      <c r="X440" s="200"/>
      <c r="Y440" s="245"/>
      <c r="Z440" s="245"/>
      <c r="AA440" s="245"/>
      <c r="AB440" s="213"/>
      <c r="AC440" s="200"/>
      <c r="AD440" s="200"/>
      <c r="AE440" s="200"/>
      <c r="AF440" s="203"/>
      <c r="AG440" s="249"/>
      <c r="AH440" s="249"/>
      <c r="AI440" s="249"/>
      <c r="AJ440" s="249"/>
      <c r="AK440" s="252"/>
      <c r="AL440" s="162" t="s">
        <v>5434</v>
      </c>
    </row>
    <row r="441" spans="1:38" ht="30.75" thickBot="1" x14ac:dyDescent="0.3">
      <c r="A441" s="95">
        <v>435</v>
      </c>
      <c r="B441" s="224">
        <f>B439+1</f>
        <v>111</v>
      </c>
      <c r="M441" s="249"/>
      <c r="N441" s="249"/>
      <c r="O441" s="249"/>
      <c r="P441" s="249"/>
      <c r="Q441" s="250"/>
      <c r="R441" s="249" t="s">
        <v>6868</v>
      </c>
      <c r="S441" s="249" t="s">
        <v>1838</v>
      </c>
      <c r="T441" s="249" t="s">
        <v>1807</v>
      </c>
      <c r="U441" s="249" t="s">
        <v>1020</v>
      </c>
      <c r="V441" s="252" t="s">
        <v>5782</v>
      </c>
      <c r="W441" s="249" t="s">
        <v>6869</v>
      </c>
      <c r="X441" s="249" t="s">
        <v>6870</v>
      </c>
      <c r="Y441" s="249" t="s">
        <v>6871</v>
      </c>
      <c r="Z441" s="249" t="s">
        <v>6870</v>
      </c>
      <c r="AA441" s="249" t="s">
        <v>1807</v>
      </c>
      <c r="AB441" s="200" t="s">
        <v>205</v>
      </c>
      <c r="AC441" s="200"/>
      <c r="AD441" s="200"/>
      <c r="AE441" s="200"/>
      <c r="AF441" s="203"/>
      <c r="AG441" s="249"/>
      <c r="AH441" s="249"/>
      <c r="AI441" s="249"/>
      <c r="AJ441" s="249"/>
      <c r="AK441" s="252"/>
      <c r="AL441" s="162"/>
    </row>
    <row r="442" spans="1:38" ht="30.75" thickBot="1" x14ac:dyDescent="0.3">
      <c r="A442" s="95">
        <v>436</v>
      </c>
      <c r="B442" s="260"/>
      <c r="C442" s="217"/>
      <c r="D442" s="245"/>
      <c r="E442" s="245"/>
      <c r="F442" s="245"/>
      <c r="G442" s="245"/>
      <c r="H442" s="245"/>
      <c r="I442" s="213"/>
      <c r="J442" s="213"/>
      <c r="K442" s="213"/>
      <c r="L442" s="214"/>
      <c r="M442" s="249"/>
      <c r="N442" s="249"/>
      <c r="O442" s="249"/>
      <c r="P442" s="249"/>
      <c r="Q442" s="250"/>
      <c r="R442" s="249" t="s">
        <v>6872</v>
      </c>
      <c r="S442" s="249" t="s">
        <v>5525</v>
      </c>
      <c r="T442" s="249" t="s">
        <v>1807</v>
      </c>
      <c r="U442" s="249" t="s">
        <v>5526</v>
      </c>
      <c r="V442" s="252" t="s">
        <v>6873</v>
      </c>
      <c r="W442" s="249" t="s">
        <v>6874</v>
      </c>
      <c r="X442" s="249" t="s">
        <v>6875</v>
      </c>
      <c r="Y442" s="249" t="s">
        <v>6876</v>
      </c>
      <c r="Z442" s="249" t="s">
        <v>6875</v>
      </c>
      <c r="AA442" s="249" t="s">
        <v>1819</v>
      </c>
      <c r="AB442" s="200" t="s">
        <v>373</v>
      </c>
      <c r="AC442" s="200"/>
      <c r="AD442" s="200"/>
      <c r="AE442" s="200">
        <v>3</v>
      </c>
      <c r="AF442" s="203">
        <v>3</v>
      </c>
      <c r="AG442" s="249"/>
      <c r="AH442" s="249"/>
      <c r="AI442" s="249"/>
      <c r="AJ442" s="249"/>
      <c r="AK442" s="252"/>
      <c r="AL442" s="162"/>
    </row>
    <row r="443" spans="1:38" ht="30.75" thickBot="1" x14ac:dyDescent="0.3">
      <c r="A443" s="95">
        <v>437</v>
      </c>
      <c r="B443" s="260"/>
      <c r="C443" s="217"/>
      <c r="D443" s="245"/>
      <c r="E443" s="245"/>
      <c r="F443" s="245"/>
      <c r="G443" s="245"/>
      <c r="H443" s="245"/>
      <c r="I443" s="213"/>
      <c r="J443" s="213"/>
      <c r="K443" s="213"/>
      <c r="L443" s="214"/>
      <c r="M443" s="249"/>
      <c r="N443" s="249"/>
      <c r="O443" s="249"/>
      <c r="P443" s="249"/>
      <c r="Q443" s="250"/>
      <c r="R443" s="249"/>
      <c r="S443" s="249"/>
      <c r="T443" s="249"/>
      <c r="U443" s="249"/>
      <c r="V443" s="252"/>
      <c r="W443" s="249" t="s">
        <v>6877</v>
      </c>
      <c r="X443" s="249" t="s">
        <v>2178</v>
      </c>
      <c r="Y443" s="249" t="s">
        <v>6876</v>
      </c>
      <c r="Z443" s="249" t="s">
        <v>2178</v>
      </c>
      <c r="AA443" s="249" t="s">
        <v>1813</v>
      </c>
      <c r="AB443" s="200"/>
      <c r="AC443" s="200"/>
      <c r="AD443" s="200"/>
      <c r="AE443" s="200"/>
      <c r="AF443" s="203"/>
      <c r="AG443" s="249"/>
      <c r="AH443" s="249"/>
      <c r="AI443" s="249"/>
      <c r="AJ443" s="249"/>
      <c r="AK443" s="252"/>
      <c r="AL443" s="162"/>
    </row>
    <row r="444" spans="1:38" ht="30.75" thickBot="1" x14ac:dyDescent="0.3">
      <c r="A444" s="95">
        <v>438</v>
      </c>
      <c r="B444" s="260"/>
      <c r="C444" s="217"/>
      <c r="D444" s="242"/>
      <c r="E444" s="242"/>
      <c r="F444" s="242"/>
      <c r="G444" s="242"/>
      <c r="H444" s="242"/>
      <c r="I444" s="189"/>
      <c r="J444" s="189"/>
      <c r="K444" s="189"/>
      <c r="L444" s="190"/>
      <c r="M444" s="249"/>
      <c r="N444" s="249"/>
      <c r="O444" s="249"/>
      <c r="P444" s="249"/>
      <c r="Q444" s="250"/>
      <c r="R444" s="249"/>
      <c r="S444" s="249"/>
      <c r="T444" s="249"/>
      <c r="U444" s="249"/>
      <c r="V444" s="252"/>
      <c r="W444" s="249" t="s">
        <v>6874</v>
      </c>
      <c r="X444" s="249" t="s">
        <v>6878</v>
      </c>
      <c r="Y444" s="249" t="s">
        <v>6876</v>
      </c>
      <c r="Z444" s="249" t="s">
        <v>6878</v>
      </c>
      <c r="AA444" s="249" t="s">
        <v>1813</v>
      </c>
      <c r="AB444" s="200"/>
      <c r="AC444" s="200"/>
      <c r="AD444" s="200"/>
      <c r="AE444" s="200"/>
      <c r="AF444" s="203"/>
      <c r="AG444" s="249"/>
      <c r="AH444" s="249"/>
      <c r="AI444" s="249"/>
      <c r="AJ444" s="249"/>
      <c r="AK444" s="252"/>
      <c r="AL444" s="162"/>
    </row>
    <row r="445" spans="1:38" ht="30.75" thickBot="1" x14ac:dyDescent="0.3">
      <c r="A445" s="95">
        <v>439</v>
      </c>
      <c r="B445" s="217">
        <f>B441+1</f>
        <v>112</v>
      </c>
      <c r="C445" s="224" t="s">
        <v>5387</v>
      </c>
      <c r="D445" s="245" t="s">
        <v>6879</v>
      </c>
      <c r="E445" s="245" t="s">
        <v>6880</v>
      </c>
      <c r="F445" s="245" t="s">
        <v>2116</v>
      </c>
      <c r="G445" s="245" t="s">
        <v>1807</v>
      </c>
      <c r="H445" s="245" t="s">
        <v>251</v>
      </c>
      <c r="I445" s="213"/>
      <c r="J445" s="213"/>
      <c r="K445" s="213">
        <v>5</v>
      </c>
      <c r="L445" s="214">
        <f>SUM(I445:K445)</f>
        <v>5</v>
      </c>
      <c r="M445" s="245" t="s">
        <v>6879</v>
      </c>
      <c r="N445" s="245" t="s">
        <v>6881</v>
      </c>
      <c r="O445" s="245" t="s">
        <v>6882</v>
      </c>
      <c r="P445" s="245" t="s">
        <v>1807</v>
      </c>
      <c r="Q445" s="246" t="s">
        <v>6883</v>
      </c>
      <c r="R445" s="249" t="s">
        <v>6884</v>
      </c>
      <c r="S445" s="249" t="s">
        <v>1840</v>
      </c>
      <c r="T445" s="249" t="s">
        <v>1807</v>
      </c>
      <c r="U445" s="249" t="s">
        <v>1020</v>
      </c>
      <c r="V445" s="252" t="s">
        <v>5782</v>
      </c>
      <c r="W445" s="249" t="s">
        <v>6885</v>
      </c>
      <c r="X445" s="249" t="s">
        <v>6886</v>
      </c>
      <c r="Y445" s="249" t="s">
        <v>6887</v>
      </c>
      <c r="Z445" s="249" t="s">
        <v>6886</v>
      </c>
      <c r="AA445" s="249" t="s">
        <v>1807</v>
      </c>
      <c r="AB445" s="200" t="s">
        <v>205</v>
      </c>
      <c r="AC445" s="200"/>
      <c r="AD445" s="200"/>
      <c r="AE445" s="200"/>
      <c r="AF445" s="203"/>
      <c r="AG445" s="249"/>
      <c r="AH445" s="249"/>
      <c r="AI445" s="249"/>
      <c r="AJ445" s="249"/>
      <c r="AK445" s="252"/>
      <c r="AL445" s="162"/>
    </row>
    <row r="446" spans="1:38" ht="30.75" thickBot="1" x14ac:dyDescent="0.3">
      <c r="A446" s="95">
        <v>440</v>
      </c>
      <c r="B446" s="405"/>
      <c r="C446" s="303" t="s">
        <v>5387</v>
      </c>
      <c r="D446" s="249" t="s">
        <v>6888</v>
      </c>
      <c r="E446" s="249" t="s">
        <v>6889</v>
      </c>
      <c r="F446" s="249" t="s">
        <v>6890</v>
      </c>
      <c r="G446" s="249" t="s">
        <v>1807</v>
      </c>
      <c r="H446" s="249" t="s">
        <v>249</v>
      </c>
      <c r="I446" s="200"/>
      <c r="J446" s="200"/>
      <c r="K446" s="200">
        <v>13</v>
      </c>
      <c r="L446" s="203">
        <f>SUM(I446:K446)</f>
        <v>13</v>
      </c>
      <c r="M446" s="250"/>
      <c r="N446" s="251"/>
      <c r="O446" s="249"/>
      <c r="P446" s="249"/>
      <c r="Q446" s="250"/>
      <c r="R446" s="249" t="s">
        <v>6891</v>
      </c>
      <c r="S446" s="249" t="s">
        <v>5525</v>
      </c>
      <c r="T446" s="249" t="s">
        <v>1807</v>
      </c>
      <c r="U446" s="249" t="s">
        <v>5526</v>
      </c>
      <c r="V446" s="252" t="s">
        <v>6892</v>
      </c>
      <c r="W446" s="249" t="s">
        <v>6893</v>
      </c>
      <c r="X446" s="249" t="s">
        <v>6894</v>
      </c>
      <c r="Y446" s="249" t="s">
        <v>6895</v>
      </c>
      <c r="Z446" s="249" t="s">
        <v>6894</v>
      </c>
      <c r="AA446" s="249" t="s">
        <v>1819</v>
      </c>
      <c r="AB446" s="200" t="s">
        <v>205</v>
      </c>
      <c r="AC446" s="200"/>
      <c r="AD446" s="200"/>
      <c r="AE446" s="200">
        <v>17</v>
      </c>
      <c r="AF446" s="203">
        <v>17</v>
      </c>
      <c r="AG446" s="249"/>
      <c r="AH446" s="249"/>
      <c r="AI446" s="249"/>
      <c r="AJ446" s="249"/>
      <c r="AK446" s="252"/>
      <c r="AL446" s="162"/>
    </row>
    <row r="447" spans="1:38" ht="30.75" thickBot="1" x14ac:dyDescent="0.3">
      <c r="A447" s="95">
        <v>441</v>
      </c>
      <c r="B447" s="207">
        <f>B445+1</f>
        <v>113</v>
      </c>
      <c r="C447" s="303" t="s">
        <v>5447</v>
      </c>
      <c r="D447" s="200"/>
      <c r="E447" s="200"/>
      <c r="F447" s="200"/>
      <c r="G447" s="200"/>
      <c r="H447" s="200"/>
      <c r="I447" s="200"/>
      <c r="J447" s="200"/>
      <c r="K447" s="200"/>
      <c r="L447" s="203"/>
      <c r="M447" s="246" t="s">
        <v>6896</v>
      </c>
      <c r="N447" s="245" t="s">
        <v>6897</v>
      </c>
      <c r="O447" s="245" t="s">
        <v>6898</v>
      </c>
      <c r="P447" s="245" t="s">
        <v>1813</v>
      </c>
      <c r="Q447" s="246" t="s">
        <v>6899</v>
      </c>
      <c r="R447" s="249" t="s">
        <v>6900</v>
      </c>
      <c r="S447" s="249" t="s">
        <v>1842</v>
      </c>
      <c r="T447" s="249" t="s">
        <v>1813</v>
      </c>
      <c r="U447" s="249" t="s">
        <v>6245</v>
      </c>
      <c r="V447" s="252" t="s">
        <v>5561</v>
      </c>
      <c r="W447" s="242"/>
      <c r="X447" s="242"/>
      <c r="Y447" s="242"/>
      <c r="Z447" s="242"/>
      <c r="AA447" s="242"/>
      <c r="AB447" s="189"/>
      <c r="AC447" s="189"/>
      <c r="AD447" s="189"/>
      <c r="AE447" s="189"/>
      <c r="AF447" s="190"/>
      <c r="AG447" s="615" t="s">
        <v>6901</v>
      </c>
      <c r="AH447" s="615" t="s">
        <v>6902</v>
      </c>
      <c r="AI447" s="399">
        <v>0.13700000000000001</v>
      </c>
      <c r="AJ447" s="213">
        <v>2022</v>
      </c>
      <c r="AK447" s="247" t="s">
        <v>6903</v>
      </c>
      <c r="AL447" s="162" t="s">
        <v>5434</v>
      </c>
    </row>
    <row r="448" spans="1:38" ht="60.75" thickBot="1" x14ac:dyDescent="0.3">
      <c r="A448" s="95">
        <v>442</v>
      </c>
      <c r="B448" s="172"/>
      <c r="C448" s="303" t="s">
        <v>5452</v>
      </c>
      <c r="D448" s="173"/>
      <c r="E448" s="173"/>
      <c r="F448" s="173"/>
      <c r="G448" s="173"/>
      <c r="H448" s="173"/>
      <c r="I448" s="173"/>
      <c r="J448" s="173"/>
      <c r="K448" s="173"/>
      <c r="L448" s="180"/>
      <c r="M448" s="246" t="s">
        <v>6904</v>
      </c>
      <c r="N448" s="245" t="s">
        <v>6905</v>
      </c>
      <c r="O448" s="245" t="s">
        <v>6906</v>
      </c>
      <c r="P448" s="245" t="s">
        <v>1813</v>
      </c>
      <c r="Q448" s="246" t="s">
        <v>6899</v>
      </c>
      <c r="R448" s="249" t="s">
        <v>6907</v>
      </c>
      <c r="S448" s="249" t="s">
        <v>6908</v>
      </c>
      <c r="T448" s="249" t="s">
        <v>1813</v>
      </c>
      <c r="U448" s="249" t="s">
        <v>5792</v>
      </c>
      <c r="V448" s="252"/>
      <c r="W448" s="242"/>
      <c r="X448" s="242"/>
      <c r="Y448" s="242"/>
      <c r="Z448" s="242"/>
      <c r="AA448" s="242"/>
      <c r="AB448" s="189"/>
      <c r="AC448" s="189"/>
      <c r="AD448" s="189"/>
      <c r="AE448" s="189"/>
      <c r="AF448" s="190"/>
      <c r="AG448" s="616"/>
      <c r="AH448" s="616"/>
      <c r="AI448" s="399">
        <v>0.151</v>
      </c>
      <c r="AJ448" s="213">
        <v>2022</v>
      </c>
      <c r="AK448" s="247" t="s">
        <v>6903</v>
      </c>
      <c r="AL448" s="162" t="s">
        <v>5434</v>
      </c>
    </row>
    <row r="449" spans="1:38" ht="30.75" thickBot="1" x14ac:dyDescent="0.3">
      <c r="A449" s="95">
        <v>443</v>
      </c>
      <c r="B449" s="260"/>
      <c r="C449" s="217"/>
      <c r="D449" s="173"/>
      <c r="E449" s="173"/>
      <c r="F449" s="173"/>
      <c r="G449" s="173"/>
      <c r="H449" s="173"/>
      <c r="I449" s="173"/>
      <c r="J449" s="173"/>
      <c r="K449" s="173"/>
      <c r="L449" s="180"/>
      <c r="M449" s="246"/>
      <c r="N449" s="249"/>
      <c r="O449" s="249"/>
      <c r="P449" s="249"/>
      <c r="Q449" s="250"/>
      <c r="R449" s="249"/>
      <c r="S449" s="249"/>
      <c r="T449" s="249"/>
      <c r="U449" s="249"/>
      <c r="V449" s="252"/>
      <c r="W449" s="242"/>
      <c r="X449" s="242"/>
      <c r="Y449" s="242"/>
      <c r="Z449" s="242"/>
      <c r="AA449" s="242"/>
      <c r="AB449" s="189"/>
      <c r="AC449" s="189"/>
      <c r="AD449" s="189"/>
      <c r="AE449" s="189"/>
      <c r="AF449" s="190"/>
      <c r="AG449" s="615" t="s">
        <v>6909</v>
      </c>
      <c r="AH449" s="615" t="s">
        <v>6910</v>
      </c>
      <c r="AI449" s="399">
        <v>0.13700000000000001</v>
      </c>
      <c r="AJ449" s="213">
        <v>2022</v>
      </c>
      <c r="AK449" s="247" t="s">
        <v>6903</v>
      </c>
      <c r="AL449" s="162" t="s">
        <v>5434</v>
      </c>
    </row>
    <row r="450" spans="1:38" ht="30.75" thickBot="1" x14ac:dyDescent="0.3">
      <c r="A450" s="95">
        <v>444</v>
      </c>
      <c r="B450" s="260"/>
      <c r="C450" s="217"/>
      <c r="D450" s="173"/>
      <c r="E450" s="173"/>
      <c r="F450" s="173"/>
      <c r="G450" s="173"/>
      <c r="H450" s="173"/>
      <c r="I450" s="173"/>
      <c r="J450" s="173"/>
      <c r="K450" s="173"/>
      <c r="L450" s="180"/>
      <c r="M450" s="246"/>
      <c r="N450" s="249"/>
      <c r="O450" s="249"/>
      <c r="P450" s="249"/>
      <c r="Q450" s="250"/>
      <c r="R450" s="249"/>
      <c r="S450" s="249"/>
      <c r="T450" s="249"/>
      <c r="U450" s="249"/>
      <c r="V450" s="252"/>
      <c r="W450" s="242"/>
      <c r="X450" s="242"/>
      <c r="Y450" s="242"/>
      <c r="Z450" s="242"/>
      <c r="AA450" s="242"/>
      <c r="AB450" s="189"/>
      <c r="AC450" s="189"/>
      <c r="AD450" s="189"/>
      <c r="AE450" s="189"/>
      <c r="AF450" s="190"/>
      <c r="AG450" s="616"/>
      <c r="AH450" s="616"/>
      <c r="AI450" s="399">
        <v>0.151</v>
      </c>
      <c r="AJ450" s="213">
        <v>2022</v>
      </c>
      <c r="AK450" s="247" t="s">
        <v>6903</v>
      </c>
      <c r="AL450" s="162" t="s">
        <v>5434</v>
      </c>
    </row>
  </sheetData>
  <mergeCells count="42">
    <mergeCell ref="AJ3:AJ4"/>
    <mergeCell ref="AK3:AK4"/>
    <mergeCell ref="AL3:AL4"/>
    <mergeCell ref="AG447:AG448"/>
    <mergeCell ref="AH447:AH448"/>
    <mergeCell ref="AC3:AF3"/>
    <mergeCell ref="AG3:AG4"/>
    <mergeCell ref="AH3:AH4"/>
    <mergeCell ref="AI3:AI4"/>
    <mergeCell ref="AG449:AG450"/>
    <mergeCell ref="AH449:AH450"/>
    <mergeCell ref="X3:X4"/>
    <mergeCell ref="Y3:Y4"/>
    <mergeCell ref="Z3:Z4"/>
    <mergeCell ref="AA3:AA4"/>
    <mergeCell ref="AB3:AB4"/>
    <mergeCell ref="S3:S4"/>
    <mergeCell ref="T3:T4"/>
    <mergeCell ref="U3:U4"/>
    <mergeCell ref="V3:V4"/>
    <mergeCell ref="W3:W4"/>
    <mergeCell ref="N3:N4"/>
    <mergeCell ref="O3:O4"/>
    <mergeCell ref="P3:P4"/>
    <mergeCell ref="Q3:Q4"/>
    <mergeCell ref="R3:R4"/>
    <mergeCell ref="I3:L3"/>
    <mergeCell ref="A1:AL1"/>
    <mergeCell ref="A2:A4"/>
    <mergeCell ref="B2:B4"/>
    <mergeCell ref="C2:C4"/>
    <mergeCell ref="D2:L2"/>
    <mergeCell ref="M2:Q2"/>
    <mergeCell ref="R2:V2"/>
    <mergeCell ref="W2:AF2"/>
    <mergeCell ref="AG2:AK2"/>
    <mergeCell ref="D3:D4"/>
    <mergeCell ref="E3:E4"/>
    <mergeCell ref="F3:F4"/>
    <mergeCell ref="G3:G4"/>
    <mergeCell ref="H3:H4"/>
    <mergeCell ref="M3:M4"/>
  </mergeCells>
  <pageMargins left="0.7" right="0.7" top="0.75" bottom="0.75" header="0.3" footer="0.3"/>
  <pageSetup paperSize="9" scale="1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AE689-C1C1-48C6-BF73-C6D51D2D4EA8}">
  <dimension ref="A1:AL539"/>
  <sheetViews>
    <sheetView view="pageBreakPreview" zoomScale="60" zoomScaleNormal="100" workbookViewId="0">
      <selection activeCell="T15" sqref="T15"/>
    </sheetView>
  </sheetViews>
  <sheetFormatPr defaultRowHeight="15" x14ac:dyDescent="0.25"/>
  <cols>
    <col min="1" max="2" width="4.5703125" style="97" customWidth="1"/>
    <col min="3" max="3" width="14.140625" style="97" customWidth="1"/>
    <col min="4" max="12" width="9.140625" style="97"/>
    <col min="13" max="13" width="15.7109375" style="97" customWidth="1"/>
    <col min="14" max="16384" width="9.140625" style="97"/>
  </cols>
  <sheetData>
    <row r="1" spans="1:38" s="79" customFormat="1" ht="18.75" customHeight="1" thickBot="1" x14ac:dyDescent="0.3">
      <c r="A1" s="566" t="s">
        <v>11636</v>
      </c>
      <c r="B1" s="566"/>
      <c r="C1" s="566"/>
      <c r="D1" s="566"/>
      <c r="E1" s="566"/>
      <c r="F1" s="566"/>
      <c r="G1" s="566"/>
      <c r="H1" s="566"/>
      <c r="I1" s="566"/>
      <c r="J1" s="566"/>
      <c r="K1" s="566"/>
      <c r="L1" s="566"/>
      <c r="M1" s="566"/>
      <c r="N1" s="566"/>
      <c r="O1" s="566"/>
      <c r="P1" s="566"/>
      <c r="Q1" s="566"/>
      <c r="R1" s="566"/>
      <c r="S1" s="566"/>
      <c r="T1" s="566"/>
      <c r="U1" s="566"/>
      <c r="V1" s="566"/>
      <c r="W1" s="566"/>
      <c r="X1" s="566"/>
      <c r="Y1" s="566"/>
      <c r="Z1" s="566"/>
      <c r="AA1" s="566"/>
      <c r="AB1" s="566"/>
      <c r="AC1" s="566"/>
      <c r="AD1" s="566"/>
      <c r="AE1" s="566"/>
      <c r="AF1" s="566"/>
      <c r="AG1" s="566"/>
      <c r="AH1" s="566"/>
      <c r="AI1" s="566"/>
      <c r="AJ1" s="566"/>
      <c r="AK1" s="566"/>
      <c r="AL1" s="566"/>
    </row>
    <row r="2" spans="1:38" s="81" customFormat="1" ht="11.25" x14ac:dyDescent="0.2">
      <c r="A2" s="567" t="s">
        <v>0</v>
      </c>
      <c r="B2" s="569" t="s">
        <v>1</v>
      </c>
      <c r="C2" s="571" t="s">
        <v>24</v>
      </c>
      <c r="D2" s="573"/>
      <c r="E2" s="573"/>
      <c r="F2" s="573"/>
      <c r="G2" s="573"/>
      <c r="H2" s="573"/>
      <c r="I2" s="573"/>
      <c r="J2" s="573"/>
      <c r="K2" s="573"/>
      <c r="L2" s="574"/>
      <c r="M2" s="573"/>
      <c r="N2" s="573"/>
      <c r="O2" s="573"/>
      <c r="P2" s="573"/>
      <c r="Q2" s="574"/>
      <c r="R2" s="573"/>
      <c r="S2" s="573"/>
      <c r="T2" s="573"/>
      <c r="U2" s="573"/>
      <c r="V2" s="574"/>
      <c r="W2" s="573"/>
      <c r="X2" s="573"/>
      <c r="Y2" s="573"/>
      <c r="Z2" s="573"/>
      <c r="AA2" s="573"/>
      <c r="AB2" s="573"/>
      <c r="AC2" s="573"/>
      <c r="AD2" s="573"/>
      <c r="AE2" s="573"/>
      <c r="AF2" s="574"/>
      <c r="AG2" s="575"/>
      <c r="AH2" s="575"/>
      <c r="AI2" s="575"/>
      <c r="AJ2" s="575"/>
      <c r="AK2" s="576"/>
      <c r="AL2" s="80"/>
    </row>
    <row r="3" spans="1:38" s="81" customFormat="1" ht="11.25" x14ac:dyDescent="0.25">
      <c r="A3" s="568"/>
      <c r="B3" s="570"/>
      <c r="C3" s="572"/>
      <c r="D3" s="563" t="s">
        <v>2</v>
      </c>
      <c r="E3" s="563" t="s">
        <v>3</v>
      </c>
      <c r="F3" s="563" t="s">
        <v>4</v>
      </c>
      <c r="G3" s="563" t="s">
        <v>5</v>
      </c>
      <c r="H3" s="563" t="s">
        <v>6</v>
      </c>
      <c r="I3" s="564" t="s">
        <v>7</v>
      </c>
      <c r="J3" s="564"/>
      <c r="K3" s="564"/>
      <c r="L3" s="565"/>
      <c r="M3" s="563" t="s">
        <v>2</v>
      </c>
      <c r="N3" s="563" t="s">
        <v>3</v>
      </c>
      <c r="O3" s="563" t="s">
        <v>8</v>
      </c>
      <c r="P3" s="563" t="s">
        <v>9</v>
      </c>
      <c r="Q3" s="577" t="s">
        <v>10</v>
      </c>
      <c r="R3" s="563" t="s">
        <v>2</v>
      </c>
      <c r="S3" s="563" t="s">
        <v>11</v>
      </c>
      <c r="T3" s="563" t="s">
        <v>5</v>
      </c>
      <c r="U3" s="563" t="s">
        <v>12</v>
      </c>
      <c r="V3" s="577" t="s">
        <v>13</v>
      </c>
      <c r="W3" s="563" t="s">
        <v>2</v>
      </c>
      <c r="X3" s="563" t="s">
        <v>14</v>
      </c>
      <c r="Y3" s="563" t="s">
        <v>15</v>
      </c>
      <c r="Z3" s="563" t="s">
        <v>16</v>
      </c>
      <c r="AA3" s="563" t="s">
        <v>5</v>
      </c>
      <c r="AB3" s="563" t="s">
        <v>6</v>
      </c>
      <c r="AC3" s="564" t="s">
        <v>7</v>
      </c>
      <c r="AD3" s="585"/>
      <c r="AE3" s="585"/>
      <c r="AF3" s="586"/>
      <c r="AG3" s="563" t="s">
        <v>2</v>
      </c>
      <c r="AH3" s="563" t="s">
        <v>3</v>
      </c>
      <c r="AI3" s="563" t="s">
        <v>16</v>
      </c>
      <c r="AJ3" s="563" t="s">
        <v>5</v>
      </c>
      <c r="AK3" s="577" t="s">
        <v>17</v>
      </c>
      <c r="AL3" s="570" t="s">
        <v>18</v>
      </c>
    </row>
    <row r="4" spans="1:38" s="84" customFormat="1" ht="27.75" x14ac:dyDescent="0.25">
      <c r="A4" s="568"/>
      <c r="B4" s="570"/>
      <c r="C4" s="572"/>
      <c r="D4" s="563"/>
      <c r="E4" s="563"/>
      <c r="F4" s="563"/>
      <c r="G4" s="563"/>
      <c r="H4" s="563"/>
      <c r="I4" s="82" t="s">
        <v>19</v>
      </c>
      <c r="J4" s="82" t="s">
        <v>20</v>
      </c>
      <c r="K4" s="82" t="s">
        <v>21</v>
      </c>
      <c r="L4" s="83" t="s">
        <v>22</v>
      </c>
      <c r="M4" s="563"/>
      <c r="N4" s="563"/>
      <c r="O4" s="563"/>
      <c r="P4" s="563"/>
      <c r="Q4" s="577"/>
      <c r="R4" s="563"/>
      <c r="S4" s="563"/>
      <c r="T4" s="563"/>
      <c r="U4" s="563"/>
      <c r="V4" s="577"/>
      <c r="W4" s="563"/>
      <c r="X4" s="563"/>
      <c r="Y4" s="563"/>
      <c r="Z4" s="563"/>
      <c r="AA4" s="563"/>
      <c r="AB4" s="563"/>
      <c r="AC4" s="82" t="s">
        <v>19</v>
      </c>
      <c r="AD4" s="82" t="s">
        <v>20</v>
      </c>
      <c r="AE4" s="82" t="s">
        <v>23</v>
      </c>
      <c r="AF4" s="83" t="s">
        <v>22</v>
      </c>
      <c r="AG4" s="563"/>
      <c r="AH4" s="563"/>
      <c r="AI4" s="563"/>
      <c r="AJ4" s="563"/>
      <c r="AK4" s="577"/>
      <c r="AL4" s="570"/>
    </row>
    <row r="5" spans="1:38" s="90" customFormat="1" ht="16.5" thickBot="1" x14ac:dyDescent="0.3">
      <c r="A5" s="435">
        <v>1</v>
      </c>
      <c r="B5" s="261">
        <v>2</v>
      </c>
      <c r="C5" s="262">
        <v>3</v>
      </c>
      <c r="D5" s="88">
        <v>5</v>
      </c>
      <c r="E5" s="263">
        <v>6</v>
      </c>
      <c r="F5" s="263">
        <v>7</v>
      </c>
      <c r="G5" s="263">
        <v>8</v>
      </c>
      <c r="H5" s="263">
        <v>9</v>
      </c>
      <c r="I5" s="263">
        <v>10</v>
      </c>
      <c r="J5" s="88">
        <v>11</v>
      </c>
      <c r="K5" s="263">
        <v>12</v>
      </c>
      <c r="L5" s="264">
        <v>13</v>
      </c>
      <c r="M5" s="263">
        <v>15</v>
      </c>
      <c r="N5" s="263">
        <v>16</v>
      </c>
      <c r="O5" s="263">
        <v>17</v>
      </c>
      <c r="P5" s="263">
        <v>18</v>
      </c>
      <c r="Q5" s="264">
        <v>19</v>
      </c>
      <c r="R5" s="263">
        <v>21</v>
      </c>
      <c r="S5" s="88">
        <v>22</v>
      </c>
      <c r="T5" s="263">
        <v>23</v>
      </c>
      <c r="U5" s="263">
        <v>24</v>
      </c>
      <c r="V5" s="264">
        <v>25</v>
      </c>
      <c r="W5" s="88">
        <v>27</v>
      </c>
      <c r="X5" s="88">
        <v>28</v>
      </c>
      <c r="Y5" s="263">
        <v>29</v>
      </c>
      <c r="Z5" s="263">
        <v>30</v>
      </c>
      <c r="AA5" s="263">
        <v>31</v>
      </c>
      <c r="AB5" s="263">
        <v>32</v>
      </c>
      <c r="AC5" s="263">
        <v>33</v>
      </c>
      <c r="AD5" s="88">
        <v>34</v>
      </c>
      <c r="AE5" s="263">
        <v>35</v>
      </c>
      <c r="AF5" s="264">
        <v>36</v>
      </c>
      <c r="AG5" s="88">
        <v>38</v>
      </c>
      <c r="AH5" s="263">
        <v>39</v>
      </c>
      <c r="AI5" s="263">
        <v>40</v>
      </c>
      <c r="AJ5" s="263">
        <v>41</v>
      </c>
      <c r="AK5" s="264">
        <v>42</v>
      </c>
      <c r="AL5" s="86">
        <v>43</v>
      </c>
    </row>
    <row r="6" spans="1:38" ht="25.5" x14ac:dyDescent="0.25">
      <c r="B6" s="406">
        <v>1</v>
      </c>
      <c r="C6" s="407" t="s">
        <v>6912</v>
      </c>
      <c r="D6" s="92"/>
      <c r="E6" s="146"/>
      <c r="F6" s="99"/>
      <c r="G6" s="439"/>
      <c r="H6" s="99"/>
      <c r="I6" s="99"/>
      <c r="J6" s="92"/>
      <c r="K6" s="99"/>
      <c r="L6" s="440"/>
      <c r="M6" s="408"/>
      <c r="N6" s="408"/>
      <c r="O6" s="409"/>
      <c r="P6" s="409"/>
      <c r="Q6" s="410"/>
      <c r="R6" s="152" t="s">
        <v>530</v>
      </c>
      <c r="S6" s="92">
        <v>1</v>
      </c>
      <c r="T6" s="99">
        <v>1956</v>
      </c>
      <c r="U6" s="441" t="s">
        <v>1016</v>
      </c>
      <c r="V6" s="406" t="s">
        <v>6913</v>
      </c>
      <c r="W6" s="92"/>
      <c r="X6" s="92"/>
      <c r="Y6" s="442"/>
      <c r="Z6" s="443"/>
      <c r="AA6" s="443"/>
      <c r="AB6" s="443"/>
      <c r="AC6" s="443"/>
      <c r="AD6" s="92"/>
      <c r="AE6" s="443"/>
      <c r="AF6" s="443"/>
      <c r="AG6" s="92"/>
      <c r="AH6" s="411"/>
      <c r="AI6" s="412"/>
      <c r="AJ6" s="413"/>
      <c r="AK6" s="414"/>
      <c r="AL6" s="92"/>
    </row>
    <row r="7" spans="1:38" ht="39" x14ac:dyDescent="0.25">
      <c r="B7" s="406">
        <f>B6+1</f>
        <v>2</v>
      </c>
      <c r="C7" s="407" t="s">
        <v>6914</v>
      </c>
      <c r="D7" s="92"/>
      <c r="E7" s="146"/>
      <c r="F7" s="99"/>
      <c r="G7" s="439"/>
      <c r="H7" s="99"/>
      <c r="I7" s="99"/>
      <c r="J7" s="92"/>
      <c r="K7" s="99"/>
      <c r="L7" s="440"/>
      <c r="M7" s="415" t="s">
        <v>6915</v>
      </c>
      <c r="N7" s="415" t="s">
        <v>6916</v>
      </c>
      <c r="O7" s="409">
        <v>1.5</v>
      </c>
      <c r="P7" s="410" t="s">
        <v>6917</v>
      </c>
      <c r="Q7" s="415" t="s">
        <v>6918</v>
      </c>
      <c r="R7" s="152"/>
      <c r="S7" s="92"/>
      <c r="T7" s="99"/>
      <c r="U7" s="441"/>
      <c r="V7" s="441"/>
      <c r="W7" s="92"/>
      <c r="X7" s="92"/>
      <c r="Y7" s="416"/>
      <c r="Z7" s="417"/>
      <c r="AA7" s="417"/>
      <c r="AB7" s="416"/>
      <c r="AC7" s="413"/>
      <c r="AD7" s="92"/>
      <c r="AE7" s="417"/>
      <c r="AF7" s="412"/>
      <c r="AG7" s="92"/>
      <c r="AH7" s="416"/>
      <c r="AI7" s="417"/>
      <c r="AJ7" s="417"/>
      <c r="AK7" s="416"/>
      <c r="AL7" s="92"/>
    </row>
    <row r="8" spans="1:38" ht="39" x14ac:dyDescent="0.25">
      <c r="B8" s="406">
        <f t="shared" ref="B8:B71" si="0">B7+1</f>
        <v>3</v>
      </c>
      <c r="C8" s="407" t="s">
        <v>6914</v>
      </c>
      <c r="D8" s="92"/>
      <c r="E8" s="146"/>
      <c r="F8" s="99"/>
      <c r="G8" s="439"/>
      <c r="H8" s="99"/>
      <c r="I8" s="99"/>
      <c r="J8" s="92"/>
      <c r="K8" s="99"/>
      <c r="L8" s="440"/>
      <c r="M8" s="415" t="s">
        <v>6919</v>
      </c>
      <c r="N8" s="415" t="s">
        <v>6920</v>
      </c>
      <c r="O8" s="409">
        <v>0.2</v>
      </c>
      <c r="P8" s="410" t="s">
        <v>6921</v>
      </c>
      <c r="Q8" s="415" t="s">
        <v>6922</v>
      </c>
      <c r="R8" s="152"/>
      <c r="S8" s="92"/>
      <c r="T8" s="99"/>
      <c r="U8" s="441"/>
      <c r="V8" s="441"/>
      <c r="W8" s="92"/>
      <c r="X8" s="92"/>
      <c r="Y8" s="416"/>
      <c r="Z8" s="412"/>
      <c r="AA8" s="417"/>
      <c r="AB8" s="416"/>
      <c r="AC8" s="417"/>
      <c r="AD8" s="92"/>
      <c r="AE8" s="417"/>
      <c r="AF8" s="412"/>
      <c r="AG8" s="92"/>
      <c r="AH8" s="416"/>
      <c r="AI8" s="417"/>
      <c r="AJ8" s="417"/>
      <c r="AK8" s="413"/>
      <c r="AL8" s="92"/>
    </row>
    <row r="9" spans="1:38" ht="39" x14ac:dyDescent="0.25">
      <c r="B9" s="406">
        <f t="shared" si="0"/>
        <v>4</v>
      </c>
      <c r="C9" s="407" t="s">
        <v>6914</v>
      </c>
      <c r="D9" s="92"/>
      <c r="E9" s="146"/>
      <c r="F9" s="99"/>
      <c r="G9" s="439"/>
      <c r="H9" s="99"/>
      <c r="I9" s="99"/>
      <c r="J9" s="92"/>
      <c r="K9" s="99"/>
      <c r="L9" s="440"/>
      <c r="M9" s="415" t="s">
        <v>6923</v>
      </c>
      <c r="N9" s="415" t="s">
        <v>6924</v>
      </c>
      <c r="O9" s="409">
        <v>0.77</v>
      </c>
      <c r="P9" s="410" t="s">
        <v>6925</v>
      </c>
      <c r="Q9" s="152" t="s">
        <v>1601</v>
      </c>
      <c r="R9" s="152"/>
      <c r="S9" s="92"/>
      <c r="T9" s="99"/>
      <c r="U9" s="441"/>
      <c r="V9" s="441"/>
      <c r="W9" s="92"/>
      <c r="X9" s="92"/>
      <c r="Y9" s="125"/>
      <c r="Z9" s="92"/>
      <c r="AA9" s="92"/>
      <c r="AB9" s="92"/>
      <c r="AC9" s="92"/>
      <c r="AD9" s="92"/>
      <c r="AE9" s="92"/>
      <c r="AF9" s="92"/>
      <c r="AG9" s="92"/>
      <c r="AH9" s="416"/>
      <c r="AI9" s="417"/>
      <c r="AJ9" s="417"/>
      <c r="AK9" s="416"/>
      <c r="AL9" s="92"/>
    </row>
    <row r="10" spans="1:38" ht="75" x14ac:dyDescent="0.25">
      <c r="B10" s="406">
        <f t="shared" si="0"/>
        <v>5</v>
      </c>
      <c r="C10" s="407" t="s">
        <v>6914</v>
      </c>
      <c r="D10" s="92"/>
      <c r="E10" s="146"/>
      <c r="F10" s="99"/>
      <c r="G10" s="439"/>
      <c r="H10" s="99"/>
      <c r="I10" s="99"/>
      <c r="J10" s="92"/>
      <c r="K10" s="99"/>
      <c r="L10" s="440"/>
      <c r="M10" s="415"/>
      <c r="N10" s="415"/>
      <c r="O10" s="409"/>
      <c r="P10" s="410"/>
      <c r="Q10" s="152"/>
      <c r="R10" s="152"/>
      <c r="S10" s="92"/>
      <c r="T10" s="99"/>
      <c r="U10" s="441"/>
      <c r="V10" s="441"/>
      <c r="W10" s="92"/>
      <c r="X10" s="92"/>
      <c r="Y10" s="416" t="s">
        <v>6926</v>
      </c>
      <c r="Z10" s="417">
        <v>0.32</v>
      </c>
      <c r="AA10" s="417">
        <v>1955</v>
      </c>
      <c r="AB10" s="416" t="s">
        <v>468</v>
      </c>
      <c r="AC10" s="413"/>
      <c r="AD10" s="92"/>
      <c r="AE10" s="417">
        <v>9</v>
      </c>
      <c r="AF10" s="412">
        <v>9</v>
      </c>
      <c r="AG10" s="92"/>
      <c r="AH10" s="416" t="s">
        <v>6927</v>
      </c>
      <c r="AI10" s="417">
        <v>0.03</v>
      </c>
      <c r="AJ10" s="417">
        <v>1955</v>
      </c>
      <c r="AK10" s="416" t="s">
        <v>121</v>
      </c>
      <c r="AL10" s="92"/>
    </row>
    <row r="11" spans="1:38" ht="60" x14ac:dyDescent="0.25">
      <c r="B11" s="406">
        <f t="shared" si="0"/>
        <v>6</v>
      </c>
      <c r="C11" s="407" t="s">
        <v>6914</v>
      </c>
      <c r="D11" s="92"/>
      <c r="E11" s="146"/>
      <c r="F11" s="99"/>
      <c r="G11" s="439"/>
      <c r="H11" s="99"/>
      <c r="I11" s="99"/>
      <c r="J11" s="92"/>
      <c r="K11" s="99"/>
      <c r="L11" s="440"/>
      <c r="M11" s="415"/>
      <c r="N11" s="415"/>
      <c r="O11" s="409"/>
      <c r="P11" s="410"/>
      <c r="Q11" s="152"/>
      <c r="R11" s="152"/>
      <c r="S11" s="92"/>
      <c r="T11" s="99"/>
      <c r="U11" s="441"/>
      <c r="V11" s="441"/>
      <c r="W11" s="92"/>
      <c r="X11" s="92"/>
      <c r="Y11" s="416" t="s">
        <v>6928</v>
      </c>
      <c r="Z11" s="412">
        <v>0.45</v>
      </c>
      <c r="AA11" s="417">
        <v>1956</v>
      </c>
      <c r="AB11" s="416" t="s">
        <v>6929</v>
      </c>
      <c r="AC11" s="417">
        <v>8</v>
      </c>
      <c r="AD11" s="92"/>
      <c r="AE11" s="417">
        <v>6</v>
      </c>
      <c r="AF11" s="412">
        <v>14</v>
      </c>
      <c r="AG11" s="92"/>
      <c r="AH11" s="416" t="s">
        <v>6930</v>
      </c>
      <c r="AI11" s="417">
        <v>0.03</v>
      </c>
      <c r="AJ11" s="417">
        <v>1967</v>
      </c>
      <c r="AK11" s="413" t="s">
        <v>6931</v>
      </c>
      <c r="AL11" s="92"/>
    </row>
    <row r="12" spans="1:38" ht="45" x14ac:dyDescent="0.25">
      <c r="B12" s="406">
        <f t="shared" si="0"/>
        <v>7</v>
      </c>
      <c r="C12" s="407" t="s">
        <v>6914</v>
      </c>
      <c r="D12" s="92"/>
      <c r="E12" s="146"/>
      <c r="F12" s="99"/>
      <c r="G12" s="439"/>
      <c r="H12" s="99"/>
      <c r="I12" s="99"/>
      <c r="J12" s="92"/>
      <c r="K12" s="99"/>
      <c r="L12" s="440"/>
      <c r="M12" s="415"/>
      <c r="N12" s="415"/>
      <c r="O12" s="409"/>
      <c r="P12" s="410"/>
      <c r="Q12" s="152"/>
      <c r="R12" s="152"/>
      <c r="S12" s="92"/>
      <c r="T12" s="99"/>
      <c r="U12" s="441"/>
      <c r="V12" s="441"/>
      <c r="W12" s="92"/>
      <c r="X12" s="92"/>
      <c r="Y12" s="125"/>
      <c r="Z12" s="92"/>
      <c r="AA12" s="92"/>
      <c r="AB12" s="92"/>
      <c r="AC12" s="92"/>
      <c r="AD12" s="92"/>
      <c r="AE12" s="92"/>
      <c r="AF12" s="92"/>
      <c r="AG12" s="92"/>
      <c r="AH12" s="416" t="s">
        <v>6932</v>
      </c>
      <c r="AI12" s="417">
        <v>0.15</v>
      </c>
      <c r="AJ12" s="417">
        <v>1981</v>
      </c>
      <c r="AK12" s="416" t="s">
        <v>6933</v>
      </c>
      <c r="AL12" s="92"/>
    </row>
    <row r="13" spans="1:38" ht="45" x14ac:dyDescent="0.25">
      <c r="B13" s="406">
        <f t="shared" si="0"/>
        <v>8</v>
      </c>
      <c r="C13" s="407" t="s">
        <v>6914</v>
      </c>
      <c r="D13" s="92"/>
      <c r="E13" s="146"/>
      <c r="F13" s="99"/>
      <c r="G13" s="439"/>
      <c r="H13" s="99"/>
      <c r="I13" s="99"/>
      <c r="J13" s="92"/>
      <c r="K13" s="99"/>
      <c r="L13" s="440"/>
      <c r="M13" s="415"/>
      <c r="N13" s="415"/>
      <c r="O13" s="409"/>
      <c r="P13" s="410"/>
      <c r="Q13" s="152"/>
      <c r="R13" s="152"/>
      <c r="S13" s="92"/>
      <c r="T13" s="99"/>
      <c r="U13" s="441"/>
      <c r="V13" s="441"/>
      <c r="W13" s="92"/>
      <c r="X13" s="92"/>
      <c r="Y13" s="416" t="s">
        <v>6934</v>
      </c>
      <c r="Z13" s="417">
        <v>0.5</v>
      </c>
      <c r="AA13" s="417">
        <v>1956</v>
      </c>
      <c r="AB13" s="413" t="s">
        <v>6935</v>
      </c>
      <c r="AC13" s="417">
        <v>8</v>
      </c>
      <c r="AD13" s="92"/>
      <c r="AE13" s="417">
        <v>5</v>
      </c>
      <c r="AF13" s="412">
        <v>13</v>
      </c>
      <c r="AG13" s="92"/>
      <c r="AH13" s="416" t="s">
        <v>6936</v>
      </c>
      <c r="AI13" s="417">
        <v>0.03</v>
      </c>
      <c r="AJ13" s="417">
        <v>1967</v>
      </c>
      <c r="AK13" s="416" t="s">
        <v>6937</v>
      </c>
      <c r="AL13" s="92"/>
    </row>
    <row r="14" spans="1:38" ht="30" x14ac:dyDescent="0.25">
      <c r="B14" s="406">
        <f t="shared" si="0"/>
        <v>9</v>
      </c>
      <c r="C14" s="407" t="s">
        <v>6914</v>
      </c>
      <c r="D14" s="92"/>
      <c r="E14" s="146"/>
      <c r="F14" s="99"/>
      <c r="G14" s="439"/>
      <c r="H14" s="99"/>
      <c r="I14" s="99"/>
      <c r="J14" s="92"/>
      <c r="K14" s="99"/>
      <c r="L14" s="440"/>
      <c r="M14" s="415"/>
      <c r="N14" s="415"/>
      <c r="O14" s="409"/>
      <c r="P14" s="410"/>
      <c r="Q14" s="152"/>
      <c r="R14" s="152"/>
      <c r="S14" s="92"/>
      <c r="T14" s="99"/>
      <c r="U14" s="441"/>
      <c r="V14" s="441"/>
      <c r="W14" s="92"/>
      <c r="X14" s="92"/>
      <c r="Y14" s="416" t="s">
        <v>6938</v>
      </c>
      <c r="Z14" s="417">
        <v>0.21</v>
      </c>
      <c r="AA14" s="417">
        <v>1980</v>
      </c>
      <c r="AB14" s="416" t="s">
        <v>468</v>
      </c>
      <c r="AC14" s="417">
        <v>7</v>
      </c>
      <c r="AD14" s="92"/>
      <c r="AE14" s="413"/>
      <c r="AF14" s="412">
        <v>7</v>
      </c>
      <c r="AG14" s="92"/>
      <c r="AH14" s="416" t="s">
        <v>6939</v>
      </c>
      <c r="AI14" s="417">
        <v>0.03</v>
      </c>
      <c r="AJ14" s="417">
        <v>1980</v>
      </c>
      <c r="AK14" s="416" t="s">
        <v>6940</v>
      </c>
      <c r="AL14" s="92"/>
    </row>
    <row r="15" spans="1:38" ht="25.5" x14ac:dyDescent="0.25">
      <c r="B15" s="406">
        <f t="shared" si="0"/>
        <v>10</v>
      </c>
      <c r="C15" s="407" t="s">
        <v>6914</v>
      </c>
      <c r="D15" s="92"/>
      <c r="E15" s="146"/>
      <c r="F15" s="99"/>
      <c r="G15" s="439"/>
      <c r="H15" s="99"/>
      <c r="I15" s="99"/>
      <c r="J15" s="92"/>
      <c r="K15" s="99"/>
      <c r="L15" s="440"/>
      <c r="M15" s="415"/>
      <c r="N15" s="415"/>
      <c r="O15" s="409"/>
      <c r="P15" s="409"/>
      <c r="Q15" s="415"/>
      <c r="R15" s="152" t="s">
        <v>275</v>
      </c>
      <c r="S15" s="92">
        <v>29</v>
      </c>
      <c r="T15" s="99">
        <v>1974</v>
      </c>
      <c r="U15" s="441" t="s">
        <v>1016</v>
      </c>
      <c r="V15" s="406" t="s">
        <v>6913</v>
      </c>
      <c r="W15" s="92"/>
      <c r="X15" s="92"/>
      <c r="Y15" s="442"/>
      <c r="Z15" s="443"/>
      <c r="AA15" s="443"/>
      <c r="AB15" s="443"/>
      <c r="AC15" s="443"/>
      <c r="AD15" s="92"/>
      <c r="AE15" s="443"/>
      <c r="AF15" s="443"/>
      <c r="AG15" s="92"/>
      <c r="AH15" s="411"/>
      <c r="AI15" s="412"/>
      <c r="AJ15" s="413"/>
      <c r="AK15" s="414"/>
      <c r="AL15" s="92"/>
    </row>
    <row r="16" spans="1:38" ht="39" x14ac:dyDescent="0.25">
      <c r="B16" s="406">
        <f t="shared" si="0"/>
        <v>11</v>
      </c>
      <c r="C16" s="407" t="s">
        <v>6914</v>
      </c>
      <c r="D16" s="92"/>
      <c r="E16" s="146"/>
      <c r="F16" s="99"/>
      <c r="G16" s="439"/>
      <c r="H16" s="99"/>
      <c r="I16" s="99"/>
      <c r="J16" s="92"/>
      <c r="K16" s="99"/>
      <c r="L16" s="440"/>
      <c r="M16" s="415" t="s">
        <v>6941</v>
      </c>
      <c r="N16" s="415" t="s">
        <v>6942</v>
      </c>
      <c r="O16" s="409">
        <v>1.0509999999999999</v>
      </c>
      <c r="P16" s="410" t="s">
        <v>1651</v>
      </c>
      <c r="Q16" s="415" t="s">
        <v>1598</v>
      </c>
      <c r="R16" s="152"/>
      <c r="S16" s="92"/>
      <c r="T16" s="99"/>
      <c r="U16" s="441"/>
      <c r="V16" s="441"/>
      <c r="W16" s="92"/>
      <c r="X16" s="92"/>
      <c r="Y16" s="442"/>
      <c r="Z16" s="443"/>
      <c r="AA16" s="443"/>
      <c r="AB16" s="443"/>
      <c r="AC16" s="443"/>
      <c r="AD16" s="92"/>
      <c r="AE16" s="443"/>
      <c r="AF16" s="443"/>
      <c r="AG16" s="92"/>
      <c r="AH16" s="416"/>
      <c r="AI16" s="417"/>
      <c r="AJ16" s="417"/>
      <c r="AK16" s="416"/>
      <c r="AL16" s="92"/>
    </row>
    <row r="17" spans="2:38" ht="39" x14ac:dyDescent="0.25">
      <c r="B17" s="406">
        <f t="shared" si="0"/>
        <v>12</v>
      </c>
      <c r="C17" s="407" t="s">
        <v>6914</v>
      </c>
      <c r="D17" s="92"/>
      <c r="E17" s="146"/>
      <c r="F17" s="99"/>
      <c r="G17" s="439"/>
      <c r="H17" s="99"/>
      <c r="I17" s="99"/>
      <c r="J17" s="92"/>
      <c r="K17" s="99"/>
      <c r="L17" s="440"/>
      <c r="M17" s="415" t="s">
        <v>6943</v>
      </c>
      <c r="N17" s="415" t="s">
        <v>6944</v>
      </c>
      <c r="O17" s="409">
        <v>0.8</v>
      </c>
      <c r="P17" s="410" t="s">
        <v>6945</v>
      </c>
      <c r="Q17" s="415" t="s">
        <v>6931</v>
      </c>
      <c r="R17" s="152"/>
      <c r="S17" s="92"/>
      <c r="T17" s="99"/>
      <c r="U17" s="441"/>
      <c r="V17" s="441"/>
      <c r="W17" s="92"/>
      <c r="X17" s="92"/>
      <c r="Y17" s="442"/>
      <c r="Z17" s="443"/>
      <c r="AA17" s="443"/>
      <c r="AB17" s="443"/>
      <c r="AC17" s="443"/>
      <c r="AD17" s="92"/>
      <c r="AE17" s="443"/>
      <c r="AF17" s="443"/>
      <c r="AG17" s="92"/>
      <c r="AH17" s="416"/>
      <c r="AI17" s="417"/>
      <c r="AJ17" s="417"/>
      <c r="AK17" s="416"/>
      <c r="AL17" s="92"/>
    </row>
    <row r="18" spans="2:38" ht="45" x14ac:dyDescent="0.25">
      <c r="B18" s="406">
        <f t="shared" si="0"/>
        <v>13</v>
      </c>
      <c r="C18" s="407" t="s">
        <v>6914</v>
      </c>
      <c r="D18" s="92"/>
      <c r="E18" s="146"/>
      <c r="F18" s="99"/>
      <c r="G18" s="439"/>
      <c r="H18" s="99"/>
      <c r="I18" s="99"/>
      <c r="J18" s="92"/>
      <c r="K18" s="99"/>
      <c r="L18" s="440"/>
      <c r="M18" s="415"/>
      <c r="N18" s="415"/>
      <c r="O18" s="409"/>
      <c r="P18" s="410"/>
      <c r="Q18" s="415"/>
      <c r="R18" s="444"/>
      <c r="S18" s="92"/>
      <c r="T18" s="99"/>
      <c r="U18" s="441"/>
      <c r="V18" s="441"/>
      <c r="W18" s="92"/>
      <c r="X18" s="92"/>
      <c r="Y18" s="442"/>
      <c r="Z18" s="443"/>
      <c r="AA18" s="443"/>
      <c r="AB18" s="443"/>
      <c r="AC18" s="443"/>
      <c r="AD18" s="92"/>
      <c r="AE18" s="443"/>
      <c r="AF18" s="443"/>
      <c r="AG18" s="92"/>
      <c r="AH18" s="416" t="s">
        <v>6946</v>
      </c>
      <c r="AI18" s="417">
        <v>0.08</v>
      </c>
      <c r="AJ18" s="417">
        <v>1977</v>
      </c>
      <c r="AK18" s="416" t="s">
        <v>6947</v>
      </c>
      <c r="AL18" s="92"/>
    </row>
    <row r="19" spans="2:38" ht="60" x14ac:dyDescent="0.25">
      <c r="B19" s="406">
        <f t="shared" si="0"/>
        <v>14</v>
      </c>
      <c r="C19" s="407" t="s">
        <v>6914</v>
      </c>
      <c r="D19" s="92"/>
      <c r="E19" s="146"/>
      <c r="F19" s="99"/>
      <c r="G19" s="439"/>
      <c r="H19" s="99"/>
      <c r="I19" s="99"/>
      <c r="J19" s="92"/>
      <c r="K19" s="99"/>
      <c r="L19" s="440"/>
      <c r="M19" s="415"/>
      <c r="N19" s="415"/>
      <c r="O19" s="409"/>
      <c r="P19" s="410"/>
      <c r="Q19" s="415"/>
      <c r="R19" s="444"/>
      <c r="S19" s="92"/>
      <c r="T19" s="99"/>
      <c r="U19" s="441"/>
      <c r="V19" s="441"/>
      <c r="W19" s="92"/>
      <c r="X19" s="92"/>
      <c r="Y19" s="442"/>
      <c r="Z19" s="443"/>
      <c r="AA19" s="443"/>
      <c r="AB19" s="443"/>
      <c r="AC19" s="443"/>
      <c r="AD19" s="92"/>
      <c r="AE19" s="443"/>
      <c r="AF19" s="443"/>
      <c r="AG19" s="92"/>
      <c r="AH19" s="416" t="s">
        <v>6948</v>
      </c>
      <c r="AI19" s="417">
        <v>7.0000000000000007E-2</v>
      </c>
      <c r="AJ19" s="417">
        <v>1976</v>
      </c>
      <c r="AK19" s="416" t="s">
        <v>6947</v>
      </c>
      <c r="AL19" s="92"/>
    </row>
    <row r="20" spans="2:38" ht="60" x14ac:dyDescent="0.25">
      <c r="B20" s="406">
        <f t="shared" si="0"/>
        <v>15</v>
      </c>
      <c r="C20" s="407" t="s">
        <v>6914</v>
      </c>
      <c r="D20" s="92"/>
      <c r="E20" s="146"/>
      <c r="F20" s="99"/>
      <c r="G20" s="439"/>
      <c r="H20" s="99"/>
      <c r="I20" s="99"/>
      <c r="J20" s="92"/>
      <c r="K20" s="99"/>
      <c r="L20" s="440"/>
      <c r="M20" s="415"/>
      <c r="N20" s="415"/>
      <c r="O20" s="409"/>
      <c r="P20" s="410"/>
      <c r="Q20" s="415"/>
      <c r="R20" s="444"/>
      <c r="S20" s="92"/>
      <c r="T20" s="99"/>
      <c r="U20" s="441"/>
      <c r="V20" s="441"/>
      <c r="W20" s="92"/>
      <c r="X20" s="92"/>
      <c r="Y20" s="442"/>
      <c r="Z20" s="443"/>
      <c r="AA20" s="443"/>
      <c r="AB20" s="443"/>
      <c r="AC20" s="443"/>
      <c r="AD20" s="92"/>
      <c r="AE20" s="443"/>
      <c r="AF20" s="443"/>
      <c r="AG20" s="92"/>
      <c r="AH20" s="416" t="s">
        <v>6949</v>
      </c>
      <c r="AI20" s="417">
        <v>0.08</v>
      </c>
      <c r="AJ20" s="417">
        <v>1976</v>
      </c>
      <c r="AK20" s="416" t="s">
        <v>6950</v>
      </c>
      <c r="AL20" s="92"/>
    </row>
    <row r="21" spans="2:38" ht="60" x14ac:dyDescent="0.25">
      <c r="B21" s="406">
        <f t="shared" si="0"/>
        <v>16</v>
      </c>
      <c r="C21" s="407" t="s">
        <v>6914</v>
      </c>
      <c r="D21" s="92"/>
      <c r="E21" s="146"/>
      <c r="F21" s="99"/>
      <c r="G21" s="439"/>
      <c r="H21" s="99"/>
      <c r="I21" s="99"/>
      <c r="J21" s="92"/>
      <c r="K21" s="99"/>
      <c r="L21" s="440"/>
      <c r="M21" s="415"/>
      <c r="N21" s="415"/>
      <c r="O21" s="409"/>
      <c r="P21" s="410"/>
      <c r="Q21" s="415"/>
      <c r="R21" s="444"/>
      <c r="S21" s="92"/>
      <c r="T21" s="99"/>
      <c r="U21" s="441"/>
      <c r="V21" s="441"/>
      <c r="W21" s="92"/>
      <c r="X21" s="92"/>
      <c r="Y21" s="442"/>
      <c r="Z21" s="443"/>
      <c r="AA21" s="443"/>
      <c r="AB21" s="443"/>
      <c r="AC21" s="443"/>
      <c r="AD21" s="92"/>
      <c r="AE21" s="443"/>
      <c r="AF21" s="443"/>
      <c r="AG21" s="92"/>
      <c r="AH21" s="416" t="s">
        <v>6949</v>
      </c>
      <c r="AI21" s="417">
        <v>6.5000000000000002E-2</v>
      </c>
      <c r="AJ21" s="417">
        <v>1976</v>
      </c>
      <c r="AK21" s="416" t="s">
        <v>6950</v>
      </c>
      <c r="AL21" s="92"/>
    </row>
    <row r="22" spans="2:38" ht="60" x14ac:dyDescent="0.25">
      <c r="B22" s="406">
        <f t="shared" si="0"/>
        <v>17</v>
      </c>
      <c r="C22" s="407" t="s">
        <v>6914</v>
      </c>
      <c r="D22" s="92"/>
      <c r="E22" s="146"/>
      <c r="F22" s="99"/>
      <c r="G22" s="439"/>
      <c r="H22" s="99"/>
      <c r="I22" s="99"/>
      <c r="J22" s="92"/>
      <c r="K22" s="99"/>
      <c r="L22" s="440"/>
      <c r="M22" s="415"/>
      <c r="N22" s="415"/>
      <c r="O22" s="409"/>
      <c r="P22" s="410"/>
      <c r="Q22" s="415"/>
      <c r="R22" s="444"/>
      <c r="S22" s="92"/>
      <c r="T22" s="99"/>
      <c r="U22" s="441"/>
      <c r="V22" s="441"/>
      <c r="W22" s="92"/>
      <c r="X22" s="92"/>
      <c r="Y22" s="442"/>
      <c r="Z22" s="443"/>
      <c r="AA22" s="443"/>
      <c r="AB22" s="443"/>
      <c r="AC22" s="443"/>
      <c r="AD22" s="92"/>
      <c r="AE22" s="443"/>
      <c r="AF22" s="443"/>
      <c r="AG22" s="92"/>
      <c r="AH22" s="416" t="s">
        <v>6951</v>
      </c>
      <c r="AI22" s="417">
        <v>0.04</v>
      </c>
      <c r="AJ22" s="417">
        <v>1976</v>
      </c>
      <c r="AK22" s="416" t="s">
        <v>6950</v>
      </c>
      <c r="AL22" s="92"/>
    </row>
    <row r="23" spans="2:38" ht="60" x14ac:dyDescent="0.25">
      <c r="B23" s="406">
        <f t="shared" si="0"/>
        <v>18</v>
      </c>
      <c r="C23" s="407" t="s">
        <v>6914</v>
      </c>
      <c r="D23" s="92"/>
      <c r="E23" s="146"/>
      <c r="F23" s="99"/>
      <c r="G23" s="439"/>
      <c r="H23" s="99"/>
      <c r="I23" s="99"/>
      <c r="J23" s="92"/>
      <c r="K23" s="99"/>
      <c r="L23" s="440"/>
      <c r="M23" s="415"/>
      <c r="N23" s="415"/>
      <c r="O23" s="409"/>
      <c r="P23" s="410"/>
      <c r="Q23" s="415"/>
      <c r="R23" s="444"/>
      <c r="S23" s="92"/>
      <c r="T23" s="99"/>
      <c r="U23" s="441"/>
      <c r="V23" s="441"/>
      <c r="W23" s="92"/>
      <c r="X23" s="92"/>
      <c r="Y23" s="442"/>
      <c r="Z23" s="443"/>
      <c r="AA23" s="443"/>
      <c r="AB23" s="443"/>
      <c r="AC23" s="443"/>
      <c r="AD23" s="92"/>
      <c r="AE23" s="443"/>
      <c r="AF23" s="443"/>
      <c r="AG23" s="92"/>
      <c r="AH23" s="416" t="s">
        <v>6951</v>
      </c>
      <c r="AI23" s="417">
        <v>1.0999999999999999E-2</v>
      </c>
      <c r="AJ23" s="417">
        <v>1976</v>
      </c>
      <c r="AK23" s="416" t="s">
        <v>6950</v>
      </c>
      <c r="AL23" s="92"/>
    </row>
    <row r="24" spans="2:38" ht="45" x14ac:dyDescent="0.25">
      <c r="B24" s="406">
        <f t="shared" si="0"/>
        <v>19</v>
      </c>
      <c r="C24" s="407" t="s">
        <v>6914</v>
      </c>
      <c r="D24" s="92"/>
      <c r="E24" s="146"/>
      <c r="F24" s="99"/>
      <c r="G24" s="439"/>
      <c r="H24" s="99"/>
      <c r="I24" s="99"/>
      <c r="J24" s="92"/>
      <c r="K24" s="99"/>
      <c r="L24" s="440"/>
      <c r="M24" s="415"/>
      <c r="N24" s="415"/>
      <c r="O24" s="409"/>
      <c r="P24" s="410"/>
      <c r="Q24" s="415"/>
      <c r="R24" s="444"/>
      <c r="S24" s="92"/>
      <c r="T24" s="99"/>
      <c r="U24" s="441"/>
      <c r="V24" s="441"/>
      <c r="W24" s="92"/>
      <c r="X24" s="92"/>
      <c r="Y24" s="442"/>
      <c r="Z24" s="443"/>
      <c r="AA24" s="443"/>
      <c r="AB24" s="443"/>
      <c r="AC24" s="443"/>
      <c r="AD24" s="92"/>
      <c r="AE24" s="443"/>
      <c r="AF24" s="443"/>
      <c r="AG24" s="92"/>
      <c r="AH24" s="416" t="s">
        <v>6952</v>
      </c>
      <c r="AI24" s="417">
        <v>7.0000000000000007E-2</v>
      </c>
      <c r="AJ24" s="417">
        <v>1976</v>
      </c>
      <c r="AK24" s="413" t="s">
        <v>6953</v>
      </c>
      <c r="AL24" s="92"/>
    </row>
    <row r="25" spans="2:38" ht="45" x14ac:dyDescent="0.25">
      <c r="B25" s="406">
        <f t="shared" si="0"/>
        <v>20</v>
      </c>
      <c r="C25" s="407" t="s">
        <v>6914</v>
      </c>
      <c r="D25" s="92"/>
      <c r="E25" s="146"/>
      <c r="F25" s="99"/>
      <c r="G25" s="439"/>
      <c r="H25" s="99"/>
      <c r="I25" s="99"/>
      <c r="J25" s="92"/>
      <c r="K25" s="99"/>
      <c r="L25" s="440"/>
      <c r="M25" s="415"/>
      <c r="N25" s="415"/>
      <c r="O25" s="409"/>
      <c r="P25" s="410"/>
      <c r="Q25" s="415"/>
      <c r="R25" s="444"/>
      <c r="S25" s="92"/>
      <c r="T25" s="99"/>
      <c r="U25" s="441"/>
      <c r="V25" s="441"/>
      <c r="W25" s="92"/>
      <c r="X25" s="92"/>
      <c r="Y25" s="442"/>
      <c r="Z25" s="443"/>
      <c r="AA25" s="443"/>
      <c r="AB25" s="443"/>
      <c r="AC25" s="443"/>
      <c r="AD25" s="92"/>
      <c r="AE25" s="443"/>
      <c r="AF25" s="443"/>
      <c r="AG25" s="92"/>
      <c r="AH25" s="416" t="s">
        <v>6954</v>
      </c>
      <c r="AI25" s="417">
        <v>7.4999999999999997E-2</v>
      </c>
      <c r="AJ25" s="417">
        <v>1976</v>
      </c>
      <c r="AK25" s="416" t="s">
        <v>6955</v>
      </c>
      <c r="AL25" s="92"/>
    </row>
    <row r="26" spans="2:38" ht="45" x14ac:dyDescent="0.25">
      <c r="B26" s="406">
        <f t="shared" si="0"/>
        <v>21</v>
      </c>
      <c r="C26" s="407" t="s">
        <v>6914</v>
      </c>
      <c r="D26" s="92"/>
      <c r="E26" s="146"/>
      <c r="F26" s="99"/>
      <c r="G26" s="439"/>
      <c r="H26" s="99"/>
      <c r="I26" s="99"/>
      <c r="J26" s="92"/>
      <c r="K26" s="99"/>
      <c r="L26" s="440"/>
      <c r="M26" s="415"/>
      <c r="N26" s="415"/>
      <c r="O26" s="409"/>
      <c r="P26" s="410"/>
      <c r="Q26" s="415"/>
      <c r="R26" s="444"/>
      <c r="S26" s="92"/>
      <c r="T26" s="99"/>
      <c r="U26" s="441"/>
      <c r="V26" s="441"/>
      <c r="W26" s="92"/>
      <c r="X26" s="92"/>
      <c r="Y26" s="442"/>
      <c r="Z26" s="443"/>
      <c r="AA26" s="443"/>
      <c r="AB26" s="443"/>
      <c r="AC26" s="443"/>
      <c r="AD26" s="92"/>
      <c r="AE26" s="443"/>
      <c r="AF26" s="443"/>
      <c r="AG26" s="92"/>
      <c r="AH26" s="416" t="s">
        <v>6956</v>
      </c>
      <c r="AI26" s="417">
        <v>7.4999999999999997E-2</v>
      </c>
      <c r="AJ26" s="417">
        <v>1976</v>
      </c>
      <c r="AK26" s="416" t="s">
        <v>6957</v>
      </c>
      <c r="AL26" s="92"/>
    </row>
    <row r="27" spans="2:38" ht="60" x14ac:dyDescent="0.25">
      <c r="B27" s="406">
        <f t="shared" si="0"/>
        <v>22</v>
      </c>
      <c r="C27" s="407" t="s">
        <v>6914</v>
      </c>
      <c r="D27" s="92"/>
      <c r="E27" s="146"/>
      <c r="F27" s="99"/>
      <c r="G27" s="439"/>
      <c r="H27" s="99"/>
      <c r="I27" s="99"/>
      <c r="J27" s="92"/>
      <c r="K27" s="99"/>
      <c r="L27" s="440"/>
      <c r="M27" s="415"/>
      <c r="N27" s="415"/>
      <c r="O27" s="409"/>
      <c r="P27" s="410"/>
      <c r="Q27" s="415"/>
      <c r="R27" s="444"/>
      <c r="S27" s="92"/>
      <c r="T27" s="99"/>
      <c r="U27" s="441"/>
      <c r="V27" s="441"/>
      <c r="W27" s="92"/>
      <c r="X27" s="92"/>
      <c r="Y27" s="442"/>
      <c r="Z27" s="443"/>
      <c r="AA27" s="443"/>
      <c r="AB27" s="443"/>
      <c r="AC27" s="443"/>
      <c r="AD27" s="92"/>
      <c r="AE27" s="443"/>
      <c r="AF27" s="443"/>
      <c r="AG27" s="92"/>
      <c r="AH27" s="416" t="s">
        <v>6958</v>
      </c>
      <c r="AI27" s="417">
        <v>7.0000000000000007E-2</v>
      </c>
      <c r="AJ27" s="417">
        <v>1977</v>
      </c>
      <c r="AK27" s="416" t="s">
        <v>6950</v>
      </c>
      <c r="AL27" s="92"/>
    </row>
    <row r="28" spans="2:38" ht="60" x14ac:dyDescent="0.25">
      <c r="B28" s="406">
        <f t="shared" si="0"/>
        <v>23</v>
      </c>
      <c r="C28" s="407" t="s">
        <v>6914</v>
      </c>
      <c r="D28" s="92"/>
      <c r="E28" s="146"/>
      <c r="F28" s="99"/>
      <c r="G28" s="439"/>
      <c r="H28" s="99"/>
      <c r="I28" s="99"/>
      <c r="J28" s="92"/>
      <c r="K28" s="99"/>
      <c r="L28" s="440"/>
      <c r="M28" s="415"/>
      <c r="N28" s="415"/>
      <c r="O28" s="409"/>
      <c r="P28" s="410"/>
      <c r="Q28" s="415"/>
      <c r="R28" s="444"/>
      <c r="S28" s="92"/>
      <c r="T28" s="99"/>
      <c r="U28" s="441"/>
      <c r="V28" s="441"/>
      <c r="W28" s="92"/>
      <c r="X28" s="92"/>
      <c r="Y28" s="442"/>
      <c r="Z28" s="443"/>
      <c r="AA28" s="443"/>
      <c r="AB28" s="443"/>
      <c r="AC28" s="443"/>
      <c r="AD28" s="92"/>
      <c r="AE28" s="443"/>
      <c r="AF28" s="443"/>
      <c r="AG28" s="92"/>
      <c r="AH28" s="416" t="s">
        <v>6959</v>
      </c>
      <c r="AI28" s="417">
        <v>0.04</v>
      </c>
      <c r="AJ28" s="417">
        <v>1976</v>
      </c>
      <c r="AK28" s="416" t="s">
        <v>6950</v>
      </c>
      <c r="AL28" s="92"/>
    </row>
    <row r="29" spans="2:38" ht="60" x14ac:dyDescent="0.25">
      <c r="B29" s="406">
        <f t="shared" si="0"/>
        <v>24</v>
      </c>
      <c r="C29" s="407" t="s">
        <v>6914</v>
      </c>
      <c r="D29" s="92"/>
      <c r="E29" s="146"/>
      <c r="F29" s="99"/>
      <c r="G29" s="439"/>
      <c r="H29" s="99"/>
      <c r="I29" s="99"/>
      <c r="J29" s="92"/>
      <c r="K29" s="99"/>
      <c r="L29" s="440"/>
      <c r="M29" s="415"/>
      <c r="N29" s="415"/>
      <c r="O29" s="409"/>
      <c r="P29" s="410"/>
      <c r="Q29" s="415"/>
      <c r="R29" s="444"/>
      <c r="S29" s="92"/>
      <c r="T29" s="99"/>
      <c r="U29" s="441"/>
      <c r="V29" s="441"/>
      <c r="W29" s="92"/>
      <c r="X29" s="92"/>
      <c r="Y29" s="442"/>
      <c r="Z29" s="443"/>
      <c r="AA29" s="443"/>
      <c r="AB29" s="443"/>
      <c r="AC29" s="443"/>
      <c r="AD29" s="92"/>
      <c r="AE29" s="443"/>
      <c r="AF29" s="443"/>
      <c r="AG29" s="92"/>
      <c r="AH29" s="416" t="s">
        <v>6960</v>
      </c>
      <c r="AI29" s="417">
        <v>0.13</v>
      </c>
      <c r="AJ29" s="417"/>
      <c r="AK29" s="416" t="s">
        <v>6957</v>
      </c>
      <c r="AL29" s="92"/>
    </row>
    <row r="30" spans="2:38" ht="25.5" x14ac:dyDescent="0.25">
      <c r="B30" s="406">
        <f t="shared" si="0"/>
        <v>25</v>
      </c>
      <c r="C30" s="445" t="s">
        <v>6961</v>
      </c>
      <c r="D30" s="92"/>
      <c r="E30" s="146"/>
      <c r="F30" s="99"/>
      <c r="G30" s="439"/>
      <c r="H30" s="99"/>
      <c r="I30" s="99"/>
      <c r="J30" s="92"/>
      <c r="K30" s="99"/>
      <c r="L30" s="440"/>
      <c r="M30" s="415"/>
      <c r="N30" s="415"/>
      <c r="O30" s="410"/>
      <c r="P30" s="410"/>
      <c r="Q30" s="415"/>
      <c r="R30" s="444" t="s">
        <v>1719</v>
      </c>
      <c r="S30" s="92">
        <v>30</v>
      </c>
      <c r="T30" s="99">
        <v>1981</v>
      </c>
      <c r="U30" s="441" t="s">
        <v>1016</v>
      </c>
      <c r="V30" s="406" t="s">
        <v>6962</v>
      </c>
      <c r="W30" s="92"/>
      <c r="X30" s="92"/>
      <c r="Y30" s="442"/>
      <c r="Z30" s="443"/>
      <c r="AA30" s="443"/>
      <c r="AB30" s="443"/>
      <c r="AC30" s="443"/>
      <c r="AD30" s="92"/>
      <c r="AE30" s="443"/>
      <c r="AF30" s="443"/>
      <c r="AG30" s="92"/>
      <c r="AH30" s="411"/>
      <c r="AI30" s="412"/>
      <c r="AJ30" s="413"/>
      <c r="AK30" s="414"/>
      <c r="AL30" s="92"/>
    </row>
    <row r="31" spans="2:38" ht="39" x14ac:dyDescent="0.25">
      <c r="B31" s="406">
        <f t="shared" si="0"/>
        <v>26</v>
      </c>
      <c r="C31" s="407" t="s">
        <v>6914</v>
      </c>
      <c r="D31" s="92"/>
      <c r="E31" s="146"/>
      <c r="F31" s="99"/>
      <c r="G31" s="439"/>
      <c r="H31" s="99"/>
      <c r="I31" s="99"/>
      <c r="J31" s="92"/>
      <c r="K31" s="99"/>
      <c r="L31" s="440"/>
      <c r="M31" s="415" t="s">
        <v>6963</v>
      </c>
      <c r="N31" s="415" t="s">
        <v>6964</v>
      </c>
      <c r="O31" s="436">
        <v>1.68</v>
      </c>
      <c r="P31" s="102" t="s">
        <v>1687</v>
      </c>
      <c r="Q31" s="415" t="s">
        <v>6965</v>
      </c>
      <c r="R31" s="152"/>
      <c r="S31" s="92"/>
      <c r="T31" s="99"/>
      <c r="U31" s="441"/>
      <c r="V31" s="441"/>
      <c r="W31" s="92"/>
      <c r="X31" s="92"/>
      <c r="Y31" s="92"/>
      <c r="Z31" s="92"/>
      <c r="AA31" s="92"/>
      <c r="AB31" s="92"/>
      <c r="AC31" s="92"/>
      <c r="AD31" s="92"/>
      <c r="AE31" s="92"/>
      <c r="AF31" s="92"/>
      <c r="AG31" s="92"/>
      <c r="AH31" s="416"/>
      <c r="AI31" s="421"/>
      <c r="AJ31" s="421"/>
      <c r="AK31" s="416"/>
      <c r="AL31" s="92"/>
    </row>
    <row r="32" spans="2:38" ht="39" x14ac:dyDescent="0.25">
      <c r="B32" s="406">
        <f t="shared" si="0"/>
        <v>27</v>
      </c>
      <c r="C32" s="445" t="s">
        <v>6966</v>
      </c>
      <c r="D32" s="92"/>
      <c r="E32" s="146"/>
      <c r="F32" s="99"/>
      <c r="G32" s="439"/>
      <c r="H32" s="99"/>
      <c r="I32" s="99"/>
      <c r="J32" s="92"/>
      <c r="K32" s="99"/>
      <c r="L32" s="440"/>
      <c r="M32" s="415" t="s">
        <v>6967</v>
      </c>
      <c r="N32" s="415" t="s">
        <v>6968</v>
      </c>
      <c r="O32" s="409">
        <v>0.98</v>
      </c>
      <c r="P32" s="410" t="s">
        <v>1678</v>
      </c>
      <c r="Q32" s="415" t="s">
        <v>6931</v>
      </c>
      <c r="R32" s="152"/>
      <c r="S32" s="92"/>
      <c r="T32" s="99"/>
      <c r="U32" s="441"/>
      <c r="V32" s="441"/>
      <c r="W32" s="92"/>
      <c r="X32" s="92"/>
      <c r="Y32" s="416"/>
      <c r="Z32" s="417"/>
      <c r="AA32" s="417"/>
      <c r="AB32" s="416"/>
      <c r="AC32" s="417"/>
      <c r="AD32" s="92"/>
      <c r="AE32" s="413"/>
      <c r="AF32" s="417"/>
      <c r="AG32" s="92"/>
      <c r="AH32" s="416"/>
      <c r="AI32" s="417"/>
      <c r="AJ32" s="417"/>
      <c r="AK32" s="416"/>
      <c r="AL32" s="92"/>
    </row>
    <row r="33" spans="2:38" ht="45" x14ac:dyDescent="0.25">
      <c r="B33" s="406">
        <f t="shared" si="0"/>
        <v>28</v>
      </c>
      <c r="C33" s="445" t="s">
        <v>6966</v>
      </c>
      <c r="D33" s="92"/>
      <c r="E33" s="146"/>
      <c r="F33" s="99"/>
      <c r="G33" s="439"/>
      <c r="H33" s="99"/>
      <c r="I33" s="99"/>
      <c r="J33" s="92"/>
      <c r="K33" s="99"/>
      <c r="L33" s="440"/>
      <c r="M33" s="415"/>
      <c r="N33" s="415"/>
      <c r="O33" s="409"/>
      <c r="P33" s="410"/>
      <c r="Q33" s="415"/>
      <c r="R33" s="152"/>
      <c r="S33" s="92"/>
      <c r="T33" s="99"/>
      <c r="U33" s="441"/>
      <c r="V33" s="441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92"/>
      <c r="AH33" s="416" t="s">
        <v>6969</v>
      </c>
      <c r="AI33" s="421">
        <v>0.67</v>
      </c>
      <c r="AJ33" s="421">
        <v>1987</v>
      </c>
      <c r="AK33" s="416" t="s">
        <v>6970</v>
      </c>
      <c r="AL33" s="92"/>
    </row>
    <row r="34" spans="2:38" ht="60" x14ac:dyDescent="0.25">
      <c r="B34" s="406">
        <f t="shared" si="0"/>
        <v>29</v>
      </c>
      <c r="C34" s="445" t="s">
        <v>6966</v>
      </c>
      <c r="D34" s="92"/>
      <c r="E34" s="146"/>
      <c r="F34" s="99"/>
      <c r="G34" s="439"/>
      <c r="H34" s="99"/>
      <c r="I34" s="99"/>
      <c r="J34" s="92"/>
      <c r="K34" s="99"/>
      <c r="L34" s="440"/>
      <c r="M34" s="415"/>
      <c r="N34" s="415"/>
      <c r="O34" s="409"/>
      <c r="P34" s="410"/>
      <c r="Q34" s="415"/>
      <c r="R34" s="152"/>
      <c r="S34" s="92"/>
      <c r="T34" s="99"/>
      <c r="U34" s="441"/>
      <c r="V34" s="441"/>
      <c r="W34" s="92"/>
      <c r="X34" s="92"/>
      <c r="Y34" s="416" t="s">
        <v>6971</v>
      </c>
      <c r="Z34" s="417">
        <v>0.2</v>
      </c>
      <c r="AA34" s="417">
        <v>1998</v>
      </c>
      <c r="AB34" s="416" t="s">
        <v>468</v>
      </c>
      <c r="AC34" s="417">
        <v>6</v>
      </c>
      <c r="AD34" s="92"/>
      <c r="AE34" s="413"/>
      <c r="AF34" s="417">
        <v>6</v>
      </c>
      <c r="AG34" s="92"/>
      <c r="AH34" s="416" t="s">
        <v>6972</v>
      </c>
      <c r="AI34" s="417">
        <v>0.03</v>
      </c>
      <c r="AJ34" s="417">
        <v>1998</v>
      </c>
      <c r="AK34" s="416" t="s">
        <v>6973</v>
      </c>
      <c r="AL34" s="92"/>
    </row>
    <row r="35" spans="2:38" ht="45" x14ac:dyDescent="0.25">
      <c r="B35" s="406">
        <f t="shared" si="0"/>
        <v>30</v>
      </c>
      <c r="C35" s="445" t="s">
        <v>6966</v>
      </c>
      <c r="D35" s="92"/>
      <c r="E35" s="146"/>
      <c r="F35" s="99"/>
      <c r="G35" s="439"/>
      <c r="H35" s="99"/>
      <c r="I35" s="99"/>
      <c r="J35" s="92"/>
      <c r="K35" s="99"/>
      <c r="L35" s="440"/>
      <c r="M35" s="415"/>
      <c r="N35" s="415"/>
      <c r="O35" s="409"/>
      <c r="P35" s="410"/>
      <c r="Q35" s="415"/>
      <c r="R35" s="152"/>
      <c r="S35" s="92"/>
      <c r="T35" s="99"/>
      <c r="U35" s="441"/>
      <c r="V35" s="441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416" t="s">
        <v>6974</v>
      </c>
      <c r="AI35" s="416" t="s">
        <v>6975</v>
      </c>
      <c r="AJ35" s="417">
        <v>1983</v>
      </c>
      <c r="AK35" s="416" t="s">
        <v>44</v>
      </c>
      <c r="AL35" s="92"/>
    </row>
    <row r="36" spans="2:38" ht="60" x14ac:dyDescent="0.25">
      <c r="B36" s="406">
        <f t="shared" si="0"/>
        <v>31</v>
      </c>
      <c r="C36" s="445" t="s">
        <v>6966</v>
      </c>
      <c r="D36" s="92"/>
      <c r="E36" s="146"/>
      <c r="F36" s="99"/>
      <c r="G36" s="439"/>
      <c r="H36" s="99"/>
      <c r="I36" s="99"/>
      <c r="J36" s="92"/>
      <c r="K36" s="99"/>
      <c r="L36" s="440"/>
      <c r="M36" s="415"/>
      <c r="N36" s="415"/>
      <c r="O36" s="409"/>
      <c r="P36" s="410"/>
      <c r="Q36" s="415"/>
      <c r="R36" s="152"/>
      <c r="S36" s="92"/>
      <c r="T36" s="99"/>
      <c r="U36" s="441"/>
      <c r="V36" s="441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416" t="s">
        <v>6976</v>
      </c>
      <c r="AI36" s="417">
        <v>0.12</v>
      </c>
      <c r="AJ36" s="417">
        <v>1983</v>
      </c>
      <c r="AK36" s="416" t="s">
        <v>6970</v>
      </c>
      <c r="AL36" s="92"/>
    </row>
    <row r="37" spans="2:38" ht="45" x14ac:dyDescent="0.25">
      <c r="B37" s="406">
        <f t="shared" si="0"/>
        <v>32</v>
      </c>
      <c r="C37" s="445" t="s">
        <v>6966</v>
      </c>
      <c r="D37" s="92"/>
      <c r="E37" s="146"/>
      <c r="F37" s="99"/>
      <c r="G37" s="439"/>
      <c r="H37" s="99"/>
      <c r="I37" s="99"/>
      <c r="J37" s="92"/>
      <c r="K37" s="99"/>
      <c r="L37" s="440"/>
      <c r="M37" s="415"/>
      <c r="N37" s="415"/>
      <c r="O37" s="409"/>
      <c r="P37" s="410"/>
      <c r="Q37" s="415"/>
      <c r="R37" s="152"/>
      <c r="S37" s="92"/>
      <c r="T37" s="99"/>
      <c r="U37" s="441"/>
      <c r="V37" s="441"/>
      <c r="W37" s="92"/>
      <c r="X37" s="92"/>
      <c r="Y37" s="92"/>
      <c r="Z37" s="92"/>
      <c r="AA37" s="92"/>
      <c r="AB37" s="92"/>
      <c r="AC37" s="92"/>
      <c r="AD37" s="92"/>
      <c r="AE37" s="92"/>
      <c r="AF37" s="92"/>
      <c r="AG37" s="92"/>
      <c r="AH37" s="413" t="s">
        <v>6977</v>
      </c>
      <c r="AI37" s="417">
        <v>0.2</v>
      </c>
      <c r="AJ37" s="417">
        <v>1983</v>
      </c>
      <c r="AK37" s="416" t="s">
        <v>6978</v>
      </c>
      <c r="AL37" s="92"/>
    </row>
    <row r="38" spans="2:38" ht="45" x14ac:dyDescent="0.25">
      <c r="B38" s="406">
        <f t="shared" si="0"/>
        <v>33</v>
      </c>
      <c r="C38" s="445" t="s">
        <v>6966</v>
      </c>
      <c r="D38" s="92"/>
      <c r="E38" s="146"/>
      <c r="F38" s="99"/>
      <c r="G38" s="439"/>
      <c r="H38" s="99"/>
      <c r="I38" s="99"/>
      <c r="J38" s="92"/>
      <c r="K38" s="99"/>
      <c r="L38" s="440"/>
      <c r="M38" s="415"/>
      <c r="N38" s="415"/>
      <c r="O38" s="409"/>
      <c r="P38" s="410"/>
      <c r="Q38" s="415"/>
      <c r="R38" s="152"/>
      <c r="S38" s="92"/>
      <c r="T38" s="99"/>
      <c r="U38" s="441"/>
      <c r="V38" s="441"/>
      <c r="W38" s="92"/>
      <c r="X38" s="92"/>
      <c r="Y38" s="92"/>
      <c r="Z38" s="92"/>
      <c r="AA38" s="92"/>
      <c r="AB38" s="92"/>
      <c r="AC38" s="92"/>
      <c r="AD38" s="92"/>
      <c r="AE38" s="92"/>
      <c r="AF38" s="92"/>
      <c r="AG38" s="92"/>
      <c r="AH38" s="416" t="s">
        <v>6979</v>
      </c>
      <c r="AI38" s="417">
        <v>0.12</v>
      </c>
      <c r="AJ38" s="417">
        <v>1983</v>
      </c>
      <c r="AK38" s="416" t="s">
        <v>6980</v>
      </c>
      <c r="AL38" s="92"/>
    </row>
    <row r="39" spans="2:38" ht="25.5" x14ac:dyDescent="0.25">
      <c r="B39" s="406">
        <f t="shared" si="0"/>
        <v>34</v>
      </c>
      <c r="C39" s="445" t="s">
        <v>6966</v>
      </c>
      <c r="D39" s="92"/>
      <c r="E39" s="146"/>
      <c r="F39" s="99"/>
      <c r="G39" s="439"/>
      <c r="H39" s="99"/>
      <c r="I39" s="99"/>
      <c r="J39" s="92"/>
      <c r="K39" s="99"/>
      <c r="L39" s="440"/>
      <c r="M39" s="415"/>
      <c r="N39" s="415"/>
      <c r="O39" s="410"/>
      <c r="P39" s="410"/>
      <c r="Q39" s="415"/>
      <c r="R39" s="152" t="s">
        <v>1725</v>
      </c>
      <c r="S39" s="92">
        <v>33</v>
      </c>
      <c r="T39" s="99">
        <v>1987</v>
      </c>
      <c r="U39" s="441" t="s">
        <v>1016</v>
      </c>
      <c r="V39" s="406" t="s">
        <v>6913</v>
      </c>
      <c r="W39" s="92"/>
      <c r="X39" s="92"/>
      <c r="Y39" s="442"/>
      <c r="Z39" s="443"/>
      <c r="AA39" s="443"/>
      <c r="AB39" s="443"/>
      <c r="AC39" s="443"/>
      <c r="AD39" s="92"/>
      <c r="AE39" s="443"/>
      <c r="AF39" s="443"/>
      <c r="AG39" s="92"/>
      <c r="AH39" s="411"/>
      <c r="AI39" s="412"/>
      <c r="AJ39" s="413"/>
      <c r="AK39" s="414"/>
      <c r="AL39" s="92"/>
    </row>
    <row r="40" spans="2:38" ht="39" x14ac:dyDescent="0.25">
      <c r="B40" s="406">
        <f t="shared" si="0"/>
        <v>35</v>
      </c>
      <c r="C40" s="445" t="s">
        <v>6966</v>
      </c>
      <c r="D40" s="92"/>
      <c r="E40" s="146"/>
      <c r="F40" s="99"/>
      <c r="G40" s="439"/>
      <c r="H40" s="99"/>
      <c r="I40" s="99"/>
      <c r="J40" s="92"/>
      <c r="K40" s="99"/>
      <c r="L40" s="440"/>
      <c r="M40" s="415" t="s">
        <v>6981</v>
      </c>
      <c r="N40" s="415" t="s">
        <v>6982</v>
      </c>
      <c r="O40" s="436">
        <v>0.8</v>
      </c>
      <c r="P40" s="410" t="s">
        <v>1678</v>
      </c>
      <c r="Q40" s="415" t="s">
        <v>6931</v>
      </c>
      <c r="R40" s="152"/>
      <c r="S40" s="92"/>
      <c r="T40" s="99"/>
      <c r="U40" s="441"/>
      <c r="V40" s="441"/>
      <c r="W40" s="92"/>
      <c r="X40" s="92"/>
      <c r="Y40" s="92"/>
      <c r="Z40" s="92"/>
      <c r="AA40" s="92"/>
      <c r="AB40" s="92"/>
      <c r="AC40" s="92"/>
      <c r="AD40" s="92"/>
      <c r="AE40" s="92"/>
      <c r="AF40" s="92"/>
      <c r="AG40" s="92"/>
      <c r="AH40" s="416"/>
      <c r="AI40" s="417"/>
      <c r="AJ40" s="412"/>
      <c r="AK40" s="413"/>
      <c r="AL40" s="92"/>
    </row>
    <row r="41" spans="2:38" ht="39" x14ac:dyDescent="0.25">
      <c r="B41" s="406">
        <f t="shared" si="0"/>
        <v>36</v>
      </c>
      <c r="C41" s="445" t="s">
        <v>6966</v>
      </c>
      <c r="D41" s="92"/>
      <c r="E41" s="146"/>
      <c r="F41" s="99"/>
      <c r="G41" s="439"/>
      <c r="H41" s="99"/>
      <c r="I41" s="99"/>
      <c r="J41" s="92"/>
      <c r="K41" s="99"/>
      <c r="L41" s="440"/>
      <c r="M41" s="415" t="s">
        <v>6983</v>
      </c>
      <c r="N41" s="415" t="s">
        <v>6984</v>
      </c>
      <c r="O41" s="409">
        <v>2.15</v>
      </c>
      <c r="P41" s="410" t="s">
        <v>1678</v>
      </c>
      <c r="Q41" s="415" t="s">
        <v>86</v>
      </c>
      <c r="R41" s="152"/>
      <c r="S41" s="92"/>
      <c r="T41" s="99"/>
      <c r="U41" s="441"/>
      <c r="V41" s="441"/>
      <c r="W41" s="92"/>
      <c r="X41" s="92"/>
      <c r="Y41" s="92"/>
      <c r="Z41" s="92"/>
      <c r="AA41" s="92"/>
      <c r="AB41" s="92"/>
      <c r="AC41" s="92"/>
      <c r="AD41" s="92"/>
      <c r="AE41" s="92"/>
      <c r="AF41" s="92"/>
      <c r="AG41" s="92"/>
      <c r="AH41" s="416"/>
      <c r="AI41" s="417"/>
      <c r="AJ41" s="412"/>
      <c r="AK41" s="413"/>
      <c r="AL41" s="92"/>
    </row>
    <row r="42" spans="2:38" ht="45" x14ac:dyDescent="0.25">
      <c r="B42" s="406">
        <f t="shared" si="0"/>
        <v>37</v>
      </c>
      <c r="C42" s="445" t="s">
        <v>6966</v>
      </c>
      <c r="D42" s="92"/>
      <c r="E42" s="146"/>
      <c r="F42" s="99"/>
      <c r="G42" s="439"/>
      <c r="H42" s="99"/>
      <c r="I42" s="99"/>
      <c r="J42" s="92"/>
      <c r="K42" s="99"/>
      <c r="L42" s="440"/>
      <c r="M42" s="415"/>
      <c r="N42" s="415"/>
      <c r="O42" s="409"/>
      <c r="P42" s="410"/>
      <c r="Q42" s="415"/>
      <c r="R42" s="152"/>
      <c r="S42" s="92"/>
      <c r="T42" s="99"/>
      <c r="U42" s="441"/>
      <c r="V42" s="441"/>
      <c r="W42" s="92"/>
      <c r="X42" s="92"/>
      <c r="Y42" s="92"/>
      <c r="Z42" s="92"/>
      <c r="AA42" s="92"/>
      <c r="AB42" s="92"/>
      <c r="AC42" s="92"/>
      <c r="AD42" s="92"/>
      <c r="AE42" s="92"/>
      <c r="AF42" s="92"/>
      <c r="AG42" s="92"/>
      <c r="AH42" s="416" t="s">
        <v>6985</v>
      </c>
      <c r="AI42" s="417">
        <v>0.09</v>
      </c>
      <c r="AJ42" s="412">
        <v>1978</v>
      </c>
      <c r="AK42" s="413" t="s">
        <v>89</v>
      </c>
      <c r="AL42" s="92"/>
    </row>
    <row r="43" spans="2:38" ht="60" x14ac:dyDescent="0.25">
      <c r="B43" s="406">
        <f t="shared" si="0"/>
        <v>38</v>
      </c>
      <c r="C43" s="445" t="s">
        <v>6966</v>
      </c>
      <c r="D43" s="92"/>
      <c r="E43" s="146"/>
      <c r="F43" s="99"/>
      <c r="G43" s="439"/>
      <c r="H43" s="99"/>
      <c r="I43" s="99"/>
      <c r="J43" s="92"/>
      <c r="K43" s="99"/>
      <c r="L43" s="440"/>
      <c r="M43" s="415"/>
      <c r="N43" s="415"/>
      <c r="O43" s="409"/>
      <c r="P43" s="410"/>
      <c r="Q43" s="415"/>
      <c r="R43" s="152"/>
      <c r="S43" s="92"/>
      <c r="T43" s="99"/>
      <c r="U43" s="441"/>
      <c r="V43" s="441"/>
      <c r="W43" s="92"/>
      <c r="X43" s="92"/>
      <c r="Y43" s="92"/>
      <c r="Z43" s="92"/>
      <c r="AA43" s="92"/>
      <c r="AB43" s="92"/>
      <c r="AC43" s="92"/>
      <c r="AD43" s="92"/>
      <c r="AE43" s="92"/>
      <c r="AF43" s="92"/>
      <c r="AG43" s="92"/>
      <c r="AH43" s="416" t="s">
        <v>6986</v>
      </c>
      <c r="AI43" s="417">
        <v>0.3</v>
      </c>
      <c r="AJ43" s="412">
        <v>1987</v>
      </c>
      <c r="AK43" s="413" t="s">
        <v>89</v>
      </c>
      <c r="AL43" s="92"/>
    </row>
    <row r="44" spans="2:38" ht="60" x14ac:dyDescent="0.25">
      <c r="B44" s="406">
        <f>B43+1</f>
        <v>39</v>
      </c>
      <c r="C44" s="445" t="s">
        <v>6966</v>
      </c>
      <c r="D44" s="92"/>
      <c r="E44" s="146"/>
      <c r="F44" s="99"/>
      <c r="G44" s="439"/>
      <c r="H44" s="99"/>
      <c r="I44" s="99"/>
      <c r="J44" s="92"/>
      <c r="K44" s="99"/>
      <c r="L44" s="440"/>
      <c r="M44" s="415"/>
      <c r="N44" s="415"/>
      <c r="O44" s="409"/>
      <c r="P44" s="410"/>
      <c r="Q44" s="415"/>
      <c r="R44" s="152"/>
      <c r="S44" s="92"/>
      <c r="T44" s="99"/>
      <c r="U44" s="441"/>
      <c r="V44" s="441"/>
      <c r="W44" s="92"/>
      <c r="X44" s="92"/>
      <c r="Y44" s="416" t="s">
        <v>6987</v>
      </c>
      <c r="Z44" s="417">
        <v>2</v>
      </c>
      <c r="AA44" s="417">
        <v>1969</v>
      </c>
      <c r="AB44" s="416" t="s">
        <v>468</v>
      </c>
      <c r="AC44" s="417">
        <v>9</v>
      </c>
      <c r="AD44" s="92"/>
      <c r="AE44" s="417">
        <v>57</v>
      </c>
      <c r="AF44" s="417">
        <v>66</v>
      </c>
      <c r="AG44" s="92"/>
      <c r="AH44" s="416" t="s">
        <v>6988</v>
      </c>
      <c r="AI44" s="412">
        <v>0.04</v>
      </c>
      <c r="AJ44" s="412">
        <v>1987</v>
      </c>
      <c r="AK44" s="413" t="s">
        <v>89</v>
      </c>
      <c r="AL44" s="92"/>
    </row>
    <row r="45" spans="2:38" ht="60" x14ac:dyDescent="0.25">
      <c r="B45" s="406">
        <f t="shared" si="0"/>
        <v>40</v>
      </c>
      <c r="C45" s="445" t="s">
        <v>6966</v>
      </c>
      <c r="D45" s="92"/>
      <c r="E45" s="146"/>
      <c r="F45" s="99"/>
      <c r="G45" s="439"/>
      <c r="H45" s="99"/>
      <c r="I45" s="99"/>
      <c r="J45" s="92"/>
      <c r="K45" s="99"/>
      <c r="L45" s="440"/>
      <c r="M45" s="415"/>
      <c r="N45" s="415"/>
      <c r="O45" s="409"/>
      <c r="P45" s="410"/>
      <c r="Q45" s="415"/>
      <c r="R45" s="152"/>
      <c r="S45" s="92"/>
      <c r="T45" s="99"/>
      <c r="U45" s="441"/>
      <c r="V45" s="441"/>
      <c r="W45" s="92"/>
      <c r="X45" s="92"/>
      <c r="Y45" s="416" t="s">
        <v>6989</v>
      </c>
      <c r="Z45" s="417">
        <v>0.24</v>
      </c>
      <c r="AA45" s="417">
        <v>1969</v>
      </c>
      <c r="AB45" s="416" t="s">
        <v>468</v>
      </c>
      <c r="AC45" s="417">
        <v>1</v>
      </c>
      <c r="AD45" s="92"/>
      <c r="AE45" s="417">
        <v>9</v>
      </c>
      <c r="AF45" s="417">
        <v>10</v>
      </c>
      <c r="AG45" s="92"/>
      <c r="AH45" s="416" t="s">
        <v>6990</v>
      </c>
      <c r="AI45" s="417">
        <v>0.02</v>
      </c>
      <c r="AJ45" s="417">
        <v>1969</v>
      </c>
      <c r="AK45" s="416" t="s">
        <v>6991</v>
      </c>
      <c r="AL45" s="92"/>
    </row>
    <row r="46" spans="2:38" ht="90" x14ac:dyDescent="0.25">
      <c r="B46" s="406">
        <f t="shared" si="0"/>
        <v>41</v>
      </c>
      <c r="C46" s="445" t="s">
        <v>6966</v>
      </c>
      <c r="D46" s="92"/>
      <c r="E46" s="146"/>
      <c r="F46" s="99"/>
      <c r="G46" s="439"/>
      <c r="H46" s="99"/>
      <c r="I46" s="99"/>
      <c r="J46" s="92"/>
      <c r="K46" s="99"/>
      <c r="L46" s="440"/>
      <c r="M46" s="415"/>
      <c r="N46" s="415"/>
      <c r="O46" s="409"/>
      <c r="P46" s="410"/>
      <c r="Q46" s="415"/>
      <c r="R46" s="152"/>
      <c r="S46" s="92"/>
      <c r="T46" s="99"/>
      <c r="U46" s="441"/>
      <c r="V46" s="441"/>
      <c r="W46" s="92"/>
      <c r="X46" s="92"/>
      <c r="Y46" s="92"/>
      <c r="Z46" s="92"/>
      <c r="AA46" s="92"/>
      <c r="AB46" s="92"/>
      <c r="AC46" s="92"/>
      <c r="AD46" s="92"/>
      <c r="AE46" s="92"/>
      <c r="AF46" s="92"/>
      <c r="AG46" s="92"/>
      <c r="AH46" s="416" t="s">
        <v>6992</v>
      </c>
      <c r="AI46" s="417">
        <v>0.12</v>
      </c>
      <c r="AJ46" s="417">
        <v>1987</v>
      </c>
      <c r="AK46" s="416" t="s">
        <v>6993</v>
      </c>
      <c r="AL46" s="92"/>
    </row>
    <row r="47" spans="2:38" ht="45" x14ac:dyDescent="0.25">
      <c r="B47" s="406">
        <f t="shared" si="0"/>
        <v>42</v>
      </c>
      <c r="C47" s="445" t="s">
        <v>6966</v>
      </c>
      <c r="D47" s="92"/>
      <c r="E47" s="146"/>
      <c r="F47" s="99"/>
      <c r="G47" s="439"/>
      <c r="H47" s="99"/>
      <c r="I47" s="99"/>
      <c r="J47" s="92"/>
      <c r="K47" s="99"/>
      <c r="L47" s="440"/>
      <c r="M47" s="415"/>
      <c r="N47" s="415"/>
      <c r="O47" s="409"/>
      <c r="P47" s="410"/>
      <c r="Q47" s="415"/>
      <c r="R47" s="152"/>
      <c r="S47" s="92"/>
      <c r="T47" s="99"/>
      <c r="U47" s="441"/>
      <c r="V47" s="441"/>
      <c r="W47" s="92"/>
      <c r="X47" s="92"/>
      <c r="Y47" s="92"/>
      <c r="Z47" s="92"/>
      <c r="AA47" s="92"/>
      <c r="AB47" s="92"/>
      <c r="AC47" s="92"/>
      <c r="AD47" s="92"/>
      <c r="AE47" s="92"/>
      <c r="AF47" s="92"/>
      <c r="AG47" s="92"/>
      <c r="AH47" s="416" t="s">
        <v>6994</v>
      </c>
      <c r="AI47" s="417">
        <v>0.08</v>
      </c>
      <c r="AJ47" s="417">
        <v>1987</v>
      </c>
      <c r="AK47" s="413" t="s">
        <v>6995</v>
      </c>
      <c r="AL47" s="92"/>
    </row>
    <row r="48" spans="2:38" ht="51" x14ac:dyDescent="0.25">
      <c r="B48" s="406">
        <f>B47+1</f>
        <v>43</v>
      </c>
      <c r="C48" s="445" t="s">
        <v>6966</v>
      </c>
      <c r="D48" s="92"/>
      <c r="E48" s="146"/>
      <c r="F48" s="99"/>
      <c r="G48" s="439"/>
      <c r="H48" s="99"/>
      <c r="I48" s="99"/>
      <c r="J48" s="92"/>
      <c r="K48" s="99"/>
      <c r="L48" s="440"/>
      <c r="M48" s="415"/>
      <c r="N48" s="415"/>
      <c r="O48" s="409"/>
      <c r="P48" s="410"/>
      <c r="Q48" s="415"/>
      <c r="R48" s="152" t="s">
        <v>1693</v>
      </c>
      <c r="S48" s="92">
        <v>19</v>
      </c>
      <c r="T48" s="99">
        <v>1964</v>
      </c>
      <c r="U48" s="441" t="s">
        <v>1016</v>
      </c>
      <c r="V48" s="406" t="s">
        <v>6996</v>
      </c>
      <c r="W48" s="92"/>
      <c r="X48" s="92"/>
      <c r="Y48" s="442"/>
      <c r="Z48" s="443"/>
      <c r="AA48" s="443"/>
      <c r="AB48" s="443"/>
      <c r="AC48" s="443"/>
      <c r="AD48" s="92"/>
      <c r="AE48" s="443"/>
      <c r="AF48" s="443"/>
      <c r="AG48" s="92"/>
      <c r="AH48" s="411"/>
      <c r="AI48" s="413"/>
      <c r="AJ48" s="413"/>
      <c r="AK48" s="414"/>
      <c r="AL48" s="92"/>
    </row>
    <row r="49" spans="2:38" ht="39" x14ac:dyDescent="0.25">
      <c r="B49" s="406">
        <f t="shared" si="0"/>
        <v>44</v>
      </c>
      <c r="C49" s="407" t="s">
        <v>6997</v>
      </c>
      <c r="D49" s="92"/>
      <c r="E49" s="146"/>
      <c r="F49" s="99"/>
      <c r="G49" s="439"/>
      <c r="H49" s="99"/>
      <c r="I49" s="99"/>
      <c r="J49" s="92"/>
      <c r="K49" s="99"/>
      <c r="L49" s="440"/>
      <c r="M49" s="415"/>
      <c r="N49" s="415" t="s">
        <v>6998</v>
      </c>
      <c r="O49" s="409">
        <v>0.14000000000000001</v>
      </c>
      <c r="P49" s="410" t="s">
        <v>1715</v>
      </c>
      <c r="Q49" s="415" t="s">
        <v>1598</v>
      </c>
      <c r="R49" s="444"/>
      <c r="S49" s="92"/>
      <c r="T49" s="99"/>
      <c r="U49" s="441"/>
      <c r="V49" s="413"/>
      <c r="W49" s="92"/>
      <c r="X49" s="92"/>
      <c r="Y49" s="442"/>
      <c r="Z49" s="443"/>
      <c r="AA49" s="443"/>
      <c r="AB49" s="443"/>
      <c r="AC49" s="443"/>
      <c r="AD49" s="92"/>
      <c r="AE49" s="443"/>
      <c r="AF49" s="443"/>
      <c r="AG49" s="92"/>
      <c r="AH49" s="414"/>
      <c r="AI49" s="412"/>
      <c r="AJ49" s="412"/>
      <c r="AK49" s="414"/>
      <c r="AL49" s="92"/>
    </row>
    <row r="50" spans="2:38" ht="51" x14ac:dyDescent="0.25">
      <c r="B50" s="406">
        <f t="shared" si="0"/>
        <v>45</v>
      </c>
      <c r="C50" s="445" t="s">
        <v>6966</v>
      </c>
      <c r="D50" s="92"/>
      <c r="E50" s="146"/>
      <c r="F50" s="99"/>
      <c r="G50" s="439"/>
      <c r="H50" s="99"/>
      <c r="I50" s="99"/>
      <c r="J50" s="92"/>
      <c r="K50" s="99"/>
      <c r="L50" s="440"/>
      <c r="M50" s="415"/>
      <c r="N50" s="415"/>
      <c r="O50" s="409"/>
      <c r="P50" s="410"/>
      <c r="Q50" s="415"/>
      <c r="R50" s="444" t="s">
        <v>5600</v>
      </c>
      <c r="S50" s="92">
        <v>9</v>
      </c>
      <c r="T50" s="99">
        <v>1984</v>
      </c>
      <c r="U50" s="441" t="s">
        <v>1016</v>
      </c>
      <c r="V50" s="406" t="s">
        <v>6999</v>
      </c>
      <c r="W50" s="92"/>
      <c r="X50" s="92"/>
      <c r="Y50" s="442"/>
      <c r="Z50" s="443"/>
      <c r="AA50" s="443"/>
      <c r="AB50" s="443"/>
      <c r="AC50" s="443"/>
      <c r="AD50" s="92"/>
      <c r="AE50" s="443"/>
      <c r="AF50" s="443"/>
      <c r="AG50" s="92"/>
      <c r="AH50" s="411"/>
      <c r="AI50" s="412"/>
      <c r="AJ50" s="413"/>
      <c r="AK50" s="414"/>
      <c r="AL50" s="92"/>
    </row>
    <row r="51" spans="2:38" ht="39" x14ac:dyDescent="0.25">
      <c r="B51" s="406">
        <f t="shared" si="0"/>
        <v>46</v>
      </c>
      <c r="C51" s="445" t="s">
        <v>6966</v>
      </c>
      <c r="D51" s="92"/>
      <c r="E51" s="146"/>
      <c r="F51" s="99"/>
      <c r="G51" s="439"/>
      <c r="H51" s="99"/>
      <c r="I51" s="99"/>
      <c r="J51" s="92"/>
      <c r="K51" s="99"/>
      <c r="L51" s="440"/>
      <c r="M51" s="415" t="s">
        <v>7000</v>
      </c>
      <c r="N51" s="415" t="s">
        <v>7001</v>
      </c>
      <c r="O51" s="409">
        <v>0.45</v>
      </c>
      <c r="P51" s="410" t="s">
        <v>1655</v>
      </c>
      <c r="Q51" s="415" t="s">
        <v>7002</v>
      </c>
      <c r="R51" s="152"/>
      <c r="S51" s="92"/>
      <c r="T51" s="99"/>
      <c r="U51" s="441"/>
      <c r="V51" s="441"/>
      <c r="W51" s="92"/>
      <c r="X51" s="92"/>
      <c r="Y51" s="125"/>
      <c r="Z51" s="95"/>
      <c r="AA51" s="92"/>
      <c r="AB51" s="122"/>
      <c r="AC51" s="92"/>
      <c r="AD51" s="92"/>
      <c r="AE51" s="92"/>
      <c r="AF51" s="92"/>
      <c r="AG51" s="92"/>
      <c r="AH51" s="416"/>
      <c r="AI51" s="417"/>
      <c r="AJ51" s="417"/>
      <c r="AK51" s="416"/>
      <c r="AL51" s="92"/>
    </row>
    <row r="52" spans="2:38" ht="39" x14ac:dyDescent="0.25">
      <c r="B52" s="406">
        <f t="shared" si="0"/>
        <v>47</v>
      </c>
      <c r="C52" s="407" t="s">
        <v>7003</v>
      </c>
      <c r="D52" s="92"/>
      <c r="E52" s="146"/>
      <c r="F52" s="99"/>
      <c r="G52" s="439"/>
      <c r="H52" s="99"/>
      <c r="I52" s="99"/>
      <c r="J52" s="92"/>
      <c r="K52" s="99"/>
      <c r="L52" s="440"/>
      <c r="M52" s="415" t="s">
        <v>7004</v>
      </c>
      <c r="N52" s="415" t="s">
        <v>7005</v>
      </c>
      <c r="O52" s="409">
        <v>0.6</v>
      </c>
      <c r="P52" s="410" t="s">
        <v>1651</v>
      </c>
      <c r="Q52" s="415" t="s">
        <v>1601</v>
      </c>
      <c r="R52" s="152"/>
      <c r="S52" s="92"/>
      <c r="T52" s="99"/>
      <c r="U52" s="441"/>
      <c r="V52" s="441"/>
      <c r="W52" s="92"/>
      <c r="X52" s="92"/>
      <c r="Y52" s="125"/>
      <c r="Z52" s="95"/>
      <c r="AA52" s="92"/>
      <c r="AB52" s="122"/>
      <c r="AC52" s="92"/>
      <c r="AD52" s="92"/>
      <c r="AE52" s="92"/>
      <c r="AF52" s="92"/>
      <c r="AG52" s="92"/>
      <c r="AH52" s="416"/>
      <c r="AI52" s="417"/>
      <c r="AJ52" s="417"/>
      <c r="AK52" s="416"/>
      <c r="AL52" s="92"/>
    </row>
    <row r="53" spans="2:38" ht="39" x14ac:dyDescent="0.25">
      <c r="B53" s="406">
        <f t="shared" si="0"/>
        <v>48</v>
      </c>
      <c r="C53" s="445" t="s">
        <v>6966</v>
      </c>
      <c r="D53" s="92"/>
      <c r="E53" s="146"/>
      <c r="F53" s="99"/>
      <c r="G53" s="439"/>
      <c r="H53" s="99"/>
      <c r="I53" s="99"/>
      <c r="J53" s="92"/>
      <c r="K53" s="99"/>
      <c r="L53" s="440"/>
      <c r="M53" s="152" t="s">
        <v>6981</v>
      </c>
      <c r="N53" s="152" t="s">
        <v>7006</v>
      </c>
      <c r="O53" s="110">
        <v>0.8</v>
      </c>
      <c r="P53" s="110">
        <v>1987</v>
      </c>
      <c r="Q53" s="152" t="s">
        <v>6931</v>
      </c>
      <c r="R53" s="152"/>
      <c r="S53" s="92"/>
      <c r="T53" s="99"/>
      <c r="U53" s="441"/>
      <c r="V53" s="441"/>
      <c r="W53" s="92"/>
      <c r="X53" s="92"/>
      <c r="Y53" s="416"/>
      <c r="Z53" s="417"/>
      <c r="AA53" s="417"/>
      <c r="AB53" s="416"/>
      <c r="AC53" s="417"/>
      <c r="AD53" s="92"/>
      <c r="AE53" s="413"/>
      <c r="AF53" s="417"/>
      <c r="AG53" s="92"/>
      <c r="AH53" s="416"/>
      <c r="AI53" s="417"/>
      <c r="AJ53" s="417"/>
      <c r="AK53" s="416"/>
      <c r="AL53" s="92"/>
    </row>
    <row r="54" spans="2:38" ht="39" x14ac:dyDescent="0.25">
      <c r="B54" s="406">
        <f t="shared" si="0"/>
        <v>49</v>
      </c>
      <c r="C54" s="407" t="s">
        <v>7003</v>
      </c>
      <c r="D54" s="92"/>
      <c r="E54" s="146"/>
      <c r="F54" s="99"/>
      <c r="G54" s="439"/>
      <c r="H54" s="99"/>
      <c r="I54" s="99"/>
      <c r="J54" s="92"/>
      <c r="K54" s="99"/>
      <c r="L54" s="440"/>
      <c r="M54" s="437" t="s">
        <v>7007</v>
      </c>
      <c r="N54" s="437" t="s">
        <v>7008</v>
      </c>
      <c r="O54" s="99">
        <v>0.28000000000000003</v>
      </c>
      <c r="P54" s="99">
        <v>1975</v>
      </c>
      <c r="Q54" s="152" t="s">
        <v>7002</v>
      </c>
      <c r="R54" s="152"/>
      <c r="S54" s="92"/>
      <c r="T54" s="99"/>
      <c r="U54" s="441"/>
      <c r="V54" s="441"/>
      <c r="W54" s="92"/>
      <c r="X54" s="92"/>
      <c r="Y54" s="92"/>
      <c r="Z54" s="92"/>
      <c r="AA54" s="92"/>
      <c r="AB54" s="92"/>
      <c r="AC54" s="92"/>
      <c r="AD54" s="92"/>
      <c r="AE54" s="92"/>
      <c r="AF54" s="92"/>
      <c r="AG54" s="92"/>
      <c r="AH54" s="416"/>
      <c r="AI54" s="417"/>
      <c r="AJ54" s="417"/>
      <c r="AK54" s="416"/>
      <c r="AL54" s="92"/>
    </row>
    <row r="55" spans="2:38" ht="60" x14ac:dyDescent="0.25">
      <c r="B55" s="406">
        <f t="shared" si="0"/>
        <v>50</v>
      </c>
      <c r="C55" s="445" t="s">
        <v>6966</v>
      </c>
      <c r="D55" s="92"/>
      <c r="E55" s="146"/>
      <c r="F55" s="99"/>
      <c r="G55" s="439"/>
      <c r="H55" s="99"/>
      <c r="I55" s="99"/>
      <c r="J55" s="92"/>
      <c r="K55" s="99"/>
      <c r="L55" s="440"/>
      <c r="M55" s="437"/>
      <c r="N55" s="437"/>
      <c r="O55" s="99"/>
      <c r="P55" s="99"/>
      <c r="Q55" s="152"/>
      <c r="R55" s="152"/>
      <c r="S55" s="92"/>
      <c r="T55" s="99"/>
      <c r="U55" s="441"/>
      <c r="V55" s="441"/>
      <c r="W55" s="92"/>
      <c r="X55" s="92"/>
      <c r="Y55" s="125" t="s">
        <v>7009</v>
      </c>
      <c r="Z55" s="95">
        <v>0.24</v>
      </c>
      <c r="AA55" s="92"/>
      <c r="AB55" s="122" t="s">
        <v>7010</v>
      </c>
      <c r="AC55" s="92"/>
      <c r="AD55" s="92"/>
      <c r="AE55" s="92"/>
      <c r="AF55" s="92"/>
      <c r="AG55" s="92"/>
      <c r="AH55" s="416" t="s">
        <v>7011</v>
      </c>
      <c r="AI55" s="417">
        <v>0.32</v>
      </c>
      <c r="AJ55" s="417">
        <v>1992</v>
      </c>
      <c r="AK55" s="416" t="s">
        <v>186</v>
      </c>
      <c r="AL55" s="92"/>
    </row>
    <row r="56" spans="2:38" ht="60" x14ac:dyDescent="0.25">
      <c r="B56" s="406">
        <f t="shared" si="0"/>
        <v>51</v>
      </c>
      <c r="C56" s="445" t="s">
        <v>6966</v>
      </c>
      <c r="D56" s="92"/>
      <c r="E56" s="146"/>
      <c r="F56" s="99"/>
      <c r="G56" s="439"/>
      <c r="H56" s="99"/>
      <c r="I56" s="99"/>
      <c r="J56" s="92"/>
      <c r="K56" s="99"/>
      <c r="L56" s="440"/>
      <c r="M56" s="437"/>
      <c r="N56" s="437"/>
      <c r="O56" s="99"/>
      <c r="P56" s="99"/>
      <c r="Q56" s="152"/>
      <c r="R56" s="152"/>
      <c r="S56" s="92"/>
      <c r="T56" s="99"/>
      <c r="U56" s="441"/>
      <c r="V56" s="441"/>
      <c r="W56" s="92"/>
      <c r="X56" s="92"/>
      <c r="Y56" s="125"/>
      <c r="Z56" s="95"/>
      <c r="AA56" s="92"/>
      <c r="AB56" s="122"/>
      <c r="AC56" s="92"/>
      <c r="AD56" s="92"/>
      <c r="AE56" s="92"/>
      <c r="AF56" s="92"/>
      <c r="AG56" s="92"/>
      <c r="AH56" s="416" t="s">
        <v>7012</v>
      </c>
      <c r="AI56" s="417">
        <v>0.06</v>
      </c>
      <c r="AJ56" s="417">
        <v>1992</v>
      </c>
      <c r="AK56" s="416" t="s">
        <v>7013</v>
      </c>
      <c r="AL56" s="92"/>
    </row>
    <row r="57" spans="2:38" ht="45" x14ac:dyDescent="0.25">
      <c r="B57" s="406">
        <f t="shared" si="0"/>
        <v>52</v>
      </c>
      <c r="C57" s="445" t="s">
        <v>6966</v>
      </c>
      <c r="D57" s="92"/>
      <c r="E57" s="146"/>
      <c r="F57" s="99"/>
      <c r="G57" s="439"/>
      <c r="H57" s="99"/>
      <c r="I57" s="99"/>
      <c r="J57" s="92"/>
      <c r="K57" s="99"/>
      <c r="L57" s="440"/>
      <c r="M57" s="437"/>
      <c r="N57" s="437"/>
      <c r="O57" s="99"/>
      <c r="P57" s="99"/>
      <c r="Q57" s="152"/>
      <c r="R57" s="152"/>
      <c r="S57" s="92"/>
      <c r="T57" s="99"/>
      <c r="U57" s="441"/>
      <c r="V57" s="441"/>
      <c r="W57" s="92"/>
      <c r="X57" s="92"/>
      <c r="Y57" s="416" t="s">
        <v>7014</v>
      </c>
      <c r="Z57" s="417">
        <v>0.08</v>
      </c>
      <c r="AA57" s="417">
        <v>2003</v>
      </c>
      <c r="AB57" s="416" t="s">
        <v>7015</v>
      </c>
      <c r="AC57" s="417">
        <v>3</v>
      </c>
      <c r="AD57" s="92"/>
      <c r="AE57" s="413"/>
      <c r="AF57" s="417">
        <v>3</v>
      </c>
      <c r="AG57" s="92"/>
      <c r="AH57" s="416" t="s">
        <v>7016</v>
      </c>
      <c r="AI57" s="417">
        <v>0.3</v>
      </c>
      <c r="AJ57" s="417">
        <v>1977</v>
      </c>
      <c r="AK57" s="416" t="s">
        <v>592</v>
      </c>
      <c r="AL57" s="92"/>
    </row>
    <row r="58" spans="2:38" ht="60" x14ac:dyDescent="0.25">
      <c r="B58" s="406">
        <f t="shared" si="0"/>
        <v>53</v>
      </c>
      <c r="C58" s="445" t="s">
        <v>6966</v>
      </c>
      <c r="D58" s="92"/>
      <c r="E58" s="146"/>
      <c r="F58" s="99"/>
      <c r="G58" s="439"/>
      <c r="H58" s="99"/>
      <c r="I58" s="99"/>
      <c r="J58" s="92"/>
      <c r="K58" s="99"/>
      <c r="L58" s="440"/>
      <c r="M58" s="437"/>
      <c r="N58" s="437"/>
      <c r="O58" s="99"/>
      <c r="P58" s="99"/>
      <c r="Q58" s="152"/>
      <c r="R58" s="152"/>
      <c r="S58" s="92"/>
      <c r="T58" s="99"/>
      <c r="U58" s="441"/>
      <c r="V58" s="441"/>
      <c r="W58" s="92"/>
      <c r="X58" s="92"/>
      <c r="Y58" s="92"/>
      <c r="Z58" s="92"/>
      <c r="AA58" s="92"/>
      <c r="AB58" s="92"/>
      <c r="AC58" s="92"/>
      <c r="AD58" s="92"/>
      <c r="AE58" s="92"/>
      <c r="AF58" s="92"/>
      <c r="AG58" s="92"/>
      <c r="AH58" s="416" t="s">
        <v>7017</v>
      </c>
      <c r="AI58" s="417">
        <v>4.4999999999999998E-2</v>
      </c>
      <c r="AJ58" s="417">
        <v>1981</v>
      </c>
      <c r="AK58" s="416" t="s">
        <v>89</v>
      </c>
      <c r="AL58" s="92"/>
    </row>
    <row r="59" spans="2:38" ht="45" x14ac:dyDescent="0.25">
      <c r="B59" s="406">
        <f t="shared" si="0"/>
        <v>54</v>
      </c>
      <c r="C59" s="445" t="s">
        <v>6966</v>
      </c>
      <c r="D59" s="92"/>
      <c r="E59" s="146"/>
      <c r="F59" s="99"/>
      <c r="G59" s="439"/>
      <c r="H59" s="99"/>
      <c r="I59" s="99"/>
      <c r="J59" s="92"/>
      <c r="K59" s="99"/>
      <c r="L59" s="440"/>
      <c r="M59" s="437"/>
      <c r="N59" s="437"/>
      <c r="O59" s="99"/>
      <c r="P59" s="99"/>
      <c r="Q59" s="152"/>
      <c r="R59" s="152"/>
      <c r="S59" s="92"/>
      <c r="T59" s="99"/>
      <c r="U59" s="441"/>
      <c r="V59" s="441"/>
      <c r="W59" s="92"/>
      <c r="X59" s="92"/>
      <c r="Y59" s="92"/>
      <c r="Z59" s="92"/>
      <c r="AA59" s="92"/>
      <c r="AB59" s="92"/>
      <c r="AC59" s="92"/>
      <c r="AD59" s="92"/>
      <c r="AE59" s="92"/>
      <c r="AF59" s="92"/>
      <c r="AG59" s="92"/>
      <c r="AH59" s="416" t="s">
        <v>7018</v>
      </c>
      <c r="AI59" s="417">
        <v>0.11</v>
      </c>
      <c r="AJ59" s="417">
        <v>1984</v>
      </c>
      <c r="AK59" s="416" t="s">
        <v>89</v>
      </c>
      <c r="AL59" s="92"/>
    </row>
    <row r="60" spans="2:38" ht="75" x14ac:dyDescent="0.25">
      <c r="B60" s="406">
        <f t="shared" si="0"/>
        <v>55</v>
      </c>
      <c r="C60" s="445" t="s">
        <v>6966</v>
      </c>
      <c r="D60" s="92"/>
      <c r="E60" s="146"/>
      <c r="F60" s="99"/>
      <c r="G60" s="439"/>
      <c r="H60" s="99"/>
      <c r="I60" s="99"/>
      <c r="J60" s="92"/>
      <c r="K60" s="99"/>
      <c r="L60" s="440"/>
      <c r="M60" s="437"/>
      <c r="N60" s="437"/>
      <c r="O60" s="99"/>
      <c r="P60" s="99"/>
      <c r="Q60" s="152"/>
      <c r="R60" s="152"/>
      <c r="S60" s="92"/>
      <c r="T60" s="99"/>
      <c r="U60" s="441"/>
      <c r="V60" s="441"/>
      <c r="W60" s="92"/>
      <c r="X60" s="92"/>
      <c r="Y60" s="416" t="s">
        <v>7019</v>
      </c>
      <c r="Z60" s="412">
        <v>0.77800000000000002</v>
      </c>
      <c r="AA60" s="417">
        <v>2019</v>
      </c>
      <c r="AB60" s="416" t="s">
        <v>7020</v>
      </c>
      <c r="AC60" s="417">
        <v>25</v>
      </c>
      <c r="AD60" s="92"/>
      <c r="AE60" s="417"/>
      <c r="AF60" s="417">
        <v>25</v>
      </c>
      <c r="AG60" s="92"/>
      <c r="AH60" s="416" t="s">
        <v>7021</v>
      </c>
      <c r="AI60" s="417">
        <v>3.9E-2</v>
      </c>
      <c r="AJ60" s="417">
        <v>2019</v>
      </c>
      <c r="AK60" s="406" t="s">
        <v>7022</v>
      </c>
      <c r="AL60" s="92"/>
    </row>
    <row r="61" spans="2:38" ht="45" x14ac:dyDescent="0.25">
      <c r="B61" s="406">
        <f t="shared" si="0"/>
        <v>56</v>
      </c>
      <c r="C61" s="445" t="s">
        <v>6966</v>
      </c>
      <c r="D61" s="92"/>
      <c r="E61" s="146"/>
      <c r="F61" s="99"/>
      <c r="G61" s="439"/>
      <c r="H61" s="99"/>
      <c r="I61" s="99"/>
      <c r="J61" s="92"/>
      <c r="K61" s="99"/>
      <c r="L61" s="440"/>
      <c r="M61" s="437"/>
      <c r="N61" s="437"/>
      <c r="O61" s="99"/>
      <c r="P61" s="99"/>
      <c r="Q61" s="152"/>
      <c r="R61" s="152"/>
      <c r="S61" s="92"/>
      <c r="T61" s="99"/>
      <c r="U61" s="441"/>
      <c r="V61" s="441"/>
      <c r="W61" s="92"/>
      <c r="X61" s="92"/>
      <c r="Y61" s="413" t="s">
        <v>7023</v>
      </c>
      <c r="Z61" s="412">
        <v>0.08</v>
      </c>
      <c r="AA61" s="413"/>
      <c r="AB61" s="406" t="s">
        <v>7024</v>
      </c>
      <c r="AC61" s="412">
        <v>8</v>
      </c>
      <c r="AD61" s="92"/>
      <c r="AE61" s="416"/>
      <c r="AF61" s="412"/>
      <c r="AG61" s="92"/>
      <c r="AH61" s="125" t="s">
        <v>7025</v>
      </c>
      <c r="AI61" s="122">
        <v>0.3</v>
      </c>
      <c r="AJ61" s="125"/>
      <c r="AK61" s="125" t="s">
        <v>2627</v>
      </c>
      <c r="AL61" s="92"/>
    </row>
    <row r="62" spans="2:38" ht="45" x14ac:dyDescent="0.25">
      <c r="B62" s="406">
        <f t="shared" si="0"/>
        <v>57</v>
      </c>
      <c r="C62" s="445" t="s">
        <v>6966</v>
      </c>
      <c r="D62" s="92"/>
      <c r="E62" s="146"/>
      <c r="F62" s="99"/>
      <c r="G62" s="439"/>
      <c r="H62" s="99"/>
      <c r="I62" s="99"/>
      <c r="J62" s="92"/>
      <c r="K62" s="99"/>
      <c r="L62" s="440"/>
      <c r="M62" s="437"/>
      <c r="N62" s="437"/>
      <c r="O62" s="99"/>
      <c r="P62" s="99"/>
      <c r="Q62" s="152"/>
      <c r="R62" s="152"/>
      <c r="S62" s="92"/>
      <c r="T62" s="99"/>
      <c r="U62" s="441"/>
      <c r="V62" s="441"/>
      <c r="W62" s="92"/>
      <c r="X62" s="92"/>
      <c r="Y62" s="416"/>
      <c r="Z62" s="417"/>
      <c r="AA62" s="417"/>
      <c r="AB62" s="416"/>
      <c r="AC62" s="412"/>
      <c r="AD62" s="92"/>
      <c r="AE62" s="413"/>
      <c r="AF62" s="412"/>
      <c r="AG62" s="92"/>
      <c r="AH62" s="125" t="s">
        <v>7026</v>
      </c>
      <c r="AI62" s="95">
        <v>0.24</v>
      </c>
      <c r="AJ62" s="92"/>
      <c r="AK62" s="122" t="s">
        <v>7027</v>
      </c>
      <c r="AL62" s="92"/>
    </row>
    <row r="63" spans="2:38" ht="45" x14ac:dyDescent="0.25">
      <c r="B63" s="406">
        <f t="shared" si="0"/>
        <v>58</v>
      </c>
      <c r="C63" s="445" t="s">
        <v>6966</v>
      </c>
      <c r="D63" s="92"/>
      <c r="E63" s="146"/>
      <c r="F63" s="99"/>
      <c r="G63" s="439"/>
      <c r="H63" s="99"/>
      <c r="I63" s="99"/>
      <c r="J63" s="92"/>
      <c r="K63" s="99"/>
      <c r="L63" s="440"/>
      <c r="M63" s="437"/>
      <c r="N63" s="437"/>
      <c r="O63" s="99"/>
      <c r="P63" s="99"/>
      <c r="Q63" s="152"/>
      <c r="R63" s="152"/>
      <c r="S63" s="92"/>
      <c r="T63" s="99"/>
      <c r="U63" s="441"/>
      <c r="V63" s="441"/>
      <c r="W63" s="92"/>
      <c r="X63" s="92"/>
      <c r="Y63" s="123" t="s">
        <v>7028</v>
      </c>
      <c r="Z63" s="95">
        <v>0.20899999999999999</v>
      </c>
      <c r="AA63" s="95">
        <v>2020</v>
      </c>
      <c r="AB63" s="416" t="s">
        <v>7029</v>
      </c>
      <c r="AC63" s="412">
        <v>10</v>
      </c>
      <c r="AD63" s="92"/>
      <c r="AE63" s="413"/>
      <c r="AF63" s="412">
        <v>10</v>
      </c>
      <c r="AG63" s="92"/>
      <c r="AH63" s="125" t="s">
        <v>7030</v>
      </c>
      <c r="AI63" s="122" t="s">
        <v>7031</v>
      </c>
      <c r="AJ63" s="95">
        <v>2020</v>
      </c>
      <c r="AK63" s="122" t="s">
        <v>7032</v>
      </c>
      <c r="AL63" s="92"/>
    </row>
    <row r="64" spans="2:38" ht="105" x14ac:dyDescent="0.25">
      <c r="B64" s="406">
        <f t="shared" si="0"/>
        <v>59</v>
      </c>
      <c r="C64" s="445" t="s">
        <v>6966</v>
      </c>
      <c r="D64" s="92"/>
      <c r="E64" s="146"/>
      <c r="F64" s="99"/>
      <c r="G64" s="439"/>
      <c r="H64" s="99"/>
      <c r="I64" s="99"/>
      <c r="J64" s="92"/>
      <c r="K64" s="99"/>
      <c r="L64" s="440"/>
      <c r="M64" s="437"/>
      <c r="N64" s="437"/>
      <c r="O64" s="99"/>
      <c r="P64" s="99"/>
      <c r="Q64" s="152"/>
      <c r="R64" s="152"/>
      <c r="S64" s="92"/>
      <c r="T64" s="99"/>
      <c r="U64" s="441"/>
      <c r="V64" s="441"/>
      <c r="W64" s="92"/>
      <c r="X64" s="92"/>
      <c r="Y64" s="123" t="s">
        <v>7033</v>
      </c>
      <c r="Z64" s="95">
        <v>2.9000000000000001E-2</v>
      </c>
      <c r="AA64" s="95">
        <v>2021</v>
      </c>
      <c r="AB64" s="416" t="s">
        <v>7029</v>
      </c>
      <c r="AC64" s="412">
        <v>1</v>
      </c>
      <c r="AD64" s="92"/>
      <c r="AE64" s="413"/>
      <c r="AF64" s="412">
        <v>1</v>
      </c>
      <c r="AG64" s="92"/>
      <c r="AH64" s="125"/>
      <c r="AI64" s="122"/>
      <c r="AJ64" s="95"/>
      <c r="AK64" s="122"/>
      <c r="AL64" s="92"/>
    </row>
    <row r="65" spans="2:38" ht="120" x14ac:dyDescent="0.25">
      <c r="B65" s="406">
        <f t="shared" si="0"/>
        <v>60</v>
      </c>
      <c r="C65" s="445" t="s">
        <v>6966</v>
      </c>
      <c r="D65" s="92"/>
      <c r="E65" s="146"/>
      <c r="F65" s="99"/>
      <c r="G65" s="439"/>
      <c r="H65" s="99"/>
      <c r="I65" s="99"/>
      <c r="J65" s="92"/>
      <c r="K65" s="99"/>
      <c r="L65" s="440"/>
      <c r="M65" s="437"/>
      <c r="N65" s="437"/>
      <c r="O65" s="99"/>
      <c r="P65" s="99"/>
      <c r="Q65" s="152"/>
      <c r="R65" s="152"/>
      <c r="S65" s="92"/>
      <c r="T65" s="99"/>
      <c r="U65" s="441"/>
      <c r="V65" s="441"/>
      <c r="W65" s="92"/>
      <c r="X65" s="92"/>
      <c r="Y65" s="125" t="s">
        <v>7034</v>
      </c>
      <c r="Z65" s="95">
        <v>0.04</v>
      </c>
      <c r="AA65" s="95">
        <v>2021</v>
      </c>
      <c r="AB65" s="416" t="s">
        <v>7029</v>
      </c>
      <c r="AC65" s="412">
        <v>2</v>
      </c>
      <c r="AD65" s="92"/>
      <c r="AE65" s="413"/>
      <c r="AF65" s="412">
        <v>2</v>
      </c>
      <c r="AG65" s="92"/>
      <c r="AH65" s="125"/>
      <c r="AI65" s="122"/>
      <c r="AJ65" s="95"/>
      <c r="AK65" s="122"/>
      <c r="AL65" s="92"/>
    </row>
    <row r="66" spans="2:38" ht="60" x14ac:dyDescent="0.25">
      <c r="B66" s="406">
        <f>B63+1</f>
        <v>59</v>
      </c>
      <c r="C66" s="445" t="s">
        <v>6966</v>
      </c>
      <c r="D66" s="92"/>
      <c r="E66" s="146"/>
      <c r="F66" s="99"/>
      <c r="G66" s="439"/>
      <c r="H66" s="99"/>
      <c r="I66" s="99"/>
      <c r="J66" s="92"/>
      <c r="K66" s="99"/>
      <c r="L66" s="440"/>
      <c r="M66" s="437"/>
      <c r="N66" s="437"/>
      <c r="O66" s="99"/>
      <c r="P66" s="99"/>
      <c r="Q66" s="152"/>
      <c r="R66" s="152"/>
      <c r="S66" s="92"/>
      <c r="T66" s="99"/>
      <c r="U66" s="441"/>
      <c r="V66" s="441"/>
      <c r="W66" s="92"/>
      <c r="X66" s="92"/>
      <c r="Y66" s="125" t="s">
        <v>7035</v>
      </c>
      <c r="Z66" s="95">
        <v>3.3000000000000002E-2</v>
      </c>
      <c r="AA66" s="95">
        <v>2020</v>
      </c>
      <c r="AB66" s="416" t="s">
        <v>198</v>
      </c>
      <c r="AC66" s="412">
        <v>1</v>
      </c>
      <c r="AD66" s="92"/>
      <c r="AE66" s="413"/>
      <c r="AF66" s="412">
        <v>1</v>
      </c>
      <c r="AG66" s="92"/>
      <c r="AH66" s="125" t="s">
        <v>7036</v>
      </c>
      <c r="AI66" s="122">
        <v>0.01</v>
      </c>
      <c r="AJ66" s="95">
        <v>2020</v>
      </c>
      <c r="AK66" s="122" t="s">
        <v>7037</v>
      </c>
      <c r="AL66" s="92"/>
    </row>
    <row r="67" spans="2:38" ht="25.5" x14ac:dyDescent="0.25">
      <c r="B67" s="406">
        <f t="shared" si="0"/>
        <v>60</v>
      </c>
      <c r="C67" s="407" t="s">
        <v>6914</v>
      </c>
      <c r="D67" s="92"/>
      <c r="E67" s="146"/>
      <c r="F67" s="99"/>
      <c r="G67" s="439"/>
      <c r="H67" s="99"/>
      <c r="I67" s="99"/>
      <c r="J67" s="92"/>
      <c r="K67" s="99"/>
      <c r="L67" s="440"/>
      <c r="M67" s="415"/>
      <c r="N67" s="415"/>
      <c r="O67" s="409"/>
      <c r="P67" s="410"/>
      <c r="Q67" s="415"/>
      <c r="R67" s="152" t="s">
        <v>1650</v>
      </c>
      <c r="S67" s="92">
        <v>3</v>
      </c>
      <c r="T67" s="99"/>
      <c r="U67" s="441" t="s">
        <v>1016</v>
      </c>
      <c r="V67" s="406" t="s">
        <v>6913</v>
      </c>
      <c r="W67" s="92"/>
      <c r="X67" s="92"/>
      <c r="Y67" s="442"/>
      <c r="Z67" s="443"/>
      <c r="AA67" s="443"/>
      <c r="AB67" s="443"/>
      <c r="AC67" s="443"/>
      <c r="AD67" s="92"/>
      <c r="AE67" s="443"/>
      <c r="AF67" s="443"/>
      <c r="AG67" s="92"/>
      <c r="AH67" s="411"/>
      <c r="AI67" s="412"/>
      <c r="AJ67" s="413"/>
      <c r="AK67" s="414"/>
      <c r="AL67" s="92"/>
    </row>
    <row r="68" spans="2:38" ht="39" x14ac:dyDescent="0.25">
      <c r="B68" s="406">
        <f t="shared" si="0"/>
        <v>61</v>
      </c>
      <c r="C68" s="407" t="s">
        <v>6914</v>
      </c>
      <c r="D68" s="92"/>
      <c r="E68" s="146"/>
      <c r="F68" s="99"/>
      <c r="G68" s="439"/>
      <c r="H68" s="99"/>
      <c r="I68" s="99"/>
      <c r="J68" s="92"/>
      <c r="K68" s="99"/>
      <c r="L68" s="440"/>
      <c r="M68" s="152" t="s">
        <v>7038</v>
      </c>
      <c r="N68" s="152" t="s">
        <v>7039</v>
      </c>
      <c r="O68" s="99">
        <v>0.24</v>
      </c>
      <c r="P68" s="99">
        <v>1960</v>
      </c>
      <c r="Q68" s="112" t="s">
        <v>7040</v>
      </c>
      <c r="R68" s="152"/>
      <c r="S68" s="92"/>
      <c r="T68" s="99"/>
      <c r="U68" s="441"/>
      <c r="V68" s="441"/>
      <c r="W68" s="92"/>
      <c r="X68" s="92"/>
      <c r="Y68" s="92"/>
      <c r="Z68" s="92"/>
      <c r="AA68" s="92"/>
      <c r="AB68" s="92"/>
      <c r="AC68" s="92"/>
      <c r="AD68" s="92"/>
      <c r="AE68" s="92"/>
      <c r="AF68" s="92"/>
      <c r="AG68" s="92"/>
      <c r="AH68" s="416"/>
      <c r="AI68" s="412"/>
      <c r="AJ68" s="406"/>
      <c r="AK68" s="406"/>
      <c r="AL68" s="92"/>
    </row>
    <row r="69" spans="2:38" ht="45" x14ac:dyDescent="0.25">
      <c r="B69" s="406">
        <f t="shared" si="0"/>
        <v>62</v>
      </c>
      <c r="C69" s="407" t="s">
        <v>6914</v>
      </c>
      <c r="D69" s="92"/>
      <c r="E69" s="146"/>
      <c r="F69" s="99"/>
      <c r="G69" s="439"/>
      <c r="H69" s="99"/>
      <c r="I69" s="99"/>
      <c r="J69" s="92"/>
      <c r="K69" s="99"/>
      <c r="L69" s="440"/>
      <c r="M69" s="152"/>
      <c r="N69" s="152"/>
      <c r="O69" s="99"/>
      <c r="P69" s="99"/>
      <c r="Q69" s="112"/>
      <c r="R69" s="152"/>
      <c r="S69" s="92"/>
      <c r="T69" s="99"/>
      <c r="U69" s="441"/>
      <c r="V69" s="441"/>
      <c r="W69" s="92"/>
      <c r="X69" s="92"/>
      <c r="Y69" s="92"/>
      <c r="Z69" s="92"/>
      <c r="AA69" s="92"/>
      <c r="AB69" s="92"/>
      <c r="AC69" s="92"/>
      <c r="AD69" s="92"/>
      <c r="AE69" s="92"/>
      <c r="AF69" s="92"/>
      <c r="AG69" s="92"/>
      <c r="AH69" s="416" t="s">
        <v>7041</v>
      </c>
      <c r="AI69" s="412">
        <v>0.24</v>
      </c>
      <c r="AJ69" s="406">
        <v>1963</v>
      </c>
      <c r="AK69" s="406" t="s">
        <v>7042</v>
      </c>
      <c r="AL69" s="92"/>
    </row>
    <row r="70" spans="2:38" ht="45" x14ac:dyDescent="0.25">
      <c r="B70" s="406">
        <f t="shared" si="0"/>
        <v>63</v>
      </c>
      <c r="C70" s="407" t="s">
        <v>6914</v>
      </c>
      <c r="D70" s="92"/>
      <c r="E70" s="146"/>
      <c r="F70" s="99"/>
      <c r="G70" s="439"/>
      <c r="H70" s="99"/>
      <c r="I70" s="99"/>
      <c r="J70" s="92"/>
      <c r="K70" s="99"/>
      <c r="L70" s="440"/>
      <c r="M70" s="152"/>
      <c r="N70" s="152"/>
      <c r="O70" s="99"/>
      <c r="P70" s="99"/>
      <c r="Q70" s="112"/>
      <c r="R70" s="152"/>
      <c r="S70" s="92"/>
      <c r="T70" s="99"/>
      <c r="U70" s="441"/>
      <c r="V70" s="441"/>
      <c r="W70" s="92"/>
      <c r="X70" s="92"/>
      <c r="Y70" s="92"/>
      <c r="Z70" s="92"/>
      <c r="AA70" s="92"/>
      <c r="AB70" s="92"/>
      <c r="AC70" s="92"/>
      <c r="AD70" s="92"/>
      <c r="AE70" s="92"/>
      <c r="AF70" s="92"/>
      <c r="AG70" s="92"/>
      <c r="AH70" s="416" t="s">
        <v>7043</v>
      </c>
      <c r="AI70" s="412">
        <v>0.24</v>
      </c>
      <c r="AJ70" s="406">
        <v>1963</v>
      </c>
      <c r="AK70" s="406" t="s">
        <v>7042</v>
      </c>
      <c r="AL70" s="92"/>
    </row>
    <row r="71" spans="2:38" ht="63.75" x14ac:dyDescent="0.25">
      <c r="B71" s="406">
        <f t="shared" si="0"/>
        <v>64</v>
      </c>
      <c r="C71" s="407" t="s">
        <v>6914</v>
      </c>
      <c r="D71" s="92"/>
      <c r="E71" s="146"/>
      <c r="F71" s="99"/>
      <c r="G71" s="439"/>
      <c r="H71" s="99"/>
      <c r="I71" s="99"/>
      <c r="J71" s="92"/>
      <c r="K71" s="99"/>
      <c r="L71" s="440"/>
      <c r="M71" s="152"/>
      <c r="N71" s="152"/>
      <c r="O71" s="99"/>
      <c r="P71" s="99"/>
      <c r="Q71" s="112"/>
      <c r="R71" s="152"/>
      <c r="S71" s="92"/>
      <c r="T71" s="99"/>
      <c r="U71" s="441"/>
      <c r="V71" s="441"/>
      <c r="W71" s="92"/>
      <c r="X71" s="92"/>
      <c r="Y71" s="416" t="s">
        <v>7044</v>
      </c>
      <c r="Z71" s="417">
        <v>1.34</v>
      </c>
      <c r="AA71" s="417">
        <v>2007</v>
      </c>
      <c r="AB71" s="413" t="s">
        <v>7045</v>
      </c>
      <c r="AC71" s="417">
        <v>18</v>
      </c>
      <c r="AD71" s="92"/>
      <c r="AE71" s="417">
        <v>2</v>
      </c>
      <c r="AF71" s="417">
        <v>20</v>
      </c>
      <c r="AG71" s="92"/>
      <c r="AH71" s="416" t="s">
        <v>7046</v>
      </c>
      <c r="AI71" s="417">
        <v>0.03</v>
      </c>
      <c r="AJ71" s="417">
        <v>2005</v>
      </c>
      <c r="AK71" s="416" t="s">
        <v>161</v>
      </c>
      <c r="AL71" s="92"/>
    </row>
    <row r="72" spans="2:38" ht="75" x14ac:dyDescent="0.25">
      <c r="B72" s="406">
        <f t="shared" ref="B72:B135" si="1">B71+1</f>
        <v>65</v>
      </c>
      <c r="C72" s="407" t="s">
        <v>6914</v>
      </c>
      <c r="D72" s="92"/>
      <c r="E72" s="146"/>
      <c r="F72" s="99"/>
      <c r="G72" s="439"/>
      <c r="H72" s="99"/>
      <c r="I72" s="99"/>
      <c r="J72" s="92"/>
      <c r="K72" s="99"/>
      <c r="L72" s="440"/>
      <c r="M72" s="152"/>
      <c r="N72" s="152"/>
      <c r="O72" s="99"/>
      <c r="P72" s="99"/>
      <c r="Q72" s="112"/>
      <c r="R72" s="152"/>
      <c r="S72" s="92"/>
      <c r="T72" s="99"/>
      <c r="U72" s="441"/>
      <c r="V72" s="441"/>
      <c r="W72" s="92"/>
      <c r="X72" s="92"/>
      <c r="Y72" s="416" t="s">
        <v>7047</v>
      </c>
      <c r="Z72" s="412">
        <v>0.16</v>
      </c>
      <c r="AA72" s="417">
        <v>2007</v>
      </c>
      <c r="AB72" s="416" t="s">
        <v>7048</v>
      </c>
      <c r="AC72" s="417">
        <v>7</v>
      </c>
      <c r="AD72" s="92"/>
      <c r="AE72" s="417">
        <v>1</v>
      </c>
      <c r="AF72" s="417">
        <v>8</v>
      </c>
      <c r="AG72" s="92"/>
      <c r="AH72" s="416" t="s">
        <v>7049</v>
      </c>
      <c r="AI72" s="412">
        <v>4.4999999999999998E-2</v>
      </c>
      <c r="AJ72" s="412">
        <v>1963</v>
      </c>
      <c r="AK72" s="406" t="s">
        <v>7050</v>
      </c>
      <c r="AL72" s="92"/>
    </row>
    <row r="73" spans="2:38" ht="60" x14ac:dyDescent="0.25">
      <c r="B73" s="406">
        <f t="shared" si="1"/>
        <v>66</v>
      </c>
      <c r="C73" s="407" t="s">
        <v>6914</v>
      </c>
      <c r="D73" s="92"/>
      <c r="E73" s="146"/>
      <c r="F73" s="99"/>
      <c r="G73" s="439"/>
      <c r="H73" s="99"/>
      <c r="I73" s="99"/>
      <c r="J73" s="92"/>
      <c r="K73" s="99"/>
      <c r="L73" s="440"/>
      <c r="M73" s="152"/>
      <c r="N73" s="152"/>
      <c r="O73" s="99"/>
      <c r="P73" s="99"/>
      <c r="Q73" s="112"/>
      <c r="R73" s="152"/>
      <c r="S73" s="92"/>
      <c r="T73" s="99"/>
      <c r="U73" s="441"/>
      <c r="V73" s="441"/>
      <c r="W73" s="92"/>
      <c r="X73" s="92"/>
      <c r="Y73" s="416" t="s">
        <v>7051</v>
      </c>
      <c r="Z73" s="412">
        <v>0.04</v>
      </c>
      <c r="AA73" s="417">
        <v>1980</v>
      </c>
      <c r="AB73" s="406" t="s">
        <v>7052</v>
      </c>
      <c r="AC73" s="413"/>
      <c r="AD73" s="92"/>
      <c r="AE73" s="417">
        <v>2</v>
      </c>
      <c r="AF73" s="417">
        <v>2</v>
      </c>
      <c r="AG73" s="92"/>
      <c r="AH73" s="416" t="s">
        <v>7053</v>
      </c>
      <c r="AI73" s="417">
        <v>0.03</v>
      </c>
      <c r="AJ73" s="417">
        <v>1962</v>
      </c>
      <c r="AK73" s="416" t="s">
        <v>7054</v>
      </c>
      <c r="AL73" s="92"/>
    </row>
    <row r="74" spans="2:38" ht="75" x14ac:dyDescent="0.25">
      <c r="B74" s="406">
        <f t="shared" si="1"/>
        <v>67</v>
      </c>
      <c r="C74" s="407" t="s">
        <v>6914</v>
      </c>
      <c r="D74" s="92"/>
      <c r="E74" s="146"/>
      <c r="F74" s="99"/>
      <c r="G74" s="439"/>
      <c r="H74" s="99"/>
      <c r="I74" s="99"/>
      <c r="J74" s="92"/>
      <c r="K74" s="99"/>
      <c r="L74" s="440"/>
      <c r="M74" s="152"/>
      <c r="N74" s="152"/>
      <c r="O74" s="99"/>
      <c r="P74" s="99"/>
      <c r="Q74" s="112"/>
      <c r="R74" s="152"/>
      <c r="S74" s="92"/>
      <c r="T74" s="99"/>
      <c r="U74" s="441"/>
      <c r="V74" s="441"/>
      <c r="W74" s="92"/>
      <c r="X74" s="92"/>
      <c r="Y74" s="125" t="s">
        <v>7055</v>
      </c>
      <c r="Z74" s="95">
        <v>0.2</v>
      </c>
      <c r="AA74" s="92"/>
      <c r="AB74" s="122" t="s">
        <v>7056</v>
      </c>
      <c r="AC74" s="92"/>
      <c r="AD74" s="92"/>
      <c r="AE74" s="92"/>
      <c r="AF74" s="92"/>
      <c r="AG74" s="92"/>
      <c r="AH74" s="416" t="s">
        <v>7057</v>
      </c>
      <c r="AI74" s="417">
        <v>4.4999999999999998E-2</v>
      </c>
      <c r="AJ74" s="416"/>
      <c r="AK74" s="416" t="s">
        <v>7058</v>
      </c>
      <c r="AL74" s="92"/>
    </row>
    <row r="75" spans="2:38" ht="25.5" x14ac:dyDescent="0.25">
      <c r="B75" s="406">
        <f t="shared" si="1"/>
        <v>68</v>
      </c>
      <c r="C75" s="407" t="s">
        <v>6914</v>
      </c>
      <c r="D75" s="92"/>
      <c r="E75" s="146"/>
      <c r="F75" s="99"/>
      <c r="G75" s="439"/>
      <c r="H75" s="99"/>
      <c r="I75" s="99"/>
      <c r="J75" s="92"/>
      <c r="K75" s="99"/>
      <c r="L75" s="440"/>
      <c r="M75" s="415"/>
      <c r="N75" s="415"/>
      <c r="O75" s="410"/>
      <c r="P75" s="410"/>
      <c r="Q75" s="415"/>
      <c r="R75" s="152" t="s">
        <v>1723</v>
      </c>
      <c r="S75" s="92">
        <v>32</v>
      </c>
      <c r="T75" s="99">
        <v>1960</v>
      </c>
      <c r="U75" s="441" t="s">
        <v>1016</v>
      </c>
      <c r="V75" s="406" t="s">
        <v>6913</v>
      </c>
      <c r="W75" s="92"/>
      <c r="X75" s="92"/>
      <c r="Y75" s="442"/>
      <c r="Z75" s="443"/>
      <c r="AA75" s="443"/>
      <c r="AB75" s="443"/>
      <c r="AC75" s="443"/>
      <c r="AD75" s="92"/>
      <c r="AE75" s="443"/>
      <c r="AF75" s="443"/>
      <c r="AG75" s="92"/>
      <c r="AH75" s="411"/>
      <c r="AI75" s="412"/>
      <c r="AJ75" s="413"/>
      <c r="AK75" s="414"/>
      <c r="AL75" s="92"/>
    </row>
    <row r="76" spans="2:38" ht="39" x14ac:dyDescent="0.25">
      <c r="B76" s="406">
        <f t="shared" si="1"/>
        <v>69</v>
      </c>
      <c r="C76" s="407" t="s">
        <v>6914</v>
      </c>
      <c r="D76" s="92"/>
      <c r="E76" s="146"/>
      <c r="F76" s="99"/>
      <c r="G76" s="439"/>
      <c r="H76" s="99"/>
      <c r="I76" s="99"/>
      <c r="J76" s="92"/>
      <c r="K76" s="99"/>
      <c r="L76" s="440"/>
      <c r="M76" s="415" t="s">
        <v>7059</v>
      </c>
      <c r="N76" s="415" t="s">
        <v>7060</v>
      </c>
      <c r="O76" s="110">
        <v>0.24</v>
      </c>
      <c r="P76" s="110">
        <v>1960</v>
      </c>
      <c r="Q76" s="152" t="s">
        <v>7061</v>
      </c>
      <c r="R76" s="152"/>
      <c r="S76" s="92"/>
      <c r="T76" s="99"/>
      <c r="U76" s="441"/>
      <c r="V76" s="441"/>
      <c r="W76" s="92"/>
      <c r="X76" s="92"/>
      <c r="Y76" s="125"/>
      <c r="Z76" s="95"/>
      <c r="AA76" s="95"/>
      <c r="AB76" s="92"/>
      <c r="AC76" s="92"/>
      <c r="AD76" s="92"/>
      <c r="AE76" s="92"/>
      <c r="AF76" s="92"/>
      <c r="AG76" s="92"/>
      <c r="AH76" s="416"/>
      <c r="AI76" s="406"/>
      <c r="AJ76" s="416"/>
      <c r="AK76" s="416"/>
      <c r="AL76" s="92"/>
    </row>
    <row r="77" spans="2:38" ht="30" x14ac:dyDescent="0.25">
      <c r="B77" s="406">
        <f t="shared" si="1"/>
        <v>70</v>
      </c>
      <c r="C77" s="407" t="s">
        <v>6914</v>
      </c>
      <c r="D77" s="92"/>
      <c r="E77" s="146"/>
      <c r="F77" s="99"/>
      <c r="G77" s="439"/>
      <c r="H77" s="99"/>
      <c r="I77" s="99"/>
      <c r="J77" s="92"/>
      <c r="K77" s="99"/>
      <c r="L77" s="440"/>
      <c r="M77" s="415"/>
      <c r="N77" s="415"/>
      <c r="O77" s="110"/>
      <c r="P77" s="110"/>
      <c r="Q77" s="152"/>
      <c r="R77" s="152"/>
      <c r="S77" s="92"/>
      <c r="T77" s="99"/>
      <c r="U77" s="441"/>
      <c r="V77" s="441"/>
      <c r="W77" s="92"/>
      <c r="X77" s="92"/>
      <c r="Y77" s="125" t="s">
        <v>7062</v>
      </c>
      <c r="Z77" s="95">
        <v>1.1599999999999999</v>
      </c>
      <c r="AA77" s="95">
        <v>1961</v>
      </c>
      <c r="AB77" s="92"/>
      <c r="AC77" s="92"/>
      <c r="AD77" s="92"/>
      <c r="AE77" s="92"/>
      <c r="AF77" s="92"/>
      <c r="AG77" s="92"/>
      <c r="AH77" s="416"/>
      <c r="AI77" s="406"/>
      <c r="AJ77" s="416"/>
      <c r="AK77" s="416"/>
      <c r="AL77" s="92"/>
    </row>
    <row r="78" spans="2:38" ht="45" x14ac:dyDescent="0.25">
      <c r="B78" s="406">
        <f t="shared" si="1"/>
        <v>71</v>
      </c>
      <c r="C78" s="407" t="s">
        <v>6914</v>
      </c>
      <c r="D78" s="92"/>
      <c r="E78" s="146"/>
      <c r="F78" s="99"/>
      <c r="G78" s="439"/>
      <c r="H78" s="99"/>
      <c r="I78" s="99"/>
      <c r="J78" s="92"/>
      <c r="K78" s="99"/>
      <c r="L78" s="440"/>
      <c r="M78" s="415"/>
      <c r="N78" s="415"/>
      <c r="O78" s="110"/>
      <c r="P78" s="110"/>
      <c r="Q78" s="152"/>
      <c r="R78" s="152"/>
      <c r="S78" s="92"/>
      <c r="T78" s="99"/>
      <c r="U78" s="441"/>
      <c r="V78" s="441"/>
      <c r="W78" s="92"/>
      <c r="X78" s="92"/>
      <c r="Y78" s="125" t="s">
        <v>7063</v>
      </c>
      <c r="Z78" s="95">
        <v>0.49</v>
      </c>
      <c r="AA78" s="92"/>
      <c r="AB78" s="95" t="s">
        <v>468</v>
      </c>
      <c r="AC78" s="92"/>
      <c r="AD78" s="92"/>
      <c r="AE78" s="92"/>
      <c r="AF78" s="92"/>
      <c r="AG78" s="92"/>
      <c r="AH78" s="416"/>
      <c r="AI78" s="417"/>
      <c r="AJ78" s="416"/>
      <c r="AK78" s="416"/>
      <c r="AL78" s="92"/>
    </row>
    <row r="79" spans="2:38" ht="30" x14ac:dyDescent="0.25">
      <c r="B79" s="406">
        <f t="shared" si="1"/>
        <v>72</v>
      </c>
      <c r="C79" s="407" t="s">
        <v>6914</v>
      </c>
      <c r="D79" s="92"/>
      <c r="E79" s="146"/>
      <c r="F79" s="99"/>
      <c r="G79" s="439"/>
      <c r="H79" s="99"/>
      <c r="I79" s="99"/>
      <c r="J79" s="92"/>
      <c r="K79" s="99"/>
      <c r="L79" s="440"/>
      <c r="M79" s="415"/>
      <c r="N79" s="415"/>
      <c r="O79" s="110"/>
      <c r="P79" s="110"/>
      <c r="Q79" s="152"/>
      <c r="R79" s="152"/>
      <c r="S79" s="92"/>
      <c r="T79" s="99"/>
      <c r="U79" s="441"/>
      <c r="V79" s="441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416" t="s">
        <v>7064</v>
      </c>
      <c r="AI79" s="417">
        <v>7.0000000000000007E-2</v>
      </c>
      <c r="AJ79" s="416" t="s">
        <v>1641</v>
      </c>
      <c r="AK79" s="416"/>
      <c r="AL79" s="92"/>
    </row>
    <row r="80" spans="2:38" ht="60" x14ac:dyDescent="0.25">
      <c r="B80" s="406">
        <f t="shared" si="1"/>
        <v>73</v>
      </c>
      <c r="C80" s="407" t="s">
        <v>6914</v>
      </c>
      <c r="D80" s="92"/>
      <c r="E80" s="146"/>
      <c r="F80" s="99"/>
      <c r="G80" s="439"/>
      <c r="H80" s="99"/>
      <c r="I80" s="99"/>
      <c r="J80" s="92"/>
      <c r="K80" s="99"/>
      <c r="L80" s="440"/>
      <c r="M80" s="415"/>
      <c r="N80" s="415"/>
      <c r="O80" s="110"/>
      <c r="P80" s="110"/>
      <c r="Q80" s="152"/>
      <c r="R80" s="152"/>
      <c r="S80" s="92"/>
      <c r="T80" s="99"/>
      <c r="U80" s="441"/>
      <c r="V80" s="441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416" t="s">
        <v>7065</v>
      </c>
      <c r="AI80" s="417">
        <v>4.4999999999999998E-2</v>
      </c>
      <c r="AJ80" s="416"/>
      <c r="AK80" s="416" t="s">
        <v>7066</v>
      </c>
      <c r="AL80" s="92"/>
    </row>
    <row r="81" spans="2:38" ht="75" x14ac:dyDescent="0.25">
      <c r="B81" s="406">
        <f t="shared" si="1"/>
        <v>74</v>
      </c>
      <c r="C81" s="407" t="s">
        <v>6914</v>
      </c>
      <c r="D81" s="92"/>
      <c r="E81" s="146"/>
      <c r="F81" s="99"/>
      <c r="G81" s="439"/>
      <c r="H81" s="99"/>
      <c r="I81" s="99"/>
      <c r="J81" s="92"/>
      <c r="K81" s="99"/>
      <c r="L81" s="440"/>
      <c r="M81" s="415"/>
      <c r="N81" s="415"/>
      <c r="O81" s="110"/>
      <c r="P81" s="110"/>
      <c r="Q81" s="152"/>
      <c r="R81" s="152"/>
      <c r="S81" s="92"/>
      <c r="T81" s="99"/>
      <c r="U81" s="441"/>
      <c r="V81" s="441"/>
      <c r="W81" s="92"/>
      <c r="X81" s="92"/>
      <c r="Y81" s="125" t="s">
        <v>7067</v>
      </c>
      <c r="Z81" s="95">
        <v>1</v>
      </c>
      <c r="AA81" s="92"/>
      <c r="AB81" s="125" t="s">
        <v>7068</v>
      </c>
      <c r="AC81" s="92"/>
      <c r="AD81" s="92"/>
      <c r="AE81" s="92"/>
      <c r="AF81" s="92"/>
      <c r="AG81" s="92"/>
      <c r="AH81" s="416" t="s">
        <v>7069</v>
      </c>
      <c r="AI81" s="417">
        <v>3.5000000000000003E-2</v>
      </c>
      <c r="AJ81" s="416"/>
      <c r="AK81" s="416" t="s">
        <v>396</v>
      </c>
      <c r="AL81" s="92"/>
    </row>
    <row r="82" spans="2:38" ht="45" x14ac:dyDescent="0.25">
      <c r="B82" s="406">
        <f t="shared" si="1"/>
        <v>75</v>
      </c>
      <c r="C82" s="407" t="s">
        <v>6914</v>
      </c>
      <c r="D82" s="92"/>
      <c r="E82" s="146"/>
      <c r="F82" s="99"/>
      <c r="G82" s="439"/>
      <c r="H82" s="99"/>
      <c r="I82" s="99"/>
      <c r="J82" s="92"/>
      <c r="K82" s="99"/>
      <c r="L82" s="440"/>
      <c r="M82" s="415"/>
      <c r="N82" s="415"/>
      <c r="O82" s="110"/>
      <c r="P82" s="110"/>
      <c r="Q82" s="152"/>
      <c r="R82" s="152"/>
      <c r="S82" s="92"/>
      <c r="T82" s="99"/>
      <c r="U82" s="441"/>
      <c r="V82" s="441"/>
      <c r="W82" s="92"/>
      <c r="X82" s="92"/>
      <c r="Y82" s="125"/>
      <c r="Z82" s="95"/>
      <c r="AA82" s="92"/>
      <c r="AB82" s="92"/>
      <c r="AC82" s="92"/>
      <c r="AD82" s="92"/>
      <c r="AE82" s="92"/>
      <c r="AF82" s="92"/>
      <c r="AG82" s="92"/>
      <c r="AH82" s="416" t="s">
        <v>7070</v>
      </c>
      <c r="AI82" s="417">
        <v>0.06</v>
      </c>
      <c r="AJ82" s="416"/>
      <c r="AK82" s="416" t="s">
        <v>7071</v>
      </c>
      <c r="AL82" s="92"/>
    </row>
    <row r="83" spans="2:38" ht="45" x14ac:dyDescent="0.25">
      <c r="B83" s="406">
        <f t="shared" si="1"/>
        <v>76</v>
      </c>
      <c r="C83" s="407" t="s">
        <v>6914</v>
      </c>
      <c r="D83" s="92"/>
      <c r="E83" s="146"/>
      <c r="F83" s="99"/>
      <c r="G83" s="439"/>
      <c r="H83" s="99"/>
      <c r="I83" s="99"/>
      <c r="J83" s="92"/>
      <c r="K83" s="99"/>
      <c r="L83" s="440"/>
      <c r="M83" s="415"/>
      <c r="N83" s="415"/>
      <c r="O83" s="110"/>
      <c r="P83" s="110"/>
      <c r="Q83" s="152"/>
      <c r="R83" s="152"/>
      <c r="S83" s="92"/>
      <c r="T83" s="99"/>
      <c r="U83" s="441"/>
      <c r="V83" s="441"/>
      <c r="W83" s="92"/>
      <c r="X83" s="92"/>
      <c r="Y83" s="125"/>
      <c r="Z83" s="95"/>
      <c r="AA83" s="92"/>
      <c r="AB83" s="92"/>
      <c r="AC83" s="92"/>
      <c r="AD83" s="92"/>
      <c r="AE83" s="92"/>
      <c r="AF83" s="92"/>
      <c r="AG83" s="92"/>
      <c r="AH83" s="416" t="s">
        <v>7026</v>
      </c>
      <c r="AI83" s="417">
        <v>0.05</v>
      </c>
      <c r="AJ83" s="416"/>
      <c r="AK83" s="416" t="s">
        <v>7072</v>
      </c>
      <c r="AL83" s="92"/>
    </row>
    <row r="84" spans="2:38" ht="51" x14ac:dyDescent="0.25">
      <c r="B84" s="406">
        <f t="shared" si="1"/>
        <v>77</v>
      </c>
      <c r="C84" s="407" t="s">
        <v>6914</v>
      </c>
      <c r="D84" s="92"/>
      <c r="E84" s="146"/>
      <c r="F84" s="99"/>
      <c r="G84" s="439"/>
      <c r="H84" s="99"/>
      <c r="I84" s="99"/>
      <c r="J84" s="92"/>
      <c r="K84" s="99"/>
      <c r="L84" s="440"/>
      <c r="M84" s="415"/>
      <c r="N84" s="415"/>
      <c r="O84" s="409"/>
      <c r="P84" s="410"/>
      <c r="Q84" s="415"/>
      <c r="R84" s="152" t="s">
        <v>5519</v>
      </c>
      <c r="S84" s="92">
        <v>4</v>
      </c>
      <c r="T84" s="99">
        <v>1957</v>
      </c>
      <c r="U84" s="441" t="s">
        <v>1016</v>
      </c>
      <c r="V84" s="406" t="s">
        <v>7073</v>
      </c>
      <c r="W84" s="92"/>
      <c r="X84" s="92"/>
      <c r="Y84" s="442"/>
      <c r="Z84" s="443"/>
      <c r="AA84" s="443"/>
      <c r="AB84" s="443"/>
      <c r="AC84" s="443"/>
      <c r="AD84" s="92"/>
      <c r="AE84" s="443"/>
      <c r="AF84" s="443"/>
      <c r="AG84" s="92"/>
      <c r="AH84" s="411"/>
      <c r="AI84" s="412"/>
      <c r="AJ84" s="413"/>
      <c r="AK84" s="414"/>
      <c r="AL84" s="92"/>
    </row>
    <row r="85" spans="2:38" ht="39" x14ac:dyDescent="0.25">
      <c r="B85" s="406">
        <f t="shared" si="1"/>
        <v>78</v>
      </c>
      <c r="C85" s="407" t="s">
        <v>6914</v>
      </c>
      <c r="D85" s="92"/>
      <c r="E85" s="146"/>
      <c r="F85" s="99"/>
      <c r="G85" s="439"/>
      <c r="H85" s="99"/>
      <c r="I85" s="99"/>
      <c r="J85" s="92"/>
      <c r="K85" s="99"/>
      <c r="L85" s="440"/>
      <c r="M85" s="415" t="s">
        <v>7074</v>
      </c>
      <c r="N85" s="415" t="s">
        <v>7075</v>
      </c>
      <c r="O85" s="409">
        <v>0.36</v>
      </c>
      <c r="P85" s="410" t="s">
        <v>7076</v>
      </c>
      <c r="Q85" s="415" t="s">
        <v>7077</v>
      </c>
      <c r="R85" s="152"/>
      <c r="S85" s="92"/>
      <c r="T85" s="99"/>
      <c r="U85" s="441"/>
      <c r="V85" s="441"/>
      <c r="W85" s="92"/>
      <c r="X85" s="92"/>
      <c r="Y85" s="92"/>
      <c r="Z85" s="92"/>
      <c r="AA85" s="92"/>
      <c r="AB85" s="92"/>
      <c r="AC85" s="92"/>
      <c r="AD85" s="92"/>
      <c r="AE85" s="92"/>
      <c r="AF85" s="92"/>
      <c r="AG85" s="92"/>
      <c r="AH85" s="416"/>
      <c r="AI85" s="417"/>
      <c r="AJ85" s="412"/>
      <c r="AK85" s="416"/>
      <c r="AL85" s="92"/>
    </row>
    <row r="86" spans="2:38" ht="75" x14ac:dyDescent="0.25">
      <c r="B86" s="406">
        <f>B85+1</f>
        <v>79</v>
      </c>
      <c r="C86" s="407" t="s">
        <v>6914</v>
      </c>
      <c r="D86" s="92"/>
      <c r="E86" s="146"/>
      <c r="F86" s="99"/>
      <c r="G86" s="439"/>
      <c r="H86" s="99"/>
      <c r="I86" s="99"/>
      <c r="J86" s="92"/>
      <c r="K86" s="99"/>
      <c r="L86" s="440"/>
      <c r="M86" s="415"/>
      <c r="N86" s="415"/>
      <c r="O86" s="409"/>
      <c r="P86" s="410"/>
      <c r="Q86" s="415"/>
      <c r="R86" s="152"/>
      <c r="S86" s="92"/>
      <c r="T86" s="99"/>
      <c r="U86" s="441"/>
      <c r="V86" s="441"/>
      <c r="W86" s="92"/>
      <c r="X86" s="92"/>
      <c r="Y86" s="92"/>
      <c r="Z86" s="92"/>
      <c r="AA86" s="92"/>
      <c r="AB86" s="92"/>
      <c r="AC86" s="92"/>
      <c r="AD86" s="92"/>
      <c r="AE86" s="92"/>
      <c r="AF86" s="92"/>
      <c r="AG86" s="92"/>
      <c r="AH86" s="416" t="s">
        <v>7078</v>
      </c>
      <c r="AI86" s="417">
        <v>0.06</v>
      </c>
      <c r="AJ86" s="412">
        <v>1963</v>
      </c>
      <c r="AK86" s="416" t="s">
        <v>830</v>
      </c>
      <c r="AL86" s="92"/>
    </row>
    <row r="87" spans="2:38" ht="60" x14ac:dyDescent="0.25">
      <c r="B87" s="406">
        <f t="shared" si="1"/>
        <v>80</v>
      </c>
      <c r="C87" s="407" t="s">
        <v>6914</v>
      </c>
      <c r="D87" s="92"/>
      <c r="E87" s="146"/>
      <c r="F87" s="99"/>
      <c r="G87" s="439"/>
      <c r="H87" s="99"/>
      <c r="I87" s="99"/>
      <c r="J87" s="92"/>
      <c r="K87" s="99"/>
      <c r="L87" s="440"/>
      <c r="M87" s="415"/>
      <c r="N87" s="415"/>
      <c r="O87" s="409"/>
      <c r="P87" s="410"/>
      <c r="Q87" s="415"/>
      <c r="R87" s="152"/>
      <c r="S87" s="92"/>
      <c r="T87" s="99"/>
      <c r="U87" s="441"/>
      <c r="V87" s="441"/>
      <c r="W87" s="92"/>
      <c r="X87" s="92"/>
      <c r="Y87" s="92"/>
      <c r="Z87" s="92"/>
      <c r="AA87" s="92"/>
      <c r="AB87" s="92"/>
      <c r="AC87" s="92"/>
      <c r="AD87" s="92"/>
      <c r="AE87" s="92"/>
      <c r="AF87" s="92"/>
      <c r="AG87" s="92"/>
      <c r="AH87" s="416" t="s">
        <v>7079</v>
      </c>
      <c r="AI87" s="417">
        <v>0.06</v>
      </c>
      <c r="AJ87" s="412">
        <v>1963</v>
      </c>
      <c r="AK87" s="416" t="s">
        <v>7080</v>
      </c>
      <c r="AL87" s="92"/>
    </row>
    <row r="88" spans="2:38" ht="45" x14ac:dyDescent="0.25">
      <c r="B88" s="406">
        <f t="shared" si="1"/>
        <v>81</v>
      </c>
      <c r="C88" s="407" t="s">
        <v>6914</v>
      </c>
      <c r="D88" s="92"/>
      <c r="E88" s="146"/>
      <c r="F88" s="99"/>
      <c r="G88" s="439"/>
      <c r="H88" s="99"/>
      <c r="I88" s="99"/>
      <c r="J88" s="92"/>
      <c r="K88" s="99"/>
      <c r="L88" s="440"/>
      <c r="M88" s="415"/>
      <c r="N88" s="415"/>
      <c r="O88" s="409"/>
      <c r="P88" s="410"/>
      <c r="Q88" s="415"/>
      <c r="R88" s="152"/>
      <c r="S88" s="92"/>
      <c r="T88" s="99"/>
      <c r="U88" s="441"/>
      <c r="V88" s="441"/>
      <c r="W88" s="92"/>
      <c r="X88" s="92"/>
      <c r="Y88" s="92"/>
      <c r="Z88" s="92"/>
      <c r="AA88" s="92"/>
      <c r="AB88" s="92"/>
      <c r="AC88" s="92"/>
      <c r="AD88" s="92"/>
      <c r="AE88" s="92"/>
      <c r="AF88" s="92"/>
      <c r="AG88" s="92"/>
      <c r="AH88" s="416" t="s">
        <v>7081</v>
      </c>
      <c r="AI88" s="413" t="s">
        <v>7082</v>
      </c>
      <c r="AJ88" s="412">
        <v>1968</v>
      </c>
      <c r="AK88" s="416" t="s">
        <v>168</v>
      </c>
      <c r="AL88" s="92"/>
    </row>
    <row r="89" spans="2:38" ht="75" x14ac:dyDescent="0.25">
      <c r="B89" s="406">
        <f t="shared" si="1"/>
        <v>82</v>
      </c>
      <c r="C89" s="407" t="s">
        <v>6914</v>
      </c>
      <c r="D89" s="92"/>
      <c r="E89" s="146"/>
      <c r="F89" s="99"/>
      <c r="G89" s="439"/>
      <c r="H89" s="99"/>
      <c r="I89" s="99"/>
      <c r="J89" s="92"/>
      <c r="K89" s="99"/>
      <c r="L89" s="440"/>
      <c r="M89" s="415"/>
      <c r="N89" s="415"/>
      <c r="O89" s="409"/>
      <c r="P89" s="410"/>
      <c r="Q89" s="415"/>
      <c r="R89" s="152"/>
      <c r="S89" s="92"/>
      <c r="T89" s="99"/>
      <c r="U89" s="441"/>
      <c r="V89" s="441"/>
      <c r="W89" s="92"/>
      <c r="X89" s="92"/>
      <c r="Y89" s="416" t="s">
        <v>7083</v>
      </c>
      <c r="Z89" s="417">
        <v>0.44</v>
      </c>
      <c r="AA89" s="417">
        <v>1958</v>
      </c>
      <c r="AB89" s="416" t="s">
        <v>7084</v>
      </c>
      <c r="AC89" s="417">
        <v>8</v>
      </c>
      <c r="AD89" s="92"/>
      <c r="AE89" s="417">
        <v>2</v>
      </c>
      <c r="AF89" s="417">
        <v>10</v>
      </c>
      <c r="AG89" s="92"/>
      <c r="AH89" s="416" t="s">
        <v>7085</v>
      </c>
      <c r="AI89" s="417">
        <v>2.5000000000000001E-2</v>
      </c>
      <c r="AJ89" s="412">
        <v>1963</v>
      </c>
      <c r="AK89" s="406" t="s">
        <v>7086</v>
      </c>
      <c r="AL89" s="92"/>
    </row>
    <row r="90" spans="2:38" ht="60" x14ac:dyDescent="0.25">
      <c r="B90" s="406">
        <f t="shared" si="1"/>
        <v>83</v>
      </c>
      <c r="C90" s="407" t="s">
        <v>6914</v>
      </c>
      <c r="D90" s="92"/>
      <c r="E90" s="146"/>
      <c r="F90" s="99"/>
      <c r="G90" s="439"/>
      <c r="H90" s="99"/>
      <c r="I90" s="99"/>
      <c r="J90" s="92"/>
      <c r="K90" s="99"/>
      <c r="L90" s="440"/>
      <c r="M90" s="415"/>
      <c r="N90" s="415"/>
      <c r="O90" s="409"/>
      <c r="P90" s="410"/>
      <c r="Q90" s="415"/>
      <c r="R90" s="152"/>
      <c r="S90" s="92"/>
      <c r="T90" s="99"/>
      <c r="U90" s="441"/>
      <c r="V90" s="441"/>
      <c r="W90" s="92"/>
      <c r="X90" s="92"/>
      <c r="Y90" s="416" t="s">
        <v>7087</v>
      </c>
      <c r="Z90" s="412">
        <v>0.44</v>
      </c>
      <c r="AA90" s="417">
        <v>2013</v>
      </c>
      <c r="AB90" s="413" t="s">
        <v>7088</v>
      </c>
      <c r="AC90" s="412">
        <v>10</v>
      </c>
      <c r="AD90" s="92"/>
      <c r="AE90" s="416"/>
      <c r="AF90" s="417">
        <v>10</v>
      </c>
      <c r="AG90" s="92"/>
      <c r="AH90" s="416" t="s">
        <v>7089</v>
      </c>
      <c r="AI90" s="412">
        <v>0.03</v>
      </c>
      <c r="AJ90" s="412">
        <v>1961</v>
      </c>
      <c r="AK90" s="406" t="s">
        <v>7090</v>
      </c>
      <c r="AL90" s="92"/>
    </row>
    <row r="91" spans="2:38" ht="60" x14ac:dyDescent="0.25">
      <c r="B91" s="406">
        <f t="shared" si="1"/>
        <v>84</v>
      </c>
      <c r="C91" s="407" t="s">
        <v>6914</v>
      </c>
      <c r="D91" s="92"/>
      <c r="E91" s="146"/>
      <c r="F91" s="99"/>
      <c r="G91" s="439"/>
      <c r="H91" s="99"/>
      <c r="I91" s="99"/>
      <c r="J91" s="92"/>
      <c r="K91" s="99"/>
      <c r="L91" s="440"/>
      <c r="M91" s="415"/>
      <c r="N91" s="415"/>
      <c r="O91" s="409"/>
      <c r="P91" s="410"/>
      <c r="Q91" s="415"/>
      <c r="R91" s="152"/>
      <c r="S91" s="92"/>
      <c r="T91" s="99"/>
      <c r="U91" s="441"/>
      <c r="V91" s="441"/>
      <c r="W91" s="92"/>
      <c r="X91" s="92"/>
      <c r="Y91" s="416" t="s">
        <v>7091</v>
      </c>
      <c r="Z91" s="417">
        <v>0.32</v>
      </c>
      <c r="AA91" s="417">
        <v>2008</v>
      </c>
      <c r="AB91" s="416" t="s">
        <v>7048</v>
      </c>
      <c r="AC91" s="417">
        <v>7</v>
      </c>
      <c r="AD91" s="92"/>
      <c r="AE91" s="417">
        <v>2</v>
      </c>
      <c r="AF91" s="417">
        <v>9</v>
      </c>
      <c r="AG91" s="92"/>
      <c r="AH91" s="416" t="s">
        <v>7092</v>
      </c>
      <c r="AI91" s="417">
        <v>0.03</v>
      </c>
      <c r="AJ91" s="417">
        <v>2005</v>
      </c>
      <c r="AK91" s="416" t="s">
        <v>89</v>
      </c>
      <c r="AL91" s="92"/>
    </row>
    <row r="92" spans="2:38" ht="38.25" x14ac:dyDescent="0.25">
      <c r="B92" s="406">
        <f t="shared" si="1"/>
        <v>85</v>
      </c>
      <c r="C92" s="407" t="s">
        <v>6914</v>
      </c>
      <c r="D92" s="92"/>
      <c r="E92" s="146"/>
      <c r="F92" s="99"/>
      <c r="G92" s="439"/>
      <c r="H92" s="99"/>
      <c r="I92" s="99"/>
      <c r="J92" s="92"/>
      <c r="K92" s="99"/>
      <c r="L92" s="440"/>
      <c r="M92" s="415"/>
      <c r="N92" s="415"/>
      <c r="O92" s="409"/>
      <c r="P92" s="410"/>
      <c r="Q92" s="415"/>
      <c r="R92" s="152"/>
      <c r="S92" s="92"/>
      <c r="T92" s="99"/>
      <c r="U92" s="441"/>
      <c r="V92" s="441"/>
      <c r="W92" s="92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413" t="s">
        <v>7093</v>
      </c>
      <c r="AI92" s="412">
        <v>0.06</v>
      </c>
      <c r="AJ92" s="412">
        <v>1963</v>
      </c>
      <c r="AK92" s="406" t="s">
        <v>86</v>
      </c>
      <c r="AL92" s="92"/>
    </row>
    <row r="93" spans="2:38" ht="51" x14ac:dyDescent="0.25">
      <c r="B93" s="406">
        <f t="shared" si="1"/>
        <v>86</v>
      </c>
      <c r="C93" s="407"/>
      <c r="D93" s="92"/>
      <c r="E93" s="146"/>
      <c r="F93" s="99"/>
      <c r="G93" s="439"/>
      <c r="H93" s="99"/>
      <c r="I93" s="99"/>
      <c r="J93" s="92"/>
      <c r="K93" s="99"/>
      <c r="L93" s="440"/>
      <c r="M93" s="415"/>
      <c r="N93" s="415"/>
      <c r="O93" s="409"/>
      <c r="P93" s="410"/>
      <c r="Q93" s="415"/>
      <c r="R93" s="152"/>
      <c r="S93" s="92"/>
      <c r="T93" s="99"/>
      <c r="U93" s="441"/>
      <c r="V93" s="441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413" t="s">
        <v>7094</v>
      </c>
      <c r="AI93" s="412">
        <v>0.16</v>
      </c>
      <c r="AJ93" s="412">
        <v>2021</v>
      </c>
      <c r="AK93" s="406" t="s">
        <v>7095</v>
      </c>
      <c r="AL93" s="92"/>
    </row>
    <row r="94" spans="2:38" ht="51" x14ac:dyDescent="0.25">
      <c r="B94" s="406">
        <f t="shared" si="1"/>
        <v>87</v>
      </c>
      <c r="C94" s="407" t="s">
        <v>6914</v>
      </c>
      <c r="D94" s="92"/>
      <c r="E94" s="146"/>
      <c r="F94" s="99"/>
      <c r="G94" s="439"/>
      <c r="H94" s="99"/>
      <c r="I94" s="99"/>
      <c r="J94" s="92"/>
      <c r="K94" s="99"/>
      <c r="L94" s="440"/>
      <c r="M94" s="415"/>
      <c r="N94" s="415"/>
      <c r="O94" s="409"/>
      <c r="P94" s="410"/>
      <c r="Q94" s="415"/>
      <c r="R94" s="152" t="s">
        <v>1657</v>
      </c>
      <c r="S94" s="92">
        <v>5</v>
      </c>
      <c r="T94" s="99">
        <v>1957</v>
      </c>
      <c r="U94" s="441" t="s">
        <v>1016</v>
      </c>
      <c r="V94" s="406" t="s">
        <v>7073</v>
      </c>
      <c r="W94" s="92"/>
      <c r="X94" s="92"/>
      <c r="Y94" s="442"/>
      <c r="Z94" s="443"/>
      <c r="AA94" s="443"/>
      <c r="AB94" s="443"/>
      <c r="AC94" s="443"/>
      <c r="AD94" s="92"/>
      <c r="AE94" s="443"/>
      <c r="AF94" s="443"/>
      <c r="AG94" s="92"/>
      <c r="AH94" s="411"/>
      <c r="AI94" s="412"/>
      <c r="AJ94" s="413"/>
      <c r="AK94" s="414"/>
      <c r="AL94" s="92"/>
    </row>
    <row r="95" spans="2:38" ht="39" x14ac:dyDescent="0.25">
      <c r="B95" s="406">
        <f t="shared" si="1"/>
        <v>88</v>
      </c>
      <c r="C95" s="407" t="s">
        <v>6914</v>
      </c>
      <c r="D95" s="92"/>
      <c r="E95" s="146"/>
      <c r="F95" s="99"/>
      <c r="G95" s="439"/>
      <c r="H95" s="99"/>
      <c r="I95" s="99"/>
      <c r="J95" s="92"/>
      <c r="K95" s="99"/>
      <c r="L95" s="440"/>
      <c r="M95" s="415" t="s">
        <v>7096</v>
      </c>
      <c r="N95" s="415" t="s">
        <v>7097</v>
      </c>
      <c r="O95" s="409">
        <v>0.3</v>
      </c>
      <c r="P95" s="410" t="s">
        <v>1655</v>
      </c>
      <c r="Q95" s="415" t="s">
        <v>1598</v>
      </c>
      <c r="R95" s="152"/>
      <c r="S95" s="92"/>
      <c r="T95" s="99"/>
      <c r="U95" s="441"/>
      <c r="V95" s="441"/>
      <c r="W95" s="92"/>
      <c r="X95" s="92"/>
      <c r="Y95" s="92"/>
      <c r="Z95" s="92"/>
      <c r="AA95" s="92"/>
      <c r="AB95" s="92"/>
      <c r="AC95" s="92"/>
      <c r="AD95" s="92"/>
      <c r="AE95" s="92"/>
      <c r="AF95" s="92"/>
      <c r="AG95" s="92"/>
      <c r="AH95" s="416"/>
      <c r="AI95" s="417"/>
      <c r="AJ95" s="417"/>
      <c r="AK95" s="416"/>
      <c r="AL95" s="92"/>
    </row>
    <row r="96" spans="2:38" ht="105" x14ac:dyDescent="0.25">
      <c r="B96" s="406">
        <f t="shared" si="1"/>
        <v>89</v>
      </c>
      <c r="C96" s="407" t="s">
        <v>6914</v>
      </c>
      <c r="D96" s="92"/>
      <c r="E96" s="146"/>
      <c r="F96" s="99"/>
      <c r="G96" s="439"/>
      <c r="H96" s="99"/>
      <c r="I96" s="99"/>
      <c r="J96" s="92"/>
      <c r="K96" s="99"/>
      <c r="L96" s="440"/>
      <c r="M96" s="415"/>
      <c r="N96" s="415"/>
      <c r="O96" s="409"/>
      <c r="P96" s="410"/>
      <c r="Q96" s="415"/>
      <c r="R96" s="152"/>
      <c r="S96" s="92"/>
      <c r="T96" s="99"/>
      <c r="U96" s="441"/>
      <c r="V96" s="441"/>
      <c r="W96" s="92"/>
      <c r="X96" s="92"/>
      <c r="Y96" s="92"/>
      <c r="Z96" s="92"/>
      <c r="AA96" s="92"/>
      <c r="AB96" s="92"/>
      <c r="AC96" s="92"/>
      <c r="AD96" s="92"/>
      <c r="AE96" s="92"/>
      <c r="AF96" s="92"/>
      <c r="AG96" s="92"/>
      <c r="AH96" s="416" t="s">
        <v>7098</v>
      </c>
      <c r="AI96" s="417">
        <v>5.0000000000000001E-3</v>
      </c>
      <c r="AJ96" s="417">
        <v>1977</v>
      </c>
      <c r="AK96" s="416" t="s">
        <v>592</v>
      </c>
      <c r="AL96" s="92"/>
    </row>
    <row r="97" spans="2:38" ht="60" x14ac:dyDescent="0.25">
      <c r="B97" s="406">
        <f t="shared" si="1"/>
        <v>90</v>
      </c>
      <c r="C97" s="407" t="s">
        <v>6914</v>
      </c>
      <c r="D97" s="92"/>
      <c r="E97" s="146"/>
      <c r="F97" s="99"/>
      <c r="G97" s="439"/>
      <c r="H97" s="99"/>
      <c r="I97" s="99"/>
      <c r="J97" s="92"/>
      <c r="K97" s="99"/>
      <c r="L97" s="440"/>
      <c r="M97" s="415"/>
      <c r="N97" s="415"/>
      <c r="O97" s="409"/>
      <c r="P97" s="410"/>
      <c r="Q97" s="415"/>
      <c r="R97" s="152"/>
      <c r="S97" s="92"/>
      <c r="T97" s="99"/>
      <c r="U97" s="441"/>
      <c r="V97" s="441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416" t="s">
        <v>7099</v>
      </c>
      <c r="AI97" s="417">
        <v>7.0000000000000007E-2</v>
      </c>
      <c r="AJ97" s="417">
        <v>1977</v>
      </c>
      <c r="AK97" s="416" t="s">
        <v>592</v>
      </c>
      <c r="AL97" s="92"/>
    </row>
    <row r="98" spans="2:38" ht="60" x14ac:dyDescent="0.25">
      <c r="B98" s="406">
        <f t="shared" si="1"/>
        <v>91</v>
      </c>
      <c r="C98" s="407" t="s">
        <v>6914</v>
      </c>
      <c r="D98" s="92"/>
      <c r="E98" s="146"/>
      <c r="F98" s="99"/>
      <c r="G98" s="439"/>
      <c r="H98" s="99"/>
      <c r="I98" s="99"/>
      <c r="J98" s="92"/>
      <c r="K98" s="99"/>
      <c r="L98" s="440"/>
      <c r="M98" s="415"/>
      <c r="N98" s="415"/>
      <c r="O98" s="409"/>
      <c r="P98" s="410"/>
      <c r="Q98" s="415"/>
      <c r="R98" s="152"/>
      <c r="S98" s="92"/>
      <c r="T98" s="99"/>
      <c r="U98" s="441"/>
      <c r="V98" s="441"/>
      <c r="W98" s="92"/>
      <c r="X98" s="92"/>
      <c r="Y98" s="92"/>
      <c r="Z98" s="92"/>
      <c r="AA98" s="92"/>
      <c r="AB98" s="92"/>
      <c r="AC98" s="92"/>
      <c r="AD98" s="92"/>
      <c r="AE98" s="92"/>
      <c r="AF98" s="92"/>
      <c r="AG98" s="92"/>
      <c r="AH98" s="416" t="s">
        <v>7100</v>
      </c>
      <c r="AI98" s="416" t="s">
        <v>7101</v>
      </c>
      <c r="AJ98" s="417">
        <v>1995</v>
      </c>
      <c r="AK98" s="413" t="s">
        <v>121</v>
      </c>
      <c r="AL98" s="92"/>
    </row>
    <row r="99" spans="2:38" ht="51" x14ac:dyDescent="0.25">
      <c r="B99" s="406">
        <f t="shared" si="1"/>
        <v>92</v>
      </c>
      <c r="C99" s="407" t="s">
        <v>6914</v>
      </c>
      <c r="D99" s="92"/>
      <c r="E99" s="146"/>
      <c r="F99" s="99"/>
      <c r="G99" s="439"/>
      <c r="H99" s="99"/>
      <c r="I99" s="99"/>
      <c r="J99" s="92"/>
      <c r="K99" s="99"/>
      <c r="L99" s="440"/>
      <c r="M99" s="415"/>
      <c r="N99" s="415"/>
      <c r="O99" s="409"/>
      <c r="P99" s="410"/>
      <c r="Q99" s="415"/>
      <c r="R99" s="152"/>
      <c r="S99" s="92"/>
      <c r="T99" s="99"/>
      <c r="U99" s="441"/>
      <c r="V99" s="441"/>
      <c r="W99" s="92"/>
      <c r="X99" s="92"/>
      <c r="Y99" s="92"/>
      <c r="Z99" s="92"/>
      <c r="AA99" s="92"/>
      <c r="AB99" s="92"/>
      <c r="AC99" s="92"/>
      <c r="AD99" s="92"/>
      <c r="AE99" s="92"/>
      <c r="AF99" s="92"/>
      <c r="AG99" s="92"/>
      <c r="AH99" s="413" t="s">
        <v>7102</v>
      </c>
      <c r="AI99" s="412">
        <v>0.05</v>
      </c>
      <c r="AJ99" s="412">
        <v>1963</v>
      </c>
      <c r="AK99" s="406" t="s">
        <v>7103</v>
      </c>
      <c r="AL99" s="92"/>
    </row>
    <row r="100" spans="2:38" ht="75" x14ac:dyDescent="0.25">
      <c r="B100" s="406">
        <f t="shared" si="1"/>
        <v>93</v>
      </c>
      <c r="C100" s="407" t="s">
        <v>6914</v>
      </c>
      <c r="D100" s="92"/>
      <c r="E100" s="146"/>
      <c r="F100" s="99"/>
      <c r="G100" s="439"/>
      <c r="H100" s="99"/>
      <c r="I100" s="99"/>
      <c r="J100" s="92"/>
      <c r="K100" s="99"/>
      <c r="L100" s="440"/>
      <c r="M100" s="415"/>
      <c r="N100" s="415"/>
      <c r="O100" s="409"/>
      <c r="P100" s="410"/>
      <c r="Q100" s="415"/>
      <c r="R100" s="152"/>
      <c r="S100" s="92"/>
      <c r="T100" s="99"/>
      <c r="U100" s="441"/>
      <c r="V100" s="441"/>
      <c r="W100" s="92"/>
      <c r="X100" s="92"/>
      <c r="Y100" s="416" t="s">
        <v>7104</v>
      </c>
      <c r="Z100" s="412">
        <v>0.9</v>
      </c>
      <c r="AA100" s="417">
        <v>1957</v>
      </c>
      <c r="AB100" s="416" t="s">
        <v>468</v>
      </c>
      <c r="AC100" s="417">
        <v>4</v>
      </c>
      <c r="AD100" s="92"/>
      <c r="AE100" s="417">
        <v>7</v>
      </c>
      <c r="AF100" s="417">
        <v>11</v>
      </c>
      <c r="AG100" s="92"/>
      <c r="AH100" s="416" t="s">
        <v>7105</v>
      </c>
      <c r="AI100" s="417">
        <v>2.5000000000000001E-2</v>
      </c>
      <c r="AJ100" s="412">
        <v>1963</v>
      </c>
      <c r="AK100" s="416" t="s">
        <v>44</v>
      </c>
      <c r="AL100" s="92"/>
    </row>
    <row r="101" spans="2:38" ht="75" x14ac:dyDescent="0.25">
      <c r="B101" s="406">
        <f t="shared" si="1"/>
        <v>94</v>
      </c>
      <c r="C101" s="407" t="s">
        <v>6914</v>
      </c>
      <c r="D101" s="92"/>
      <c r="E101" s="146"/>
      <c r="F101" s="99"/>
      <c r="G101" s="439"/>
      <c r="H101" s="99"/>
      <c r="I101" s="99"/>
      <c r="J101" s="92"/>
      <c r="K101" s="99"/>
      <c r="L101" s="440"/>
      <c r="M101" s="415"/>
      <c r="N101" s="415"/>
      <c r="O101" s="409"/>
      <c r="P101" s="410"/>
      <c r="Q101" s="415"/>
      <c r="R101" s="152"/>
      <c r="S101" s="92"/>
      <c r="T101" s="99"/>
      <c r="U101" s="441"/>
      <c r="V101" s="441"/>
      <c r="W101" s="92"/>
      <c r="X101" s="92"/>
      <c r="Y101" s="416" t="s">
        <v>7106</v>
      </c>
      <c r="Z101" s="412">
        <v>0.72</v>
      </c>
      <c r="AA101" s="417">
        <v>2007</v>
      </c>
      <c r="AB101" s="416" t="s">
        <v>7107</v>
      </c>
      <c r="AC101" s="417">
        <v>7</v>
      </c>
      <c r="AD101" s="92"/>
      <c r="AE101" s="417">
        <v>1</v>
      </c>
      <c r="AF101" s="417">
        <v>8</v>
      </c>
      <c r="AG101" s="92"/>
      <c r="AH101" s="416" t="s">
        <v>7108</v>
      </c>
      <c r="AI101" s="417">
        <v>0.03</v>
      </c>
      <c r="AJ101" s="417">
        <v>2007</v>
      </c>
      <c r="AK101" s="416" t="s">
        <v>46</v>
      </c>
      <c r="AL101" s="92"/>
    </row>
    <row r="102" spans="2:38" ht="90" x14ac:dyDescent="0.25">
      <c r="B102" s="406">
        <f t="shared" si="1"/>
        <v>95</v>
      </c>
      <c r="C102" s="407" t="s">
        <v>6914</v>
      </c>
      <c r="D102" s="92"/>
      <c r="E102" s="146"/>
      <c r="F102" s="99"/>
      <c r="G102" s="439"/>
      <c r="H102" s="99"/>
      <c r="I102" s="99"/>
      <c r="J102" s="92"/>
      <c r="K102" s="99"/>
      <c r="L102" s="440"/>
      <c r="M102" s="415"/>
      <c r="N102" s="415"/>
      <c r="O102" s="409"/>
      <c r="P102" s="410"/>
      <c r="Q102" s="415"/>
      <c r="R102" s="152"/>
      <c r="S102" s="92"/>
      <c r="T102" s="99"/>
      <c r="U102" s="441"/>
      <c r="V102" s="441"/>
      <c r="W102" s="92"/>
      <c r="X102" s="92"/>
      <c r="Y102" s="416" t="s">
        <v>7109</v>
      </c>
      <c r="Z102" s="412">
        <v>0.52</v>
      </c>
      <c r="AA102" s="417">
        <v>1957</v>
      </c>
      <c r="AB102" s="416" t="s">
        <v>468</v>
      </c>
      <c r="AC102" s="417">
        <v>5</v>
      </c>
      <c r="AD102" s="92"/>
      <c r="AE102" s="417">
        <v>1</v>
      </c>
      <c r="AF102" s="417">
        <v>6</v>
      </c>
      <c r="AG102" s="92"/>
      <c r="AH102" s="416" t="s">
        <v>7110</v>
      </c>
      <c r="AI102" s="412">
        <v>0.03</v>
      </c>
      <c r="AJ102" s="412">
        <v>1963</v>
      </c>
      <c r="AK102" s="416" t="s">
        <v>592</v>
      </c>
      <c r="AL102" s="92"/>
    </row>
    <row r="103" spans="2:38" ht="45" x14ac:dyDescent="0.25">
      <c r="B103" s="406">
        <f t="shared" si="1"/>
        <v>96</v>
      </c>
      <c r="C103" s="407" t="s">
        <v>6914</v>
      </c>
      <c r="D103" s="92"/>
      <c r="E103" s="146"/>
      <c r="F103" s="99"/>
      <c r="G103" s="439"/>
      <c r="H103" s="99"/>
      <c r="I103" s="99"/>
      <c r="J103" s="92"/>
      <c r="K103" s="99"/>
      <c r="L103" s="440"/>
      <c r="M103" s="415"/>
      <c r="N103" s="415"/>
      <c r="O103" s="409"/>
      <c r="P103" s="410"/>
      <c r="Q103" s="415"/>
      <c r="R103" s="152"/>
      <c r="S103" s="92"/>
      <c r="T103" s="99"/>
      <c r="U103" s="441"/>
      <c r="V103" s="441"/>
      <c r="W103" s="92"/>
      <c r="X103" s="92"/>
      <c r="Y103" s="416"/>
      <c r="Z103" s="412"/>
      <c r="AA103" s="417"/>
      <c r="AB103" s="416"/>
      <c r="AC103" s="417"/>
      <c r="AD103" s="92"/>
      <c r="AE103" s="417"/>
      <c r="AF103" s="417"/>
      <c r="AG103" s="92"/>
      <c r="AH103" s="416" t="s">
        <v>7111</v>
      </c>
      <c r="AI103" s="412">
        <v>0.36699999999999999</v>
      </c>
      <c r="AJ103" s="412">
        <v>2020</v>
      </c>
      <c r="AK103" s="416" t="s">
        <v>7112</v>
      </c>
      <c r="AL103" s="92"/>
    </row>
    <row r="104" spans="2:38" ht="25.5" x14ac:dyDescent="0.25">
      <c r="B104" s="406">
        <f t="shared" si="1"/>
        <v>97</v>
      </c>
      <c r="C104" s="407" t="s">
        <v>6914</v>
      </c>
      <c r="D104" s="92"/>
      <c r="E104" s="146"/>
      <c r="F104" s="99"/>
      <c r="G104" s="439"/>
      <c r="H104" s="99"/>
      <c r="I104" s="99"/>
      <c r="J104" s="92"/>
      <c r="K104" s="99"/>
      <c r="L104" s="440"/>
      <c r="M104" s="415"/>
      <c r="N104" s="415"/>
      <c r="O104" s="409"/>
      <c r="P104" s="410"/>
      <c r="Q104" s="415"/>
      <c r="R104" s="152" t="s">
        <v>1714</v>
      </c>
      <c r="S104" s="92">
        <v>28</v>
      </c>
      <c r="T104" s="99">
        <v>1974</v>
      </c>
      <c r="U104" s="441" t="s">
        <v>1016</v>
      </c>
      <c r="V104" s="406" t="s">
        <v>6913</v>
      </c>
      <c r="W104" s="92"/>
      <c r="X104" s="92"/>
      <c r="Y104" s="442"/>
      <c r="Z104" s="443"/>
      <c r="AA104" s="443"/>
      <c r="AB104" s="443"/>
      <c r="AC104" s="443"/>
      <c r="AD104" s="92"/>
      <c r="AE104" s="443"/>
      <c r="AF104" s="443"/>
      <c r="AG104" s="92"/>
      <c r="AH104" s="411"/>
      <c r="AI104" s="412"/>
      <c r="AJ104" s="413"/>
      <c r="AK104" s="414"/>
      <c r="AL104" s="92"/>
    </row>
    <row r="105" spans="2:38" ht="39" x14ac:dyDescent="0.25">
      <c r="B105" s="406">
        <f t="shared" si="1"/>
        <v>98</v>
      </c>
      <c r="C105" s="407" t="s">
        <v>6914</v>
      </c>
      <c r="D105" s="92"/>
      <c r="E105" s="146"/>
      <c r="F105" s="99"/>
      <c r="G105" s="439"/>
      <c r="H105" s="99"/>
      <c r="I105" s="99"/>
      <c r="J105" s="92"/>
      <c r="K105" s="99"/>
      <c r="L105" s="440"/>
      <c r="M105" s="415" t="s">
        <v>7113</v>
      </c>
      <c r="N105" s="415" t="s">
        <v>7114</v>
      </c>
      <c r="O105" s="409">
        <v>0.3</v>
      </c>
      <c r="P105" s="410" t="s">
        <v>1864</v>
      </c>
      <c r="Q105" s="415" t="s">
        <v>1598</v>
      </c>
      <c r="R105" s="152"/>
      <c r="S105" s="92"/>
      <c r="T105" s="99"/>
      <c r="U105" s="441"/>
      <c r="V105" s="441"/>
      <c r="W105" s="92"/>
      <c r="X105" s="92"/>
      <c r="Y105" s="442"/>
      <c r="Z105" s="443"/>
      <c r="AA105" s="443"/>
      <c r="AB105" s="443"/>
      <c r="AC105" s="443"/>
      <c r="AD105" s="92"/>
      <c r="AE105" s="443"/>
      <c r="AF105" s="443"/>
      <c r="AG105" s="92"/>
      <c r="AH105" s="416"/>
      <c r="AI105" s="417"/>
      <c r="AJ105" s="417"/>
      <c r="AK105" s="416"/>
      <c r="AL105" s="92"/>
    </row>
    <row r="106" spans="2:38" ht="45" x14ac:dyDescent="0.25">
      <c r="B106" s="406">
        <f t="shared" si="1"/>
        <v>99</v>
      </c>
      <c r="C106" s="407" t="s">
        <v>6914</v>
      </c>
      <c r="D106" s="92"/>
      <c r="E106" s="146"/>
      <c r="F106" s="99"/>
      <c r="G106" s="439"/>
      <c r="H106" s="99"/>
      <c r="I106" s="99"/>
      <c r="J106" s="92"/>
      <c r="K106" s="99"/>
      <c r="L106" s="440"/>
      <c r="M106" s="415"/>
      <c r="N106" s="415"/>
      <c r="O106" s="409"/>
      <c r="P106" s="410"/>
      <c r="Q106" s="415"/>
      <c r="R106" s="152"/>
      <c r="S106" s="92"/>
      <c r="T106" s="99"/>
      <c r="U106" s="441"/>
      <c r="V106" s="441"/>
      <c r="W106" s="92"/>
      <c r="X106" s="92"/>
      <c r="Y106" s="442"/>
      <c r="Z106" s="443"/>
      <c r="AA106" s="443"/>
      <c r="AB106" s="443"/>
      <c r="AC106" s="443"/>
      <c r="AD106" s="92"/>
      <c r="AE106" s="443"/>
      <c r="AF106" s="443"/>
      <c r="AG106" s="92"/>
      <c r="AH106" s="416" t="s">
        <v>7115</v>
      </c>
      <c r="AI106" s="417">
        <v>0.06</v>
      </c>
      <c r="AJ106" s="417">
        <v>1977</v>
      </c>
      <c r="AK106" s="416" t="s">
        <v>89</v>
      </c>
      <c r="AL106" s="92"/>
    </row>
    <row r="107" spans="2:38" ht="60" x14ac:dyDescent="0.25">
      <c r="B107" s="406">
        <f t="shared" si="1"/>
        <v>100</v>
      </c>
      <c r="C107" s="407" t="s">
        <v>6914</v>
      </c>
      <c r="D107" s="92"/>
      <c r="E107" s="146"/>
      <c r="F107" s="99"/>
      <c r="G107" s="439"/>
      <c r="H107" s="99"/>
      <c r="I107" s="99"/>
      <c r="J107" s="92"/>
      <c r="K107" s="99"/>
      <c r="L107" s="440"/>
      <c r="M107" s="415"/>
      <c r="N107" s="415"/>
      <c r="O107" s="409"/>
      <c r="P107" s="410"/>
      <c r="Q107" s="415"/>
      <c r="R107" s="152"/>
      <c r="S107" s="92"/>
      <c r="T107" s="99"/>
      <c r="U107" s="441"/>
      <c r="V107" s="441"/>
      <c r="W107" s="92"/>
      <c r="X107" s="92"/>
      <c r="Y107" s="442"/>
      <c r="Z107" s="443"/>
      <c r="AA107" s="443"/>
      <c r="AB107" s="443"/>
      <c r="AC107" s="443"/>
      <c r="AD107" s="92"/>
      <c r="AE107" s="443"/>
      <c r="AF107" s="443"/>
      <c r="AG107" s="92"/>
      <c r="AH107" s="416" t="s">
        <v>7116</v>
      </c>
      <c r="AI107" s="417">
        <v>0.14000000000000001</v>
      </c>
      <c r="AJ107" s="417">
        <v>1977</v>
      </c>
      <c r="AK107" s="416" t="s">
        <v>89</v>
      </c>
      <c r="AL107" s="92"/>
    </row>
    <row r="108" spans="2:38" ht="45" x14ac:dyDescent="0.25">
      <c r="B108" s="406">
        <f t="shared" si="1"/>
        <v>101</v>
      </c>
      <c r="C108" s="407" t="s">
        <v>6914</v>
      </c>
      <c r="D108" s="92"/>
      <c r="E108" s="146"/>
      <c r="F108" s="99"/>
      <c r="G108" s="439"/>
      <c r="H108" s="99"/>
      <c r="I108" s="99"/>
      <c r="J108" s="92"/>
      <c r="K108" s="99"/>
      <c r="L108" s="440"/>
      <c r="M108" s="415"/>
      <c r="N108" s="415"/>
      <c r="O108" s="409"/>
      <c r="P108" s="410"/>
      <c r="Q108" s="415"/>
      <c r="R108" s="152"/>
      <c r="S108" s="92"/>
      <c r="T108" s="99"/>
      <c r="U108" s="441"/>
      <c r="V108" s="441"/>
      <c r="W108" s="92"/>
      <c r="X108" s="92"/>
      <c r="Y108" s="442"/>
      <c r="Z108" s="443"/>
      <c r="AA108" s="443"/>
      <c r="AB108" s="443"/>
      <c r="AC108" s="443"/>
      <c r="AD108" s="92"/>
      <c r="AE108" s="443"/>
      <c r="AF108" s="443"/>
      <c r="AG108" s="92"/>
      <c r="AH108" s="416" t="s">
        <v>7117</v>
      </c>
      <c r="AI108" s="417">
        <v>0.09</v>
      </c>
      <c r="AJ108" s="417">
        <v>1969</v>
      </c>
      <c r="AK108" s="416" t="s">
        <v>6955</v>
      </c>
      <c r="AL108" s="92"/>
    </row>
    <row r="109" spans="2:38" ht="60" x14ac:dyDescent="0.25">
      <c r="B109" s="406">
        <f t="shared" si="1"/>
        <v>102</v>
      </c>
      <c r="C109" s="407" t="s">
        <v>6914</v>
      </c>
      <c r="D109" s="92"/>
      <c r="E109" s="146"/>
      <c r="F109" s="99"/>
      <c r="G109" s="439"/>
      <c r="H109" s="99"/>
      <c r="I109" s="99"/>
      <c r="J109" s="92"/>
      <c r="K109" s="99"/>
      <c r="L109" s="440"/>
      <c r="M109" s="415"/>
      <c r="N109" s="415"/>
      <c r="O109" s="409"/>
      <c r="P109" s="410"/>
      <c r="Q109" s="415"/>
      <c r="R109" s="152"/>
      <c r="S109" s="92"/>
      <c r="T109" s="99"/>
      <c r="U109" s="441"/>
      <c r="V109" s="441"/>
      <c r="W109" s="92"/>
      <c r="X109" s="92"/>
      <c r="Y109" s="442"/>
      <c r="Z109" s="443"/>
      <c r="AA109" s="443"/>
      <c r="AB109" s="443"/>
      <c r="AC109" s="443"/>
      <c r="AD109" s="92"/>
      <c r="AE109" s="443"/>
      <c r="AF109" s="443"/>
      <c r="AG109" s="92"/>
      <c r="AH109" s="416" t="s">
        <v>7118</v>
      </c>
      <c r="AI109" s="417">
        <v>0.09</v>
      </c>
      <c r="AJ109" s="417">
        <v>1969</v>
      </c>
      <c r="AK109" s="416" t="s">
        <v>7119</v>
      </c>
      <c r="AL109" s="92"/>
    </row>
    <row r="110" spans="2:38" ht="45" x14ac:dyDescent="0.25">
      <c r="B110" s="406">
        <f t="shared" si="1"/>
        <v>103</v>
      </c>
      <c r="C110" s="407" t="s">
        <v>6914</v>
      </c>
      <c r="D110" s="92"/>
      <c r="E110" s="146"/>
      <c r="F110" s="99"/>
      <c r="G110" s="439"/>
      <c r="H110" s="99"/>
      <c r="I110" s="99"/>
      <c r="J110" s="92"/>
      <c r="K110" s="99"/>
      <c r="L110" s="440"/>
      <c r="M110" s="415"/>
      <c r="N110" s="415"/>
      <c r="O110" s="409"/>
      <c r="P110" s="410"/>
      <c r="Q110" s="415"/>
      <c r="R110" s="152"/>
      <c r="S110" s="92"/>
      <c r="T110" s="99"/>
      <c r="U110" s="441"/>
      <c r="V110" s="441"/>
      <c r="W110" s="92"/>
      <c r="X110" s="92"/>
      <c r="Y110" s="442"/>
      <c r="Z110" s="443"/>
      <c r="AA110" s="443"/>
      <c r="AB110" s="443"/>
      <c r="AC110" s="443"/>
      <c r="AD110" s="92"/>
      <c r="AE110" s="443"/>
      <c r="AF110" s="443"/>
      <c r="AG110" s="92"/>
      <c r="AH110" s="416" t="s">
        <v>7120</v>
      </c>
      <c r="AI110" s="417">
        <v>0.1</v>
      </c>
      <c r="AJ110" s="417">
        <v>1977</v>
      </c>
      <c r="AK110" s="416" t="s">
        <v>592</v>
      </c>
      <c r="AL110" s="92"/>
    </row>
    <row r="111" spans="2:38" ht="45" x14ac:dyDescent="0.25">
      <c r="B111" s="406">
        <f t="shared" si="1"/>
        <v>104</v>
      </c>
      <c r="C111" s="407" t="s">
        <v>6914</v>
      </c>
      <c r="D111" s="92"/>
      <c r="E111" s="146"/>
      <c r="F111" s="99"/>
      <c r="G111" s="439"/>
      <c r="H111" s="99"/>
      <c r="I111" s="99"/>
      <c r="J111" s="92"/>
      <c r="K111" s="99"/>
      <c r="L111" s="440"/>
      <c r="M111" s="415"/>
      <c r="N111" s="415"/>
      <c r="O111" s="409"/>
      <c r="P111" s="410"/>
      <c r="Q111" s="415"/>
      <c r="R111" s="152"/>
      <c r="S111" s="92"/>
      <c r="T111" s="99"/>
      <c r="U111" s="441"/>
      <c r="V111" s="441"/>
      <c r="W111" s="92"/>
      <c r="X111" s="92"/>
      <c r="Y111" s="442"/>
      <c r="Z111" s="443"/>
      <c r="AA111" s="443"/>
      <c r="AB111" s="443"/>
      <c r="AC111" s="443"/>
      <c r="AD111" s="92"/>
      <c r="AE111" s="443"/>
      <c r="AF111" s="443"/>
      <c r="AG111" s="92"/>
      <c r="AH111" s="416" t="s">
        <v>7121</v>
      </c>
      <c r="AI111" s="412">
        <v>0.18</v>
      </c>
      <c r="AJ111" s="417">
        <v>1977</v>
      </c>
      <c r="AK111" s="416" t="s">
        <v>592</v>
      </c>
      <c r="AL111" s="92"/>
    </row>
    <row r="112" spans="2:38" ht="45" x14ac:dyDescent="0.25">
      <c r="B112" s="406">
        <f t="shared" si="1"/>
        <v>105</v>
      </c>
      <c r="C112" s="407" t="s">
        <v>6914</v>
      </c>
      <c r="D112" s="92"/>
      <c r="E112" s="146"/>
      <c r="F112" s="99"/>
      <c r="G112" s="439"/>
      <c r="H112" s="99"/>
      <c r="I112" s="99"/>
      <c r="J112" s="92"/>
      <c r="K112" s="99"/>
      <c r="L112" s="440"/>
      <c r="M112" s="415"/>
      <c r="N112" s="415"/>
      <c r="O112" s="409"/>
      <c r="P112" s="410"/>
      <c r="Q112" s="415"/>
      <c r="R112" s="152"/>
      <c r="S112" s="92"/>
      <c r="T112" s="99"/>
      <c r="U112" s="441"/>
      <c r="V112" s="441"/>
      <c r="W112" s="92"/>
      <c r="X112" s="92"/>
      <c r="Y112" s="442"/>
      <c r="Z112" s="443"/>
      <c r="AA112" s="443"/>
      <c r="AB112" s="443"/>
      <c r="AC112" s="443"/>
      <c r="AD112" s="92"/>
      <c r="AE112" s="443"/>
      <c r="AF112" s="443"/>
      <c r="AG112" s="92"/>
      <c r="AH112" s="416" t="s">
        <v>7122</v>
      </c>
      <c r="AI112" s="417">
        <v>0.1</v>
      </c>
      <c r="AJ112" s="417">
        <v>1977</v>
      </c>
      <c r="AK112" s="416" t="s">
        <v>592</v>
      </c>
      <c r="AL112" s="92"/>
    </row>
    <row r="113" spans="2:38" ht="60" x14ac:dyDescent="0.25">
      <c r="B113" s="406">
        <f t="shared" si="1"/>
        <v>106</v>
      </c>
      <c r="C113" s="407" t="s">
        <v>6914</v>
      </c>
      <c r="D113" s="92"/>
      <c r="E113" s="146"/>
      <c r="F113" s="99"/>
      <c r="G113" s="439"/>
      <c r="H113" s="99"/>
      <c r="I113" s="99"/>
      <c r="J113" s="92"/>
      <c r="K113" s="99"/>
      <c r="L113" s="440"/>
      <c r="M113" s="415"/>
      <c r="N113" s="415"/>
      <c r="O113" s="409"/>
      <c r="P113" s="410"/>
      <c r="Q113" s="415"/>
      <c r="R113" s="152"/>
      <c r="S113" s="92"/>
      <c r="T113" s="99"/>
      <c r="U113" s="441"/>
      <c r="V113" s="441"/>
      <c r="W113" s="92"/>
      <c r="X113" s="92"/>
      <c r="Y113" s="442"/>
      <c r="Z113" s="443"/>
      <c r="AA113" s="443"/>
      <c r="AB113" s="443"/>
      <c r="AC113" s="443"/>
      <c r="AD113" s="92"/>
      <c r="AE113" s="443"/>
      <c r="AF113" s="443"/>
      <c r="AG113" s="92"/>
      <c r="AH113" s="416" t="s">
        <v>7123</v>
      </c>
      <c r="AI113" s="417">
        <v>0.09</v>
      </c>
      <c r="AJ113" s="417">
        <v>1977</v>
      </c>
      <c r="AK113" s="416" t="s">
        <v>592</v>
      </c>
      <c r="AL113" s="92"/>
    </row>
    <row r="114" spans="2:38" ht="60" x14ac:dyDescent="0.25">
      <c r="B114" s="406">
        <f t="shared" si="1"/>
        <v>107</v>
      </c>
      <c r="C114" s="407" t="s">
        <v>6914</v>
      </c>
      <c r="D114" s="92"/>
      <c r="E114" s="146"/>
      <c r="F114" s="99"/>
      <c r="G114" s="439"/>
      <c r="H114" s="99"/>
      <c r="I114" s="99"/>
      <c r="J114" s="92"/>
      <c r="K114" s="99"/>
      <c r="L114" s="440"/>
      <c r="M114" s="415"/>
      <c r="N114" s="415"/>
      <c r="O114" s="409"/>
      <c r="P114" s="410"/>
      <c r="Q114" s="415"/>
      <c r="R114" s="152"/>
      <c r="S114" s="92"/>
      <c r="T114" s="99"/>
      <c r="U114" s="441"/>
      <c r="V114" s="441"/>
      <c r="W114" s="92"/>
      <c r="X114" s="92"/>
      <c r="Y114" s="442"/>
      <c r="Z114" s="443"/>
      <c r="AA114" s="443"/>
      <c r="AB114" s="443"/>
      <c r="AC114" s="443"/>
      <c r="AD114" s="92"/>
      <c r="AE114" s="443"/>
      <c r="AF114" s="443"/>
      <c r="AG114" s="92"/>
      <c r="AH114" s="416" t="s">
        <v>7124</v>
      </c>
      <c r="AI114" s="417">
        <v>7.0000000000000007E-2</v>
      </c>
      <c r="AJ114" s="417">
        <v>1977</v>
      </c>
      <c r="AK114" s="416" t="s">
        <v>592</v>
      </c>
      <c r="AL114" s="92"/>
    </row>
    <row r="115" spans="2:38" ht="45" x14ac:dyDescent="0.25">
      <c r="B115" s="406">
        <f t="shared" si="1"/>
        <v>108</v>
      </c>
      <c r="C115" s="407" t="s">
        <v>6914</v>
      </c>
      <c r="D115" s="92"/>
      <c r="E115" s="146"/>
      <c r="F115" s="99"/>
      <c r="G115" s="439"/>
      <c r="H115" s="99"/>
      <c r="I115" s="99"/>
      <c r="J115" s="92"/>
      <c r="K115" s="99"/>
      <c r="L115" s="440"/>
      <c r="M115" s="415"/>
      <c r="N115" s="415"/>
      <c r="O115" s="409"/>
      <c r="P115" s="410"/>
      <c r="Q115" s="415"/>
      <c r="R115" s="152"/>
      <c r="S115" s="92"/>
      <c r="T115" s="99"/>
      <c r="U115" s="441"/>
      <c r="V115" s="441"/>
      <c r="W115" s="92"/>
      <c r="X115" s="92"/>
      <c r="Y115" s="442"/>
      <c r="Z115" s="443"/>
      <c r="AA115" s="443"/>
      <c r="AB115" s="443"/>
      <c r="AC115" s="443"/>
      <c r="AD115" s="92"/>
      <c r="AE115" s="443"/>
      <c r="AF115" s="443"/>
      <c r="AG115" s="92"/>
      <c r="AH115" s="416" t="s">
        <v>7125</v>
      </c>
      <c r="AI115" s="412">
        <v>0.18</v>
      </c>
      <c r="AJ115" s="417">
        <v>1977</v>
      </c>
      <c r="AK115" s="416" t="s">
        <v>46</v>
      </c>
      <c r="AL115" s="92"/>
    </row>
    <row r="116" spans="2:38" ht="60" x14ac:dyDescent="0.25">
      <c r="B116" s="406">
        <f t="shared" si="1"/>
        <v>109</v>
      </c>
      <c r="C116" s="407" t="s">
        <v>6914</v>
      </c>
      <c r="D116" s="92"/>
      <c r="E116" s="146"/>
      <c r="F116" s="99"/>
      <c r="G116" s="439"/>
      <c r="H116" s="99"/>
      <c r="I116" s="99"/>
      <c r="J116" s="92"/>
      <c r="K116" s="99"/>
      <c r="L116" s="440"/>
      <c r="M116" s="415"/>
      <c r="N116" s="415"/>
      <c r="O116" s="409"/>
      <c r="P116" s="410"/>
      <c r="Q116" s="415"/>
      <c r="R116" s="152"/>
      <c r="S116" s="92"/>
      <c r="T116" s="99"/>
      <c r="U116" s="441"/>
      <c r="V116" s="441"/>
      <c r="W116" s="92"/>
      <c r="X116" s="92"/>
      <c r="Y116" s="442"/>
      <c r="Z116" s="443"/>
      <c r="AA116" s="443"/>
      <c r="AB116" s="443"/>
      <c r="AC116" s="443"/>
      <c r="AD116" s="92"/>
      <c r="AE116" s="443"/>
      <c r="AF116" s="443"/>
      <c r="AG116" s="92"/>
      <c r="AH116" s="416" t="s">
        <v>7126</v>
      </c>
      <c r="AI116" s="417">
        <v>7.0000000000000007E-2</v>
      </c>
      <c r="AJ116" s="417">
        <v>1976</v>
      </c>
      <c r="AK116" s="416" t="s">
        <v>592</v>
      </c>
      <c r="AL116" s="92"/>
    </row>
    <row r="117" spans="2:38" ht="60" x14ac:dyDescent="0.25">
      <c r="B117" s="406">
        <f t="shared" si="1"/>
        <v>110</v>
      </c>
      <c r="C117" s="407" t="s">
        <v>6914</v>
      </c>
      <c r="D117" s="92"/>
      <c r="E117" s="146"/>
      <c r="F117" s="99"/>
      <c r="G117" s="439"/>
      <c r="H117" s="99"/>
      <c r="I117" s="99"/>
      <c r="J117" s="92"/>
      <c r="K117" s="99"/>
      <c r="L117" s="440"/>
      <c r="M117" s="415"/>
      <c r="N117" s="415"/>
      <c r="O117" s="409"/>
      <c r="P117" s="410"/>
      <c r="Q117" s="415"/>
      <c r="R117" s="152"/>
      <c r="S117" s="92"/>
      <c r="T117" s="99"/>
      <c r="U117" s="441"/>
      <c r="V117" s="441"/>
      <c r="W117" s="92"/>
      <c r="X117" s="92"/>
      <c r="Y117" s="442"/>
      <c r="Z117" s="443"/>
      <c r="AA117" s="443"/>
      <c r="AB117" s="443"/>
      <c r="AC117" s="443"/>
      <c r="AD117" s="92"/>
      <c r="AE117" s="443"/>
      <c r="AF117" s="443"/>
      <c r="AG117" s="92"/>
      <c r="AH117" s="416" t="s">
        <v>7126</v>
      </c>
      <c r="AI117" s="417">
        <v>7.0000000000000007E-2</v>
      </c>
      <c r="AJ117" s="417">
        <v>1977</v>
      </c>
      <c r="AK117" s="416" t="s">
        <v>592</v>
      </c>
      <c r="AL117" s="92"/>
    </row>
    <row r="118" spans="2:38" ht="25.5" x14ac:dyDescent="0.25">
      <c r="B118" s="406">
        <f t="shared" si="1"/>
        <v>111</v>
      </c>
      <c r="C118" s="407" t="s">
        <v>6914</v>
      </c>
      <c r="D118" s="92"/>
      <c r="E118" s="146"/>
      <c r="F118" s="99"/>
      <c r="G118" s="439"/>
      <c r="H118" s="99"/>
      <c r="I118" s="99"/>
      <c r="J118" s="92"/>
      <c r="K118" s="99"/>
      <c r="L118" s="440"/>
      <c r="M118" s="415"/>
      <c r="N118" s="415"/>
      <c r="O118" s="409"/>
      <c r="P118" s="410"/>
      <c r="Q118" s="415"/>
      <c r="R118" s="152" t="s">
        <v>1711</v>
      </c>
      <c r="S118" s="92">
        <v>27</v>
      </c>
      <c r="T118" s="99">
        <v>1974</v>
      </c>
      <c r="U118" s="441" t="s">
        <v>1016</v>
      </c>
      <c r="V118" s="406" t="s">
        <v>6913</v>
      </c>
      <c r="W118" s="92"/>
      <c r="X118" s="92"/>
      <c r="Y118" s="442"/>
      <c r="Z118" s="443"/>
      <c r="AA118" s="443"/>
      <c r="AB118" s="443"/>
      <c r="AC118" s="443"/>
      <c r="AD118" s="92"/>
      <c r="AE118" s="443"/>
      <c r="AF118" s="443"/>
      <c r="AG118" s="92"/>
      <c r="AH118" s="411"/>
      <c r="AI118" s="412"/>
      <c r="AJ118" s="413"/>
      <c r="AK118" s="414"/>
      <c r="AL118" s="92"/>
    </row>
    <row r="119" spans="2:38" ht="43.5" customHeight="1" x14ac:dyDescent="0.25">
      <c r="B119" s="406">
        <f t="shared" si="1"/>
        <v>112</v>
      </c>
      <c r="C119" s="407"/>
      <c r="D119" s="92"/>
      <c r="E119" s="146"/>
      <c r="F119" s="99"/>
      <c r="G119" s="439"/>
      <c r="H119" s="99"/>
      <c r="I119" s="99"/>
      <c r="J119" s="92"/>
      <c r="K119" s="99"/>
      <c r="L119" s="440"/>
      <c r="M119" s="408" t="s">
        <v>7127</v>
      </c>
      <c r="N119" s="408" t="s">
        <v>7128</v>
      </c>
      <c r="O119" s="409">
        <v>0.36</v>
      </c>
      <c r="P119" s="410" t="s">
        <v>6945</v>
      </c>
      <c r="Q119" s="415" t="s">
        <v>1598</v>
      </c>
      <c r="R119" s="152"/>
      <c r="S119" s="92"/>
      <c r="T119" s="99"/>
      <c r="U119" s="441"/>
      <c r="V119" s="406"/>
      <c r="W119" s="92"/>
      <c r="X119" s="92"/>
      <c r="Y119" s="442"/>
      <c r="Z119" s="443"/>
      <c r="AA119" s="443"/>
      <c r="AB119" s="443"/>
      <c r="AC119" s="443"/>
      <c r="AD119" s="92"/>
      <c r="AE119" s="443"/>
      <c r="AF119" s="443"/>
      <c r="AG119" s="92"/>
      <c r="AH119" s="411"/>
      <c r="AI119" s="412"/>
      <c r="AJ119" s="413"/>
      <c r="AK119" s="414"/>
      <c r="AL119" s="92"/>
    </row>
    <row r="120" spans="2:38" ht="39" x14ac:dyDescent="0.25">
      <c r="B120" s="406">
        <f t="shared" si="1"/>
        <v>113</v>
      </c>
      <c r="C120" s="407" t="s">
        <v>6914</v>
      </c>
      <c r="D120" s="92"/>
      <c r="E120" s="146"/>
      <c r="F120" s="99"/>
      <c r="G120" s="439"/>
      <c r="H120" s="99"/>
      <c r="I120" s="99"/>
      <c r="J120" s="92"/>
      <c r="K120" s="99"/>
      <c r="L120" s="440"/>
      <c r="M120" s="415" t="s">
        <v>7129</v>
      </c>
      <c r="N120" s="415" t="s">
        <v>7130</v>
      </c>
      <c r="O120" s="409">
        <v>0.25</v>
      </c>
      <c r="P120" s="410" t="s">
        <v>1853</v>
      </c>
      <c r="Q120" s="415" t="s">
        <v>1598</v>
      </c>
      <c r="R120" s="152"/>
      <c r="S120" s="92"/>
      <c r="T120" s="99"/>
      <c r="U120" s="441"/>
      <c r="V120" s="441"/>
      <c r="W120" s="92"/>
      <c r="X120" s="92"/>
      <c r="Y120" s="442"/>
      <c r="Z120" s="443"/>
      <c r="AA120" s="443"/>
      <c r="AB120" s="443"/>
      <c r="AC120" s="443"/>
      <c r="AD120" s="92"/>
      <c r="AE120" s="443"/>
      <c r="AF120" s="443"/>
      <c r="AG120" s="92"/>
      <c r="AH120" s="416"/>
      <c r="AI120" s="417"/>
      <c r="AJ120" s="417"/>
      <c r="AK120" s="416"/>
      <c r="AL120" s="92"/>
    </row>
    <row r="121" spans="2:38" ht="45" x14ac:dyDescent="0.25">
      <c r="B121" s="406">
        <f t="shared" si="1"/>
        <v>114</v>
      </c>
      <c r="C121" s="407" t="s">
        <v>6914</v>
      </c>
      <c r="D121" s="92"/>
      <c r="E121" s="146"/>
      <c r="F121" s="99"/>
      <c r="G121" s="439"/>
      <c r="H121" s="99"/>
      <c r="I121" s="99"/>
      <c r="J121" s="92"/>
      <c r="K121" s="99"/>
      <c r="L121" s="440"/>
      <c r="M121" s="415"/>
      <c r="N121" s="415"/>
      <c r="O121" s="409"/>
      <c r="P121" s="410"/>
      <c r="Q121" s="415"/>
      <c r="R121" s="152"/>
      <c r="S121" s="92"/>
      <c r="T121" s="99"/>
      <c r="U121" s="441"/>
      <c r="V121" s="441"/>
      <c r="W121" s="92"/>
      <c r="X121" s="92"/>
      <c r="Y121" s="442"/>
      <c r="Z121" s="443"/>
      <c r="AA121" s="443"/>
      <c r="AB121" s="443"/>
      <c r="AC121" s="443"/>
      <c r="AD121" s="92"/>
      <c r="AE121" s="443"/>
      <c r="AF121" s="443"/>
      <c r="AG121" s="92"/>
      <c r="AH121" s="416" t="s">
        <v>7131</v>
      </c>
      <c r="AI121" s="417">
        <v>0.16</v>
      </c>
      <c r="AJ121" s="417">
        <v>1969</v>
      </c>
      <c r="AK121" s="416" t="s">
        <v>7119</v>
      </c>
      <c r="AL121" s="92"/>
    </row>
    <row r="122" spans="2:38" ht="75" x14ac:dyDescent="0.25">
      <c r="B122" s="406">
        <f t="shared" si="1"/>
        <v>115</v>
      </c>
      <c r="C122" s="407" t="s">
        <v>6914</v>
      </c>
      <c r="D122" s="92"/>
      <c r="E122" s="146"/>
      <c r="F122" s="99"/>
      <c r="G122" s="439"/>
      <c r="H122" s="99"/>
      <c r="I122" s="99"/>
      <c r="J122" s="92"/>
      <c r="K122" s="99"/>
      <c r="L122" s="440"/>
      <c r="M122" s="415"/>
      <c r="N122" s="415"/>
      <c r="O122" s="409"/>
      <c r="P122" s="410"/>
      <c r="Q122" s="415"/>
      <c r="R122" s="152"/>
      <c r="S122" s="92"/>
      <c r="T122" s="99"/>
      <c r="U122" s="441"/>
      <c r="V122" s="441"/>
      <c r="W122" s="92"/>
      <c r="X122" s="92"/>
      <c r="Y122" s="442"/>
      <c r="Z122" s="443"/>
      <c r="AA122" s="443"/>
      <c r="AB122" s="443"/>
      <c r="AC122" s="443"/>
      <c r="AD122" s="92"/>
      <c r="AE122" s="443"/>
      <c r="AF122" s="443"/>
      <c r="AG122" s="92"/>
      <c r="AH122" s="416" t="s">
        <v>7132</v>
      </c>
      <c r="AI122" s="417">
        <v>0.12</v>
      </c>
      <c r="AJ122" s="417">
        <v>1977</v>
      </c>
      <c r="AK122" s="416" t="s">
        <v>7119</v>
      </c>
      <c r="AL122" s="92"/>
    </row>
    <row r="123" spans="2:38" ht="75" x14ac:dyDescent="0.25">
      <c r="B123" s="406">
        <f t="shared" si="1"/>
        <v>116</v>
      </c>
      <c r="C123" s="407" t="s">
        <v>6914</v>
      </c>
      <c r="D123" s="92"/>
      <c r="E123" s="146"/>
      <c r="F123" s="99"/>
      <c r="G123" s="439"/>
      <c r="H123" s="99"/>
      <c r="I123" s="99"/>
      <c r="J123" s="92"/>
      <c r="K123" s="99"/>
      <c r="L123" s="440"/>
      <c r="M123" s="415"/>
      <c r="N123" s="415"/>
      <c r="O123" s="409"/>
      <c r="P123" s="410"/>
      <c r="Q123" s="415"/>
      <c r="R123" s="152"/>
      <c r="S123" s="92"/>
      <c r="T123" s="99"/>
      <c r="U123" s="441"/>
      <c r="V123" s="441"/>
      <c r="W123" s="92"/>
      <c r="X123" s="92"/>
      <c r="Y123" s="442"/>
      <c r="Z123" s="443"/>
      <c r="AA123" s="443"/>
      <c r="AB123" s="443"/>
      <c r="AC123" s="443"/>
      <c r="AD123" s="92"/>
      <c r="AE123" s="443"/>
      <c r="AF123" s="443"/>
      <c r="AG123" s="92"/>
      <c r="AH123" s="416" t="s">
        <v>7133</v>
      </c>
      <c r="AI123" s="417">
        <v>0.16</v>
      </c>
      <c r="AJ123" s="417">
        <v>1977</v>
      </c>
      <c r="AK123" s="416" t="s">
        <v>592</v>
      </c>
      <c r="AL123" s="92"/>
    </row>
    <row r="124" spans="2:38" ht="45" x14ac:dyDescent="0.25">
      <c r="B124" s="406">
        <f t="shared" si="1"/>
        <v>117</v>
      </c>
      <c r="C124" s="407" t="s">
        <v>6914</v>
      </c>
      <c r="D124" s="92"/>
      <c r="E124" s="146"/>
      <c r="F124" s="99"/>
      <c r="G124" s="439"/>
      <c r="H124" s="99"/>
      <c r="I124" s="99"/>
      <c r="J124" s="92"/>
      <c r="K124" s="99"/>
      <c r="L124" s="440"/>
      <c r="M124" s="415"/>
      <c r="N124" s="415"/>
      <c r="O124" s="409"/>
      <c r="P124" s="410"/>
      <c r="Q124" s="415"/>
      <c r="R124" s="152"/>
      <c r="S124" s="92"/>
      <c r="T124" s="99"/>
      <c r="U124" s="441"/>
      <c r="V124" s="441"/>
      <c r="W124" s="92"/>
      <c r="X124" s="92"/>
      <c r="Y124" s="442"/>
      <c r="Z124" s="443"/>
      <c r="AA124" s="443"/>
      <c r="AB124" s="443"/>
      <c r="AC124" s="443"/>
      <c r="AD124" s="92"/>
      <c r="AE124" s="443"/>
      <c r="AF124" s="443"/>
      <c r="AG124" s="92"/>
      <c r="AH124" s="416" t="s">
        <v>7134</v>
      </c>
      <c r="AI124" s="417">
        <v>0.08</v>
      </c>
      <c r="AJ124" s="417">
        <v>1969</v>
      </c>
      <c r="AK124" s="416" t="s">
        <v>7119</v>
      </c>
      <c r="AL124" s="92"/>
    </row>
    <row r="125" spans="2:38" ht="75" x14ac:dyDescent="0.25">
      <c r="B125" s="406">
        <f t="shared" si="1"/>
        <v>118</v>
      </c>
      <c r="C125" s="407" t="s">
        <v>6914</v>
      </c>
      <c r="D125" s="92"/>
      <c r="E125" s="146"/>
      <c r="F125" s="99"/>
      <c r="G125" s="439"/>
      <c r="H125" s="99"/>
      <c r="I125" s="99"/>
      <c r="J125" s="92"/>
      <c r="K125" s="99"/>
      <c r="L125" s="440"/>
      <c r="M125" s="415"/>
      <c r="N125" s="415"/>
      <c r="O125" s="409"/>
      <c r="P125" s="410"/>
      <c r="Q125" s="415"/>
      <c r="R125" s="152"/>
      <c r="S125" s="92"/>
      <c r="T125" s="99"/>
      <c r="U125" s="441"/>
      <c r="V125" s="441"/>
      <c r="W125" s="92"/>
      <c r="X125" s="92"/>
      <c r="Y125" s="442"/>
      <c r="Z125" s="443"/>
      <c r="AA125" s="443"/>
      <c r="AB125" s="443"/>
      <c r="AC125" s="443"/>
      <c r="AD125" s="92"/>
      <c r="AE125" s="443"/>
      <c r="AF125" s="443"/>
      <c r="AG125" s="92"/>
      <c r="AH125" s="416" t="s">
        <v>7135</v>
      </c>
      <c r="AI125" s="417">
        <v>0.2</v>
      </c>
      <c r="AJ125" s="417">
        <v>1969</v>
      </c>
      <c r="AK125" s="416" t="s">
        <v>7119</v>
      </c>
      <c r="AL125" s="92"/>
    </row>
    <row r="126" spans="2:38" ht="45" x14ac:dyDescent="0.25">
      <c r="B126" s="406">
        <f t="shared" si="1"/>
        <v>119</v>
      </c>
      <c r="C126" s="407" t="s">
        <v>6914</v>
      </c>
      <c r="D126" s="92"/>
      <c r="E126" s="146"/>
      <c r="F126" s="99"/>
      <c r="G126" s="439"/>
      <c r="H126" s="99"/>
      <c r="I126" s="99"/>
      <c r="J126" s="92"/>
      <c r="K126" s="99"/>
      <c r="L126" s="440"/>
      <c r="M126" s="415"/>
      <c r="N126" s="415"/>
      <c r="O126" s="409"/>
      <c r="P126" s="410"/>
      <c r="Q126" s="415"/>
      <c r="R126" s="152"/>
      <c r="S126" s="92"/>
      <c r="T126" s="99"/>
      <c r="U126" s="441"/>
      <c r="V126" s="441"/>
      <c r="W126" s="92"/>
      <c r="X126" s="92"/>
      <c r="Y126" s="442"/>
      <c r="Z126" s="443"/>
      <c r="AA126" s="443"/>
      <c r="AB126" s="443"/>
      <c r="AC126" s="443"/>
      <c r="AD126" s="92"/>
      <c r="AE126" s="443"/>
      <c r="AF126" s="443"/>
      <c r="AG126" s="92"/>
      <c r="AH126" s="416" t="s">
        <v>7136</v>
      </c>
      <c r="AI126" s="417">
        <v>0.12</v>
      </c>
      <c r="AJ126" s="417">
        <v>1969</v>
      </c>
      <c r="AK126" s="416" t="s">
        <v>592</v>
      </c>
      <c r="AL126" s="92"/>
    </row>
    <row r="127" spans="2:38" ht="75" x14ac:dyDescent="0.25">
      <c r="B127" s="406">
        <f t="shared" si="1"/>
        <v>120</v>
      </c>
      <c r="C127" s="407" t="s">
        <v>6914</v>
      </c>
      <c r="D127" s="92"/>
      <c r="E127" s="146"/>
      <c r="F127" s="99"/>
      <c r="G127" s="439"/>
      <c r="H127" s="99"/>
      <c r="I127" s="99"/>
      <c r="J127" s="92"/>
      <c r="K127" s="99"/>
      <c r="L127" s="440"/>
      <c r="M127" s="415"/>
      <c r="N127" s="415"/>
      <c r="O127" s="409"/>
      <c r="P127" s="410"/>
      <c r="Q127" s="415"/>
      <c r="R127" s="152"/>
      <c r="S127" s="92"/>
      <c r="T127" s="99"/>
      <c r="U127" s="441"/>
      <c r="V127" s="441"/>
      <c r="W127" s="92"/>
      <c r="X127" s="92"/>
      <c r="Y127" s="442"/>
      <c r="Z127" s="443"/>
      <c r="AA127" s="443"/>
      <c r="AB127" s="443"/>
      <c r="AC127" s="443"/>
      <c r="AD127" s="92"/>
      <c r="AE127" s="443"/>
      <c r="AF127" s="443"/>
      <c r="AG127" s="92"/>
      <c r="AH127" s="416" t="s">
        <v>7137</v>
      </c>
      <c r="AI127" s="417">
        <v>0.1</v>
      </c>
      <c r="AJ127" s="417">
        <v>1969</v>
      </c>
      <c r="AK127" s="416" t="s">
        <v>7119</v>
      </c>
      <c r="AL127" s="92"/>
    </row>
    <row r="128" spans="2:38" ht="45" x14ac:dyDescent="0.25">
      <c r="B128" s="406">
        <f t="shared" si="1"/>
        <v>121</v>
      </c>
      <c r="C128" s="407" t="s">
        <v>6914</v>
      </c>
      <c r="D128" s="92"/>
      <c r="E128" s="146"/>
      <c r="F128" s="99"/>
      <c r="G128" s="439"/>
      <c r="H128" s="99"/>
      <c r="I128" s="99"/>
      <c r="J128" s="92"/>
      <c r="K128" s="99"/>
      <c r="L128" s="440"/>
      <c r="M128" s="415"/>
      <c r="N128" s="415"/>
      <c r="O128" s="409"/>
      <c r="P128" s="410"/>
      <c r="Q128" s="415"/>
      <c r="R128" s="152"/>
      <c r="S128" s="92"/>
      <c r="T128" s="99"/>
      <c r="U128" s="441"/>
      <c r="V128" s="441"/>
      <c r="W128" s="92"/>
      <c r="X128" s="92"/>
      <c r="Y128" s="442"/>
      <c r="Z128" s="443"/>
      <c r="AA128" s="443"/>
      <c r="AB128" s="443"/>
      <c r="AC128" s="443"/>
      <c r="AD128" s="92"/>
      <c r="AE128" s="443"/>
      <c r="AF128" s="443"/>
      <c r="AG128" s="92"/>
      <c r="AH128" s="416" t="s">
        <v>7138</v>
      </c>
      <c r="AI128" s="417">
        <v>0.06</v>
      </c>
      <c r="AJ128" s="417">
        <v>1977</v>
      </c>
      <c r="AK128" s="416" t="s">
        <v>592</v>
      </c>
      <c r="AL128" s="92"/>
    </row>
    <row r="129" spans="2:38" ht="45" x14ac:dyDescent="0.25">
      <c r="B129" s="406">
        <f t="shared" si="1"/>
        <v>122</v>
      </c>
      <c r="C129" s="407" t="s">
        <v>6914</v>
      </c>
      <c r="D129" s="92"/>
      <c r="E129" s="146"/>
      <c r="F129" s="99"/>
      <c r="G129" s="439"/>
      <c r="H129" s="99"/>
      <c r="I129" s="99"/>
      <c r="J129" s="92"/>
      <c r="K129" s="99"/>
      <c r="L129" s="440"/>
      <c r="M129" s="415"/>
      <c r="N129" s="415"/>
      <c r="O129" s="409"/>
      <c r="P129" s="410"/>
      <c r="Q129" s="415"/>
      <c r="R129" s="152"/>
      <c r="S129" s="92"/>
      <c r="T129" s="99"/>
      <c r="U129" s="441"/>
      <c r="V129" s="441"/>
      <c r="W129" s="92"/>
      <c r="X129" s="92"/>
      <c r="Y129" s="442"/>
      <c r="Z129" s="443"/>
      <c r="AA129" s="443"/>
      <c r="AB129" s="443"/>
      <c r="AC129" s="443"/>
      <c r="AD129" s="92"/>
      <c r="AE129" s="443"/>
      <c r="AF129" s="443"/>
      <c r="AG129" s="92"/>
      <c r="AH129" s="416" t="s">
        <v>7139</v>
      </c>
      <c r="AI129" s="417">
        <v>0.05</v>
      </c>
      <c r="AJ129" s="421">
        <v>1977</v>
      </c>
      <c r="AK129" s="416" t="s">
        <v>592</v>
      </c>
      <c r="AL129" s="92"/>
    </row>
    <row r="130" spans="2:38" ht="45" x14ac:dyDescent="0.25">
      <c r="B130" s="406">
        <f t="shared" si="1"/>
        <v>123</v>
      </c>
      <c r="C130" s="407" t="s">
        <v>6914</v>
      </c>
      <c r="D130" s="92"/>
      <c r="E130" s="146"/>
      <c r="F130" s="99"/>
      <c r="G130" s="439"/>
      <c r="H130" s="99"/>
      <c r="I130" s="99"/>
      <c r="J130" s="92"/>
      <c r="K130" s="99"/>
      <c r="L130" s="440"/>
      <c r="M130" s="415"/>
      <c r="N130" s="415"/>
      <c r="O130" s="409"/>
      <c r="P130" s="410"/>
      <c r="Q130" s="415"/>
      <c r="R130" s="152"/>
      <c r="S130" s="92"/>
      <c r="T130" s="99"/>
      <c r="U130" s="441"/>
      <c r="V130" s="441"/>
      <c r="W130" s="92"/>
      <c r="X130" s="92"/>
      <c r="Y130" s="442"/>
      <c r="Z130" s="443"/>
      <c r="AA130" s="443"/>
      <c r="AB130" s="443"/>
      <c r="AC130" s="443"/>
      <c r="AD130" s="92"/>
      <c r="AE130" s="443"/>
      <c r="AF130" s="443"/>
      <c r="AG130" s="92"/>
      <c r="AH130" s="416" t="s">
        <v>7140</v>
      </c>
      <c r="AI130" s="417">
        <v>0.09</v>
      </c>
      <c r="AJ130" s="417">
        <v>1968</v>
      </c>
      <c r="AK130" s="416" t="s">
        <v>6955</v>
      </c>
      <c r="AL130" s="92"/>
    </row>
    <row r="131" spans="2:38" ht="60" x14ac:dyDescent="0.25">
      <c r="B131" s="406">
        <f t="shared" si="1"/>
        <v>124</v>
      </c>
      <c r="C131" s="407" t="s">
        <v>6914</v>
      </c>
      <c r="D131" s="92"/>
      <c r="E131" s="146"/>
      <c r="F131" s="99"/>
      <c r="G131" s="439"/>
      <c r="H131" s="99"/>
      <c r="I131" s="99"/>
      <c r="J131" s="92"/>
      <c r="K131" s="99"/>
      <c r="L131" s="440"/>
      <c r="M131" s="415"/>
      <c r="N131" s="415"/>
      <c r="O131" s="409"/>
      <c r="P131" s="410"/>
      <c r="Q131" s="415"/>
      <c r="R131" s="152"/>
      <c r="S131" s="92"/>
      <c r="T131" s="99"/>
      <c r="U131" s="441"/>
      <c r="V131" s="441"/>
      <c r="W131" s="92"/>
      <c r="X131" s="92"/>
      <c r="Y131" s="442"/>
      <c r="Z131" s="443"/>
      <c r="AA131" s="443"/>
      <c r="AB131" s="443"/>
      <c r="AC131" s="443"/>
      <c r="AD131" s="92"/>
      <c r="AE131" s="443"/>
      <c r="AF131" s="443"/>
      <c r="AG131" s="92"/>
      <c r="AH131" s="416" t="s">
        <v>7141</v>
      </c>
      <c r="AI131" s="417">
        <v>0.1</v>
      </c>
      <c r="AJ131" s="417">
        <v>1977</v>
      </c>
      <c r="AK131" s="416" t="s">
        <v>592</v>
      </c>
      <c r="AL131" s="92"/>
    </row>
    <row r="132" spans="2:38" ht="60" x14ac:dyDescent="0.25">
      <c r="B132" s="406">
        <f t="shared" si="1"/>
        <v>125</v>
      </c>
      <c r="C132" s="407" t="s">
        <v>6914</v>
      </c>
      <c r="D132" s="92"/>
      <c r="E132" s="146"/>
      <c r="F132" s="99"/>
      <c r="G132" s="439"/>
      <c r="H132" s="99"/>
      <c r="I132" s="99"/>
      <c r="J132" s="92"/>
      <c r="K132" s="99"/>
      <c r="L132" s="440"/>
      <c r="M132" s="415"/>
      <c r="N132" s="415"/>
      <c r="O132" s="409"/>
      <c r="P132" s="410"/>
      <c r="Q132" s="415"/>
      <c r="R132" s="152"/>
      <c r="S132" s="92"/>
      <c r="T132" s="99"/>
      <c r="U132" s="441"/>
      <c r="V132" s="441"/>
      <c r="W132" s="92"/>
      <c r="X132" s="92"/>
      <c r="Y132" s="442"/>
      <c r="Z132" s="443"/>
      <c r="AA132" s="443"/>
      <c r="AB132" s="443"/>
      <c r="AC132" s="443"/>
      <c r="AD132" s="92"/>
      <c r="AE132" s="443"/>
      <c r="AF132" s="443"/>
      <c r="AG132" s="92"/>
      <c r="AH132" s="416" t="s">
        <v>7142</v>
      </c>
      <c r="AI132" s="417">
        <v>0.08</v>
      </c>
      <c r="AJ132" s="417">
        <v>1977</v>
      </c>
      <c r="AK132" s="416" t="s">
        <v>592</v>
      </c>
      <c r="AL132" s="92"/>
    </row>
    <row r="133" spans="2:38" ht="75" x14ac:dyDescent="0.25">
      <c r="B133" s="406">
        <f t="shared" si="1"/>
        <v>126</v>
      </c>
      <c r="C133" s="407" t="s">
        <v>6914</v>
      </c>
      <c r="D133" s="92"/>
      <c r="E133" s="146"/>
      <c r="F133" s="99"/>
      <c r="G133" s="439"/>
      <c r="H133" s="99"/>
      <c r="I133" s="99"/>
      <c r="J133" s="92"/>
      <c r="K133" s="99"/>
      <c r="L133" s="440"/>
      <c r="M133" s="415"/>
      <c r="N133" s="415"/>
      <c r="O133" s="409"/>
      <c r="P133" s="410"/>
      <c r="Q133" s="415"/>
      <c r="R133" s="152"/>
      <c r="S133" s="92"/>
      <c r="T133" s="99"/>
      <c r="U133" s="441"/>
      <c r="V133" s="441"/>
      <c r="W133" s="92"/>
      <c r="X133" s="92"/>
      <c r="Y133" s="442"/>
      <c r="Z133" s="443"/>
      <c r="AA133" s="443"/>
      <c r="AB133" s="443"/>
      <c r="AC133" s="443"/>
      <c r="AD133" s="92"/>
      <c r="AE133" s="443"/>
      <c r="AF133" s="443"/>
      <c r="AG133" s="92"/>
      <c r="AH133" s="416" t="s">
        <v>7143</v>
      </c>
      <c r="AI133" s="417">
        <v>0.12</v>
      </c>
      <c r="AJ133" s="417">
        <v>1977</v>
      </c>
      <c r="AK133" s="416" t="s">
        <v>592</v>
      </c>
      <c r="AL133" s="92"/>
    </row>
    <row r="134" spans="2:38" ht="25.5" x14ac:dyDescent="0.25">
      <c r="B134" s="406">
        <f t="shared" si="1"/>
        <v>127</v>
      </c>
      <c r="C134" s="407" t="s">
        <v>6914</v>
      </c>
      <c r="D134" s="92"/>
      <c r="E134" s="146"/>
      <c r="F134" s="99"/>
      <c r="G134" s="439"/>
      <c r="H134" s="99"/>
      <c r="I134" s="99"/>
      <c r="J134" s="92"/>
      <c r="K134" s="99"/>
      <c r="L134" s="440"/>
      <c r="M134" s="415"/>
      <c r="N134" s="415"/>
      <c r="O134" s="409"/>
      <c r="P134" s="410"/>
      <c r="Q134" s="415"/>
      <c r="R134" s="152" t="s">
        <v>5864</v>
      </c>
      <c r="S134" s="92">
        <v>26</v>
      </c>
      <c r="T134" s="99">
        <v>1974</v>
      </c>
      <c r="U134" s="441" t="s">
        <v>1016</v>
      </c>
      <c r="V134" s="406" t="s">
        <v>6913</v>
      </c>
      <c r="W134" s="92"/>
      <c r="X134" s="92"/>
      <c r="Y134" s="442"/>
      <c r="Z134" s="443"/>
      <c r="AA134" s="443"/>
      <c r="AB134" s="443"/>
      <c r="AC134" s="443"/>
      <c r="AD134" s="92"/>
      <c r="AE134" s="443"/>
      <c r="AF134" s="443"/>
      <c r="AG134" s="92"/>
      <c r="AH134" s="411"/>
      <c r="AI134" s="412"/>
      <c r="AJ134" s="413"/>
      <c r="AK134" s="414"/>
      <c r="AL134" s="92"/>
    </row>
    <row r="135" spans="2:38" ht="39" x14ac:dyDescent="0.25">
      <c r="B135" s="406">
        <f t="shared" si="1"/>
        <v>128</v>
      </c>
      <c r="C135" s="407" t="s">
        <v>6914</v>
      </c>
      <c r="D135" s="92"/>
      <c r="E135" s="146"/>
      <c r="F135" s="99"/>
      <c r="G135" s="439"/>
      <c r="H135" s="99"/>
      <c r="I135" s="99"/>
      <c r="J135" s="92"/>
      <c r="K135" s="99"/>
      <c r="L135" s="440"/>
      <c r="M135" s="415" t="s">
        <v>7144</v>
      </c>
      <c r="N135" s="415" t="s">
        <v>7145</v>
      </c>
      <c r="O135" s="436">
        <v>0.95</v>
      </c>
      <c r="P135" s="102" t="s">
        <v>1853</v>
      </c>
      <c r="Q135" s="415" t="s">
        <v>6931</v>
      </c>
      <c r="R135" s="152"/>
      <c r="S135" s="92"/>
      <c r="T135" s="99"/>
      <c r="U135" s="441"/>
      <c r="V135" s="441"/>
      <c r="W135" s="92"/>
      <c r="X135" s="92"/>
      <c r="Y135" s="442"/>
      <c r="Z135" s="443"/>
      <c r="AA135" s="443"/>
      <c r="AB135" s="443"/>
      <c r="AC135" s="443"/>
      <c r="AD135" s="92"/>
      <c r="AE135" s="443"/>
      <c r="AF135" s="443"/>
      <c r="AG135" s="92"/>
      <c r="AH135" s="416"/>
      <c r="AI135" s="417"/>
      <c r="AJ135" s="417"/>
      <c r="AK135" s="416"/>
      <c r="AL135" s="92"/>
    </row>
    <row r="136" spans="2:38" ht="39" x14ac:dyDescent="0.25">
      <c r="B136" s="406">
        <f t="shared" ref="B136:B199" si="2">B135+1</f>
        <v>129</v>
      </c>
      <c r="C136" s="407" t="s">
        <v>6914</v>
      </c>
      <c r="D136" s="92"/>
      <c r="E136" s="146"/>
      <c r="F136" s="99"/>
      <c r="G136" s="439"/>
      <c r="H136" s="99"/>
      <c r="I136" s="99"/>
      <c r="J136" s="92"/>
      <c r="K136" s="99"/>
      <c r="L136" s="440"/>
      <c r="M136" s="415" t="s">
        <v>7146</v>
      </c>
      <c r="N136" s="415" t="s">
        <v>7147</v>
      </c>
      <c r="O136" s="409">
        <v>0.2</v>
      </c>
      <c r="P136" s="410" t="s">
        <v>7148</v>
      </c>
      <c r="Q136" s="415" t="s">
        <v>1598</v>
      </c>
      <c r="R136" s="152"/>
      <c r="S136" s="92"/>
      <c r="T136" s="99"/>
      <c r="U136" s="441"/>
      <c r="V136" s="441"/>
      <c r="W136" s="92"/>
      <c r="X136" s="92"/>
      <c r="Y136" s="442"/>
      <c r="Z136" s="443"/>
      <c r="AA136" s="443"/>
      <c r="AB136" s="443"/>
      <c r="AC136" s="443"/>
      <c r="AD136" s="92"/>
      <c r="AE136" s="443"/>
      <c r="AF136" s="443"/>
      <c r="AG136" s="92"/>
      <c r="AH136" s="416"/>
      <c r="AI136" s="417"/>
      <c r="AJ136" s="417"/>
      <c r="AK136" s="416"/>
      <c r="AL136" s="92"/>
    </row>
    <row r="137" spans="2:38" ht="45" x14ac:dyDescent="0.25">
      <c r="B137" s="406">
        <f t="shared" si="2"/>
        <v>130</v>
      </c>
      <c r="C137" s="407" t="s">
        <v>6914</v>
      </c>
      <c r="D137" s="92"/>
      <c r="E137" s="146"/>
      <c r="F137" s="99"/>
      <c r="G137" s="439"/>
      <c r="H137" s="99"/>
      <c r="I137" s="99"/>
      <c r="J137" s="92"/>
      <c r="K137" s="99"/>
      <c r="L137" s="440"/>
      <c r="M137" s="415"/>
      <c r="N137" s="415"/>
      <c r="O137" s="409"/>
      <c r="P137" s="410"/>
      <c r="Q137" s="415"/>
      <c r="R137" s="152"/>
      <c r="S137" s="92"/>
      <c r="T137" s="99"/>
      <c r="U137" s="441"/>
      <c r="V137" s="441"/>
      <c r="W137" s="92"/>
      <c r="X137" s="92"/>
      <c r="Y137" s="442"/>
      <c r="Z137" s="443"/>
      <c r="AA137" s="443"/>
      <c r="AB137" s="443"/>
      <c r="AC137" s="443"/>
      <c r="AD137" s="92"/>
      <c r="AE137" s="443"/>
      <c r="AF137" s="443"/>
      <c r="AG137" s="92"/>
      <c r="AH137" s="416" t="s">
        <v>7149</v>
      </c>
      <c r="AI137" s="417">
        <v>0.06</v>
      </c>
      <c r="AJ137" s="417">
        <v>1969</v>
      </c>
      <c r="AK137" s="416" t="s">
        <v>7119</v>
      </c>
      <c r="AL137" s="92"/>
    </row>
    <row r="138" spans="2:38" ht="45" x14ac:dyDescent="0.25">
      <c r="B138" s="406">
        <f t="shared" si="2"/>
        <v>131</v>
      </c>
      <c r="C138" s="407" t="s">
        <v>6914</v>
      </c>
      <c r="D138" s="92"/>
      <c r="E138" s="146"/>
      <c r="F138" s="99"/>
      <c r="G138" s="439"/>
      <c r="H138" s="99"/>
      <c r="I138" s="99"/>
      <c r="J138" s="92"/>
      <c r="K138" s="99"/>
      <c r="L138" s="440"/>
      <c r="M138" s="415"/>
      <c r="N138" s="415"/>
      <c r="O138" s="409"/>
      <c r="P138" s="410"/>
      <c r="Q138" s="415"/>
      <c r="R138" s="152"/>
      <c r="S138" s="92"/>
      <c r="T138" s="99"/>
      <c r="U138" s="441"/>
      <c r="V138" s="441"/>
      <c r="W138" s="92"/>
      <c r="X138" s="92"/>
      <c r="Y138" s="442"/>
      <c r="Z138" s="443"/>
      <c r="AA138" s="443"/>
      <c r="AB138" s="443"/>
      <c r="AC138" s="443"/>
      <c r="AD138" s="92"/>
      <c r="AE138" s="443"/>
      <c r="AF138" s="443"/>
      <c r="AG138" s="92"/>
      <c r="AH138" s="416" t="s">
        <v>7150</v>
      </c>
      <c r="AI138" s="417">
        <v>0.06</v>
      </c>
      <c r="AJ138" s="417">
        <v>1968</v>
      </c>
      <c r="AK138" s="416" t="s">
        <v>7119</v>
      </c>
      <c r="AL138" s="92"/>
    </row>
    <row r="139" spans="2:38" ht="45" x14ac:dyDescent="0.25">
      <c r="B139" s="406">
        <f t="shared" si="2"/>
        <v>132</v>
      </c>
      <c r="C139" s="407" t="s">
        <v>6914</v>
      </c>
      <c r="D139" s="92"/>
      <c r="E139" s="146"/>
      <c r="F139" s="99"/>
      <c r="G139" s="439"/>
      <c r="H139" s="99"/>
      <c r="I139" s="99"/>
      <c r="J139" s="92"/>
      <c r="K139" s="99"/>
      <c r="L139" s="440"/>
      <c r="M139" s="415"/>
      <c r="N139" s="415"/>
      <c r="O139" s="409"/>
      <c r="P139" s="410"/>
      <c r="Q139" s="415"/>
      <c r="R139" s="152"/>
      <c r="S139" s="92"/>
      <c r="T139" s="99"/>
      <c r="U139" s="441"/>
      <c r="V139" s="441"/>
      <c r="W139" s="92"/>
      <c r="X139" s="92"/>
      <c r="Y139" s="442"/>
      <c r="Z139" s="443"/>
      <c r="AA139" s="443"/>
      <c r="AB139" s="443"/>
      <c r="AC139" s="443"/>
      <c r="AD139" s="92"/>
      <c r="AE139" s="443"/>
      <c r="AF139" s="443"/>
      <c r="AG139" s="92"/>
      <c r="AH139" s="416" t="s">
        <v>7151</v>
      </c>
      <c r="AI139" s="417">
        <v>4.4999999999999998E-2</v>
      </c>
      <c r="AJ139" s="417">
        <v>1968</v>
      </c>
      <c r="AK139" s="416" t="s">
        <v>7119</v>
      </c>
      <c r="AL139" s="92"/>
    </row>
    <row r="140" spans="2:38" ht="60" x14ac:dyDescent="0.25">
      <c r="B140" s="406">
        <f t="shared" si="2"/>
        <v>133</v>
      </c>
      <c r="C140" s="407" t="s">
        <v>6914</v>
      </c>
      <c r="D140" s="92"/>
      <c r="E140" s="146"/>
      <c r="F140" s="99"/>
      <c r="G140" s="439"/>
      <c r="H140" s="99"/>
      <c r="I140" s="99"/>
      <c r="J140" s="92"/>
      <c r="K140" s="99"/>
      <c r="L140" s="440"/>
      <c r="M140" s="415"/>
      <c r="N140" s="415"/>
      <c r="O140" s="409"/>
      <c r="P140" s="410"/>
      <c r="Q140" s="415"/>
      <c r="R140" s="152"/>
      <c r="S140" s="92"/>
      <c r="T140" s="99"/>
      <c r="U140" s="441"/>
      <c r="V140" s="441"/>
      <c r="W140" s="92"/>
      <c r="X140" s="92"/>
      <c r="Y140" s="442"/>
      <c r="Z140" s="443"/>
      <c r="AA140" s="443"/>
      <c r="AB140" s="443"/>
      <c r="AC140" s="443"/>
      <c r="AD140" s="92"/>
      <c r="AE140" s="443"/>
      <c r="AF140" s="443"/>
      <c r="AG140" s="92"/>
      <c r="AH140" s="416" t="s">
        <v>7152</v>
      </c>
      <c r="AI140" s="416" t="s">
        <v>7153</v>
      </c>
      <c r="AJ140" s="417">
        <v>1968</v>
      </c>
      <c r="AK140" s="416" t="s">
        <v>7119</v>
      </c>
      <c r="AL140" s="92"/>
    </row>
    <row r="141" spans="2:38" ht="45" x14ac:dyDescent="0.25">
      <c r="B141" s="406">
        <f t="shared" si="2"/>
        <v>134</v>
      </c>
      <c r="C141" s="407" t="s">
        <v>6914</v>
      </c>
      <c r="D141" s="92"/>
      <c r="E141" s="146"/>
      <c r="F141" s="99"/>
      <c r="G141" s="439"/>
      <c r="H141" s="99"/>
      <c r="I141" s="99"/>
      <c r="J141" s="92"/>
      <c r="K141" s="99"/>
      <c r="L141" s="440"/>
      <c r="M141" s="415"/>
      <c r="N141" s="415"/>
      <c r="O141" s="409"/>
      <c r="P141" s="410"/>
      <c r="Q141" s="415"/>
      <c r="R141" s="152"/>
      <c r="S141" s="92"/>
      <c r="T141" s="99"/>
      <c r="U141" s="441"/>
      <c r="V141" s="441"/>
      <c r="W141" s="92"/>
      <c r="X141" s="92"/>
      <c r="Y141" s="442"/>
      <c r="Z141" s="443"/>
      <c r="AA141" s="443"/>
      <c r="AB141" s="443"/>
      <c r="AC141" s="443"/>
      <c r="AD141" s="92"/>
      <c r="AE141" s="443"/>
      <c r="AF141" s="443"/>
      <c r="AG141" s="92"/>
      <c r="AH141" s="416" t="s">
        <v>7154</v>
      </c>
      <c r="AI141" s="416" t="s">
        <v>2264</v>
      </c>
      <c r="AJ141" s="417"/>
      <c r="AK141" s="416" t="s">
        <v>7155</v>
      </c>
      <c r="AL141" s="92"/>
    </row>
    <row r="142" spans="2:38" ht="75" x14ac:dyDescent="0.25">
      <c r="B142" s="406">
        <f t="shared" si="2"/>
        <v>135</v>
      </c>
      <c r="C142" s="407" t="s">
        <v>6914</v>
      </c>
      <c r="D142" s="92"/>
      <c r="E142" s="146"/>
      <c r="F142" s="99"/>
      <c r="G142" s="439"/>
      <c r="H142" s="99"/>
      <c r="I142" s="99"/>
      <c r="J142" s="92"/>
      <c r="K142" s="99"/>
      <c r="L142" s="440"/>
      <c r="M142" s="415"/>
      <c r="N142" s="415"/>
      <c r="O142" s="409"/>
      <c r="P142" s="410"/>
      <c r="Q142" s="415"/>
      <c r="R142" s="152"/>
      <c r="S142" s="92"/>
      <c r="T142" s="99"/>
      <c r="U142" s="441"/>
      <c r="V142" s="441"/>
      <c r="W142" s="92"/>
      <c r="X142" s="92"/>
      <c r="Y142" s="442"/>
      <c r="Z142" s="443"/>
      <c r="AA142" s="443"/>
      <c r="AB142" s="443"/>
      <c r="AC142" s="443"/>
      <c r="AD142" s="92"/>
      <c r="AE142" s="443"/>
      <c r="AF142" s="443"/>
      <c r="AG142" s="92"/>
      <c r="AH142" s="416" t="s">
        <v>7156</v>
      </c>
      <c r="AI142" s="417">
        <v>8.5000000000000006E-2</v>
      </c>
      <c r="AJ142" s="417">
        <v>1968</v>
      </c>
      <c r="AK142" s="416" t="s">
        <v>7119</v>
      </c>
      <c r="AL142" s="92"/>
    </row>
    <row r="143" spans="2:38" ht="75" x14ac:dyDescent="0.25">
      <c r="B143" s="406">
        <f t="shared" si="2"/>
        <v>136</v>
      </c>
      <c r="C143" s="407" t="s">
        <v>6914</v>
      </c>
      <c r="D143" s="92"/>
      <c r="E143" s="146"/>
      <c r="F143" s="99"/>
      <c r="G143" s="439"/>
      <c r="H143" s="99"/>
      <c r="I143" s="99"/>
      <c r="J143" s="92"/>
      <c r="K143" s="99"/>
      <c r="L143" s="440"/>
      <c r="M143" s="415"/>
      <c r="N143" s="415"/>
      <c r="O143" s="409"/>
      <c r="P143" s="410"/>
      <c r="Q143" s="415"/>
      <c r="R143" s="152"/>
      <c r="S143" s="92"/>
      <c r="T143" s="99"/>
      <c r="U143" s="441"/>
      <c r="V143" s="441"/>
      <c r="W143" s="92"/>
      <c r="X143" s="92"/>
      <c r="Y143" s="442"/>
      <c r="Z143" s="443"/>
      <c r="AA143" s="443"/>
      <c r="AB143" s="443"/>
      <c r="AC143" s="443"/>
      <c r="AD143" s="92"/>
      <c r="AE143" s="443"/>
      <c r="AF143" s="443"/>
      <c r="AG143" s="92"/>
      <c r="AH143" s="416" t="s">
        <v>7157</v>
      </c>
      <c r="AI143" s="417">
        <v>0.08</v>
      </c>
      <c r="AJ143" s="417">
        <v>1968</v>
      </c>
      <c r="AK143" s="416" t="s">
        <v>7119</v>
      </c>
      <c r="AL143" s="92"/>
    </row>
    <row r="144" spans="2:38" ht="60" x14ac:dyDescent="0.25">
      <c r="B144" s="406">
        <f t="shared" si="2"/>
        <v>137</v>
      </c>
      <c r="C144" s="407" t="s">
        <v>6914</v>
      </c>
      <c r="D144" s="92"/>
      <c r="E144" s="146"/>
      <c r="F144" s="99"/>
      <c r="G144" s="439"/>
      <c r="H144" s="99"/>
      <c r="I144" s="99"/>
      <c r="J144" s="92"/>
      <c r="K144" s="99"/>
      <c r="L144" s="440"/>
      <c r="M144" s="415"/>
      <c r="N144" s="415"/>
      <c r="O144" s="409"/>
      <c r="P144" s="410"/>
      <c r="Q144" s="415"/>
      <c r="R144" s="152"/>
      <c r="S144" s="92"/>
      <c r="T144" s="99"/>
      <c r="U144" s="441"/>
      <c r="V144" s="441"/>
      <c r="W144" s="92"/>
      <c r="X144" s="92"/>
      <c r="Y144" s="442"/>
      <c r="Z144" s="443"/>
      <c r="AA144" s="443"/>
      <c r="AB144" s="443"/>
      <c r="AC144" s="443"/>
      <c r="AD144" s="92"/>
      <c r="AE144" s="443"/>
      <c r="AF144" s="443"/>
      <c r="AG144" s="92"/>
      <c r="AH144" s="416" t="s">
        <v>7158</v>
      </c>
      <c r="AI144" s="412">
        <v>0.12</v>
      </c>
      <c r="AJ144" s="417">
        <v>1968</v>
      </c>
      <c r="AK144" s="416" t="s">
        <v>7119</v>
      </c>
      <c r="AL144" s="92"/>
    </row>
    <row r="145" spans="2:38" ht="75" x14ac:dyDescent="0.25">
      <c r="B145" s="406">
        <f t="shared" si="2"/>
        <v>138</v>
      </c>
      <c r="C145" s="407" t="s">
        <v>6914</v>
      </c>
      <c r="D145" s="92"/>
      <c r="E145" s="146"/>
      <c r="F145" s="99"/>
      <c r="G145" s="439"/>
      <c r="H145" s="99"/>
      <c r="I145" s="99"/>
      <c r="J145" s="92"/>
      <c r="K145" s="99"/>
      <c r="L145" s="440"/>
      <c r="M145" s="415"/>
      <c r="N145" s="415"/>
      <c r="O145" s="409"/>
      <c r="P145" s="410"/>
      <c r="Q145" s="415"/>
      <c r="R145" s="152"/>
      <c r="S145" s="92"/>
      <c r="T145" s="99"/>
      <c r="U145" s="441"/>
      <c r="V145" s="441"/>
      <c r="W145" s="92"/>
      <c r="X145" s="92"/>
      <c r="Y145" s="442"/>
      <c r="Z145" s="443"/>
      <c r="AA145" s="443"/>
      <c r="AB145" s="443"/>
      <c r="AC145" s="443"/>
      <c r="AD145" s="92"/>
      <c r="AE145" s="443"/>
      <c r="AF145" s="443"/>
      <c r="AG145" s="92"/>
      <c r="AH145" s="416" t="s">
        <v>7159</v>
      </c>
      <c r="AI145" s="417">
        <v>0.06</v>
      </c>
      <c r="AJ145" s="417">
        <v>1968</v>
      </c>
      <c r="AK145" s="416" t="s">
        <v>7119</v>
      </c>
      <c r="AL145" s="92"/>
    </row>
    <row r="146" spans="2:38" ht="75" x14ac:dyDescent="0.25">
      <c r="B146" s="406">
        <f t="shared" si="2"/>
        <v>139</v>
      </c>
      <c r="C146" s="407" t="s">
        <v>6914</v>
      </c>
      <c r="D146" s="92"/>
      <c r="E146" s="146"/>
      <c r="F146" s="99"/>
      <c r="G146" s="439"/>
      <c r="H146" s="99"/>
      <c r="I146" s="99"/>
      <c r="J146" s="92"/>
      <c r="K146" s="99"/>
      <c r="L146" s="440"/>
      <c r="M146" s="415"/>
      <c r="N146" s="415"/>
      <c r="O146" s="409"/>
      <c r="P146" s="410"/>
      <c r="Q146" s="415"/>
      <c r="R146" s="152"/>
      <c r="S146" s="92"/>
      <c r="T146" s="99"/>
      <c r="U146" s="441"/>
      <c r="V146" s="441"/>
      <c r="W146" s="92"/>
      <c r="X146" s="92"/>
      <c r="Y146" s="442"/>
      <c r="Z146" s="443"/>
      <c r="AA146" s="443"/>
      <c r="AB146" s="443"/>
      <c r="AC146" s="443"/>
      <c r="AD146" s="92"/>
      <c r="AE146" s="443"/>
      <c r="AF146" s="443"/>
      <c r="AG146" s="92"/>
      <c r="AH146" s="416" t="s">
        <v>7160</v>
      </c>
      <c r="AI146" s="417">
        <v>0.06</v>
      </c>
      <c r="AJ146" s="417">
        <v>1968</v>
      </c>
      <c r="AK146" s="416" t="s">
        <v>7119</v>
      </c>
      <c r="AL146" s="92"/>
    </row>
    <row r="147" spans="2:38" ht="60" x14ac:dyDescent="0.25">
      <c r="B147" s="406">
        <f t="shared" si="2"/>
        <v>140</v>
      </c>
      <c r="C147" s="407" t="s">
        <v>6914</v>
      </c>
      <c r="D147" s="92"/>
      <c r="E147" s="146"/>
      <c r="F147" s="99"/>
      <c r="G147" s="439"/>
      <c r="H147" s="99"/>
      <c r="I147" s="99"/>
      <c r="J147" s="92"/>
      <c r="K147" s="99"/>
      <c r="L147" s="440"/>
      <c r="M147" s="415"/>
      <c r="N147" s="415"/>
      <c r="O147" s="409"/>
      <c r="P147" s="410"/>
      <c r="Q147" s="415"/>
      <c r="R147" s="152"/>
      <c r="S147" s="92"/>
      <c r="T147" s="99"/>
      <c r="U147" s="441"/>
      <c r="V147" s="441"/>
      <c r="W147" s="92"/>
      <c r="X147" s="92"/>
      <c r="Y147" s="442"/>
      <c r="Z147" s="443"/>
      <c r="AA147" s="443"/>
      <c r="AB147" s="443"/>
      <c r="AC147" s="443"/>
      <c r="AD147" s="92"/>
      <c r="AE147" s="443"/>
      <c r="AF147" s="443"/>
      <c r="AG147" s="92"/>
      <c r="AH147" s="416" t="s">
        <v>7161</v>
      </c>
      <c r="AI147" s="417">
        <v>0.12</v>
      </c>
      <c r="AJ147" s="417">
        <v>1977</v>
      </c>
      <c r="AK147" s="416" t="s">
        <v>7162</v>
      </c>
      <c r="AL147" s="92"/>
    </row>
    <row r="148" spans="2:38" ht="51" x14ac:dyDescent="0.25">
      <c r="B148" s="406">
        <f t="shared" si="2"/>
        <v>141</v>
      </c>
      <c r="C148" s="446" t="s">
        <v>7003</v>
      </c>
      <c r="D148" s="92"/>
      <c r="E148" s="146"/>
      <c r="F148" s="99"/>
      <c r="G148" s="439"/>
      <c r="H148" s="99"/>
      <c r="I148" s="99"/>
      <c r="J148" s="92"/>
      <c r="K148" s="99"/>
      <c r="L148" s="440"/>
      <c r="M148" s="415"/>
      <c r="N148" s="415"/>
      <c r="O148" s="409"/>
      <c r="P148" s="410"/>
      <c r="Q148" s="415"/>
      <c r="R148" s="152" t="s">
        <v>5451</v>
      </c>
      <c r="S148" s="92">
        <v>3</v>
      </c>
      <c r="T148" s="99">
        <v>2005</v>
      </c>
      <c r="U148" s="441" t="s">
        <v>1016</v>
      </c>
      <c r="V148" s="406" t="s">
        <v>7073</v>
      </c>
      <c r="W148" s="92"/>
      <c r="X148" s="92"/>
      <c r="Y148" s="442"/>
      <c r="Z148" s="443"/>
      <c r="AA148" s="443"/>
      <c r="AB148" s="443"/>
      <c r="AC148" s="443"/>
      <c r="AD148" s="92"/>
      <c r="AE148" s="443"/>
      <c r="AF148" s="443"/>
      <c r="AG148" s="92"/>
      <c r="AH148" s="411"/>
      <c r="AI148" s="412"/>
      <c r="AJ148" s="413"/>
      <c r="AK148" s="414"/>
      <c r="AL148" s="92"/>
    </row>
    <row r="149" spans="2:38" ht="39" x14ac:dyDescent="0.25">
      <c r="B149" s="406">
        <f t="shared" si="2"/>
        <v>142</v>
      </c>
      <c r="C149" s="446" t="s">
        <v>7003</v>
      </c>
      <c r="D149" s="92"/>
      <c r="E149" s="422" t="s">
        <v>7163</v>
      </c>
      <c r="F149" s="409">
        <v>0.56999999999999995</v>
      </c>
      <c r="G149" s="439">
        <v>2006</v>
      </c>
      <c r="H149" s="410" t="s">
        <v>7164</v>
      </c>
      <c r="I149" s="99">
        <v>15</v>
      </c>
      <c r="J149" s="92"/>
      <c r="K149" s="99"/>
      <c r="L149" s="440">
        <v>15</v>
      </c>
      <c r="M149" s="415"/>
      <c r="N149" s="415"/>
      <c r="O149" s="409"/>
      <c r="P149" s="410"/>
      <c r="Q149" s="415"/>
      <c r="R149" s="152"/>
      <c r="S149" s="92"/>
      <c r="T149" s="99"/>
      <c r="U149" s="441"/>
      <c r="V149" s="441"/>
      <c r="W149" s="92"/>
      <c r="X149" s="92"/>
      <c r="Y149" s="122"/>
      <c r="Z149" s="95"/>
      <c r="AA149" s="95"/>
      <c r="AB149" s="122"/>
      <c r="AC149" s="95"/>
      <c r="AD149" s="92"/>
      <c r="AE149" s="92"/>
      <c r="AF149" s="95"/>
      <c r="AG149" s="92"/>
      <c r="AH149" s="413"/>
      <c r="AI149" s="412"/>
      <c r="AJ149" s="413"/>
      <c r="AK149" s="413"/>
      <c r="AL149" s="92"/>
    </row>
    <row r="150" spans="2:38" ht="39" x14ac:dyDescent="0.25">
      <c r="B150" s="406">
        <f t="shared" si="2"/>
        <v>143</v>
      </c>
      <c r="C150" s="446" t="s">
        <v>7003</v>
      </c>
      <c r="D150" s="92"/>
      <c r="E150" s="146"/>
      <c r="F150" s="99"/>
      <c r="G150" s="439"/>
      <c r="H150" s="99"/>
      <c r="I150" s="99"/>
      <c r="J150" s="92"/>
      <c r="K150" s="99"/>
      <c r="L150" s="440"/>
      <c r="M150" s="415" t="s">
        <v>7165</v>
      </c>
      <c r="N150" s="415" t="s">
        <v>7166</v>
      </c>
      <c r="O150" s="436">
        <v>0.66</v>
      </c>
      <c r="P150" s="102" t="s">
        <v>1901</v>
      </c>
      <c r="Q150" s="415" t="s">
        <v>7167</v>
      </c>
      <c r="R150" s="152"/>
      <c r="S150" s="92"/>
      <c r="T150" s="99"/>
      <c r="U150" s="441"/>
      <c r="V150" s="441"/>
      <c r="W150" s="92"/>
      <c r="X150" s="92"/>
      <c r="Y150" s="122"/>
      <c r="Z150" s="95"/>
      <c r="AA150" s="95"/>
      <c r="AB150" s="122"/>
      <c r="AC150" s="95"/>
      <c r="AD150" s="92"/>
      <c r="AE150" s="92"/>
      <c r="AF150" s="95"/>
      <c r="AG150" s="92"/>
      <c r="AH150" s="413"/>
      <c r="AI150" s="412"/>
      <c r="AJ150" s="413"/>
      <c r="AK150" s="413"/>
      <c r="AL150" s="92"/>
    </row>
    <row r="151" spans="2:38" ht="39" x14ac:dyDescent="0.25">
      <c r="B151" s="406">
        <f t="shared" si="2"/>
        <v>144</v>
      </c>
      <c r="C151" s="446" t="s">
        <v>7003</v>
      </c>
      <c r="D151" s="92"/>
      <c r="E151" s="146"/>
      <c r="F151" s="99"/>
      <c r="G151" s="439"/>
      <c r="H151" s="99"/>
      <c r="I151" s="99"/>
      <c r="J151" s="92"/>
      <c r="K151" s="99"/>
      <c r="L151" s="440"/>
      <c r="M151" s="415" t="s">
        <v>7168</v>
      </c>
      <c r="N151" s="415" t="s">
        <v>7169</v>
      </c>
      <c r="O151" s="409">
        <v>2.5000000000000001E-2</v>
      </c>
      <c r="P151" s="410" t="s">
        <v>1901</v>
      </c>
      <c r="Q151" s="415" t="s">
        <v>7170</v>
      </c>
      <c r="R151" s="152"/>
      <c r="S151" s="92"/>
      <c r="T151" s="99"/>
      <c r="U151" s="441"/>
      <c r="V151" s="441"/>
      <c r="W151" s="92"/>
      <c r="X151" s="92"/>
      <c r="Y151" s="442"/>
      <c r="Z151" s="443"/>
      <c r="AA151" s="443"/>
      <c r="AB151" s="443"/>
      <c r="AC151" s="443"/>
      <c r="AD151" s="92"/>
      <c r="AE151" s="443"/>
      <c r="AF151" s="443"/>
      <c r="AG151" s="92"/>
      <c r="AH151" s="411"/>
      <c r="AI151" s="412"/>
      <c r="AJ151" s="413"/>
      <c r="AK151" s="414"/>
      <c r="AL151" s="92"/>
    </row>
    <row r="152" spans="2:38" ht="39" x14ac:dyDescent="0.25">
      <c r="B152" s="406">
        <f t="shared" si="2"/>
        <v>145</v>
      </c>
      <c r="C152" s="446" t="s">
        <v>7003</v>
      </c>
      <c r="D152" s="92"/>
      <c r="E152" s="146"/>
      <c r="F152" s="99"/>
      <c r="G152" s="439"/>
      <c r="H152" s="99"/>
      <c r="I152" s="99"/>
      <c r="J152" s="92"/>
      <c r="K152" s="99"/>
      <c r="L152" s="440"/>
      <c r="M152" s="415"/>
      <c r="N152" s="415" t="s">
        <v>7171</v>
      </c>
      <c r="O152" s="409">
        <v>0.04</v>
      </c>
      <c r="P152" s="410" t="s">
        <v>1901</v>
      </c>
      <c r="Q152" s="415" t="s">
        <v>7170</v>
      </c>
      <c r="R152" s="152"/>
      <c r="S152" s="92"/>
      <c r="T152" s="99"/>
      <c r="U152" s="441"/>
      <c r="V152" s="441"/>
      <c r="W152" s="92"/>
      <c r="X152" s="92"/>
      <c r="Y152" s="442"/>
      <c r="Z152" s="443"/>
      <c r="AA152" s="443"/>
      <c r="AB152" s="443"/>
      <c r="AC152" s="443"/>
      <c r="AD152" s="92"/>
      <c r="AE152" s="443"/>
      <c r="AF152" s="443"/>
      <c r="AG152" s="92"/>
      <c r="AH152" s="411"/>
      <c r="AI152" s="412"/>
      <c r="AJ152" s="413"/>
      <c r="AK152" s="414"/>
      <c r="AL152" s="92"/>
    </row>
    <row r="153" spans="2:38" ht="45" x14ac:dyDescent="0.25">
      <c r="B153" s="406">
        <f t="shared" si="2"/>
        <v>146</v>
      </c>
      <c r="C153" s="446" t="s">
        <v>7003</v>
      </c>
      <c r="D153" s="92"/>
      <c r="E153" s="146"/>
      <c r="F153" s="99"/>
      <c r="G153" s="439"/>
      <c r="H153" s="99"/>
      <c r="I153" s="99"/>
      <c r="J153" s="92"/>
      <c r="K153" s="99"/>
      <c r="L153" s="440"/>
      <c r="M153" s="415"/>
      <c r="N153" s="415"/>
      <c r="O153" s="409"/>
      <c r="P153" s="410"/>
      <c r="Q153" s="415"/>
      <c r="R153" s="152"/>
      <c r="S153" s="92"/>
      <c r="T153" s="99"/>
      <c r="U153" s="441"/>
      <c r="V153" s="441"/>
      <c r="W153" s="92"/>
      <c r="X153" s="92"/>
      <c r="Y153" s="122" t="s">
        <v>7172</v>
      </c>
      <c r="Z153" s="95">
        <v>0.66</v>
      </c>
      <c r="AA153" s="95">
        <v>2018</v>
      </c>
      <c r="AB153" s="122" t="s">
        <v>205</v>
      </c>
      <c r="AC153" s="95">
        <v>24</v>
      </c>
      <c r="AD153" s="92"/>
      <c r="AE153" s="92"/>
      <c r="AF153" s="95">
        <v>24</v>
      </c>
      <c r="AG153" s="92"/>
      <c r="AH153" s="413"/>
      <c r="AI153" s="412"/>
      <c r="AJ153" s="413"/>
      <c r="AK153" s="413"/>
      <c r="AL153" s="92"/>
    </row>
    <row r="154" spans="2:38" ht="45" x14ac:dyDescent="0.25">
      <c r="B154" s="406">
        <f t="shared" si="2"/>
        <v>147</v>
      </c>
      <c r="C154" s="446" t="s">
        <v>7003</v>
      </c>
      <c r="D154" s="92"/>
      <c r="E154" s="146"/>
      <c r="F154" s="99"/>
      <c r="G154" s="439"/>
      <c r="H154" s="99"/>
      <c r="I154" s="99"/>
      <c r="J154" s="92"/>
      <c r="K154" s="99"/>
      <c r="L154" s="440"/>
      <c r="M154" s="415"/>
      <c r="N154" s="415"/>
      <c r="O154" s="409"/>
      <c r="P154" s="410"/>
      <c r="Q154" s="415"/>
      <c r="R154" s="152"/>
      <c r="S154" s="92"/>
      <c r="T154" s="99"/>
      <c r="U154" s="441"/>
      <c r="V154" s="441"/>
      <c r="W154" s="92"/>
      <c r="X154" s="92"/>
      <c r="Y154" s="122" t="s">
        <v>7173</v>
      </c>
      <c r="Z154" s="95">
        <v>0.123</v>
      </c>
      <c r="AA154" s="95">
        <v>2018</v>
      </c>
      <c r="AB154" s="122" t="s">
        <v>269</v>
      </c>
      <c r="AC154" s="95">
        <v>4</v>
      </c>
      <c r="AD154" s="92"/>
      <c r="AE154" s="92"/>
      <c r="AF154" s="95">
        <v>4</v>
      </c>
      <c r="AG154" s="92"/>
      <c r="AH154" s="413"/>
      <c r="AI154" s="412"/>
      <c r="AJ154" s="413"/>
      <c r="AK154" s="413"/>
      <c r="AL154" s="92"/>
    </row>
    <row r="155" spans="2:38" ht="25.5" x14ac:dyDescent="0.25">
      <c r="B155" s="406">
        <f t="shared" si="2"/>
        <v>148</v>
      </c>
      <c r="C155" s="446" t="s">
        <v>7003</v>
      </c>
      <c r="D155" s="92"/>
      <c r="E155" s="146"/>
      <c r="F155" s="99"/>
      <c r="G155" s="439"/>
      <c r="H155" s="99"/>
      <c r="I155" s="99"/>
      <c r="J155" s="92"/>
      <c r="K155" s="99"/>
      <c r="L155" s="440"/>
      <c r="M155" s="415"/>
      <c r="N155" s="415"/>
      <c r="O155" s="409"/>
      <c r="P155" s="410"/>
      <c r="Q155" s="415"/>
      <c r="R155" s="152" t="s">
        <v>1640</v>
      </c>
      <c r="S155" s="92">
        <v>2</v>
      </c>
      <c r="T155" s="99">
        <v>1956</v>
      </c>
      <c r="U155" s="441" t="s">
        <v>1016</v>
      </c>
      <c r="V155" s="406" t="s">
        <v>6913</v>
      </c>
      <c r="W155" s="92"/>
      <c r="X155" s="92"/>
      <c r="Y155" s="442"/>
      <c r="Z155" s="443"/>
      <c r="AA155" s="443"/>
      <c r="AB155" s="443"/>
      <c r="AC155" s="443"/>
      <c r="AD155" s="92"/>
      <c r="AE155" s="443"/>
      <c r="AF155" s="443"/>
      <c r="AG155" s="92"/>
      <c r="AH155" s="411"/>
      <c r="AI155" s="412"/>
      <c r="AJ155" s="413"/>
      <c r="AK155" s="414"/>
      <c r="AL155" s="92"/>
    </row>
    <row r="156" spans="2:38" ht="39" x14ac:dyDescent="0.25">
      <c r="B156" s="406">
        <f t="shared" si="2"/>
        <v>149</v>
      </c>
      <c r="C156" s="446" t="s">
        <v>7003</v>
      </c>
      <c r="D156" s="92"/>
      <c r="E156" s="146"/>
      <c r="F156" s="99"/>
      <c r="G156" s="439"/>
      <c r="H156" s="99"/>
      <c r="I156" s="99"/>
      <c r="J156" s="92"/>
      <c r="K156" s="99"/>
      <c r="L156" s="440"/>
      <c r="M156" s="415" t="s">
        <v>7174</v>
      </c>
      <c r="N156" s="415" t="s">
        <v>7175</v>
      </c>
      <c r="O156" s="110">
        <v>0.52200000000000002</v>
      </c>
      <c r="P156" s="110">
        <v>1975</v>
      </c>
      <c r="Q156" s="112" t="s">
        <v>7002</v>
      </c>
      <c r="R156" s="152"/>
      <c r="S156" s="92"/>
      <c r="T156" s="99"/>
      <c r="U156" s="441"/>
      <c r="V156" s="441"/>
      <c r="W156" s="92"/>
      <c r="X156" s="92"/>
      <c r="Y156" s="413"/>
      <c r="Z156" s="412"/>
      <c r="AA156" s="412"/>
      <c r="AB156" s="413"/>
      <c r="AC156" s="412"/>
      <c r="AD156" s="92"/>
      <c r="AE156" s="412"/>
      <c r="AF156" s="412"/>
      <c r="AG156" s="92"/>
      <c r="AH156" s="413"/>
      <c r="AI156" s="412"/>
      <c r="AJ156" s="412"/>
      <c r="AK156" s="413"/>
      <c r="AL156" s="92"/>
    </row>
    <row r="157" spans="2:38" ht="39" x14ac:dyDescent="0.25">
      <c r="B157" s="406">
        <f t="shared" si="2"/>
        <v>150</v>
      </c>
      <c r="C157" s="446" t="s">
        <v>7003</v>
      </c>
      <c r="D157" s="92"/>
      <c r="E157" s="146"/>
      <c r="F157" s="99"/>
      <c r="G157" s="439"/>
      <c r="H157" s="99"/>
      <c r="I157" s="99"/>
      <c r="J157" s="92"/>
      <c r="K157" s="99"/>
      <c r="L157" s="440"/>
      <c r="M157" s="415" t="s">
        <v>7176</v>
      </c>
      <c r="N157" s="415" t="s">
        <v>7177</v>
      </c>
      <c r="O157" s="110">
        <v>0.55000000000000004</v>
      </c>
      <c r="P157" s="110">
        <v>1964</v>
      </c>
      <c r="Q157" s="112" t="s">
        <v>7178</v>
      </c>
      <c r="R157" s="152"/>
      <c r="S157" s="92"/>
      <c r="T157" s="99"/>
      <c r="U157" s="441"/>
      <c r="V157" s="441"/>
      <c r="W157" s="92"/>
      <c r="X157" s="92"/>
      <c r="Y157" s="413"/>
      <c r="Z157" s="412"/>
      <c r="AA157" s="412"/>
      <c r="AB157" s="413"/>
      <c r="AC157" s="412"/>
      <c r="AD157" s="92"/>
      <c r="AE157" s="412"/>
      <c r="AF157" s="412"/>
      <c r="AG157" s="92"/>
      <c r="AH157" s="413"/>
      <c r="AI157" s="412"/>
      <c r="AJ157" s="412"/>
      <c r="AK157" s="413"/>
      <c r="AL157" s="92"/>
    </row>
    <row r="158" spans="2:38" ht="63.75" x14ac:dyDescent="0.25">
      <c r="B158" s="406">
        <f t="shared" si="2"/>
        <v>151</v>
      </c>
      <c r="C158" s="446" t="s">
        <v>7003</v>
      </c>
      <c r="D158" s="92"/>
      <c r="E158" s="146"/>
      <c r="F158" s="99"/>
      <c r="G158" s="439"/>
      <c r="H158" s="99"/>
      <c r="I158" s="99"/>
      <c r="J158" s="92"/>
      <c r="K158" s="99"/>
      <c r="L158" s="440"/>
      <c r="M158" s="415"/>
      <c r="N158" s="415"/>
      <c r="O158" s="110"/>
      <c r="P158" s="110"/>
      <c r="Q158" s="112"/>
      <c r="R158" s="152"/>
      <c r="S158" s="92"/>
      <c r="T158" s="99"/>
      <c r="U158" s="441"/>
      <c r="V158" s="441"/>
      <c r="W158" s="92"/>
      <c r="X158" s="92"/>
      <c r="Y158" s="413" t="s">
        <v>7179</v>
      </c>
      <c r="Z158" s="412">
        <v>0.67</v>
      </c>
      <c r="AA158" s="412">
        <v>1957</v>
      </c>
      <c r="AB158" s="413" t="s">
        <v>7180</v>
      </c>
      <c r="AC158" s="412">
        <v>6</v>
      </c>
      <c r="AD158" s="92"/>
      <c r="AE158" s="412">
        <v>9</v>
      </c>
      <c r="AF158" s="412">
        <v>15</v>
      </c>
      <c r="AG158" s="92"/>
      <c r="AH158" s="413" t="s">
        <v>7181</v>
      </c>
      <c r="AI158" s="412">
        <v>4.4999999999999998E-2</v>
      </c>
      <c r="AJ158" s="412">
        <v>1998</v>
      </c>
      <c r="AK158" s="413" t="s">
        <v>161</v>
      </c>
      <c r="AL158" s="92"/>
    </row>
    <row r="159" spans="2:38" ht="51" x14ac:dyDescent="0.25">
      <c r="B159" s="406">
        <f t="shared" si="2"/>
        <v>152</v>
      </c>
      <c r="C159" s="446" t="s">
        <v>7003</v>
      </c>
      <c r="D159" s="92"/>
      <c r="E159" s="146"/>
      <c r="F159" s="99"/>
      <c r="G159" s="439"/>
      <c r="H159" s="99"/>
      <c r="I159" s="99"/>
      <c r="J159" s="92"/>
      <c r="K159" s="99"/>
      <c r="L159" s="440"/>
      <c r="M159" s="415"/>
      <c r="N159" s="415"/>
      <c r="O159" s="110"/>
      <c r="P159" s="110"/>
      <c r="Q159" s="112"/>
      <c r="R159" s="152"/>
      <c r="S159" s="92"/>
      <c r="T159" s="99"/>
      <c r="U159" s="441"/>
      <c r="V159" s="441"/>
      <c r="W159" s="92"/>
      <c r="X159" s="92"/>
      <c r="Y159" s="413" t="s">
        <v>7182</v>
      </c>
      <c r="Z159" s="412">
        <v>0.34300000000000003</v>
      </c>
      <c r="AA159" s="412">
        <v>2002</v>
      </c>
      <c r="AB159" s="413" t="s">
        <v>468</v>
      </c>
      <c r="AC159" s="412">
        <v>5</v>
      </c>
      <c r="AD159" s="92"/>
      <c r="AE159" s="412">
        <v>5</v>
      </c>
      <c r="AF159" s="412">
        <v>10</v>
      </c>
      <c r="AG159" s="92"/>
      <c r="AH159" s="413" t="s">
        <v>7183</v>
      </c>
      <c r="AI159" s="412">
        <v>2.5000000000000001E-2</v>
      </c>
      <c r="AJ159" s="412">
        <v>1998</v>
      </c>
      <c r="AK159" s="413" t="s">
        <v>7184</v>
      </c>
      <c r="AL159" s="92"/>
    </row>
    <row r="160" spans="2:38" ht="63.75" x14ac:dyDescent="0.25">
      <c r="B160" s="406">
        <f t="shared" si="2"/>
        <v>153</v>
      </c>
      <c r="C160" s="446" t="s">
        <v>7003</v>
      </c>
      <c r="D160" s="92"/>
      <c r="E160" s="146"/>
      <c r="F160" s="99"/>
      <c r="G160" s="439"/>
      <c r="H160" s="99"/>
      <c r="I160" s="99"/>
      <c r="J160" s="92"/>
      <c r="K160" s="99"/>
      <c r="L160" s="440"/>
      <c r="M160" s="415"/>
      <c r="N160" s="415"/>
      <c r="O160" s="110"/>
      <c r="P160" s="110"/>
      <c r="Q160" s="112"/>
      <c r="R160" s="152"/>
      <c r="S160" s="92"/>
      <c r="T160" s="99"/>
      <c r="U160" s="441"/>
      <c r="V160" s="441"/>
      <c r="W160" s="92"/>
      <c r="X160" s="92"/>
      <c r="Y160" s="413" t="s">
        <v>7185</v>
      </c>
      <c r="Z160" s="412">
        <v>0.63700000000000001</v>
      </c>
      <c r="AA160" s="412">
        <v>1957</v>
      </c>
      <c r="AB160" s="413" t="s">
        <v>468</v>
      </c>
      <c r="AC160" s="412">
        <v>3</v>
      </c>
      <c r="AD160" s="92"/>
      <c r="AE160" s="412">
        <v>9</v>
      </c>
      <c r="AF160" s="412">
        <v>12</v>
      </c>
      <c r="AG160" s="92"/>
      <c r="AH160" s="413" t="s">
        <v>7186</v>
      </c>
      <c r="AI160" s="412">
        <v>2.5000000000000001E-2</v>
      </c>
      <c r="AJ160" s="412">
        <v>1998</v>
      </c>
      <c r="AK160" s="413" t="s">
        <v>7184</v>
      </c>
      <c r="AL160" s="92"/>
    </row>
    <row r="161" spans="2:38" ht="51" x14ac:dyDescent="0.25">
      <c r="B161" s="406">
        <f t="shared" si="2"/>
        <v>154</v>
      </c>
      <c r="C161" s="446" t="s">
        <v>7003</v>
      </c>
      <c r="D161" s="92"/>
      <c r="E161" s="146"/>
      <c r="F161" s="99"/>
      <c r="G161" s="439"/>
      <c r="H161" s="99"/>
      <c r="I161" s="99"/>
      <c r="J161" s="92"/>
      <c r="K161" s="99"/>
      <c r="L161" s="440"/>
      <c r="M161" s="415"/>
      <c r="N161" s="415"/>
      <c r="O161" s="110"/>
      <c r="P161" s="110"/>
      <c r="Q161" s="112"/>
      <c r="R161" s="152"/>
      <c r="S161" s="92"/>
      <c r="T161" s="99"/>
      <c r="U161" s="441"/>
      <c r="V161" s="441"/>
      <c r="W161" s="92"/>
      <c r="X161" s="92"/>
      <c r="Y161" s="92"/>
      <c r="Z161" s="92"/>
      <c r="AA161" s="92"/>
      <c r="AB161" s="92"/>
      <c r="AC161" s="92"/>
      <c r="AD161" s="92"/>
      <c r="AE161" s="92"/>
      <c r="AF161" s="92"/>
      <c r="AG161" s="92"/>
      <c r="AH161" s="413" t="s">
        <v>7187</v>
      </c>
      <c r="AI161" s="412">
        <v>0.44</v>
      </c>
      <c r="AJ161" s="412">
        <v>1998</v>
      </c>
      <c r="AK161" s="413" t="s">
        <v>7027</v>
      </c>
      <c r="AL161" s="92"/>
    </row>
    <row r="162" spans="2:38" ht="25.5" x14ac:dyDescent="0.25">
      <c r="B162" s="406">
        <f t="shared" si="2"/>
        <v>155</v>
      </c>
      <c r="C162" s="446" t="s">
        <v>7003</v>
      </c>
      <c r="D162" s="92"/>
      <c r="E162" s="146"/>
      <c r="F162" s="99"/>
      <c r="G162" s="439"/>
      <c r="H162" s="99"/>
      <c r="I162" s="99"/>
      <c r="J162" s="92"/>
      <c r="K162" s="99"/>
      <c r="L162" s="440"/>
      <c r="M162" s="415"/>
      <c r="N162" s="415"/>
      <c r="O162" s="409"/>
      <c r="P162" s="410"/>
      <c r="Q162" s="415"/>
      <c r="R162" s="152" t="s">
        <v>1662</v>
      </c>
      <c r="S162" s="92">
        <v>8</v>
      </c>
      <c r="T162" s="99">
        <v>1957</v>
      </c>
      <c r="U162" s="441" t="s">
        <v>1016</v>
      </c>
      <c r="V162" s="406" t="s">
        <v>6913</v>
      </c>
      <c r="W162" s="92"/>
      <c r="X162" s="92"/>
      <c r="Y162" s="442"/>
      <c r="Z162" s="443"/>
      <c r="AA162" s="443"/>
      <c r="AB162" s="443"/>
      <c r="AC162" s="443"/>
      <c r="AD162" s="92"/>
      <c r="AE162" s="443"/>
      <c r="AF162" s="443"/>
      <c r="AG162" s="92"/>
      <c r="AH162" s="411"/>
      <c r="AI162" s="412"/>
      <c r="AJ162" s="413"/>
      <c r="AK162" s="414"/>
      <c r="AL162" s="92"/>
    </row>
    <row r="163" spans="2:38" ht="39" x14ac:dyDescent="0.25">
      <c r="B163" s="406">
        <f t="shared" si="2"/>
        <v>156</v>
      </c>
      <c r="C163" s="446" t="s">
        <v>7003</v>
      </c>
      <c r="D163" s="92"/>
      <c r="E163" s="146"/>
      <c r="F163" s="99"/>
      <c r="G163" s="439"/>
      <c r="H163" s="99"/>
      <c r="I163" s="99"/>
      <c r="J163" s="92"/>
      <c r="K163" s="99"/>
      <c r="L163" s="440"/>
      <c r="M163" s="415" t="s">
        <v>7188</v>
      </c>
      <c r="N163" s="415" t="s">
        <v>7189</v>
      </c>
      <c r="O163" s="409">
        <v>0.22500000000000001</v>
      </c>
      <c r="P163" s="410" t="s">
        <v>7076</v>
      </c>
      <c r="Q163" s="415" t="s">
        <v>7077</v>
      </c>
      <c r="R163" s="152"/>
      <c r="S163" s="92"/>
      <c r="T163" s="99"/>
      <c r="U163" s="441"/>
      <c r="V163" s="441"/>
      <c r="W163" s="92"/>
      <c r="X163" s="92"/>
      <c r="Y163" s="413"/>
      <c r="Z163" s="412"/>
      <c r="AA163" s="412"/>
      <c r="AB163" s="413"/>
      <c r="AC163" s="412"/>
      <c r="AD163" s="92"/>
      <c r="AE163" s="412"/>
      <c r="AF163" s="412"/>
      <c r="AG163" s="92"/>
      <c r="AH163" s="413"/>
      <c r="AI163" s="412"/>
      <c r="AJ163" s="412"/>
      <c r="AK163" s="413"/>
      <c r="AL163" s="92"/>
    </row>
    <row r="164" spans="2:38" ht="63.75" x14ac:dyDescent="0.25">
      <c r="B164" s="406">
        <f t="shared" si="2"/>
        <v>157</v>
      </c>
      <c r="C164" s="446" t="s">
        <v>7003</v>
      </c>
      <c r="D164" s="92"/>
      <c r="E164" s="146"/>
      <c r="F164" s="99"/>
      <c r="G164" s="439"/>
      <c r="H164" s="99"/>
      <c r="I164" s="99"/>
      <c r="J164" s="92"/>
      <c r="K164" s="99"/>
      <c r="L164" s="440"/>
      <c r="M164" s="415"/>
      <c r="N164" s="415"/>
      <c r="O164" s="409"/>
      <c r="P164" s="410"/>
      <c r="Q164" s="415"/>
      <c r="R164" s="152"/>
      <c r="S164" s="92"/>
      <c r="T164" s="99"/>
      <c r="U164" s="441"/>
      <c r="V164" s="441"/>
      <c r="W164" s="92"/>
      <c r="X164" s="92"/>
      <c r="Y164" s="413" t="s">
        <v>7190</v>
      </c>
      <c r="Z164" s="412">
        <v>0.16</v>
      </c>
      <c r="AA164" s="412">
        <v>1957</v>
      </c>
      <c r="AB164" s="413" t="s">
        <v>468</v>
      </c>
      <c r="AC164" s="412">
        <v>6</v>
      </c>
      <c r="AD164" s="92"/>
      <c r="AE164" s="412">
        <v>4</v>
      </c>
      <c r="AF164" s="412">
        <v>10</v>
      </c>
      <c r="AG164" s="92"/>
      <c r="AH164" s="413" t="s">
        <v>7191</v>
      </c>
      <c r="AI164" s="412">
        <v>2.1999999999999999E-2</v>
      </c>
      <c r="AJ164" s="412">
        <v>1957</v>
      </c>
      <c r="AK164" s="413" t="s">
        <v>592</v>
      </c>
      <c r="AL164" s="92"/>
    </row>
    <row r="165" spans="2:38" ht="63.75" x14ac:dyDescent="0.25">
      <c r="B165" s="406">
        <f t="shared" si="2"/>
        <v>158</v>
      </c>
      <c r="C165" s="446" t="s">
        <v>7003</v>
      </c>
      <c r="D165" s="92"/>
      <c r="E165" s="146"/>
      <c r="F165" s="99"/>
      <c r="G165" s="439"/>
      <c r="H165" s="99"/>
      <c r="I165" s="99"/>
      <c r="J165" s="92"/>
      <c r="K165" s="99"/>
      <c r="L165" s="440"/>
      <c r="M165" s="415"/>
      <c r="N165" s="415"/>
      <c r="O165" s="409"/>
      <c r="P165" s="410"/>
      <c r="Q165" s="415"/>
      <c r="R165" s="152"/>
      <c r="S165" s="92"/>
      <c r="T165" s="99"/>
      <c r="U165" s="441"/>
      <c r="V165" s="441"/>
      <c r="W165" s="92"/>
      <c r="X165" s="92"/>
      <c r="Y165" s="413" t="s">
        <v>7192</v>
      </c>
      <c r="Z165" s="412">
        <v>0.66</v>
      </c>
      <c r="AA165" s="412">
        <v>2007</v>
      </c>
      <c r="AB165" s="413" t="s">
        <v>7193</v>
      </c>
      <c r="AC165" s="412">
        <v>7</v>
      </c>
      <c r="AD165" s="92"/>
      <c r="AE165" s="413"/>
      <c r="AF165" s="412">
        <v>7</v>
      </c>
      <c r="AG165" s="92"/>
      <c r="AH165" s="413" t="s">
        <v>7194</v>
      </c>
      <c r="AI165" s="412">
        <v>2.5000000000000001E-2</v>
      </c>
      <c r="AJ165" s="412">
        <v>1957</v>
      </c>
      <c r="AK165" s="413" t="s">
        <v>592</v>
      </c>
      <c r="AL165" s="92"/>
    </row>
    <row r="166" spans="2:38" ht="51" x14ac:dyDescent="0.25">
      <c r="B166" s="406">
        <f t="shared" si="2"/>
        <v>159</v>
      </c>
      <c r="C166" s="446" t="s">
        <v>7003</v>
      </c>
      <c r="D166" s="92"/>
      <c r="E166" s="146"/>
      <c r="F166" s="99"/>
      <c r="G166" s="439"/>
      <c r="H166" s="99"/>
      <c r="I166" s="99"/>
      <c r="J166" s="92"/>
      <c r="K166" s="99"/>
      <c r="L166" s="440"/>
      <c r="M166" s="415"/>
      <c r="N166" s="415"/>
      <c r="O166" s="409"/>
      <c r="P166" s="410"/>
      <c r="Q166" s="415"/>
      <c r="R166" s="152"/>
      <c r="S166" s="92"/>
      <c r="T166" s="99"/>
      <c r="U166" s="441"/>
      <c r="V166" s="441"/>
      <c r="W166" s="92"/>
      <c r="X166" s="92"/>
      <c r="Y166" s="413" t="s">
        <v>7195</v>
      </c>
      <c r="Z166" s="412">
        <v>0.4</v>
      </c>
      <c r="AA166" s="412">
        <v>1957</v>
      </c>
      <c r="AB166" s="413" t="s">
        <v>468</v>
      </c>
      <c r="AC166" s="413"/>
      <c r="AD166" s="92"/>
      <c r="AE166" s="412">
        <v>11</v>
      </c>
      <c r="AF166" s="412">
        <v>11</v>
      </c>
      <c r="AG166" s="92"/>
      <c r="AH166" s="413" t="s">
        <v>7196</v>
      </c>
      <c r="AI166" s="412">
        <v>2.5000000000000001E-2</v>
      </c>
      <c r="AJ166" s="412">
        <v>1957</v>
      </c>
      <c r="AK166" s="413" t="s">
        <v>592</v>
      </c>
      <c r="AL166" s="92"/>
    </row>
    <row r="167" spans="2:38" ht="51" x14ac:dyDescent="0.25">
      <c r="B167" s="406">
        <f t="shared" si="2"/>
        <v>160</v>
      </c>
      <c r="C167" s="446" t="s">
        <v>7003</v>
      </c>
      <c r="D167" s="92"/>
      <c r="E167" s="146"/>
      <c r="F167" s="99"/>
      <c r="G167" s="439"/>
      <c r="H167" s="99"/>
      <c r="I167" s="99"/>
      <c r="J167" s="92"/>
      <c r="K167" s="99"/>
      <c r="L167" s="440"/>
      <c r="M167" s="415"/>
      <c r="N167" s="415"/>
      <c r="O167" s="409"/>
      <c r="P167" s="410"/>
      <c r="Q167" s="415"/>
      <c r="R167" s="152"/>
      <c r="S167" s="92"/>
      <c r="T167" s="99"/>
      <c r="U167" s="441"/>
      <c r="V167" s="441"/>
      <c r="W167" s="92"/>
      <c r="X167" s="92"/>
      <c r="Y167" s="92"/>
      <c r="Z167" s="92"/>
      <c r="AA167" s="92"/>
      <c r="AB167" s="92"/>
      <c r="AC167" s="92"/>
      <c r="AD167" s="92"/>
      <c r="AE167" s="92"/>
      <c r="AF167" s="92"/>
      <c r="AG167" s="92"/>
      <c r="AH167" s="413" t="s">
        <v>7197</v>
      </c>
      <c r="AI167" s="412">
        <v>0.06</v>
      </c>
      <c r="AJ167" s="412">
        <v>1980</v>
      </c>
      <c r="AK167" s="413" t="s">
        <v>7027</v>
      </c>
      <c r="AL167" s="92"/>
    </row>
    <row r="168" spans="2:38" ht="25.5" x14ac:dyDescent="0.25">
      <c r="B168" s="406">
        <f t="shared" si="2"/>
        <v>161</v>
      </c>
      <c r="C168" s="446" t="s">
        <v>7003</v>
      </c>
      <c r="D168" s="92"/>
      <c r="E168" s="146"/>
      <c r="F168" s="99"/>
      <c r="G168" s="439"/>
      <c r="H168" s="99"/>
      <c r="I168" s="99"/>
      <c r="J168" s="92"/>
      <c r="K168" s="99"/>
      <c r="L168" s="440"/>
      <c r="M168" s="415"/>
      <c r="N168" s="415"/>
      <c r="O168" s="409"/>
      <c r="P168" s="410"/>
      <c r="Q168" s="415"/>
      <c r="R168" s="152" t="s">
        <v>1660</v>
      </c>
      <c r="S168" s="92">
        <v>7</v>
      </c>
      <c r="T168" s="99">
        <v>1957</v>
      </c>
      <c r="U168" s="441" t="s">
        <v>1016</v>
      </c>
      <c r="V168" s="406" t="s">
        <v>6913</v>
      </c>
      <c r="W168" s="92"/>
      <c r="X168" s="92"/>
      <c r="Y168" s="442"/>
      <c r="Z168" s="443"/>
      <c r="AA168" s="443"/>
      <c r="AB168" s="443"/>
      <c r="AC168" s="443"/>
      <c r="AD168" s="92"/>
      <c r="AE168" s="443"/>
      <c r="AF168" s="443"/>
      <c r="AG168" s="92"/>
      <c r="AH168" s="411"/>
      <c r="AI168" s="412"/>
      <c r="AJ168" s="413"/>
      <c r="AK168" s="414"/>
      <c r="AL168" s="92"/>
    </row>
    <row r="169" spans="2:38" ht="39" x14ac:dyDescent="0.25">
      <c r="B169" s="406">
        <f t="shared" si="2"/>
        <v>162</v>
      </c>
      <c r="C169" s="446" t="s">
        <v>7003</v>
      </c>
      <c r="D169" s="92"/>
      <c r="E169" s="146"/>
      <c r="F169" s="99"/>
      <c r="G169" s="439"/>
      <c r="H169" s="99"/>
      <c r="I169" s="99"/>
      <c r="J169" s="92"/>
      <c r="K169" s="99"/>
      <c r="L169" s="440"/>
      <c r="M169" s="415" t="s">
        <v>7198</v>
      </c>
      <c r="N169" s="415" t="s">
        <v>7199</v>
      </c>
      <c r="O169" s="409">
        <v>0.23</v>
      </c>
      <c r="P169" s="410" t="s">
        <v>7076</v>
      </c>
      <c r="Q169" s="415" t="s">
        <v>7077</v>
      </c>
      <c r="R169" s="152"/>
      <c r="S169" s="92"/>
      <c r="T169" s="99"/>
      <c r="U169" s="441"/>
      <c r="V169" s="441"/>
      <c r="W169" s="92"/>
      <c r="X169" s="92"/>
      <c r="Y169" s="92"/>
      <c r="Z169" s="92"/>
      <c r="AA169" s="92"/>
      <c r="AB169" s="92"/>
      <c r="AC169" s="92"/>
      <c r="AD169" s="92"/>
      <c r="AE169" s="92"/>
      <c r="AF169" s="92"/>
      <c r="AG169" s="92"/>
      <c r="AH169" s="413"/>
      <c r="AI169" s="412"/>
      <c r="AJ169" s="412"/>
      <c r="AK169" s="413"/>
      <c r="AL169" s="92"/>
    </row>
    <row r="170" spans="2:38" ht="38.25" x14ac:dyDescent="0.25">
      <c r="B170" s="406">
        <f t="shared" si="2"/>
        <v>163</v>
      </c>
      <c r="C170" s="446" t="s">
        <v>7003</v>
      </c>
      <c r="D170" s="92"/>
      <c r="E170" s="146"/>
      <c r="F170" s="99"/>
      <c r="G170" s="439"/>
      <c r="H170" s="99"/>
      <c r="I170" s="99"/>
      <c r="J170" s="92"/>
      <c r="K170" s="99"/>
      <c r="L170" s="440"/>
      <c r="M170" s="415"/>
      <c r="N170" s="415"/>
      <c r="O170" s="409"/>
      <c r="P170" s="410"/>
      <c r="Q170" s="415"/>
      <c r="R170" s="152"/>
      <c r="S170" s="92"/>
      <c r="T170" s="99"/>
      <c r="U170" s="441"/>
      <c r="V170" s="441"/>
      <c r="W170" s="92"/>
      <c r="X170" s="92"/>
      <c r="Y170" s="92"/>
      <c r="Z170" s="92"/>
      <c r="AA170" s="92"/>
      <c r="AB170" s="92"/>
      <c r="AC170" s="92"/>
      <c r="AD170" s="92"/>
      <c r="AE170" s="92"/>
      <c r="AF170" s="92"/>
      <c r="AG170" s="92"/>
      <c r="AH170" s="413" t="s">
        <v>7200</v>
      </c>
      <c r="AI170" s="412">
        <v>0.18</v>
      </c>
      <c r="AJ170" s="412">
        <v>1980</v>
      </c>
      <c r="AK170" s="413" t="s">
        <v>44</v>
      </c>
      <c r="AL170" s="92"/>
    </row>
    <row r="171" spans="2:38" ht="63.75" x14ac:dyDescent="0.25">
      <c r="B171" s="406">
        <f t="shared" si="2"/>
        <v>164</v>
      </c>
      <c r="C171" s="446" t="s">
        <v>7003</v>
      </c>
      <c r="D171" s="92"/>
      <c r="E171" s="146"/>
      <c r="F171" s="99"/>
      <c r="G171" s="439"/>
      <c r="H171" s="99"/>
      <c r="I171" s="99"/>
      <c r="J171" s="92"/>
      <c r="K171" s="99"/>
      <c r="L171" s="440"/>
      <c r="M171" s="415"/>
      <c r="N171" s="415"/>
      <c r="O171" s="409"/>
      <c r="P171" s="410"/>
      <c r="Q171" s="415"/>
      <c r="R171" s="152"/>
      <c r="S171" s="92"/>
      <c r="T171" s="99"/>
      <c r="U171" s="441"/>
      <c r="V171" s="441"/>
      <c r="W171" s="92"/>
      <c r="X171" s="92"/>
      <c r="Y171" s="92"/>
      <c r="Z171" s="92"/>
      <c r="AA171" s="92"/>
      <c r="AB171" s="92"/>
      <c r="AC171" s="92"/>
      <c r="AD171" s="92"/>
      <c r="AE171" s="92"/>
      <c r="AF171" s="92"/>
      <c r="AG171" s="92"/>
      <c r="AH171" s="413" t="s">
        <v>7201</v>
      </c>
      <c r="AI171" s="412">
        <v>0.14000000000000001</v>
      </c>
      <c r="AJ171" s="412">
        <v>1982</v>
      </c>
      <c r="AK171" s="413" t="s">
        <v>592</v>
      </c>
      <c r="AL171" s="92"/>
    </row>
    <row r="172" spans="2:38" ht="51" x14ac:dyDescent="0.25">
      <c r="B172" s="406">
        <f t="shared" si="2"/>
        <v>165</v>
      </c>
      <c r="C172" s="446" t="s">
        <v>7003</v>
      </c>
      <c r="D172" s="92"/>
      <c r="E172" s="146"/>
      <c r="F172" s="99"/>
      <c r="G172" s="439"/>
      <c r="H172" s="99"/>
      <c r="I172" s="99"/>
      <c r="J172" s="92"/>
      <c r="K172" s="99"/>
      <c r="L172" s="440"/>
      <c r="M172" s="415"/>
      <c r="N172" s="415"/>
      <c r="O172" s="409"/>
      <c r="P172" s="410"/>
      <c r="Q172" s="415"/>
      <c r="R172" s="152"/>
      <c r="S172" s="92"/>
      <c r="T172" s="99"/>
      <c r="U172" s="441"/>
      <c r="V172" s="441"/>
      <c r="W172" s="92"/>
      <c r="X172" s="92"/>
      <c r="Y172" s="92"/>
      <c r="Z172" s="92"/>
      <c r="AA172" s="92"/>
      <c r="AB172" s="92"/>
      <c r="AC172" s="92"/>
      <c r="AD172" s="92"/>
      <c r="AE172" s="92"/>
      <c r="AF172" s="92"/>
      <c r="AG172" s="92"/>
      <c r="AH172" s="413" t="s">
        <v>7202</v>
      </c>
      <c r="AI172" s="412">
        <v>2.5000000000000001E-2</v>
      </c>
      <c r="AJ172" s="412">
        <v>1957</v>
      </c>
      <c r="AK172" s="413" t="s">
        <v>89</v>
      </c>
      <c r="AL172" s="92"/>
    </row>
    <row r="173" spans="2:38" ht="63.75" x14ac:dyDescent="0.25">
      <c r="B173" s="406">
        <f t="shared" si="2"/>
        <v>166</v>
      </c>
      <c r="C173" s="446" t="s">
        <v>7003</v>
      </c>
      <c r="D173" s="92"/>
      <c r="E173" s="146"/>
      <c r="F173" s="99"/>
      <c r="G173" s="439"/>
      <c r="H173" s="99"/>
      <c r="I173" s="99"/>
      <c r="J173" s="92"/>
      <c r="K173" s="99"/>
      <c r="L173" s="440"/>
      <c r="M173" s="415"/>
      <c r="N173" s="415"/>
      <c r="O173" s="409"/>
      <c r="P173" s="410"/>
      <c r="Q173" s="415"/>
      <c r="R173" s="152"/>
      <c r="S173" s="92"/>
      <c r="T173" s="99"/>
      <c r="U173" s="441"/>
      <c r="V173" s="441"/>
      <c r="W173" s="92"/>
      <c r="X173" s="92"/>
      <c r="Y173" s="92"/>
      <c r="Z173" s="92"/>
      <c r="AA173" s="92"/>
      <c r="AB173" s="92"/>
      <c r="AC173" s="92"/>
      <c r="AD173" s="92"/>
      <c r="AE173" s="92"/>
      <c r="AF173" s="92"/>
      <c r="AG173" s="92"/>
      <c r="AH173" s="413" t="s">
        <v>7203</v>
      </c>
      <c r="AI173" s="412">
        <v>0.14000000000000001</v>
      </c>
      <c r="AJ173" s="412">
        <v>2000</v>
      </c>
      <c r="AK173" s="413" t="s">
        <v>7027</v>
      </c>
      <c r="AL173" s="92"/>
    </row>
    <row r="174" spans="2:38" ht="102" x14ac:dyDescent="0.25">
      <c r="B174" s="406">
        <f t="shared" si="2"/>
        <v>167</v>
      </c>
      <c r="C174" s="446" t="s">
        <v>7003</v>
      </c>
      <c r="D174" s="92"/>
      <c r="E174" s="146"/>
      <c r="F174" s="99"/>
      <c r="G174" s="439"/>
      <c r="H174" s="99"/>
      <c r="I174" s="99"/>
      <c r="J174" s="92"/>
      <c r="K174" s="99"/>
      <c r="L174" s="440"/>
      <c r="M174" s="415"/>
      <c r="N174" s="415"/>
      <c r="O174" s="409"/>
      <c r="P174" s="410"/>
      <c r="Q174" s="415"/>
      <c r="R174" s="152"/>
      <c r="S174" s="92"/>
      <c r="T174" s="99"/>
      <c r="U174" s="441"/>
      <c r="V174" s="441"/>
      <c r="W174" s="92"/>
      <c r="X174" s="92"/>
      <c r="Y174" s="413" t="s">
        <v>7204</v>
      </c>
      <c r="Z174" s="412">
        <v>0.44</v>
      </c>
      <c r="AA174" s="412">
        <v>1957</v>
      </c>
      <c r="AB174" s="413" t="s">
        <v>7205</v>
      </c>
      <c r="AC174" s="412">
        <v>14</v>
      </c>
      <c r="AD174" s="92"/>
      <c r="AE174" s="412">
        <v>2</v>
      </c>
      <c r="AF174" s="412">
        <v>16</v>
      </c>
      <c r="AG174" s="92"/>
      <c r="AH174" s="413" t="s">
        <v>7206</v>
      </c>
      <c r="AI174" s="412">
        <v>2.5000000000000001E-2</v>
      </c>
      <c r="AJ174" s="412">
        <v>1960</v>
      </c>
      <c r="AK174" s="413" t="s">
        <v>7207</v>
      </c>
      <c r="AL174" s="92"/>
    </row>
    <row r="175" spans="2:38" ht="51" x14ac:dyDescent="0.25">
      <c r="B175" s="406">
        <f t="shared" si="2"/>
        <v>168</v>
      </c>
      <c r="C175" s="446" t="s">
        <v>7003</v>
      </c>
      <c r="D175" s="92"/>
      <c r="E175" s="146"/>
      <c r="F175" s="99"/>
      <c r="G175" s="439"/>
      <c r="H175" s="99"/>
      <c r="I175" s="99"/>
      <c r="J175" s="92"/>
      <c r="K175" s="99"/>
      <c r="L175" s="440"/>
      <c r="M175" s="415"/>
      <c r="N175" s="415"/>
      <c r="O175" s="409"/>
      <c r="P175" s="410"/>
      <c r="Q175" s="415"/>
      <c r="R175" s="152" t="s">
        <v>5538</v>
      </c>
      <c r="S175" s="92">
        <v>6</v>
      </c>
      <c r="T175" s="99">
        <v>1984</v>
      </c>
      <c r="U175" s="441" t="s">
        <v>1016</v>
      </c>
      <c r="V175" s="406" t="s">
        <v>7073</v>
      </c>
      <c r="W175" s="92"/>
      <c r="X175" s="92"/>
      <c r="Y175" s="442"/>
      <c r="Z175" s="443"/>
      <c r="AA175" s="443"/>
      <c r="AB175" s="443"/>
      <c r="AC175" s="443"/>
      <c r="AD175" s="92"/>
      <c r="AE175" s="443"/>
      <c r="AF175" s="443"/>
      <c r="AG175" s="92"/>
      <c r="AH175" s="411"/>
      <c r="AI175" s="412"/>
      <c r="AJ175" s="413"/>
      <c r="AK175" s="414"/>
      <c r="AL175" s="92"/>
    </row>
    <row r="176" spans="2:38" ht="39" x14ac:dyDescent="0.25">
      <c r="B176" s="406">
        <f t="shared" si="2"/>
        <v>169</v>
      </c>
      <c r="C176" s="446" t="s">
        <v>7003</v>
      </c>
      <c r="D176" s="92"/>
      <c r="E176" s="146"/>
      <c r="F176" s="99"/>
      <c r="G176" s="439"/>
      <c r="H176" s="99"/>
      <c r="I176" s="99"/>
      <c r="J176" s="92"/>
      <c r="K176" s="99"/>
      <c r="L176" s="440"/>
      <c r="M176" s="415" t="s">
        <v>7208</v>
      </c>
      <c r="N176" s="415" t="s">
        <v>7209</v>
      </c>
      <c r="O176" s="409">
        <v>0.68</v>
      </c>
      <c r="P176" s="410" t="s">
        <v>7076</v>
      </c>
      <c r="Q176" s="415" t="s">
        <v>7077</v>
      </c>
      <c r="R176" s="152"/>
      <c r="S176" s="92"/>
      <c r="T176" s="99"/>
      <c r="U176" s="441"/>
      <c r="V176" s="441"/>
      <c r="W176" s="92"/>
      <c r="X176" s="92"/>
      <c r="Y176" s="92"/>
      <c r="Z176" s="92"/>
      <c r="AA176" s="92"/>
      <c r="AB176" s="92"/>
      <c r="AC176" s="92"/>
      <c r="AD176" s="92"/>
      <c r="AE176" s="92"/>
      <c r="AF176" s="92"/>
      <c r="AG176" s="92"/>
      <c r="AH176" s="413"/>
      <c r="AI176" s="412"/>
      <c r="AJ176" s="412"/>
      <c r="AK176" s="413"/>
      <c r="AL176" s="92"/>
    </row>
    <row r="177" spans="2:38" ht="38.25" x14ac:dyDescent="0.25">
      <c r="B177" s="406">
        <f t="shared" si="2"/>
        <v>170</v>
      </c>
      <c r="C177" s="446" t="s">
        <v>7003</v>
      </c>
      <c r="D177" s="92"/>
      <c r="E177" s="146"/>
      <c r="F177" s="99"/>
      <c r="G177" s="439"/>
      <c r="H177" s="99"/>
      <c r="I177" s="99"/>
      <c r="J177" s="92"/>
      <c r="K177" s="99"/>
      <c r="L177" s="440"/>
      <c r="M177" s="415"/>
      <c r="N177" s="415"/>
      <c r="O177" s="409"/>
      <c r="P177" s="410"/>
      <c r="Q177" s="415"/>
      <c r="R177" s="152"/>
      <c r="S177" s="92"/>
      <c r="T177" s="99"/>
      <c r="U177" s="441"/>
      <c r="V177" s="441"/>
      <c r="W177" s="92"/>
      <c r="X177" s="92"/>
      <c r="Y177" s="92"/>
      <c r="Z177" s="92"/>
      <c r="AA177" s="92"/>
      <c r="AB177" s="92"/>
      <c r="AC177" s="92"/>
      <c r="AD177" s="92"/>
      <c r="AE177" s="92"/>
      <c r="AF177" s="92"/>
      <c r="AG177" s="92"/>
      <c r="AH177" s="413" t="s">
        <v>7210</v>
      </c>
      <c r="AI177" s="412">
        <v>0.08</v>
      </c>
      <c r="AJ177" s="412">
        <v>1984</v>
      </c>
      <c r="AK177" s="413" t="s">
        <v>7211</v>
      </c>
      <c r="AL177" s="92"/>
    </row>
    <row r="178" spans="2:38" ht="38.25" x14ac:dyDescent="0.25">
      <c r="B178" s="406">
        <f t="shared" si="2"/>
        <v>171</v>
      </c>
      <c r="C178" s="446" t="s">
        <v>7003</v>
      </c>
      <c r="D178" s="92"/>
      <c r="E178" s="146"/>
      <c r="F178" s="99"/>
      <c r="G178" s="439"/>
      <c r="H178" s="99"/>
      <c r="I178" s="99"/>
      <c r="J178" s="92"/>
      <c r="K178" s="99"/>
      <c r="L178" s="440"/>
      <c r="M178" s="415"/>
      <c r="N178" s="415"/>
      <c r="O178" s="409"/>
      <c r="P178" s="410"/>
      <c r="Q178" s="415"/>
      <c r="R178" s="152"/>
      <c r="S178" s="92"/>
      <c r="T178" s="99"/>
      <c r="U178" s="441"/>
      <c r="V178" s="441"/>
      <c r="W178" s="92"/>
      <c r="X178" s="92"/>
      <c r="Y178" s="92"/>
      <c r="Z178" s="92"/>
      <c r="AA178" s="92"/>
      <c r="AB178" s="92"/>
      <c r="AC178" s="92"/>
      <c r="AD178" s="92"/>
      <c r="AE178" s="92"/>
      <c r="AF178" s="92"/>
      <c r="AG178" s="92"/>
      <c r="AH178" s="413" t="s">
        <v>7212</v>
      </c>
      <c r="AI178" s="412">
        <v>0.08</v>
      </c>
      <c r="AJ178" s="412">
        <v>1984</v>
      </c>
      <c r="AK178" s="413" t="s">
        <v>7211</v>
      </c>
      <c r="AL178" s="92"/>
    </row>
    <row r="179" spans="2:38" ht="63.75" x14ac:dyDescent="0.25">
      <c r="B179" s="406">
        <f t="shared" si="2"/>
        <v>172</v>
      </c>
      <c r="C179" s="446" t="s">
        <v>7003</v>
      </c>
      <c r="D179" s="92"/>
      <c r="E179" s="146"/>
      <c r="F179" s="99"/>
      <c r="G179" s="439"/>
      <c r="H179" s="99"/>
      <c r="I179" s="99"/>
      <c r="J179" s="92"/>
      <c r="K179" s="99"/>
      <c r="L179" s="440"/>
      <c r="M179" s="415"/>
      <c r="N179" s="415"/>
      <c r="O179" s="409"/>
      <c r="P179" s="410"/>
      <c r="Q179" s="415"/>
      <c r="R179" s="152"/>
      <c r="S179" s="92"/>
      <c r="T179" s="99"/>
      <c r="U179" s="441"/>
      <c r="V179" s="441"/>
      <c r="W179" s="92"/>
      <c r="X179" s="92"/>
      <c r="Y179" s="92"/>
      <c r="Z179" s="92"/>
      <c r="AA179" s="92"/>
      <c r="AB179" s="92"/>
      <c r="AC179" s="92"/>
      <c r="AD179" s="92"/>
      <c r="AE179" s="92"/>
      <c r="AF179" s="92"/>
      <c r="AG179" s="92"/>
      <c r="AH179" s="413" t="s">
        <v>7213</v>
      </c>
      <c r="AI179" s="412">
        <v>0.18</v>
      </c>
      <c r="AJ179" s="412">
        <v>1984</v>
      </c>
      <c r="AK179" s="413" t="s">
        <v>7214</v>
      </c>
      <c r="AL179" s="92"/>
    </row>
    <row r="180" spans="2:38" ht="38.25" x14ac:dyDescent="0.25">
      <c r="B180" s="406">
        <f t="shared" si="2"/>
        <v>173</v>
      </c>
      <c r="C180" s="446" t="s">
        <v>7003</v>
      </c>
      <c r="D180" s="92"/>
      <c r="E180" s="146"/>
      <c r="F180" s="99"/>
      <c r="G180" s="439"/>
      <c r="H180" s="99"/>
      <c r="I180" s="99"/>
      <c r="J180" s="92"/>
      <c r="K180" s="99"/>
      <c r="L180" s="440"/>
      <c r="M180" s="415"/>
      <c r="N180" s="415"/>
      <c r="O180" s="409"/>
      <c r="P180" s="410"/>
      <c r="Q180" s="415"/>
      <c r="R180" s="152"/>
      <c r="S180" s="92"/>
      <c r="T180" s="99"/>
      <c r="U180" s="441"/>
      <c r="V180" s="441"/>
      <c r="W180" s="92"/>
      <c r="X180" s="92"/>
      <c r="Y180" s="92"/>
      <c r="Z180" s="92"/>
      <c r="AA180" s="92"/>
      <c r="AB180" s="92"/>
      <c r="AC180" s="92"/>
      <c r="AD180" s="92"/>
      <c r="AE180" s="92"/>
      <c r="AF180" s="92"/>
      <c r="AG180" s="92"/>
      <c r="AH180" s="413" t="s">
        <v>7215</v>
      </c>
      <c r="AI180" s="412">
        <v>0.18</v>
      </c>
      <c r="AJ180" s="412">
        <v>1984</v>
      </c>
      <c r="AK180" s="413" t="s">
        <v>7211</v>
      </c>
      <c r="AL180" s="92"/>
    </row>
    <row r="181" spans="2:38" ht="38.25" x14ac:dyDescent="0.25">
      <c r="B181" s="406">
        <f t="shared" si="2"/>
        <v>174</v>
      </c>
      <c r="C181" s="446" t="s">
        <v>7003</v>
      </c>
      <c r="D181" s="92"/>
      <c r="E181" s="146"/>
      <c r="F181" s="99"/>
      <c r="G181" s="439"/>
      <c r="H181" s="99"/>
      <c r="I181" s="99"/>
      <c r="J181" s="92"/>
      <c r="K181" s="99"/>
      <c r="L181" s="440"/>
      <c r="M181" s="415"/>
      <c r="N181" s="415"/>
      <c r="O181" s="409"/>
      <c r="P181" s="410"/>
      <c r="Q181" s="415"/>
      <c r="R181" s="152"/>
      <c r="S181" s="92"/>
      <c r="T181" s="99"/>
      <c r="U181" s="441"/>
      <c r="V181" s="441"/>
      <c r="W181" s="92"/>
      <c r="X181" s="92"/>
      <c r="Y181" s="413" t="s">
        <v>7216</v>
      </c>
      <c r="Z181" s="412">
        <v>0.4</v>
      </c>
      <c r="AA181" s="412">
        <v>1984</v>
      </c>
      <c r="AB181" s="413" t="s">
        <v>5940</v>
      </c>
      <c r="AC181" s="412">
        <v>1</v>
      </c>
      <c r="AD181" s="92"/>
      <c r="AE181" s="412">
        <v>8</v>
      </c>
      <c r="AF181" s="412">
        <v>9</v>
      </c>
      <c r="AG181" s="92"/>
      <c r="AH181" s="413" t="s">
        <v>7026</v>
      </c>
      <c r="AI181" s="412">
        <v>3.5000000000000003E-2</v>
      </c>
      <c r="AJ181" s="412">
        <v>1984</v>
      </c>
      <c r="AK181" s="413" t="s">
        <v>121</v>
      </c>
      <c r="AL181" s="92"/>
    </row>
    <row r="182" spans="2:38" ht="38.25" x14ac:dyDescent="0.25">
      <c r="B182" s="406">
        <f t="shared" si="2"/>
        <v>175</v>
      </c>
      <c r="C182" s="446" t="s">
        <v>7003</v>
      </c>
      <c r="D182" s="92"/>
      <c r="E182" s="146"/>
      <c r="F182" s="99"/>
      <c r="G182" s="439"/>
      <c r="H182" s="99"/>
      <c r="I182" s="99"/>
      <c r="J182" s="92"/>
      <c r="K182" s="99"/>
      <c r="L182" s="440"/>
      <c r="M182" s="415"/>
      <c r="N182" s="415"/>
      <c r="O182" s="409"/>
      <c r="P182" s="410"/>
      <c r="Q182" s="415"/>
      <c r="R182" s="152"/>
      <c r="S182" s="92"/>
      <c r="T182" s="99"/>
      <c r="U182" s="441"/>
      <c r="V182" s="441"/>
      <c r="W182" s="92"/>
      <c r="X182" s="92"/>
      <c r="Y182" s="92"/>
      <c r="Z182" s="92"/>
      <c r="AA182" s="92"/>
      <c r="AB182" s="92"/>
      <c r="AC182" s="92"/>
      <c r="AD182" s="92"/>
      <c r="AE182" s="92"/>
      <c r="AF182" s="92"/>
      <c r="AG182" s="92"/>
      <c r="AH182" s="413" t="s">
        <v>7217</v>
      </c>
      <c r="AI182" s="412">
        <v>0.06</v>
      </c>
      <c r="AJ182" s="412">
        <v>1984</v>
      </c>
      <c r="AK182" s="413" t="s">
        <v>7207</v>
      </c>
      <c r="AL182" s="92"/>
    </row>
    <row r="183" spans="2:38" ht="38.25" x14ac:dyDescent="0.25">
      <c r="B183" s="406">
        <f t="shared" si="2"/>
        <v>176</v>
      </c>
      <c r="C183" s="446" t="s">
        <v>7003</v>
      </c>
      <c r="D183" s="92"/>
      <c r="E183" s="146"/>
      <c r="F183" s="99"/>
      <c r="G183" s="439"/>
      <c r="H183" s="99"/>
      <c r="I183" s="99"/>
      <c r="J183" s="92"/>
      <c r="K183" s="99"/>
      <c r="L183" s="440"/>
      <c r="M183" s="415"/>
      <c r="N183" s="415"/>
      <c r="O183" s="409"/>
      <c r="P183" s="410"/>
      <c r="Q183" s="415"/>
      <c r="R183" s="152"/>
      <c r="S183" s="92"/>
      <c r="T183" s="99"/>
      <c r="U183" s="441"/>
      <c r="V183" s="441"/>
      <c r="W183" s="92"/>
      <c r="X183" s="92"/>
      <c r="Y183" s="92"/>
      <c r="Z183" s="92"/>
      <c r="AA183" s="92"/>
      <c r="AB183" s="92"/>
      <c r="AC183" s="92"/>
      <c r="AD183" s="92"/>
      <c r="AE183" s="92"/>
      <c r="AF183" s="92"/>
      <c r="AG183" s="92"/>
      <c r="AH183" s="413" t="s">
        <v>7218</v>
      </c>
      <c r="AI183" s="412">
        <v>0.18</v>
      </c>
      <c r="AJ183" s="412">
        <v>1984</v>
      </c>
      <c r="AK183" s="413" t="s">
        <v>7219</v>
      </c>
      <c r="AL183" s="92"/>
    </row>
    <row r="184" spans="2:38" ht="51" x14ac:dyDescent="0.25">
      <c r="B184" s="406">
        <f t="shared" si="2"/>
        <v>177</v>
      </c>
      <c r="C184" s="446" t="s">
        <v>7003</v>
      </c>
      <c r="D184" s="92"/>
      <c r="E184" s="146"/>
      <c r="F184" s="99"/>
      <c r="G184" s="439"/>
      <c r="H184" s="99"/>
      <c r="I184" s="99"/>
      <c r="J184" s="92"/>
      <c r="K184" s="99"/>
      <c r="L184" s="440"/>
      <c r="M184" s="415"/>
      <c r="N184" s="415"/>
      <c r="O184" s="409"/>
      <c r="P184" s="410"/>
      <c r="Q184" s="415"/>
      <c r="R184" s="152"/>
      <c r="S184" s="92"/>
      <c r="T184" s="99"/>
      <c r="U184" s="441"/>
      <c r="V184" s="441"/>
      <c r="W184" s="92"/>
      <c r="X184" s="92"/>
      <c r="Y184" s="92"/>
      <c r="Z184" s="92"/>
      <c r="AA184" s="92"/>
      <c r="AB184" s="92"/>
      <c r="AC184" s="92"/>
      <c r="AD184" s="92"/>
      <c r="AE184" s="92"/>
      <c r="AF184" s="92"/>
      <c r="AG184" s="92"/>
      <c r="AH184" s="413" t="s">
        <v>7220</v>
      </c>
      <c r="AI184" s="413" t="s">
        <v>7221</v>
      </c>
      <c r="AJ184" s="412">
        <v>1977</v>
      </c>
      <c r="AK184" s="413" t="s">
        <v>7222</v>
      </c>
      <c r="AL184" s="92"/>
    </row>
    <row r="185" spans="2:38" ht="51" x14ac:dyDescent="0.25">
      <c r="B185" s="406">
        <f t="shared" si="2"/>
        <v>178</v>
      </c>
      <c r="C185" s="446" t="s">
        <v>7003</v>
      </c>
      <c r="D185" s="92"/>
      <c r="E185" s="146"/>
      <c r="F185" s="99"/>
      <c r="G185" s="439"/>
      <c r="H185" s="99"/>
      <c r="I185" s="99"/>
      <c r="J185" s="92"/>
      <c r="K185" s="99"/>
      <c r="L185" s="440"/>
      <c r="M185" s="415"/>
      <c r="N185" s="415"/>
      <c r="O185" s="409"/>
      <c r="P185" s="410"/>
      <c r="Q185" s="415"/>
      <c r="R185" s="152"/>
      <c r="S185" s="92"/>
      <c r="T185" s="99"/>
      <c r="U185" s="441"/>
      <c r="V185" s="441"/>
      <c r="W185" s="92"/>
      <c r="X185" s="92"/>
      <c r="Y185" s="92"/>
      <c r="Z185" s="92"/>
      <c r="AA185" s="92"/>
      <c r="AB185" s="92"/>
      <c r="AC185" s="92"/>
      <c r="AD185" s="92"/>
      <c r="AE185" s="92"/>
      <c r="AF185" s="92"/>
      <c r="AG185" s="92"/>
      <c r="AH185" s="413" t="s">
        <v>7223</v>
      </c>
      <c r="AI185" s="412">
        <v>0.18</v>
      </c>
      <c r="AJ185" s="412">
        <v>1984</v>
      </c>
      <c r="AK185" s="413" t="s">
        <v>7214</v>
      </c>
      <c r="AL185" s="92"/>
    </row>
    <row r="186" spans="2:38" ht="51" x14ac:dyDescent="0.25">
      <c r="B186" s="406">
        <f t="shared" si="2"/>
        <v>179</v>
      </c>
      <c r="C186" s="446" t="s">
        <v>7003</v>
      </c>
      <c r="D186" s="92"/>
      <c r="E186" s="146"/>
      <c r="F186" s="99"/>
      <c r="G186" s="439"/>
      <c r="H186" s="99"/>
      <c r="I186" s="99"/>
      <c r="J186" s="92"/>
      <c r="K186" s="99"/>
      <c r="L186" s="440"/>
      <c r="M186" s="415"/>
      <c r="N186" s="415"/>
      <c r="O186" s="409"/>
      <c r="P186" s="410"/>
      <c r="Q186" s="415"/>
      <c r="R186" s="152"/>
      <c r="S186" s="92"/>
      <c r="T186" s="99"/>
      <c r="U186" s="441"/>
      <c r="V186" s="441"/>
      <c r="W186" s="92"/>
      <c r="X186" s="92"/>
      <c r="Y186" s="92"/>
      <c r="Z186" s="92"/>
      <c r="AA186" s="92"/>
      <c r="AB186" s="92"/>
      <c r="AC186" s="92"/>
      <c r="AD186" s="92"/>
      <c r="AE186" s="92"/>
      <c r="AF186" s="92"/>
      <c r="AG186" s="92"/>
      <c r="AH186" s="413" t="s">
        <v>7224</v>
      </c>
      <c r="AI186" s="412">
        <v>7.0000000000000007E-2</v>
      </c>
      <c r="AJ186" s="412"/>
      <c r="AK186" s="413" t="s">
        <v>7225</v>
      </c>
      <c r="AL186" s="92"/>
    </row>
    <row r="187" spans="2:38" ht="25.5" x14ac:dyDescent="0.25">
      <c r="B187" s="406">
        <f t="shared" si="2"/>
        <v>180</v>
      </c>
      <c r="C187" s="446" t="s">
        <v>7003</v>
      </c>
      <c r="D187" s="92"/>
      <c r="E187" s="146"/>
      <c r="F187" s="99"/>
      <c r="G187" s="439"/>
      <c r="H187" s="99"/>
      <c r="I187" s="99"/>
      <c r="J187" s="92"/>
      <c r="K187" s="99"/>
      <c r="L187" s="440"/>
      <c r="M187" s="415"/>
      <c r="N187" s="415"/>
      <c r="O187" s="409"/>
      <c r="P187" s="410"/>
      <c r="Q187" s="415"/>
      <c r="R187" s="152" t="s">
        <v>1684</v>
      </c>
      <c r="S187" s="92">
        <v>16</v>
      </c>
      <c r="T187" s="99">
        <v>1960</v>
      </c>
      <c r="U187" s="441" t="s">
        <v>1016</v>
      </c>
      <c r="V187" s="406" t="s">
        <v>6962</v>
      </c>
      <c r="W187" s="92"/>
      <c r="X187" s="92"/>
      <c r="Y187" s="442"/>
      <c r="Z187" s="443"/>
      <c r="AA187" s="443"/>
      <c r="AB187" s="443"/>
      <c r="AC187" s="443"/>
      <c r="AD187" s="92"/>
      <c r="AE187" s="443"/>
      <c r="AF187" s="443"/>
      <c r="AG187" s="92"/>
      <c r="AH187" s="411"/>
      <c r="AI187" s="412"/>
      <c r="AJ187" s="413"/>
      <c r="AK187" s="414"/>
      <c r="AL187" s="92"/>
    </row>
    <row r="188" spans="2:38" ht="39" x14ac:dyDescent="0.25">
      <c r="B188" s="406">
        <f t="shared" si="2"/>
        <v>181</v>
      </c>
      <c r="C188" s="446" t="s">
        <v>7003</v>
      </c>
      <c r="D188" s="92"/>
      <c r="E188" s="146"/>
      <c r="F188" s="99"/>
      <c r="G188" s="439"/>
      <c r="H188" s="99"/>
      <c r="I188" s="99"/>
      <c r="J188" s="92"/>
      <c r="K188" s="99"/>
      <c r="L188" s="440"/>
      <c r="M188" s="415" t="s">
        <v>7226</v>
      </c>
      <c r="N188" s="415" t="s">
        <v>7227</v>
      </c>
      <c r="O188" s="409">
        <v>0.4</v>
      </c>
      <c r="P188" s="410" t="s">
        <v>7076</v>
      </c>
      <c r="Q188" s="415" t="s">
        <v>7178</v>
      </c>
      <c r="R188" s="152"/>
      <c r="S188" s="92"/>
      <c r="T188" s="99"/>
      <c r="U188" s="441"/>
      <c r="V188" s="441"/>
      <c r="W188" s="92"/>
      <c r="X188" s="92"/>
      <c r="Y188" s="442"/>
      <c r="Z188" s="443"/>
      <c r="AA188" s="443"/>
      <c r="AB188" s="443"/>
      <c r="AC188" s="443"/>
      <c r="AD188" s="92"/>
      <c r="AE188" s="443"/>
      <c r="AF188" s="443"/>
      <c r="AG188" s="92"/>
      <c r="AH188" s="413"/>
      <c r="AI188" s="412"/>
      <c r="AJ188" s="412"/>
      <c r="AK188" s="413"/>
      <c r="AL188" s="92"/>
    </row>
    <row r="189" spans="2:38" ht="39" x14ac:dyDescent="0.25">
      <c r="B189" s="406">
        <f t="shared" si="2"/>
        <v>182</v>
      </c>
      <c r="C189" s="446"/>
      <c r="D189" s="92"/>
      <c r="E189" s="146"/>
      <c r="F189" s="99"/>
      <c r="G189" s="439"/>
      <c r="H189" s="99"/>
      <c r="I189" s="99"/>
      <c r="J189" s="92"/>
      <c r="K189" s="99"/>
      <c r="L189" s="440"/>
      <c r="M189" s="415" t="s">
        <v>7228</v>
      </c>
      <c r="N189" s="415" t="s">
        <v>7229</v>
      </c>
      <c r="O189" s="409">
        <v>0.23</v>
      </c>
      <c r="P189" s="410" t="s">
        <v>7230</v>
      </c>
      <c r="Q189" s="415" t="s">
        <v>7231</v>
      </c>
      <c r="R189" s="152"/>
      <c r="S189" s="92"/>
      <c r="T189" s="99"/>
      <c r="U189" s="441"/>
      <c r="V189" s="441"/>
      <c r="W189" s="92"/>
      <c r="X189" s="92"/>
      <c r="Y189" s="442"/>
      <c r="Z189" s="443"/>
      <c r="AA189" s="443"/>
      <c r="AB189" s="443"/>
      <c r="AC189" s="443"/>
      <c r="AD189" s="92"/>
      <c r="AE189" s="443"/>
      <c r="AF189" s="443"/>
      <c r="AG189" s="92"/>
      <c r="AH189" s="413"/>
      <c r="AI189" s="412"/>
      <c r="AJ189" s="412"/>
      <c r="AK189" s="413"/>
      <c r="AL189" s="92"/>
    </row>
    <row r="190" spans="2:38" ht="38.25" x14ac:dyDescent="0.25">
      <c r="B190" s="406">
        <f t="shared" si="2"/>
        <v>183</v>
      </c>
      <c r="C190" s="446" t="s">
        <v>7003</v>
      </c>
      <c r="D190" s="92"/>
      <c r="E190" s="146"/>
      <c r="F190" s="99"/>
      <c r="G190" s="439"/>
      <c r="H190" s="99"/>
      <c r="I190" s="99"/>
      <c r="J190" s="92"/>
      <c r="K190" s="99"/>
      <c r="L190" s="440"/>
      <c r="M190" s="415"/>
      <c r="N190" s="415"/>
      <c r="O190" s="409"/>
      <c r="P190" s="410"/>
      <c r="Q190" s="415"/>
      <c r="R190" s="152"/>
      <c r="S190" s="92"/>
      <c r="T190" s="99"/>
      <c r="U190" s="441"/>
      <c r="V190" s="441"/>
      <c r="W190" s="92"/>
      <c r="X190" s="92"/>
      <c r="Y190" s="92"/>
      <c r="Z190" s="92"/>
      <c r="AA190" s="92"/>
      <c r="AB190" s="92"/>
      <c r="AC190" s="92"/>
      <c r="AD190" s="92"/>
      <c r="AE190" s="92"/>
      <c r="AF190" s="92"/>
      <c r="AG190" s="92"/>
      <c r="AH190" s="413" t="s">
        <v>7232</v>
      </c>
      <c r="AI190" s="412">
        <v>0.1</v>
      </c>
      <c r="AJ190" s="412">
        <v>2001</v>
      </c>
      <c r="AK190" s="413" t="s">
        <v>7233</v>
      </c>
      <c r="AL190" s="92"/>
    </row>
    <row r="191" spans="2:38" ht="51" x14ac:dyDescent="0.25">
      <c r="B191" s="406">
        <f t="shared" si="2"/>
        <v>184</v>
      </c>
      <c r="C191" s="446" t="s">
        <v>7003</v>
      </c>
      <c r="D191" s="92"/>
      <c r="E191" s="146"/>
      <c r="F191" s="99"/>
      <c r="G191" s="439"/>
      <c r="H191" s="99"/>
      <c r="I191" s="99"/>
      <c r="J191" s="92"/>
      <c r="K191" s="99"/>
      <c r="L191" s="440"/>
      <c r="M191" s="415"/>
      <c r="N191" s="415"/>
      <c r="O191" s="409"/>
      <c r="P191" s="410"/>
      <c r="Q191" s="415"/>
      <c r="R191" s="152"/>
      <c r="S191" s="92"/>
      <c r="T191" s="99"/>
      <c r="U191" s="441"/>
      <c r="V191" s="441"/>
      <c r="W191" s="92"/>
      <c r="X191" s="92"/>
      <c r="Y191" s="92"/>
      <c r="Z191" s="92"/>
      <c r="AA191" s="92"/>
      <c r="AB191" s="92"/>
      <c r="AC191" s="92"/>
      <c r="AD191" s="92"/>
      <c r="AE191" s="92"/>
      <c r="AF191" s="92"/>
      <c r="AG191" s="92"/>
      <c r="AH191" s="413" t="s">
        <v>7234</v>
      </c>
      <c r="AI191" s="412">
        <v>0.2</v>
      </c>
      <c r="AJ191" s="412">
        <v>1968</v>
      </c>
      <c r="AK191" s="413" t="s">
        <v>7235</v>
      </c>
      <c r="AL191" s="92"/>
    </row>
    <row r="192" spans="2:38" ht="76.5" x14ac:dyDescent="0.25">
      <c r="B192" s="406">
        <f t="shared" si="2"/>
        <v>185</v>
      </c>
      <c r="C192" s="446" t="s">
        <v>7003</v>
      </c>
      <c r="D192" s="92"/>
      <c r="E192" s="146"/>
      <c r="F192" s="99"/>
      <c r="G192" s="439"/>
      <c r="H192" s="99"/>
      <c r="I192" s="99"/>
      <c r="J192" s="92"/>
      <c r="K192" s="99"/>
      <c r="L192" s="440"/>
      <c r="M192" s="415"/>
      <c r="N192" s="415"/>
      <c r="O192" s="409"/>
      <c r="P192" s="410"/>
      <c r="Q192" s="415"/>
      <c r="R192" s="152"/>
      <c r="S192" s="92"/>
      <c r="T192" s="99"/>
      <c r="U192" s="441"/>
      <c r="V192" s="441"/>
      <c r="W192" s="92"/>
      <c r="X192" s="92"/>
      <c r="Y192" s="92"/>
      <c r="Z192" s="92"/>
      <c r="AA192" s="92"/>
      <c r="AB192" s="92"/>
      <c r="AC192" s="92"/>
      <c r="AD192" s="92"/>
      <c r="AE192" s="92"/>
      <c r="AF192" s="92"/>
      <c r="AG192" s="92"/>
      <c r="AH192" s="413" t="s">
        <v>7236</v>
      </c>
      <c r="AI192" s="412">
        <v>0.08</v>
      </c>
      <c r="AJ192" s="412">
        <v>1968</v>
      </c>
      <c r="AK192" s="413" t="s">
        <v>7235</v>
      </c>
      <c r="AL192" s="92"/>
    </row>
    <row r="193" spans="2:38" ht="38.25" x14ac:dyDescent="0.25">
      <c r="B193" s="406">
        <f t="shared" si="2"/>
        <v>186</v>
      </c>
      <c r="C193" s="446" t="s">
        <v>7003</v>
      </c>
      <c r="D193" s="92"/>
      <c r="E193" s="146"/>
      <c r="F193" s="99"/>
      <c r="G193" s="439"/>
      <c r="H193" s="99"/>
      <c r="I193" s="99"/>
      <c r="J193" s="92"/>
      <c r="K193" s="99"/>
      <c r="L193" s="440"/>
      <c r="M193" s="415"/>
      <c r="N193" s="415"/>
      <c r="O193" s="409"/>
      <c r="P193" s="410"/>
      <c r="Q193" s="415"/>
      <c r="R193" s="152"/>
      <c r="S193" s="92"/>
      <c r="T193" s="99"/>
      <c r="U193" s="441"/>
      <c r="V193" s="441"/>
      <c r="W193" s="92"/>
      <c r="X193" s="92"/>
      <c r="Y193" s="92"/>
      <c r="Z193" s="92"/>
      <c r="AA193" s="92"/>
      <c r="AB193" s="92"/>
      <c r="AC193" s="92"/>
      <c r="AD193" s="92"/>
      <c r="AE193" s="92"/>
      <c r="AF193" s="92"/>
      <c r="AG193" s="92"/>
      <c r="AH193" s="413" t="s">
        <v>7237</v>
      </c>
      <c r="AI193" s="412">
        <v>0.12</v>
      </c>
      <c r="AJ193" s="412">
        <v>2006</v>
      </c>
      <c r="AK193" s="413" t="s">
        <v>391</v>
      </c>
      <c r="AL193" s="92"/>
    </row>
    <row r="194" spans="2:38" ht="25.5" x14ac:dyDescent="0.25">
      <c r="B194" s="406">
        <f t="shared" si="2"/>
        <v>187</v>
      </c>
      <c r="C194" s="446" t="s">
        <v>7003</v>
      </c>
      <c r="D194" s="92"/>
      <c r="E194" s="146"/>
      <c r="F194" s="99"/>
      <c r="G194" s="439"/>
      <c r="H194" s="99"/>
      <c r="I194" s="99"/>
      <c r="J194" s="92"/>
      <c r="K194" s="99"/>
      <c r="L194" s="440"/>
      <c r="M194" s="415"/>
      <c r="N194" s="415"/>
      <c r="O194" s="410"/>
      <c r="P194" s="410"/>
      <c r="Q194" s="415"/>
      <c r="R194" s="152" t="s">
        <v>5781</v>
      </c>
      <c r="S194" s="92">
        <v>18</v>
      </c>
      <c r="T194" s="99">
        <v>1960</v>
      </c>
      <c r="U194" s="441" t="s">
        <v>1016</v>
      </c>
      <c r="V194" s="406" t="s">
        <v>6913</v>
      </c>
      <c r="W194" s="92"/>
      <c r="X194" s="92"/>
      <c r="Y194" s="442"/>
      <c r="Z194" s="443"/>
      <c r="AA194" s="443"/>
      <c r="AB194" s="443"/>
      <c r="AC194" s="443"/>
      <c r="AD194" s="92"/>
      <c r="AE194" s="443"/>
      <c r="AF194" s="443"/>
      <c r="AG194" s="92"/>
      <c r="AH194" s="411"/>
      <c r="AI194" s="412"/>
      <c r="AJ194" s="413"/>
      <c r="AK194" s="414"/>
      <c r="AL194" s="92"/>
    </row>
    <row r="195" spans="2:38" ht="39" x14ac:dyDescent="0.25">
      <c r="B195" s="406">
        <f t="shared" si="2"/>
        <v>188</v>
      </c>
      <c r="C195" s="446" t="s">
        <v>7003</v>
      </c>
      <c r="D195" s="92"/>
      <c r="E195" s="146"/>
      <c r="F195" s="99"/>
      <c r="G195" s="439"/>
      <c r="H195" s="99"/>
      <c r="I195" s="99"/>
      <c r="J195" s="92"/>
      <c r="K195" s="99"/>
      <c r="L195" s="440"/>
      <c r="M195" s="415" t="s">
        <v>7238</v>
      </c>
      <c r="N195" s="415" t="s">
        <v>7239</v>
      </c>
      <c r="O195" s="409">
        <v>1.1499999999999999</v>
      </c>
      <c r="P195" s="410" t="s">
        <v>7240</v>
      </c>
      <c r="Q195" s="415" t="s">
        <v>7077</v>
      </c>
      <c r="R195" s="152"/>
      <c r="S195" s="92"/>
      <c r="T195" s="99"/>
      <c r="U195" s="441"/>
      <c r="V195" s="441"/>
      <c r="W195" s="92"/>
      <c r="X195" s="92"/>
      <c r="Y195" s="92"/>
      <c r="Z195" s="92"/>
      <c r="AA195" s="92"/>
      <c r="AB195" s="92"/>
      <c r="AC195" s="92"/>
      <c r="AD195" s="92"/>
      <c r="AE195" s="92"/>
      <c r="AF195" s="92"/>
      <c r="AG195" s="92"/>
      <c r="AH195" s="413"/>
      <c r="AI195" s="412"/>
      <c r="AJ195" s="412"/>
      <c r="AK195" s="413"/>
      <c r="AL195" s="92"/>
    </row>
    <row r="196" spans="2:38" ht="39" x14ac:dyDescent="0.25">
      <c r="B196" s="406">
        <f t="shared" si="2"/>
        <v>189</v>
      </c>
      <c r="C196" s="446" t="s">
        <v>7003</v>
      </c>
      <c r="D196" s="92"/>
      <c r="E196" s="146"/>
      <c r="F196" s="99"/>
      <c r="G196" s="439"/>
      <c r="H196" s="99"/>
      <c r="I196" s="99"/>
      <c r="J196" s="92"/>
      <c r="K196" s="99"/>
      <c r="L196" s="440"/>
      <c r="M196" s="415" t="s">
        <v>7241</v>
      </c>
      <c r="N196" s="415" t="s">
        <v>7242</v>
      </c>
      <c r="O196" s="409">
        <v>1.1000000000000001</v>
      </c>
      <c r="P196" s="410" t="s">
        <v>7240</v>
      </c>
      <c r="Q196" s="415" t="s">
        <v>7077</v>
      </c>
      <c r="R196" s="152"/>
      <c r="S196" s="92"/>
      <c r="T196" s="99"/>
      <c r="U196" s="441"/>
      <c r="V196" s="441"/>
      <c r="W196" s="92"/>
      <c r="X196" s="92"/>
      <c r="Y196" s="413"/>
      <c r="Z196" s="412"/>
      <c r="AA196" s="412"/>
      <c r="AB196" s="413"/>
      <c r="AC196" s="412"/>
      <c r="AD196" s="92"/>
      <c r="AE196" s="412"/>
      <c r="AF196" s="412"/>
      <c r="AG196" s="92"/>
      <c r="AH196" s="413"/>
      <c r="AI196" s="412"/>
      <c r="AJ196" s="412"/>
      <c r="AK196" s="413"/>
      <c r="AL196" s="92"/>
    </row>
    <row r="197" spans="2:38" ht="51" x14ac:dyDescent="0.25">
      <c r="B197" s="406">
        <f t="shared" si="2"/>
        <v>190</v>
      </c>
      <c r="C197" s="446" t="s">
        <v>7003</v>
      </c>
      <c r="D197" s="92"/>
      <c r="E197" s="146"/>
      <c r="F197" s="99"/>
      <c r="G197" s="439"/>
      <c r="H197" s="99"/>
      <c r="I197" s="99"/>
      <c r="J197" s="92"/>
      <c r="K197" s="99"/>
      <c r="L197" s="440"/>
      <c r="M197" s="415"/>
      <c r="N197" s="415"/>
      <c r="O197" s="409"/>
      <c r="P197" s="410"/>
      <c r="Q197" s="415"/>
      <c r="R197" s="152"/>
      <c r="S197" s="92"/>
      <c r="T197" s="99"/>
      <c r="U197" s="441"/>
      <c r="V197" s="441"/>
      <c r="W197" s="92"/>
      <c r="X197" s="92"/>
      <c r="Y197" s="92"/>
      <c r="Z197" s="92"/>
      <c r="AA197" s="92"/>
      <c r="AB197" s="92"/>
      <c r="AC197" s="92"/>
      <c r="AD197" s="92"/>
      <c r="AE197" s="92"/>
      <c r="AF197" s="92"/>
      <c r="AG197" s="92"/>
      <c r="AH197" s="413" t="s">
        <v>7243</v>
      </c>
      <c r="AI197" s="412">
        <v>0.45</v>
      </c>
      <c r="AJ197" s="412">
        <v>1995</v>
      </c>
      <c r="AK197" s="413" t="s">
        <v>7244</v>
      </c>
      <c r="AL197" s="92"/>
    </row>
    <row r="198" spans="2:38" ht="38.25" x14ac:dyDescent="0.25">
      <c r="B198" s="406">
        <f t="shared" si="2"/>
        <v>191</v>
      </c>
      <c r="C198" s="446" t="s">
        <v>7003</v>
      </c>
      <c r="D198" s="92"/>
      <c r="E198" s="146"/>
      <c r="F198" s="99"/>
      <c r="G198" s="439"/>
      <c r="H198" s="99"/>
      <c r="I198" s="99"/>
      <c r="J198" s="92"/>
      <c r="K198" s="99"/>
      <c r="L198" s="440"/>
      <c r="M198" s="415"/>
      <c r="N198" s="415"/>
      <c r="O198" s="409"/>
      <c r="P198" s="410"/>
      <c r="Q198" s="415"/>
      <c r="R198" s="152"/>
      <c r="S198" s="92"/>
      <c r="T198" s="99"/>
      <c r="U198" s="441"/>
      <c r="V198" s="441"/>
      <c r="W198" s="92"/>
      <c r="X198" s="92"/>
      <c r="Y198" s="413" t="s">
        <v>7245</v>
      </c>
      <c r="Z198" s="412">
        <v>2.2000000000000002</v>
      </c>
      <c r="AA198" s="412">
        <v>1960</v>
      </c>
      <c r="AB198" s="413" t="s">
        <v>468</v>
      </c>
      <c r="AC198" s="412">
        <v>3</v>
      </c>
      <c r="AD198" s="92"/>
      <c r="AE198" s="412">
        <v>57</v>
      </c>
      <c r="AF198" s="412">
        <v>60</v>
      </c>
      <c r="AG198" s="92"/>
      <c r="AH198" s="413" t="s">
        <v>7246</v>
      </c>
      <c r="AI198" s="412">
        <v>2.5000000000000001E-2</v>
      </c>
      <c r="AJ198" s="412">
        <v>1960</v>
      </c>
      <c r="AK198" s="413" t="s">
        <v>7247</v>
      </c>
      <c r="AL198" s="92"/>
    </row>
    <row r="199" spans="2:38" ht="51" x14ac:dyDescent="0.25">
      <c r="B199" s="406">
        <f t="shared" si="2"/>
        <v>192</v>
      </c>
      <c r="C199" s="446" t="s">
        <v>7003</v>
      </c>
      <c r="D199" s="92"/>
      <c r="E199" s="146"/>
      <c r="F199" s="99"/>
      <c r="G199" s="439"/>
      <c r="H199" s="99"/>
      <c r="I199" s="99"/>
      <c r="J199" s="92"/>
      <c r="K199" s="99"/>
      <c r="L199" s="440"/>
      <c r="M199" s="415"/>
      <c r="N199" s="415"/>
      <c r="O199" s="409"/>
      <c r="P199" s="410"/>
      <c r="Q199" s="415"/>
      <c r="R199" s="152"/>
      <c r="S199" s="92"/>
      <c r="T199" s="99"/>
      <c r="U199" s="441"/>
      <c r="V199" s="441"/>
      <c r="W199" s="92"/>
      <c r="X199" s="92"/>
      <c r="Y199" s="413" t="s">
        <v>7248</v>
      </c>
      <c r="Z199" s="412">
        <v>0.62649999999999995</v>
      </c>
      <c r="AA199" s="412">
        <v>2019</v>
      </c>
      <c r="AB199" s="413" t="s">
        <v>7249</v>
      </c>
      <c r="AC199" s="412">
        <v>20</v>
      </c>
      <c r="AD199" s="92"/>
      <c r="AE199" s="412"/>
      <c r="AF199" s="412">
        <v>20</v>
      </c>
      <c r="AG199" s="92"/>
      <c r="AH199" s="413" t="s">
        <v>7250</v>
      </c>
      <c r="AI199" s="412">
        <v>2.3E-2</v>
      </c>
      <c r="AJ199" s="412">
        <v>1960</v>
      </c>
      <c r="AK199" s="413" t="s">
        <v>592</v>
      </c>
      <c r="AL199" s="92"/>
    </row>
    <row r="200" spans="2:38" ht="51" x14ac:dyDescent="0.25">
      <c r="B200" s="406">
        <f t="shared" ref="B200:B263" si="3">B199+1</f>
        <v>193</v>
      </c>
      <c r="C200" s="446" t="s">
        <v>7003</v>
      </c>
      <c r="D200" s="92"/>
      <c r="E200" s="146"/>
      <c r="F200" s="99"/>
      <c r="G200" s="439"/>
      <c r="H200" s="99"/>
      <c r="I200" s="99"/>
      <c r="J200" s="92"/>
      <c r="K200" s="99"/>
      <c r="L200" s="440"/>
      <c r="M200" s="415"/>
      <c r="N200" s="415"/>
      <c r="O200" s="410"/>
      <c r="P200" s="410"/>
      <c r="Q200" s="415"/>
      <c r="R200" s="152" t="s">
        <v>1696</v>
      </c>
      <c r="S200" s="92">
        <v>20</v>
      </c>
      <c r="T200" s="99">
        <v>1974</v>
      </c>
      <c r="U200" s="441" t="s">
        <v>1016</v>
      </c>
      <c r="V200" s="406" t="s">
        <v>7073</v>
      </c>
      <c r="W200" s="92"/>
      <c r="X200" s="92"/>
      <c r="Y200" s="442"/>
      <c r="Z200" s="443"/>
      <c r="AA200" s="443"/>
      <c r="AB200" s="443"/>
      <c r="AC200" s="443"/>
      <c r="AD200" s="92"/>
      <c r="AE200" s="443"/>
      <c r="AF200" s="443"/>
      <c r="AG200" s="92"/>
      <c r="AH200" s="411"/>
      <c r="AI200" s="412"/>
      <c r="AJ200" s="413"/>
      <c r="AK200" s="414"/>
      <c r="AL200" s="92"/>
    </row>
    <row r="201" spans="2:38" ht="39" x14ac:dyDescent="0.25">
      <c r="B201" s="406">
        <f t="shared" si="3"/>
        <v>194</v>
      </c>
      <c r="C201" s="446" t="s">
        <v>7003</v>
      </c>
      <c r="D201" s="92"/>
      <c r="E201" s="146"/>
      <c r="F201" s="99"/>
      <c r="G201" s="439"/>
      <c r="H201" s="99"/>
      <c r="I201" s="99"/>
      <c r="J201" s="92"/>
      <c r="K201" s="99"/>
      <c r="L201" s="440"/>
      <c r="M201" s="415" t="s">
        <v>7251</v>
      </c>
      <c r="N201" s="415" t="s">
        <v>7252</v>
      </c>
      <c r="O201" s="409">
        <v>0.3</v>
      </c>
      <c r="P201" s="410" t="s">
        <v>1655</v>
      </c>
      <c r="Q201" s="415" t="s">
        <v>7253</v>
      </c>
      <c r="R201" s="152"/>
      <c r="S201" s="92"/>
      <c r="T201" s="99"/>
      <c r="U201" s="441"/>
      <c r="V201" s="441"/>
      <c r="W201" s="92"/>
      <c r="X201" s="92"/>
      <c r="Y201" s="92"/>
      <c r="Z201" s="92"/>
      <c r="AA201" s="92"/>
      <c r="AB201" s="92"/>
      <c r="AC201" s="92"/>
      <c r="AD201" s="92"/>
      <c r="AE201" s="92"/>
      <c r="AF201" s="92"/>
      <c r="AG201" s="92"/>
      <c r="AH201" s="413"/>
      <c r="AI201" s="412"/>
      <c r="AJ201" s="412"/>
      <c r="AK201" s="413"/>
      <c r="AL201" s="92"/>
    </row>
    <row r="202" spans="2:38" ht="39" x14ac:dyDescent="0.25">
      <c r="B202" s="406">
        <f t="shared" si="3"/>
        <v>195</v>
      </c>
      <c r="C202" s="446" t="s">
        <v>7003</v>
      </c>
      <c r="D202" s="92"/>
      <c r="E202" s="146"/>
      <c r="F202" s="99"/>
      <c r="G202" s="439"/>
      <c r="H202" s="99"/>
      <c r="I202" s="99"/>
      <c r="J202" s="92"/>
      <c r="K202" s="99"/>
      <c r="L202" s="440"/>
      <c r="M202" s="415" t="s">
        <v>7254</v>
      </c>
      <c r="N202" s="415" t="s">
        <v>7255</v>
      </c>
      <c r="O202" s="436">
        <v>0.24</v>
      </c>
      <c r="P202" s="410" t="s">
        <v>1666</v>
      </c>
      <c r="Q202" s="415" t="s">
        <v>7256</v>
      </c>
      <c r="R202" s="152"/>
      <c r="S202" s="92"/>
      <c r="T202" s="99"/>
      <c r="U202" s="441"/>
      <c r="V202" s="441"/>
      <c r="W202" s="92"/>
      <c r="X202" s="92"/>
      <c r="Y202" s="92"/>
      <c r="Z202" s="92"/>
      <c r="AA202" s="92"/>
      <c r="AB202" s="92"/>
      <c r="AC202" s="92"/>
      <c r="AD202" s="92"/>
      <c r="AE202" s="92"/>
      <c r="AF202" s="92"/>
      <c r="AG202" s="92"/>
      <c r="AH202" s="413"/>
      <c r="AI202" s="412"/>
      <c r="AJ202" s="412"/>
      <c r="AK202" s="413"/>
      <c r="AL202" s="92"/>
    </row>
    <row r="203" spans="2:38" ht="38.25" x14ac:dyDescent="0.25">
      <c r="B203" s="406">
        <f t="shared" si="3"/>
        <v>196</v>
      </c>
      <c r="C203" s="446" t="s">
        <v>7003</v>
      </c>
      <c r="D203" s="92"/>
      <c r="E203" s="146"/>
      <c r="F203" s="99"/>
      <c r="G203" s="439"/>
      <c r="H203" s="99"/>
      <c r="I203" s="99"/>
      <c r="J203" s="92"/>
      <c r="K203" s="99"/>
      <c r="L203" s="440"/>
      <c r="M203" s="415"/>
      <c r="N203" s="415"/>
      <c r="O203" s="436"/>
      <c r="P203" s="410"/>
      <c r="Q203" s="415"/>
      <c r="R203" s="152"/>
      <c r="S203" s="92"/>
      <c r="T203" s="99"/>
      <c r="U203" s="441"/>
      <c r="V203" s="441"/>
      <c r="W203" s="92"/>
      <c r="X203" s="92"/>
      <c r="Y203" s="92"/>
      <c r="Z203" s="92"/>
      <c r="AA203" s="92"/>
      <c r="AB203" s="92"/>
      <c r="AC203" s="92"/>
      <c r="AD203" s="92"/>
      <c r="AE203" s="92"/>
      <c r="AF203" s="92"/>
      <c r="AG203" s="92"/>
      <c r="AH203" s="413" t="s">
        <v>7257</v>
      </c>
      <c r="AI203" s="412">
        <v>0.04</v>
      </c>
      <c r="AJ203" s="412">
        <v>1972</v>
      </c>
      <c r="AK203" s="413" t="s">
        <v>7119</v>
      </c>
      <c r="AL203" s="92"/>
    </row>
    <row r="204" spans="2:38" ht="38.25" x14ac:dyDescent="0.25">
      <c r="B204" s="406">
        <f t="shared" si="3"/>
        <v>197</v>
      </c>
      <c r="C204" s="446" t="s">
        <v>7003</v>
      </c>
      <c r="D204" s="92"/>
      <c r="E204" s="146"/>
      <c r="F204" s="99"/>
      <c r="G204" s="439"/>
      <c r="H204" s="99"/>
      <c r="I204" s="99"/>
      <c r="J204" s="92"/>
      <c r="K204" s="99"/>
      <c r="L204" s="440"/>
      <c r="M204" s="415"/>
      <c r="N204" s="415"/>
      <c r="O204" s="436"/>
      <c r="P204" s="410"/>
      <c r="Q204" s="415"/>
      <c r="R204" s="152"/>
      <c r="S204" s="92"/>
      <c r="T204" s="99"/>
      <c r="U204" s="441"/>
      <c r="V204" s="441"/>
      <c r="W204" s="92"/>
      <c r="X204" s="92"/>
      <c r="Y204" s="92"/>
      <c r="Z204" s="92"/>
      <c r="AA204" s="92"/>
      <c r="AB204" s="92"/>
      <c r="AC204" s="92"/>
      <c r="AD204" s="92"/>
      <c r="AE204" s="92"/>
      <c r="AF204" s="92"/>
      <c r="AG204" s="92"/>
      <c r="AH204" s="413" t="s">
        <v>7258</v>
      </c>
      <c r="AI204" s="412">
        <v>0.04</v>
      </c>
      <c r="AJ204" s="412">
        <v>1972</v>
      </c>
      <c r="AK204" s="413" t="s">
        <v>7119</v>
      </c>
      <c r="AL204" s="92"/>
    </row>
    <row r="205" spans="2:38" ht="76.5" x14ac:dyDescent="0.25">
      <c r="B205" s="406">
        <f t="shared" si="3"/>
        <v>198</v>
      </c>
      <c r="C205" s="446" t="s">
        <v>7003</v>
      </c>
      <c r="D205" s="92"/>
      <c r="E205" s="146"/>
      <c r="F205" s="99"/>
      <c r="G205" s="439"/>
      <c r="H205" s="99"/>
      <c r="I205" s="99"/>
      <c r="J205" s="92"/>
      <c r="K205" s="99"/>
      <c r="L205" s="440"/>
      <c r="M205" s="415"/>
      <c r="N205" s="415"/>
      <c r="O205" s="436"/>
      <c r="P205" s="410"/>
      <c r="Q205" s="415"/>
      <c r="R205" s="152"/>
      <c r="S205" s="92"/>
      <c r="T205" s="99"/>
      <c r="U205" s="441"/>
      <c r="V205" s="441"/>
      <c r="W205" s="92"/>
      <c r="X205" s="92"/>
      <c r="Y205" s="92"/>
      <c r="Z205" s="92"/>
      <c r="AA205" s="92"/>
      <c r="AB205" s="92"/>
      <c r="AC205" s="92"/>
      <c r="AD205" s="92"/>
      <c r="AE205" s="92"/>
      <c r="AF205" s="92"/>
      <c r="AG205" s="92"/>
      <c r="AH205" s="413" t="s">
        <v>7259</v>
      </c>
      <c r="AI205" s="412">
        <v>0.03</v>
      </c>
      <c r="AJ205" s="413"/>
      <c r="AK205" s="413" t="s">
        <v>7207</v>
      </c>
      <c r="AL205" s="92"/>
    </row>
    <row r="206" spans="2:38" ht="38.25" x14ac:dyDescent="0.25">
      <c r="B206" s="406">
        <f t="shared" si="3"/>
        <v>199</v>
      </c>
      <c r="C206" s="446" t="s">
        <v>7003</v>
      </c>
      <c r="D206" s="92"/>
      <c r="E206" s="146"/>
      <c r="F206" s="99"/>
      <c r="G206" s="439"/>
      <c r="H206" s="99"/>
      <c r="I206" s="99"/>
      <c r="J206" s="92"/>
      <c r="K206" s="99"/>
      <c r="L206" s="440"/>
      <c r="M206" s="415"/>
      <c r="N206" s="415"/>
      <c r="O206" s="436"/>
      <c r="P206" s="410"/>
      <c r="Q206" s="415"/>
      <c r="R206" s="152"/>
      <c r="S206" s="92"/>
      <c r="T206" s="99"/>
      <c r="U206" s="441"/>
      <c r="V206" s="441"/>
      <c r="W206" s="92"/>
      <c r="X206" s="92"/>
      <c r="Y206" s="92"/>
      <c r="Z206" s="92"/>
      <c r="AA206" s="92"/>
      <c r="AB206" s="92"/>
      <c r="AC206" s="92"/>
      <c r="AD206" s="92"/>
      <c r="AE206" s="92"/>
      <c r="AF206" s="92"/>
      <c r="AG206" s="92"/>
      <c r="AH206" s="413" t="s">
        <v>7200</v>
      </c>
      <c r="AI206" s="412">
        <v>0.05</v>
      </c>
      <c r="AJ206" s="412">
        <v>1972</v>
      </c>
      <c r="AK206" s="413" t="s">
        <v>7119</v>
      </c>
      <c r="AL206" s="92"/>
    </row>
    <row r="207" spans="2:38" ht="38.25" x14ac:dyDescent="0.25">
      <c r="B207" s="406">
        <f t="shared" si="3"/>
        <v>200</v>
      </c>
      <c r="C207" s="446" t="s">
        <v>7003</v>
      </c>
      <c r="D207" s="92"/>
      <c r="E207" s="146"/>
      <c r="F207" s="99"/>
      <c r="G207" s="439"/>
      <c r="H207" s="99"/>
      <c r="I207" s="99"/>
      <c r="J207" s="92"/>
      <c r="K207" s="99"/>
      <c r="L207" s="440"/>
      <c r="M207" s="415"/>
      <c r="N207" s="415"/>
      <c r="O207" s="436"/>
      <c r="P207" s="410"/>
      <c r="Q207" s="415"/>
      <c r="R207" s="152"/>
      <c r="S207" s="92"/>
      <c r="T207" s="99"/>
      <c r="U207" s="441"/>
      <c r="V207" s="441"/>
      <c r="W207" s="92"/>
      <c r="X207" s="92"/>
      <c r="Y207" s="92"/>
      <c r="Z207" s="92"/>
      <c r="AA207" s="92"/>
      <c r="AB207" s="92"/>
      <c r="AC207" s="92"/>
      <c r="AD207" s="92"/>
      <c r="AE207" s="92"/>
      <c r="AF207" s="92"/>
      <c r="AG207" s="92"/>
      <c r="AH207" s="413" t="s">
        <v>7260</v>
      </c>
      <c r="AI207" s="412">
        <v>0.48</v>
      </c>
      <c r="AJ207" s="412">
        <v>1995</v>
      </c>
      <c r="AK207" s="413" t="s">
        <v>396</v>
      </c>
      <c r="AL207" s="92"/>
    </row>
    <row r="208" spans="2:38" ht="38.25" x14ac:dyDescent="0.25">
      <c r="B208" s="406">
        <f t="shared" si="3"/>
        <v>201</v>
      </c>
      <c r="C208" s="446" t="s">
        <v>7003</v>
      </c>
      <c r="D208" s="92"/>
      <c r="E208" s="146"/>
      <c r="F208" s="99"/>
      <c r="G208" s="439"/>
      <c r="H208" s="99"/>
      <c r="I208" s="99"/>
      <c r="J208" s="92"/>
      <c r="K208" s="99"/>
      <c r="L208" s="440"/>
      <c r="M208" s="415"/>
      <c r="N208" s="415"/>
      <c r="O208" s="436"/>
      <c r="P208" s="410"/>
      <c r="Q208" s="415"/>
      <c r="R208" s="152"/>
      <c r="S208" s="92"/>
      <c r="T208" s="99"/>
      <c r="U208" s="441"/>
      <c r="V208" s="441"/>
      <c r="W208" s="92"/>
      <c r="X208" s="92"/>
      <c r="Y208" s="92"/>
      <c r="Z208" s="92"/>
      <c r="AA208" s="92"/>
      <c r="AB208" s="92"/>
      <c r="AC208" s="92"/>
      <c r="AD208" s="92"/>
      <c r="AE208" s="92"/>
      <c r="AF208" s="92"/>
      <c r="AG208" s="92"/>
      <c r="AH208" s="413" t="s">
        <v>7261</v>
      </c>
      <c r="AI208" s="413" t="s">
        <v>7262</v>
      </c>
      <c r="AJ208" s="412">
        <v>2009</v>
      </c>
      <c r="AK208" s="413" t="s">
        <v>7263</v>
      </c>
      <c r="AL208" s="92"/>
    </row>
    <row r="209" spans="2:38" ht="38.25" x14ac:dyDescent="0.25">
      <c r="B209" s="406">
        <f t="shared" si="3"/>
        <v>202</v>
      </c>
      <c r="C209" s="446" t="s">
        <v>7003</v>
      </c>
      <c r="D209" s="92"/>
      <c r="E209" s="146"/>
      <c r="F209" s="99"/>
      <c r="G209" s="439"/>
      <c r="H209" s="99"/>
      <c r="I209" s="99"/>
      <c r="J209" s="92"/>
      <c r="K209" s="99"/>
      <c r="L209" s="440"/>
      <c r="M209" s="415"/>
      <c r="N209" s="415"/>
      <c r="O209" s="436"/>
      <c r="P209" s="410"/>
      <c r="Q209" s="415"/>
      <c r="R209" s="152"/>
      <c r="S209" s="92"/>
      <c r="T209" s="99"/>
      <c r="U209" s="441"/>
      <c r="V209" s="441"/>
      <c r="W209" s="92"/>
      <c r="X209" s="92"/>
      <c r="Y209" s="92"/>
      <c r="Z209" s="92"/>
      <c r="AA209" s="92"/>
      <c r="AB209" s="92"/>
      <c r="AC209" s="92"/>
      <c r="AD209" s="92"/>
      <c r="AE209" s="92"/>
      <c r="AF209" s="92"/>
      <c r="AG209" s="92"/>
      <c r="AH209" s="413" t="s">
        <v>7264</v>
      </c>
      <c r="AI209" s="413" t="s">
        <v>7265</v>
      </c>
      <c r="AJ209" s="412">
        <v>2008</v>
      </c>
      <c r="AK209" s="413" t="s">
        <v>7263</v>
      </c>
      <c r="AL209" s="92"/>
    </row>
    <row r="210" spans="2:38" ht="38.25" x14ac:dyDescent="0.25">
      <c r="B210" s="406">
        <f t="shared" si="3"/>
        <v>203</v>
      </c>
      <c r="C210" s="446" t="s">
        <v>7003</v>
      </c>
      <c r="D210" s="92"/>
      <c r="E210" s="146"/>
      <c r="F210" s="99"/>
      <c r="G210" s="439"/>
      <c r="H210" s="99"/>
      <c r="I210" s="99"/>
      <c r="J210" s="92"/>
      <c r="K210" s="99"/>
      <c r="L210" s="440"/>
      <c r="M210" s="415"/>
      <c r="N210" s="415"/>
      <c r="O210" s="436"/>
      <c r="P210" s="410"/>
      <c r="Q210" s="415"/>
      <c r="R210" s="152"/>
      <c r="S210" s="92"/>
      <c r="T210" s="99"/>
      <c r="U210" s="441"/>
      <c r="V210" s="441"/>
      <c r="W210" s="92"/>
      <c r="X210" s="92"/>
      <c r="Y210" s="413"/>
      <c r="Z210" s="412"/>
      <c r="AA210" s="412"/>
      <c r="AB210" s="413"/>
      <c r="AC210" s="412"/>
      <c r="AD210" s="92"/>
      <c r="AE210" s="413"/>
      <c r="AF210" s="412"/>
      <c r="AG210" s="92"/>
      <c r="AH210" s="413" t="s">
        <v>7266</v>
      </c>
      <c r="AI210" s="412">
        <v>0.15</v>
      </c>
      <c r="AJ210" s="412">
        <v>2009</v>
      </c>
      <c r="AK210" s="413" t="s">
        <v>7263</v>
      </c>
      <c r="AL210" s="92"/>
    </row>
    <row r="211" spans="2:38" ht="51" x14ac:dyDescent="0.25">
      <c r="B211" s="406">
        <f t="shared" si="3"/>
        <v>204</v>
      </c>
      <c r="C211" s="446" t="s">
        <v>7003</v>
      </c>
      <c r="D211" s="92"/>
      <c r="E211" s="146"/>
      <c r="F211" s="99"/>
      <c r="G211" s="439"/>
      <c r="H211" s="99"/>
      <c r="I211" s="99"/>
      <c r="J211" s="92"/>
      <c r="K211" s="99"/>
      <c r="L211" s="440"/>
      <c r="M211" s="415"/>
      <c r="N211" s="415"/>
      <c r="O211" s="436"/>
      <c r="P211" s="410"/>
      <c r="Q211" s="415"/>
      <c r="R211" s="152"/>
      <c r="S211" s="92"/>
      <c r="T211" s="99"/>
      <c r="U211" s="441"/>
      <c r="V211" s="441"/>
      <c r="W211" s="92"/>
      <c r="X211" s="92"/>
      <c r="Y211" s="406" t="s">
        <v>7267</v>
      </c>
      <c r="Z211" s="406">
        <v>0.04</v>
      </c>
      <c r="AA211" s="406">
        <v>2013</v>
      </c>
      <c r="AB211" s="406" t="s">
        <v>7268</v>
      </c>
      <c r="AC211" s="406">
        <v>1</v>
      </c>
      <c r="AD211" s="92"/>
      <c r="AE211" s="406"/>
      <c r="AF211" s="423">
        <v>1</v>
      </c>
      <c r="AG211" s="92"/>
      <c r="AH211" s="406" t="s">
        <v>7269</v>
      </c>
      <c r="AI211" s="406">
        <v>0.03</v>
      </c>
      <c r="AJ211" s="406">
        <v>2013</v>
      </c>
      <c r="AK211" s="406" t="s">
        <v>460</v>
      </c>
      <c r="AL211" s="92"/>
    </row>
    <row r="212" spans="2:38" ht="51" x14ac:dyDescent="0.25">
      <c r="B212" s="406">
        <f t="shared" si="3"/>
        <v>205</v>
      </c>
      <c r="C212" s="446" t="s">
        <v>7003</v>
      </c>
      <c r="D212" s="92"/>
      <c r="E212" s="146"/>
      <c r="F212" s="99"/>
      <c r="G212" s="439"/>
      <c r="H212" s="99"/>
      <c r="I212" s="99"/>
      <c r="J212" s="92"/>
      <c r="K212" s="99"/>
      <c r="L212" s="440"/>
      <c r="M212" s="415"/>
      <c r="N212" s="415"/>
      <c r="O212" s="436"/>
      <c r="P212" s="410"/>
      <c r="Q212" s="415"/>
      <c r="R212" s="152"/>
      <c r="S212" s="92"/>
      <c r="T212" s="99"/>
      <c r="U212" s="441"/>
      <c r="V212" s="441"/>
      <c r="W212" s="92"/>
      <c r="X212" s="92"/>
      <c r="Y212" s="406" t="s">
        <v>7270</v>
      </c>
      <c r="Z212" s="406">
        <v>0.04</v>
      </c>
      <c r="AA212" s="406">
        <v>2013</v>
      </c>
      <c r="AB212" s="406" t="s">
        <v>7271</v>
      </c>
      <c r="AC212" s="406">
        <v>1</v>
      </c>
      <c r="AD212" s="92"/>
      <c r="AE212" s="406"/>
      <c r="AF212" s="406">
        <v>1</v>
      </c>
      <c r="AG212" s="92"/>
      <c r="AH212" s="406" t="s">
        <v>7272</v>
      </c>
      <c r="AI212" s="406">
        <v>0.03</v>
      </c>
      <c r="AJ212" s="406">
        <v>2013</v>
      </c>
      <c r="AK212" s="406" t="s">
        <v>460</v>
      </c>
      <c r="AL212" s="92"/>
    </row>
    <row r="213" spans="2:38" ht="51" x14ac:dyDescent="0.25">
      <c r="B213" s="406">
        <f t="shared" si="3"/>
        <v>206</v>
      </c>
      <c r="C213" s="446" t="s">
        <v>7273</v>
      </c>
      <c r="D213" s="92"/>
      <c r="E213" s="146"/>
      <c r="F213" s="99"/>
      <c r="G213" s="439"/>
      <c r="H213" s="99"/>
      <c r="I213" s="99"/>
      <c r="J213" s="92"/>
      <c r="K213" s="99"/>
      <c r="L213" s="440"/>
      <c r="M213" s="415"/>
      <c r="N213" s="415"/>
      <c r="O213" s="409"/>
      <c r="P213" s="410"/>
      <c r="Q213" s="415"/>
      <c r="R213" s="152" t="s">
        <v>1701</v>
      </c>
      <c r="S213" s="92">
        <v>22</v>
      </c>
      <c r="T213" s="99">
        <v>1975</v>
      </c>
      <c r="U213" s="441" t="s">
        <v>1016</v>
      </c>
      <c r="V213" s="406" t="s">
        <v>7073</v>
      </c>
      <c r="W213" s="92"/>
      <c r="X213" s="92"/>
      <c r="Y213" s="442"/>
      <c r="Z213" s="443"/>
      <c r="AA213" s="443"/>
      <c r="AB213" s="443"/>
      <c r="AC213" s="443"/>
      <c r="AD213" s="92"/>
      <c r="AE213" s="443"/>
      <c r="AF213" s="443"/>
      <c r="AG213" s="92"/>
      <c r="AH213" s="411"/>
      <c r="AI213" s="412"/>
      <c r="AJ213" s="413"/>
      <c r="AK213" s="414"/>
      <c r="AL213" s="92"/>
    </row>
    <row r="214" spans="2:38" ht="39" x14ac:dyDescent="0.25">
      <c r="B214" s="406">
        <f t="shared" si="3"/>
        <v>207</v>
      </c>
      <c r="C214" s="446" t="s">
        <v>7003</v>
      </c>
      <c r="D214" s="92"/>
      <c r="E214" s="146"/>
      <c r="F214" s="99"/>
      <c r="G214" s="439"/>
      <c r="H214" s="99"/>
      <c r="I214" s="99"/>
      <c r="J214" s="92"/>
      <c r="K214" s="99"/>
      <c r="L214" s="440"/>
      <c r="M214" s="415" t="s">
        <v>7274</v>
      </c>
      <c r="N214" s="415" t="s">
        <v>7275</v>
      </c>
      <c r="O214" s="409">
        <v>0.95</v>
      </c>
      <c r="P214" s="410" t="s">
        <v>1651</v>
      </c>
      <c r="Q214" s="415" t="s">
        <v>1598</v>
      </c>
      <c r="R214" s="152"/>
      <c r="S214" s="92"/>
      <c r="T214" s="99"/>
      <c r="U214" s="441"/>
      <c r="V214" s="441"/>
      <c r="W214" s="92"/>
      <c r="X214" s="92"/>
      <c r="Y214" s="413"/>
      <c r="Z214" s="412"/>
      <c r="AA214" s="412"/>
      <c r="AB214" s="413"/>
      <c r="AC214" s="412"/>
      <c r="AD214" s="92"/>
      <c r="AE214" s="413"/>
      <c r="AF214" s="412"/>
      <c r="AG214" s="92"/>
      <c r="AH214" s="413"/>
      <c r="AI214" s="413"/>
      <c r="AJ214" s="412"/>
      <c r="AK214" s="413"/>
      <c r="AL214" s="92"/>
    </row>
    <row r="215" spans="2:38" ht="51" x14ac:dyDescent="0.25">
      <c r="B215" s="406">
        <f t="shared" si="3"/>
        <v>208</v>
      </c>
      <c r="C215" s="446" t="s">
        <v>7003</v>
      </c>
      <c r="D215" s="92"/>
      <c r="E215" s="146"/>
      <c r="F215" s="99"/>
      <c r="G215" s="439"/>
      <c r="H215" s="99"/>
      <c r="I215" s="99"/>
      <c r="J215" s="92"/>
      <c r="K215" s="99"/>
      <c r="L215" s="440"/>
      <c r="M215" s="415"/>
      <c r="N215" s="415"/>
      <c r="O215" s="409"/>
      <c r="P215" s="410"/>
      <c r="Q215" s="415"/>
      <c r="R215" s="152"/>
      <c r="S215" s="92"/>
      <c r="T215" s="99"/>
      <c r="U215" s="441"/>
      <c r="V215" s="441"/>
      <c r="W215" s="92"/>
      <c r="X215" s="92"/>
      <c r="Y215" s="413" t="s">
        <v>7276</v>
      </c>
      <c r="Z215" s="412">
        <v>0.15</v>
      </c>
      <c r="AA215" s="412">
        <v>2007</v>
      </c>
      <c r="AB215" s="413" t="s">
        <v>7277</v>
      </c>
      <c r="AC215" s="412">
        <v>4</v>
      </c>
      <c r="AD215" s="92"/>
      <c r="AE215" s="413"/>
      <c r="AF215" s="412">
        <v>4</v>
      </c>
      <c r="AG215" s="92"/>
      <c r="AH215" s="413"/>
      <c r="AI215" s="413"/>
      <c r="AJ215" s="412"/>
      <c r="AK215" s="413"/>
      <c r="AL215" s="92"/>
    </row>
    <row r="216" spans="2:38" ht="51" x14ac:dyDescent="0.25">
      <c r="B216" s="406">
        <f t="shared" si="3"/>
        <v>209</v>
      </c>
      <c r="C216" s="446" t="s">
        <v>6914</v>
      </c>
      <c r="D216" s="92"/>
      <c r="E216" s="146"/>
      <c r="F216" s="99"/>
      <c r="G216" s="439"/>
      <c r="H216" s="99"/>
      <c r="I216" s="99"/>
      <c r="J216" s="92"/>
      <c r="K216" s="99"/>
      <c r="L216" s="440"/>
      <c r="M216" s="415"/>
      <c r="N216" s="415"/>
      <c r="O216" s="409"/>
      <c r="P216" s="410"/>
      <c r="Q216" s="415"/>
      <c r="R216" s="152"/>
      <c r="S216" s="92"/>
      <c r="T216" s="99"/>
      <c r="U216" s="441"/>
      <c r="V216" s="441"/>
      <c r="W216" s="92"/>
      <c r="X216" s="92"/>
      <c r="Y216" s="413" t="s">
        <v>7278</v>
      </c>
      <c r="Z216" s="412">
        <v>0.15</v>
      </c>
      <c r="AA216" s="412">
        <v>2007</v>
      </c>
      <c r="AB216" s="413" t="s">
        <v>7277</v>
      </c>
      <c r="AC216" s="412">
        <v>4</v>
      </c>
      <c r="AD216" s="92"/>
      <c r="AE216" s="413"/>
      <c r="AF216" s="412">
        <v>4</v>
      </c>
      <c r="AG216" s="92"/>
      <c r="AH216" s="413"/>
      <c r="AI216" s="412"/>
      <c r="AJ216" s="412"/>
      <c r="AK216" s="413"/>
      <c r="AL216" s="92"/>
    </row>
    <row r="217" spans="2:38" ht="51" x14ac:dyDescent="0.25">
      <c r="B217" s="406">
        <f t="shared" si="3"/>
        <v>210</v>
      </c>
      <c r="C217" s="446" t="s">
        <v>7003</v>
      </c>
      <c r="D217" s="92"/>
      <c r="E217" s="146"/>
      <c r="F217" s="99"/>
      <c r="G217" s="439"/>
      <c r="H217" s="99"/>
      <c r="I217" s="99"/>
      <c r="J217" s="92"/>
      <c r="K217" s="99"/>
      <c r="L217" s="440"/>
      <c r="M217" s="415"/>
      <c r="N217" s="415"/>
      <c r="O217" s="409"/>
      <c r="P217" s="410"/>
      <c r="Q217" s="415"/>
      <c r="R217" s="152"/>
      <c r="S217" s="92"/>
      <c r="T217" s="99"/>
      <c r="U217" s="441"/>
      <c r="V217" s="441"/>
      <c r="W217" s="92"/>
      <c r="X217" s="92"/>
      <c r="Y217" s="413" t="s">
        <v>7279</v>
      </c>
      <c r="Z217" s="412">
        <v>0.2</v>
      </c>
      <c r="AA217" s="412">
        <v>2007</v>
      </c>
      <c r="AB217" s="413" t="s">
        <v>7280</v>
      </c>
      <c r="AC217" s="412">
        <v>5</v>
      </c>
      <c r="AD217" s="92"/>
      <c r="AE217" s="413"/>
      <c r="AF217" s="412">
        <v>5</v>
      </c>
      <c r="AG217" s="92"/>
      <c r="AH217" s="413"/>
      <c r="AI217" s="412"/>
      <c r="AJ217" s="412"/>
      <c r="AK217" s="413"/>
      <c r="AL217" s="92"/>
    </row>
    <row r="218" spans="2:38" ht="51" x14ac:dyDescent="0.25">
      <c r="B218" s="406">
        <f t="shared" si="3"/>
        <v>211</v>
      </c>
      <c r="C218" s="446" t="s">
        <v>7003</v>
      </c>
      <c r="D218" s="92"/>
      <c r="E218" s="146"/>
      <c r="F218" s="99"/>
      <c r="G218" s="439"/>
      <c r="H218" s="99"/>
      <c r="I218" s="99"/>
      <c r="J218" s="92"/>
      <c r="K218" s="99"/>
      <c r="L218" s="440"/>
      <c r="M218" s="415"/>
      <c r="N218" s="415"/>
      <c r="O218" s="409"/>
      <c r="P218" s="410"/>
      <c r="Q218" s="415"/>
      <c r="R218" s="152"/>
      <c r="S218" s="92"/>
      <c r="T218" s="99"/>
      <c r="U218" s="441"/>
      <c r="V218" s="441"/>
      <c r="W218" s="92"/>
      <c r="X218" s="92"/>
      <c r="Y218" s="413"/>
      <c r="Z218" s="412"/>
      <c r="AA218" s="412"/>
      <c r="AB218" s="413"/>
      <c r="AC218" s="412"/>
      <c r="AD218" s="92"/>
      <c r="AE218" s="413"/>
      <c r="AF218" s="412"/>
      <c r="AG218" s="92"/>
      <c r="AH218" s="413" t="s">
        <v>7281</v>
      </c>
      <c r="AI218" s="412">
        <v>0.37</v>
      </c>
      <c r="AJ218" s="412">
        <v>2020</v>
      </c>
      <c r="AK218" s="413" t="s">
        <v>7282</v>
      </c>
      <c r="AL218" s="92"/>
    </row>
    <row r="219" spans="2:38" ht="38.25" x14ac:dyDescent="0.25">
      <c r="B219" s="406">
        <f t="shared" si="3"/>
        <v>212</v>
      </c>
      <c r="C219" s="446" t="s">
        <v>6914</v>
      </c>
      <c r="D219" s="92"/>
      <c r="E219" s="146"/>
      <c r="F219" s="99"/>
      <c r="G219" s="439"/>
      <c r="H219" s="99"/>
      <c r="I219" s="99"/>
      <c r="J219" s="92"/>
      <c r="K219" s="99"/>
      <c r="L219" s="440"/>
      <c r="M219" s="415"/>
      <c r="N219" s="415"/>
      <c r="O219" s="409"/>
      <c r="P219" s="410"/>
      <c r="Q219" s="415"/>
      <c r="R219" s="152"/>
      <c r="S219" s="92"/>
      <c r="T219" s="99"/>
      <c r="U219" s="441"/>
      <c r="V219" s="441"/>
      <c r="W219" s="92"/>
      <c r="X219" s="92"/>
      <c r="Y219" s="413"/>
      <c r="Z219" s="412"/>
      <c r="AA219" s="412"/>
      <c r="AB219" s="413"/>
      <c r="AC219" s="412"/>
      <c r="AD219" s="92"/>
      <c r="AE219" s="413"/>
      <c r="AF219" s="412"/>
      <c r="AG219" s="92"/>
      <c r="AH219" s="413" t="s">
        <v>7283</v>
      </c>
      <c r="AI219" s="413" t="s">
        <v>7284</v>
      </c>
      <c r="AJ219" s="412">
        <v>1987</v>
      </c>
      <c r="AK219" s="413" t="s">
        <v>7285</v>
      </c>
      <c r="AL219" s="92"/>
    </row>
    <row r="220" spans="2:38" ht="51" x14ac:dyDescent="0.25">
      <c r="B220" s="406">
        <f t="shared" si="3"/>
        <v>213</v>
      </c>
      <c r="C220" s="446" t="s">
        <v>6914</v>
      </c>
      <c r="D220" s="92"/>
      <c r="E220" s="146"/>
      <c r="F220" s="99"/>
      <c r="G220" s="439"/>
      <c r="H220" s="99"/>
      <c r="I220" s="99"/>
      <c r="J220" s="92"/>
      <c r="K220" s="99"/>
      <c r="L220" s="440"/>
      <c r="M220" s="415"/>
      <c r="N220" s="415"/>
      <c r="O220" s="409"/>
      <c r="P220" s="410"/>
      <c r="Q220" s="415"/>
      <c r="R220" s="152"/>
      <c r="S220" s="92"/>
      <c r="T220" s="99"/>
      <c r="U220" s="441"/>
      <c r="V220" s="441"/>
      <c r="W220" s="92"/>
      <c r="X220" s="92"/>
      <c r="Y220" s="413"/>
      <c r="Z220" s="412"/>
      <c r="AA220" s="412"/>
      <c r="AB220" s="413"/>
      <c r="AC220" s="412"/>
      <c r="AD220" s="92"/>
      <c r="AE220" s="413"/>
      <c r="AF220" s="412"/>
      <c r="AG220" s="92"/>
      <c r="AH220" s="413" t="s">
        <v>7286</v>
      </c>
      <c r="AI220" s="412">
        <v>0.25</v>
      </c>
      <c r="AJ220" s="412">
        <v>1974</v>
      </c>
      <c r="AK220" s="413" t="s">
        <v>7287</v>
      </c>
      <c r="AL220" s="92"/>
    </row>
    <row r="221" spans="2:38" ht="25.5" x14ac:dyDescent="0.25">
      <c r="B221" s="406">
        <f t="shared" si="3"/>
        <v>214</v>
      </c>
      <c r="C221" s="407" t="s">
        <v>6914</v>
      </c>
      <c r="D221" s="92"/>
      <c r="E221" s="146"/>
      <c r="F221" s="99"/>
      <c r="G221" s="439"/>
      <c r="H221" s="99"/>
      <c r="I221" s="99"/>
      <c r="J221" s="92"/>
      <c r="K221" s="99"/>
      <c r="L221" s="440"/>
      <c r="M221" s="415"/>
      <c r="N221" s="415"/>
      <c r="O221" s="409"/>
      <c r="P221" s="409"/>
      <c r="Q221" s="415"/>
      <c r="R221" s="152" t="s">
        <v>6168</v>
      </c>
      <c r="S221" s="92">
        <v>44</v>
      </c>
      <c r="T221" s="409">
        <v>2017</v>
      </c>
      <c r="U221" s="441" t="s">
        <v>1073</v>
      </c>
      <c r="V221" s="406" t="s">
        <v>6962</v>
      </c>
      <c r="W221" s="92"/>
      <c r="X221" s="92"/>
      <c r="Y221" s="442"/>
      <c r="Z221" s="443"/>
      <c r="AA221" s="443"/>
      <c r="AB221" s="443"/>
      <c r="AC221" s="443"/>
      <c r="AD221" s="92"/>
      <c r="AE221" s="443"/>
      <c r="AF221" s="443"/>
      <c r="AG221" s="92"/>
      <c r="AH221" s="411"/>
      <c r="AI221" s="412"/>
      <c r="AJ221" s="413"/>
      <c r="AK221" s="414"/>
      <c r="AL221" s="92"/>
    </row>
    <row r="222" spans="2:38" ht="39" x14ac:dyDescent="0.25">
      <c r="B222" s="406">
        <f t="shared" si="3"/>
        <v>215</v>
      </c>
      <c r="C222" s="407" t="s">
        <v>6914</v>
      </c>
      <c r="D222" s="92"/>
      <c r="E222" s="422" t="s">
        <v>7288</v>
      </c>
      <c r="F222" s="99">
        <v>0.49</v>
      </c>
      <c r="G222" s="439">
        <v>2017</v>
      </c>
      <c r="H222" s="110" t="s">
        <v>7289</v>
      </c>
      <c r="I222" s="99">
        <v>16</v>
      </c>
      <c r="J222" s="92"/>
      <c r="K222" s="99"/>
      <c r="L222" s="440">
        <v>16</v>
      </c>
      <c r="M222" s="415"/>
      <c r="N222" s="415"/>
      <c r="O222" s="409"/>
      <c r="P222" s="410"/>
      <c r="Q222" s="415"/>
      <c r="R222" s="152"/>
      <c r="S222" s="92"/>
      <c r="T222" s="99"/>
      <c r="U222" s="441"/>
      <c r="V222" s="441"/>
      <c r="W222" s="92"/>
      <c r="X222" s="92"/>
      <c r="Y222" s="413"/>
      <c r="Z222" s="412"/>
      <c r="AA222" s="412"/>
      <c r="AB222" s="413"/>
      <c r="AC222" s="412"/>
      <c r="AD222" s="92"/>
      <c r="AE222" s="412"/>
      <c r="AF222" s="412"/>
      <c r="AG222" s="92"/>
      <c r="AH222" s="413"/>
      <c r="AI222" s="412"/>
      <c r="AJ222" s="412"/>
      <c r="AK222" s="413"/>
      <c r="AL222" s="92"/>
    </row>
    <row r="223" spans="2:38" ht="51" x14ac:dyDescent="0.25">
      <c r="B223" s="406">
        <f t="shared" si="3"/>
        <v>216</v>
      </c>
      <c r="C223" s="407" t="s">
        <v>6914</v>
      </c>
      <c r="D223" s="92"/>
      <c r="E223" s="422"/>
      <c r="F223" s="99"/>
      <c r="G223" s="439"/>
      <c r="H223" s="110"/>
      <c r="I223" s="99"/>
      <c r="J223" s="92"/>
      <c r="K223" s="99"/>
      <c r="L223" s="440"/>
      <c r="M223" s="415"/>
      <c r="N223" s="415"/>
      <c r="O223" s="409"/>
      <c r="P223" s="410"/>
      <c r="Q223" s="415"/>
      <c r="R223" s="152"/>
      <c r="S223" s="92"/>
      <c r="T223" s="99"/>
      <c r="U223" s="441"/>
      <c r="V223" s="441"/>
      <c r="W223" s="92"/>
      <c r="X223" s="92"/>
      <c r="Y223" s="413" t="s">
        <v>7290</v>
      </c>
      <c r="Z223" s="412">
        <v>1.73</v>
      </c>
      <c r="AA223" s="412">
        <v>1993</v>
      </c>
      <c r="AB223" s="413" t="s">
        <v>7291</v>
      </c>
      <c r="AC223" s="412">
        <v>44</v>
      </c>
      <c r="AD223" s="92"/>
      <c r="AE223" s="412"/>
      <c r="AF223" s="412">
        <v>44</v>
      </c>
      <c r="AG223" s="92"/>
      <c r="AH223" s="413" t="s">
        <v>7292</v>
      </c>
      <c r="AI223" s="412">
        <v>0.03</v>
      </c>
      <c r="AJ223" s="412">
        <v>1974</v>
      </c>
      <c r="AK223" s="413" t="s">
        <v>115</v>
      </c>
      <c r="AL223" s="92"/>
    </row>
    <row r="224" spans="2:38" ht="51" x14ac:dyDescent="0.25">
      <c r="B224" s="406">
        <f t="shared" si="3"/>
        <v>217</v>
      </c>
      <c r="C224" s="407" t="s">
        <v>6914</v>
      </c>
      <c r="D224" s="92"/>
      <c r="E224" s="422"/>
      <c r="F224" s="99"/>
      <c r="G224" s="439"/>
      <c r="H224" s="110"/>
      <c r="I224" s="99"/>
      <c r="J224" s="92"/>
      <c r="K224" s="99"/>
      <c r="L224" s="440"/>
      <c r="M224" s="415"/>
      <c r="N224" s="415"/>
      <c r="O224" s="409"/>
      <c r="P224" s="410"/>
      <c r="Q224" s="415"/>
      <c r="R224" s="152"/>
      <c r="S224" s="92"/>
      <c r="T224" s="99"/>
      <c r="U224" s="441"/>
      <c r="V224" s="441"/>
      <c r="W224" s="92"/>
      <c r="X224" s="92"/>
      <c r="Y224" s="122" t="s">
        <v>7293</v>
      </c>
      <c r="Z224" s="95">
        <v>0.14699999999999999</v>
      </c>
      <c r="AA224" s="95">
        <v>2020</v>
      </c>
      <c r="AB224" s="413" t="s">
        <v>7294</v>
      </c>
      <c r="AC224" s="95">
        <v>9</v>
      </c>
      <c r="AD224" s="92"/>
      <c r="AE224" s="92"/>
      <c r="AF224" s="92"/>
      <c r="AG224" s="92"/>
      <c r="AH224" s="413"/>
      <c r="AI224" s="412"/>
      <c r="AJ224" s="413"/>
      <c r="AK224" s="413"/>
      <c r="AL224" s="92"/>
    </row>
    <row r="225" spans="2:38" ht="90" x14ac:dyDescent="0.25">
      <c r="B225" s="406">
        <f t="shared" si="3"/>
        <v>218</v>
      </c>
      <c r="C225" s="407" t="s">
        <v>6914</v>
      </c>
      <c r="D225" s="92"/>
      <c r="E225" s="422"/>
      <c r="F225" s="99"/>
      <c r="G225" s="439"/>
      <c r="H225" s="110"/>
      <c r="I225" s="99"/>
      <c r="J225" s="92"/>
      <c r="K225" s="99"/>
      <c r="L225" s="440"/>
      <c r="M225" s="415"/>
      <c r="N225" s="415"/>
      <c r="O225" s="409"/>
      <c r="P225" s="410"/>
      <c r="Q225" s="415"/>
      <c r="R225" s="152"/>
      <c r="S225" s="92"/>
      <c r="T225" s="99"/>
      <c r="U225" s="441"/>
      <c r="V225" s="441"/>
      <c r="W225" s="92"/>
      <c r="X225" s="92"/>
      <c r="Y225" s="123" t="s">
        <v>7295</v>
      </c>
      <c r="Z225" s="95">
        <v>0.32300000000000001</v>
      </c>
      <c r="AA225" s="95">
        <v>2020</v>
      </c>
      <c r="AB225" s="413" t="s">
        <v>267</v>
      </c>
      <c r="AC225" s="95">
        <v>12</v>
      </c>
      <c r="AD225" s="92"/>
      <c r="AE225" s="92"/>
      <c r="AF225" s="95">
        <v>12</v>
      </c>
      <c r="AG225" s="92"/>
      <c r="AH225" s="413"/>
      <c r="AI225" s="412"/>
      <c r="AJ225" s="413"/>
      <c r="AK225" s="413"/>
      <c r="AL225" s="92"/>
    </row>
    <row r="226" spans="2:38" ht="120" x14ac:dyDescent="0.25">
      <c r="B226" s="406">
        <f t="shared" si="3"/>
        <v>219</v>
      </c>
      <c r="C226" s="407" t="s">
        <v>6914</v>
      </c>
      <c r="D226" s="92"/>
      <c r="E226" s="422"/>
      <c r="F226" s="99"/>
      <c r="G226" s="439"/>
      <c r="H226" s="110"/>
      <c r="I226" s="99"/>
      <c r="J226" s="92"/>
      <c r="K226" s="99"/>
      <c r="L226" s="440"/>
      <c r="M226" s="415"/>
      <c r="N226" s="415"/>
      <c r="O226" s="409"/>
      <c r="P226" s="410"/>
      <c r="Q226" s="415"/>
      <c r="R226" s="152"/>
      <c r="S226" s="92"/>
      <c r="T226" s="99"/>
      <c r="U226" s="441"/>
      <c r="V226" s="441"/>
      <c r="W226" s="92"/>
      <c r="X226" s="92"/>
      <c r="Y226" s="123" t="s">
        <v>7296</v>
      </c>
      <c r="Z226" s="95">
        <v>7.0000000000000007E-2</v>
      </c>
      <c r="AA226" s="95">
        <v>2022</v>
      </c>
      <c r="AB226" s="413" t="s">
        <v>7297</v>
      </c>
      <c r="AC226" s="95">
        <v>2</v>
      </c>
      <c r="AD226" s="92"/>
      <c r="AE226" s="92"/>
      <c r="AF226" s="95">
        <v>2</v>
      </c>
      <c r="AG226" s="92"/>
      <c r="AH226" s="413"/>
      <c r="AI226" s="412"/>
      <c r="AJ226" s="413"/>
      <c r="AK226" s="413"/>
      <c r="AL226" s="92"/>
    </row>
    <row r="227" spans="2:38" ht="25.5" x14ac:dyDescent="0.25">
      <c r="B227" s="406">
        <f t="shared" si="3"/>
        <v>220</v>
      </c>
      <c r="C227" s="407" t="s">
        <v>6914</v>
      </c>
      <c r="D227" s="92"/>
      <c r="E227" s="146"/>
      <c r="F227" s="99"/>
      <c r="G227" s="439"/>
      <c r="H227" s="99"/>
      <c r="I227" s="99"/>
      <c r="J227" s="92"/>
      <c r="K227" s="99"/>
      <c r="L227" s="440"/>
      <c r="M227" s="415"/>
      <c r="N227" s="415"/>
      <c r="O227" s="409"/>
      <c r="P227" s="409"/>
      <c r="Q227" s="415"/>
      <c r="R227" s="152" t="s">
        <v>1757</v>
      </c>
      <c r="S227" s="92">
        <v>45</v>
      </c>
      <c r="T227" s="409">
        <v>2017</v>
      </c>
      <c r="U227" s="441" t="s">
        <v>1073</v>
      </c>
      <c r="V227" s="406" t="s">
        <v>6962</v>
      </c>
      <c r="W227" s="92"/>
      <c r="X227" s="92"/>
      <c r="Y227" s="442"/>
      <c r="Z227" s="443"/>
      <c r="AA227" s="443"/>
      <c r="AB227" s="443"/>
      <c r="AC227" s="443"/>
      <c r="AD227" s="92"/>
      <c r="AE227" s="443"/>
      <c r="AF227" s="443"/>
      <c r="AG227" s="92"/>
      <c r="AH227" s="411"/>
      <c r="AI227" s="412"/>
      <c r="AJ227" s="413"/>
      <c r="AK227" s="414"/>
      <c r="AL227" s="92"/>
    </row>
    <row r="228" spans="2:38" ht="39" x14ac:dyDescent="0.25">
      <c r="B228" s="406">
        <f t="shared" si="3"/>
        <v>221</v>
      </c>
      <c r="C228" s="407" t="s">
        <v>6914</v>
      </c>
      <c r="D228" s="92"/>
      <c r="E228" s="422" t="s">
        <v>7298</v>
      </c>
      <c r="F228" s="99">
        <v>0.36499999999999999</v>
      </c>
      <c r="G228" s="439">
        <v>2017</v>
      </c>
      <c r="H228" s="110" t="s">
        <v>7289</v>
      </c>
      <c r="I228" s="99">
        <v>12</v>
      </c>
      <c r="J228" s="92"/>
      <c r="K228" s="99"/>
      <c r="L228" s="440">
        <v>12</v>
      </c>
      <c r="M228" s="415"/>
      <c r="N228" s="415"/>
      <c r="O228" s="409"/>
      <c r="P228" s="410"/>
      <c r="Q228" s="415"/>
      <c r="R228" s="152"/>
      <c r="S228" s="92"/>
      <c r="T228" s="99"/>
      <c r="U228" s="441"/>
      <c r="V228" s="441"/>
      <c r="W228" s="92"/>
      <c r="X228" s="92"/>
      <c r="Y228" s="413"/>
      <c r="Z228" s="412"/>
      <c r="AA228" s="412"/>
      <c r="AB228" s="413"/>
      <c r="AC228" s="412"/>
      <c r="AD228" s="92"/>
      <c r="AE228" s="412"/>
      <c r="AF228" s="412"/>
      <c r="AG228" s="92"/>
      <c r="AH228" s="413"/>
      <c r="AI228" s="412"/>
      <c r="AJ228" s="412"/>
      <c r="AK228" s="413"/>
      <c r="AL228" s="92"/>
    </row>
    <row r="229" spans="2:38" x14ac:dyDescent="0.25">
      <c r="B229" s="406">
        <f t="shared" si="3"/>
        <v>222</v>
      </c>
      <c r="C229" s="446" t="s">
        <v>7003</v>
      </c>
      <c r="D229" s="92"/>
      <c r="E229" s="422"/>
      <c r="F229" s="99"/>
      <c r="G229" s="439"/>
      <c r="H229" s="110"/>
      <c r="I229" s="99"/>
      <c r="J229" s="92"/>
      <c r="K229" s="99"/>
      <c r="L229" s="440"/>
      <c r="M229" s="415"/>
      <c r="N229" s="415"/>
      <c r="O229" s="409"/>
      <c r="P229" s="410"/>
      <c r="Q229" s="415"/>
      <c r="R229" s="152"/>
      <c r="S229" s="92"/>
      <c r="T229" s="99"/>
      <c r="U229" s="441"/>
      <c r="V229" s="441"/>
      <c r="W229" s="92"/>
      <c r="X229" s="92"/>
      <c r="Y229" s="413"/>
      <c r="Z229" s="412"/>
      <c r="AA229" s="412"/>
      <c r="AB229" s="413"/>
      <c r="AC229" s="412"/>
      <c r="AD229" s="92"/>
      <c r="AE229" s="412"/>
      <c r="AF229" s="412"/>
      <c r="AG229" s="92"/>
      <c r="AH229" s="413"/>
      <c r="AI229" s="412"/>
      <c r="AJ229" s="412"/>
      <c r="AK229" s="413"/>
      <c r="AL229" s="92"/>
    </row>
    <row r="230" spans="2:38" x14ac:dyDescent="0.25">
      <c r="B230" s="406">
        <f t="shared" si="3"/>
        <v>223</v>
      </c>
      <c r="C230" s="446"/>
      <c r="D230" s="92"/>
      <c r="E230" s="146"/>
      <c r="F230" s="99"/>
      <c r="G230" s="439"/>
      <c r="H230" s="99"/>
      <c r="I230" s="99"/>
      <c r="J230" s="92"/>
      <c r="K230" s="99"/>
      <c r="L230" s="440"/>
      <c r="M230" s="415"/>
      <c r="N230" s="415"/>
      <c r="O230" s="409"/>
      <c r="P230" s="410"/>
      <c r="Q230" s="415"/>
      <c r="R230" s="152"/>
      <c r="S230" s="92"/>
      <c r="T230" s="99"/>
      <c r="U230" s="441"/>
      <c r="V230" s="441"/>
      <c r="W230" s="92"/>
      <c r="X230" s="92"/>
      <c r="Y230" s="413"/>
      <c r="Z230" s="412"/>
      <c r="AA230" s="412"/>
      <c r="AB230" s="413"/>
      <c r="AC230" s="412"/>
      <c r="AD230" s="92"/>
      <c r="AE230" s="413"/>
      <c r="AF230" s="412"/>
      <c r="AG230" s="92"/>
      <c r="AH230" s="413"/>
      <c r="AI230" s="412"/>
      <c r="AJ230" s="412"/>
      <c r="AK230" s="413"/>
      <c r="AL230" s="92"/>
    </row>
    <row r="231" spans="2:38" ht="51" x14ac:dyDescent="0.25">
      <c r="B231" s="406">
        <f t="shared" si="3"/>
        <v>224</v>
      </c>
      <c r="C231" s="446" t="s">
        <v>7003</v>
      </c>
      <c r="D231" s="92"/>
      <c r="E231" s="146"/>
      <c r="F231" s="99"/>
      <c r="G231" s="439"/>
      <c r="H231" s="99"/>
      <c r="I231" s="99"/>
      <c r="J231" s="92"/>
      <c r="K231" s="99"/>
      <c r="L231" s="440"/>
      <c r="M231" s="415"/>
      <c r="N231" s="415"/>
      <c r="O231" s="409"/>
      <c r="P231" s="410"/>
      <c r="Q231" s="415"/>
      <c r="R231" s="152" t="s">
        <v>1665</v>
      </c>
      <c r="S231" s="92">
        <v>10</v>
      </c>
      <c r="T231" s="99"/>
      <c r="U231" s="441" t="s">
        <v>1016</v>
      </c>
      <c r="V231" s="406" t="s">
        <v>6996</v>
      </c>
      <c r="W231" s="92"/>
      <c r="X231" s="92"/>
      <c r="Y231" s="442"/>
      <c r="Z231" s="443"/>
      <c r="AA231" s="443"/>
      <c r="AB231" s="443"/>
      <c r="AC231" s="443"/>
      <c r="AD231" s="92"/>
      <c r="AE231" s="443"/>
      <c r="AF231" s="443"/>
      <c r="AG231" s="92"/>
      <c r="AH231" s="411"/>
      <c r="AI231" s="412"/>
      <c r="AJ231" s="413"/>
      <c r="AK231" s="414"/>
      <c r="AL231" s="92"/>
    </row>
    <row r="232" spans="2:38" ht="39" x14ac:dyDescent="0.25">
      <c r="B232" s="406">
        <f t="shared" si="3"/>
        <v>225</v>
      </c>
      <c r="C232" s="446" t="s">
        <v>7003</v>
      </c>
      <c r="D232" s="92"/>
      <c r="E232" s="146"/>
      <c r="F232" s="99"/>
      <c r="G232" s="439"/>
      <c r="H232" s="99"/>
      <c r="I232" s="99"/>
      <c r="J232" s="92"/>
      <c r="K232" s="99"/>
      <c r="L232" s="440"/>
      <c r="M232" s="415" t="s">
        <v>7299</v>
      </c>
      <c r="N232" s="415" t="s">
        <v>7300</v>
      </c>
      <c r="O232" s="436">
        <v>0.48</v>
      </c>
      <c r="P232" s="102" t="s">
        <v>1678</v>
      </c>
      <c r="Q232" s="415" t="s">
        <v>1601</v>
      </c>
      <c r="R232" s="152"/>
      <c r="S232" s="92"/>
      <c r="T232" s="99"/>
      <c r="U232" s="441"/>
      <c r="V232" s="441"/>
      <c r="W232" s="92"/>
      <c r="X232" s="92"/>
      <c r="Y232" s="442"/>
      <c r="Z232" s="443"/>
      <c r="AA232" s="443"/>
      <c r="AB232" s="443"/>
      <c r="AC232" s="443"/>
      <c r="AD232" s="92"/>
      <c r="AE232" s="443"/>
      <c r="AF232" s="443"/>
      <c r="AG232" s="92"/>
      <c r="AH232" s="411"/>
      <c r="AI232" s="412"/>
      <c r="AJ232" s="413"/>
      <c r="AK232" s="414"/>
      <c r="AL232" s="92"/>
    </row>
    <row r="233" spans="2:38" ht="51" x14ac:dyDescent="0.25">
      <c r="B233" s="406">
        <f t="shared" si="3"/>
        <v>226</v>
      </c>
      <c r="C233" s="446" t="s">
        <v>7003</v>
      </c>
      <c r="D233" s="92"/>
      <c r="E233" s="146"/>
      <c r="F233" s="99"/>
      <c r="G233" s="439"/>
      <c r="H233" s="99"/>
      <c r="I233" s="99"/>
      <c r="J233" s="92"/>
      <c r="K233" s="99"/>
      <c r="L233" s="440"/>
      <c r="M233" s="415"/>
      <c r="N233" s="415"/>
      <c r="O233" s="436"/>
      <c r="P233" s="102"/>
      <c r="Q233" s="424"/>
      <c r="R233" s="152"/>
      <c r="S233" s="92"/>
      <c r="T233" s="99"/>
      <c r="U233" s="441"/>
      <c r="V233" s="441"/>
      <c r="W233" s="92"/>
      <c r="X233" s="92"/>
      <c r="Y233" s="442"/>
      <c r="Z233" s="443"/>
      <c r="AA233" s="443"/>
      <c r="AB233" s="443"/>
      <c r="AC233" s="443"/>
      <c r="AD233" s="92"/>
      <c r="AE233" s="443"/>
      <c r="AF233" s="443"/>
      <c r="AG233" s="92"/>
      <c r="AH233" s="413" t="s">
        <v>7301</v>
      </c>
      <c r="AI233" s="413" t="s">
        <v>7302</v>
      </c>
      <c r="AJ233" s="412">
        <v>1997</v>
      </c>
      <c r="AK233" s="413" t="s">
        <v>7303</v>
      </c>
      <c r="AL233" s="92"/>
    </row>
    <row r="234" spans="2:38" ht="51" x14ac:dyDescent="0.25">
      <c r="B234" s="406">
        <f t="shared" si="3"/>
        <v>227</v>
      </c>
      <c r="C234" s="446" t="s">
        <v>7003</v>
      </c>
      <c r="D234" s="92"/>
      <c r="E234" s="146"/>
      <c r="F234" s="99"/>
      <c r="G234" s="439"/>
      <c r="H234" s="99"/>
      <c r="I234" s="99"/>
      <c r="J234" s="92"/>
      <c r="K234" s="99"/>
      <c r="L234" s="440"/>
      <c r="M234" s="415"/>
      <c r="N234" s="415"/>
      <c r="O234" s="436"/>
      <c r="P234" s="102"/>
      <c r="Q234" s="424"/>
      <c r="R234" s="152"/>
      <c r="S234" s="92"/>
      <c r="T234" s="99"/>
      <c r="U234" s="441"/>
      <c r="V234" s="441"/>
      <c r="W234" s="92"/>
      <c r="X234" s="92"/>
      <c r="Y234" s="442"/>
      <c r="Z234" s="443"/>
      <c r="AA234" s="443"/>
      <c r="AB234" s="443"/>
      <c r="AC234" s="443"/>
      <c r="AD234" s="92"/>
      <c r="AE234" s="443"/>
      <c r="AF234" s="443"/>
      <c r="AG234" s="92"/>
      <c r="AH234" s="413" t="s">
        <v>7304</v>
      </c>
      <c r="AI234" s="413" t="s">
        <v>7305</v>
      </c>
      <c r="AJ234" s="412">
        <v>1992</v>
      </c>
      <c r="AK234" s="413" t="s">
        <v>44</v>
      </c>
      <c r="AL234" s="92"/>
    </row>
    <row r="235" spans="2:38" ht="63.75" x14ac:dyDescent="0.25">
      <c r="B235" s="406">
        <f t="shared" si="3"/>
        <v>228</v>
      </c>
      <c r="C235" s="446" t="s">
        <v>7003</v>
      </c>
      <c r="D235" s="92"/>
      <c r="E235" s="146"/>
      <c r="F235" s="99"/>
      <c r="G235" s="439"/>
      <c r="H235" s="99"/>
      <c r="I235" s="99"/>
      <c r="J235" s="92"/>
      <c r="K235" s="99"/>
      <c r="L235" s="440"/>
      <c r="M235" s="415"/>
      <c r="N235" s="415"/>
      <c r="O235" s="436"/>
      <c r="P235" s="102"/>
      <c r="Q235" s="424"/>
      <c r="R235" s="152"/>
      <c r="S235" s="92"/>
      <c r="T235" s="99"/>
      <c r="U235" s="441"/>
      <c r="V235" s="441"/>
      <c r="W235" s="92"/>
      <c r="X235" s="92"/>
      <c r="Y235" s="442"/>
      <c r="Z235" s="443"/>
      <c r="AA235" s="443"/>
      <c r="AB235" s="443"/>
      <c r="AC235" s="443"/>
      <c r="AD235" s="92"/>
      <c r="AE235" s="443"/>
      <c r="AF235" s="443"/>
      <c r="AG235" s="92"/>
      <c r="AH235" s="413" t="s">
        <v>7306</v>
      </c>
      <c r="AI235" s="413" t="s">
        <v>7307</v>
      </c>
      <c r="AJ235" s="412">
        <v>1996</v>
      </c>
      <c r="AK235" s="413" t="s">
        <v>7308</v>
      </c>
      <c r="AL235" s="92"/>
    </row>
    <row r="236" spans="2:38" ht="38.25" x14ac:dyDescent="0.25">
      <c r="B236" s="406">
        <f t="shared" si="3"/>
        <v>229</v>
      </c>
      <c r="C236" s="446" t="s">
        <v>7003</v>
      </c>
      <c r="D236" s="92"/>
      <c r="E236" s="146"/>
      <c r="F236" s="99"/>
      <c r="G236" s="439"/>
      <c r="H236" s="99"/>
      <c r="I236" s="99"/>
      <c r="J236" s="92"/>
      <c r="K236" s="99"/>
      <c r="L236" s="440"/>
      <c r="M236" s="415"/>
      <c r="N236" s="415"/>
      <c r="O236" s="436"/>
      <c r="P236" s="102"/>
      <c r="Q236" s="424"/>
      <c r="R236" s="152"/>
      <c r="S236" s="92"/>
      <c r="T236" s="99"/>
      <c r="U236" s="441"/>
      <c r="V236" s="441"/>
      <c r="W236" s="92"/>
      <c r="X236" s="92"/>
      <c r="Y236" s="442"/>
      <c r="Z236" s="443"/>
      <c r="AA236" s="443"/>
      <c r="AB236" s="443"/>
      <c r="AC236" s="443"/>
      <c r="AD236" s="92"/>
      <c r="AE236" s="443"/>
      <c r="AF236" s="443"/>
      <c r="AG236" s="92"/>
      <c r="AH236" s="413" t="s">
        <v>7309</v>
      </c>
      <c r="AI236" s="412">
        <v>0.05</v>
      </c>
      <c r="AJ236" s="412">
        <v>1977</v>
      </c>
      <c r="AK236" s="413" t="s">
        <v>592</v>
      </c>
      <c r="AL236" s="92"/>
    </row>
    <row r="237" spans="2:38" ht="63.75" x14ac:dyDescent="0.25">
      <c r="B237" s="406">
        <f t="shared" si="3"/>
        <v>230</v>
      </c>
      <c r="C237" s="446" t="s">
        <v>7003</v>
      </c>
      <c r="D237" s="92"/>
      <c r="E237" s="146"/>
      <c r="F237" s="99"/>
      <c r="G237" s="439"/>
      <c r="H237" s="99"/>
      <c r="I237" s="99"/>
      <c r="J237" s="92"/>
      <c r="K237" s="99"/>
      <c r="L237" s="440"/>
      <c r="M237" s="415"/>
      <c r="N237" s="415"/>
      <c r="O237" s="436"/>
      <c r="P237" s="102"/>
      <c r="Q237" s="424"/>
      <c r="R237" s="152"/>
      <c r="S237" s="92"/>
      <c r="T237" s="99"/>
      <c r="U237" s="441"/>
      <c r="V237" s="441"/>
      <c r="W237" s="92"/>
      <c r="X237" s="92"/>
      <c r="Y237" s="442"/>
      <c r="Z237" s="443"/>
      <c r="AA237" s="443"/>
      <c r="AB237" s="443"/>
      <c r="AC237" s="443"/>
      <c r="AD237" s="92"/>
      <c r="AE237" s="443"/>
      <c r="AF237" s="443"/>
      <c r="AG237" s="92"/>
      <c r="AH237" s="413" t="s">
        <v>7310</v>
      </c>
      <c r="AI237" s="412">
        <v>0.14000000000000001</v>
      </c>
      <c r="AJ237" s="412">
        <v>1992</v>
      </c>
      <c r="AK237" s="413" t="s">
        <v>44</v>
      </c>
      <c r="AL237" s="92"/>
    </row>
    <row r="238" spans="2:38" ht="38.25" x14ac:dyDescent="0.25">
      <c r="B238" s="406">
        <f t="shared" si="3"/>
        <v>231</v>
      </c>
      <c r="C238" s="446" t="s">
        <v>7003</v>
      </c>
      <c r="D238" s="92"/>
      <c r="E238" s="146"/>
      <c r="F238" s="99"/>
      <c r="G238" s="439"/>
      <c r="H238" s="99"/>
      <c r="I238" s="99"/>
      <c r="J238" s="92"/>
      <c r="K238" s="99"/>
      <c r="L238" s="440"/>
      <c r="M238" s="415"/>
      <c r="N238" s="415"/>
      <c r="O238" s="436"/>
      <c r="P238" s="102"/>
      <c r="Q238" s="424"/>
      <c r="R238" s="152"/>
      <c r="S238" s="92"/>
      <c r="T238" s="99"/>
      <c r="U238" s="441"/>
      <c r="V238" s="441"/>
      <c r="W238" s="92"/>
      <c r="X238" s="92"/>
      <c r="Y238" s="442"/>
      <c r="Z238" s="443"/>
      <c r="AA238" s="443"/>
      <c r="AB238" s="443"/>
      <c r="AC238" s="443"/>
      <c r="AD238" s="92"/>
      <c r="AE238" s="443"/>
      <c r="AF238" s="443"/>
      <c r="AG238" s="92"/>
      <c r="AH238" s="413" t="s">
        <v>7311</v>
      </c>
      <c r="AI238" s="412">
        <v>0.22</v>
      </c>
      <c r="AJ238" s="412">
        <v>1977</v>
      </c>
      <c r="AK238" s="413" t="s">
        <v>44</v>
      </c>
      <c r="AL238" s="92"/>
    </row>
    <row r="239" spans="2:38" ht="51" x14ac:dyDescent="0.25">
      <c r="B239" s="406">
        <f t="shared" si="3"/>
        <v>232</v>
      </c>
      <c r="C239" s="446" t="s">
        <v>7003</v>
      </c>
      <c r="D239" s="92"/>
      <c r="E239" s="146"/>
      <c r="F239" s="99"/>
      <c r="G239" s="439"/>
      <c r="H239" s="99"/>
      <c r="I239" s="99"/>
      <c r="J239" s="92"/>
      <c r="K239" s="99"/>
      <c r="L239" s="440"/>
      <c r="M239" s="415"/>
      <c r="N239" s="415"/>
      <c r="O239" s="436"/>
      <c r="P239" s="102"/>
      <c r="Q239" s="424"/>
      <c r="R239" s="152"/>
      <c r="S239" s="92"/>
      <c r="T239" s="99"/>
      <c r="U239" s="441"/>
      <c r="V239" s="441"/>
      <c r="W239" s="92"/>
      <c r="X239" s="92"/>
      <c r="Y239" s="442"/>
      <c r="Z239" s="443"/>
      <c r="AA239" s="443"/>
      <c r="AB239" s="443"/>
      <c r="AC239" s="443"/>
      <c r="AD239" s="92"/>
      <c r="AE239" s="443"/>
      <c r="AF239" s="443"/>
      <c r="AG239" s="92"/>
      <c r="AH239" s="413" t="s">
        <v>7312</v>
      </c>
      <c r="AI239" s="412">
        <v>0.22</v>
      </c>
      <c r="AJ239" s="412">
        <v>1977</v>
      </c>
      <c r="AK239" s="413" t="s">
        <v>44</v>
      </c>
      <c r="AL239" s="92"/>
    </row>
    <row r="240" spans="2:38" ht="38.25" x14ac:dyDescent="0.25">
      <c r="B240" s="406">
        <f t="shared" si="3"/>
        <v>233</v>
      </c>
      <c r="C240" s="446" t="s">
        <v>7003</v>
      </c>
      <c r="D240" s="92"/>
      <c r="E240" s="146"/>
      <c r="F240" s="99"/>
      <c r="G240" s="439"/>
      <c r="H240" s="99"/>
      <c r="I240" s="99"/>
      <c r="J240" s="92"/>
      <c r="K240" s="99"/>
      <c r="L240" s="440"/>
      <c r="M240" s="415"/>
      <c r="N240" s="415"/>
      <c r="O240" s="436"/>
      <c r="P240" s="102"/>
      <c r="Q240" s="424"/>
      <c r="R240" s="152"/>
      <c r="S240" s="92"/>
      <c r="T240" s="99"/>
      <c r="U240" s="441"/>
      <c r="V240" s="441"/>
      <c r="W240" s="92"/>
      <c r="X240" s="92"/>
      <c r="Y240" s="442"/>
      <c r="Z240" s="443"/>
      <c r="AA240" s="443"/>
      <c r="AB240" s="443"/>
      <c r="AC240" s="443"/>
      <c r="AD240" s="92"/>
      <c r="AE240" s="443"/>
      <c r="AF240" s="443"/>
      <c r="AG240" s="92"/>
      <c r="AH240" s="413" t="s">
        <v>7313</v>
      </c>
      <c r="AI240" s="412">
        <v>0.28000000000000003</v>
      </c>
      <c r="AJ240" s="412">
        <v>1977</v>
      </c>
      <c r="AK240" s="413" t="s">
        <v>121</v>
      </c>
      <c r="AL240" s="92"/>
    </row>
    <row r="241" spans="2:38" ht="51" x14ac:dyDescent="0.25">
      <c r="B241" s="406">
        <f t="shared" si="3"/>
        <v>234</v>
      </c>
      <c r="C241" s="446" t="s">
        <v>7003</v>
      </c>
      <c r="D241" s="92"/>
      <c r="E241" s="146"/>
      <c r="F241" s="99"/>
      <c r="G241" s="439"/>
      <c r="H241" s="99"/>
      <c r="I241" s="99"/>
      <c r="J241" s="92"/>
      <c r="K241" s="99"/>
      <c r="L241" s="440"/>
      <c r="M241" s="415"/>
      <c r="N241" s="415"/>
      <c r="O241" s="436"/>
      <c r="P241" s="102"/>
      <c r="Q241" s="424"/>
      <c r="R241" s="152"/>
      <c r="S241" s="92"/>
      <c r="T241" s="99"/>
      <c r="U241" s="441"/>
      <c r="V241" s="441"/>
      <c r="W241" s="92"/>
      <c r="X241" s="92"/>
      <c r="Y241" s="442"/>
      <c r="Z241" s="443"/>
      <c r="AA241" s="443"/>
      <c r="AB241" s="443"/>
      <c r="AC241" s="443"/>
      <c r="AD241" s="92"/>
      <c r="AE241" s="443"/>
      <c r="AF241" s="443"/>
      <c r="AG241" s="92"/>
      <c r="AH241" s="413" t="s">
        <v>7314</v>
      </c>
      <c r="AI241" s="412">
        <v>0.2</v>
      </c>
      <c r="AJ241" s="412">
        <v>1977</v>
      </c>
      <c r="AK241" s="413" t="s">
        <v>121</v>
      </c>
      <c r="AL241" s="92"/>
    </row>
    <row r="242" spans="2:38" ht="51" x14ac:dyDescent="0.25">
      <c r="B242" s="406">
        <f t="shared" si="3"/>
        <v>235</v>
      </c>
      <c r="C242" s="446" t="s">
        <v>7003</v>
      </c>
      <c r="D242" s="92"/>
      <c r="E242" s="146"/>
      <c r="F242" s="99"/>
      <c r="G242" s="439"/>
      <c r="H242" s="99"/>
      <c r="I242" s="99"/>
      <c r="J242" s="92"/>
      <c r="K242" s="99"/>
      <c r="L242" s="440"/>
      <c r="M242" s="415"/>
      <c r="N242" s="415"/>
      <c r="O242" s="436"/>
      <c r="P242" s="102"/>
      <c r="Q242" s="424"/>
      <c r="R242" s="152"/>
      <c r="S242" s="92"/>
      <c r="T242" s="99"/>
      <c r="U242" s="441"/>
      <c r="V242" s="441"/>
      <c r="W242" s="92"/>
      <c r="X242" s="92"/>
      <c r="Y242" s="442"/>
      <c r="Z242" s="443"/>
      <c r="AA242" s="443"/>
      <c r="AB242" s="443"/>
      <c r="AC242" s="443"/>
      <c r="AD242" s="92"/>
      <c r="AE242" s="443"/>
      <c r="AF242" s="443"/>
      <c r="AG242" s="92"/>
      <c r="AH242" s="413" t="s">
        <v>7314</v>
      </c>
      <c r="AI242" s="412">
        <v>0.16</v>
      </c>
      <c r="AJ242" s="412">
        <v>1977</v>
      </c>
      <c r="AK242" s="413" t="s">
        <v>121</v>
      </c>
      <c r="AL242" s="92"/>
    </row>
    <row r="243" spans="2:38" ht="38.25" x14ac:dyDescent="0.25">
      <c r="B243" s="406">
        <f t="shared" si="3"/>
        <v>236</v>
      </c>
      <c r="C243" s="446" t="s">
        <v>7003</v>
      </c>
      <c r="D243" s="92"/>
      <c r="E243" s="146"/>
      <c r="F243" s="99"/>
      <c r="G243" s="439"/>
      <c r="H243" s="99"/>
      <c r="I243" s="99"/>
      <c r="J243" s="92"/>
      <c r="K243" s="99"/>
      <c r="L243" s="440"/>
      <c r="M243" s="415"/>
      <c r="N243" s="415"/>
      <c r="O243" s="436"/>
      <c r="P243" s="102"/>
      <c r="Q243" s="424"/>
      <c r="R243" s="152"/>
      <c r="S243" s="92"/>
      <c r="T243" s="99"/>
      <c r="U243" s="441"/>
      <c r="V243" s="441"/>
      <c r="W243" s="92"/>
      <c r="X243" s="92"/>
      <c r="Y243" s="442"/>
      <c r="Z243" s="443"/>
      <c r="AA243" s="443"/>
      <c r="AB243" s="443"/>
      <c r="AC243" s="443"/>
      <c r="AD243" s="92"/>
      <c r="AE243" s="443"/>
      <c r="AF243" s="443"/>
      <c r="AG243" s="92"/>
      <c r="AH243" s="413" t="s">
        <v>7315</v>
      </c>
      <c r="AI243" s="412">
        <v>0.18</v>
      </c>
      <c r="AJ243" s="412">
        <v>1977</v>
      </c>
      <c r="AK243" s="413" t="s">
        <v>121</v>
      </c>
      <c r="AL243" s="92"/>
    </row>
    <row r="244" spans="2:38" ht="38.25" x14ac:dyDescent="0.25">
      <c r="B244" s="406">
        <f t="shared" si="3"/>
        <v>237</v>
      </c>
      <c r="C244" s="446" t="s">
        <v>7003</v>
      </c>
      <c r="D244" s="92"/>
      <c r="E244" s="146"/>
      <c r="F244" s="99"/>
      <c r="G244" s="439"/>
      <c r="H244" s="99"/>
      <c r="I244" s="99"/>
      <c r="J244" s="92"/>
      <c r="K244" s="99"/>
      <c r="L244" s="440"/>
      <c r="M244" s="415"/>
      <c r="N244" s="415"/>
      <c r="O244" s="436"/>
      <c r="P244" s="102"/>
      <c r="Q244" s="424"/>
      <c r="R244" s="152"/>
      <c r="S244" s="92"/>
      <c r="T244" s="99"/>
      <c r="U244" s="441"/>
      <c r="V244" s="441"/>
      <c r="W244" s="92"/>
      <c r="X244" s="92"/>
      <c r="Y244" s="442"/>
      <c r="Z244" s="443"/>
      <c r="AA244" s="443"/>
      <c r="AB244" s="443"/>
      <c r="AC244" s="443"/>
      <c r="AD244" s="92"/>
      <c r="AE244" s="443"/>
      <c r="AF244" s="443"/>
      <c r="AG244" s="92"/>
      <c r="AH244" s="413" t="s">
        <v>7316</v>
      </c>
      <c r="AI244" s="412">
        <v>0.15</v>
      </c>
      <c r="AJ244" s="412">
        <v>1977</v>
      </c>
      <c r="AK244" s="413" t="s">
        <v>7317</v>
      </c>
      <c r="AL244" s="92"/>
    </row>
    <row r="245" spans="2:38" ht="51" x14ac:dyDescent="0.25">
      <c r="B245" s="406">
        <f t="shared" si="3"/>
        <v>238</v>
      </c>
      <c r="C245" s="446" t="s">
        <v>7003</v>
      </c>
      <c r="D245" s="92"/>
      <c r="E245" s="146"/>
      <c r="F245" s="99"/>
      <c r="G245" s="439"/>
      <c r="H245" s="99"/>
      <c r="I245" s="99"/>
      <c r="J245" s="92"/>
      <c r="K245" s="99"/>
      <c r="L245" s="440"/>
      <c r="M245" s="415"/>
      <c r="N245" s="415"/>
      <c r="O245" s="436"/>
      <c r="P245" s="102"/>
      <c r="Q245" s="424"/>
      <c r="R245" s="152"/>
      <c r="S245" s="92"/>
      <c r="T245" s="99"/>
      <c r="U245" s="441"/>
      <c r="V245" s="441"/>
      <c r="W245" s="92"/>
      <c r="X245" s="92"/>
      <c r="Y245" s="442"/>
      <c r="Z245" s="443"/>
      <c r="AA245" s="443"/>
      <c r="AB245" s="443"/>
      <c r="AC245" s="443"/>
      <c r="AD245" s="92"/>
      <c r="AE245" s="443"/>
      <c r="AF245" s="443"/>
      <c r="AG245" s="92"/>
      <c r="AH245" s="413" t="s">
        <v>7318</v>
      </c>
      <c r="AI245" s="412">
        <v>0.11</v>
      </c>
      <c r="AJ245" s="412"/>
      <c r="AK245" s="413" t="s">
        <v>6950</v>
      </c>
      <c r="AL245" s="92"/>
    </row>
    <row r="246" spans="2:38" ht="51" x14ac:dyDescent="0.25">
      <c r="B246" s="406">
        <f t="shared" si="3"/>
        <v>239</v>
      </c>
      <c r="C246" s="446" t="s">
        <v>7003</v>
      </c>
      <c r="D246" s="92"/>
      <c r="E246" s="146"/>
      <c r="F246" s="99"/>
      <c r="G246" s="439"/>
      <c r="H246" s="99"/>
      <c r="I246" s="99"/>
      <c r="J246" s="92"/>
      <c r="K246" s="99"/>
      <c r="L246" s="440"/>
      <c r="M246" s="415"/>
      <c r="N246" s="415"/>
      <c r="O246" s="436"/>
      <c r="P246" s="102"/>
      <c r="Q246" s="424"/>
      <c r="R246" s="152"/>
      <c r="S246" s="92"/>
      <c r="T246" s="99"/>
      <c r="U246" s="441"/>
      <c r="V246" s="441"/>
      <c r="W246" s="92"/>
      <c r="X246" s="92"/>
      <c r="Y246" s="442"/>
      <c r="Z246" s="443"/>
      <c r="AA246" s="443"/>
      <c r="AB246" s="443"/>
      <c r="AC246" s="443"/>
      <c r="AD246" s="92"/>
      <c r="AE246" s="443"/>
      <c r="AF246" s="443"/>
      <c r="AG246" s="92"/>
      <c r="AH246" s="413" t="s">
        <v>7318</v>
      </c>
      <c r="AI246" s="412">
        <v>0.08</v>
      </c>
      <c r="AJ246" s="412"/>
      <c r="AK246" s="413" t="s">
        <v>6950</v>
      </c>
      <c r="AL246" s="92"/>
    </row>
    <row r="247" spans="2:38" ht="51" x14ac:dyDescent="0.25">
      <c r="B247" s="406">
        <f t="shared" si="3"/>
        <v>240</v>
      </c>
      <c r="C247" s="446" t="s">
        <v>7003</v>
      </c>
      <c r="D247" s="92"/>
      <c r="E247" s="146"/>
      <c r="F247" s="99"/>
      <c r="G247" s="439"/>
      <c r="H247" s="99"/>
      <c r="I247" s="99"/>
      <c r="J247" s="92"/>
      <c r="K247" s="99"/>
      <c r="L247" s="440"/>
      <c r="M247" s="415"/>
      <c r="N247" s="415"/>
      <c r="O247" s="436"/>
      <c r="P247" s="102"/>
      <c r="Q247" s="424"/>
      <c r="R247" s="152"/>
      <c r="S247" s="92"/>
      <c r="T247" s="99"/>
      <c r="U247" s="441"/>
      <c r="V247" s="441"/>
      <c r="W247" s="92"/>
      <c r="X247" s="92"/>
      <c r="Y247" s="442"/>
      <c r="Z247" s="443"/>
      <c r="AA247" s="443"/>
      <c r="AB247" s="443"/>
      <c r="AC247" s="443"/>
      <c r="AD247" s="92"/>
      <c r="AE247" s="443"/>
      <c r="AF247" s="443"/>
      <c r="AG247" s="92"/>
      <c r="AH247" s="413" t="s">
        <v>7319</v>
      </c>
      <c r="AI247" s="412">
        <v>0.08</v>
      </c>
      <c r="AJ247" s="412"/>
      <c r="AK247" s="413" t="s">
        <v>6950</v>
      </c>
      <c r="AL247" s="92"/>
    </row>
    <row r="248" spans="2:38" ht="51" x14ac:dyDescent="0.25">
      <c r="B248" s="406">
        <f t="shared" si="3"/>
        <v>241</v>
      </c>
      <c r="C248" s="446" t="s">
        <v>7003</v>
      </c>
      <c r="D248" s="92"/>
      <c r="E248" s="146"/>
      <c r="F248" s="99"/>
      <c r="G248" s="439"/>
      <c r="H248" s="99"/>
      <c r="I248" s="99"/>
      <c r="J248" s="92"/>
      <c r="K248" s="99"/>
      <c r="L248" s="440"/>
      <c r="M248" s="415"/>
      <c r="N248" s="415"/>
      <c r="O248" s="436"/>
      <c r="P248" s="102"/>
      <c r="Q248" s="424"/>
      <c r="R248" s="152"/>
      <c r="S248" s="92"/>
      <c r="T248" s="99"/>
      <c r="U248" s="441"/>
      <c r="V248" s="441"/>
      <c r="W248" s="92"/>
      <c r="X248" s="92"/>
      <c r="Y248" s="442"/>
      <c r="Z248" s="443"/>
      <c r="AA248" s="443"/>
      <c r="AB248" s="443"/>
      <c r="AC248" s="443"/>
      <c r="AD248" s="92"/>
      <c r="AE248" s="443"/>
      <c r="AF248" s="443"/>
      <c r="AG248" s="92"/>
      <c r="AH248" s="413" t="s">
        <v>7320</v>
      </c>
      <c r="AI248" s="412">
        <v>0.25</v>
      </c>
      <c r="AJ248" s="412">
        <v>1977</v>
      </c>
      <c r="AK248" s="413" t="s">
        <v>121</v>
      </c>
      <c r="AL248" s="92"/>
    </row>
    <row r="249" spans="2:38" ht="51" x14ac:dyDescent="0.25">
      <c r="B249" s="406">
        <f t="shared" si="3"/>
        <v>242</v>
      </c>
      <c r="C249" s="446" t="s">
        <v>7003</v>
      </c>
      <c r="D249" s="92"/>
      <c r="E249" s="146"/>
      <c r="F249" s="99"/>
      <c r="G249" s="439"/>
      <c r="H249" s="99"/>
      <c r="I249" s="99"/>
      <c r="J249" s="92"/>
      <c r="K249" s="99"/>
      <c r="L249" s="440"/>
      <c r="M249" s="415"/>
      <c r="N249" s="415"/>
      <c r="O249" s="436"/>
      <c r="P249" s="102"/>
      <c r="Q249" s="424"/>
      <c r="R249" s="152"/>
      <c r="S249" s="92"/>
      <c r="T249" s="99"/>
      <c r="U249" s="441"/>
      <c r="V249" s="441"/>
      <c r="W249" s="92"/>
      <c r="X249" s="92"/>
      <c r="Y249" s="442"/>
      <c r="Z249" s="443"/>
      <c r="AA249" s="443"/>
      <c r="AB249" s="443"/>
      <c r="AC249" s="443"/>
      <c r="AD249" s="92"/>
      <c r="AE249" s="443"/>
      <c r="AF249" s="443"/>
      <c r="AG249" s="92"/>
      <c r="AH249" s="413" t="s">
        <v>7321</v>
      </c>
      <c r="AI249" s="412">
        <v>0.12</v>
      </c>
      <c r="AJ249" s="412">
        <v>1977</v>
      </c>
      <c r="AK249" s="413" t="s">
        <v>7080</v>
      </c>
      <c r="AL249" s="92"/>
    </row>
    <row r="250" spans="2:38" ht="25.5" x14ac:dyDescent="0.25">
      <c r="B250" s="406">
        <f t="shared" si="3"/>
        <v>243</v>
      </c>
      <c r="C250" s="446" t="s">
        <v>7003</v>
      </c>
      <c r="D250" s="92"/>
      <c r="E250" s="146"/>
      <c r="F250" s="99"/>
      <c r="G250" s="439"/>
      <c r="H250" s="99"/>
      <c r="I250" s="99"/>
      <c r="J250" s="92"/>
      <c r="K250" s="99"/>
      <c r="L250" s="440"/>
      <c r="M250" s="415"/>
      <c r="N250" s="415"/>
      <c r="O250" s="409"/>
      <c r="P250" s="410"/>
      <c r="Q250" s="415"/>
      <c r="R250" s="152" t="s">
        <v>1668</v>
      </c>
      <c r="S250" s="92">
        <v>11</v>
      </c>
      <c r="T250" s="99">
        <v>1960</v>
      </c>
      <c r="U250" s="441" t="s">
        <v>1016</v>
      </c>
      <c r="V250" s="406" t="s">
        <v>6913</v>
      </c>
      <c r="W250" s="92"/>
      <c r="X250" s="92"/>
      <c r="Y250" s="442"/>
      <c r="Z250" s="443"/>
      <c r="AA250" s="443"/>
      <c r="AB250" s="443"/>
      <c r="AC250" s="443"/>
      <c r="AD250" s="92"/>
      <c r="AE250" s="443"/>
      <c r="AF250" s="443"/>
      <c r="AG250" s="92"/>
      <c r="AH250" s="411"/>
      <c r="AI250" s="412"/>
      <c r="AJ250" s="413"/>
      <c r="AK250" s="414"/>
      <c r="AL250" s="92"/>
    </row>
    <row r="251" spans="2:38" ht="39" x14ac:dyDescent="0.25">
      <c r="B251" s="406">
        <f t="shared" si="3"/>
        <v>244</v>
      </c>
      <c r="C251" s="446" t="s">
        <v>7003</v>
      </c>
      <c r="D251" s="92"/>
      <c r="E251" s="146"/>
      <c r="F251" s="99"/>
      <c r="G251" s="439"/>
      <c r="H251" s="99"/>
      <c r="I251" s="99"/>
      <c r="J251" s="92"/>
      <c r="K251" s="99"/>
      <c r="L251" s="440"/>
      <c r="M251" s="415" t="s">
        <v>7322</v>
      </c>
      <c r="N251" s="415" t="s">
        <v>7323</v>
      </c>
      <c r="O251" s="409">
        <v>0.34</v>
      </c>
      <c r="P251" s="410" t="s">
        <v>6925</v>
      </c>
      <c r="Q251" s="415" t="s">
        <v>1598</v>
      </c>
      <c r="R251" s="152"/>
      <c r="S251" s="92"/>
      <c r="T251" s="99"/>
      <c r="U251" s="441"/>
      <c r="V251" s="441"/>
      <c r="W251" s="92"/>
      <c r="X251" s="92"/>
      <c r="Y251" s="442"/>
      <c r="Z251" s="443"/>
      <c r="AA251" s="443"/>
      <c r="AB251" s="443"/>
      <c r="AC251" s="443"/>
      <c r="AD251" s="92"/>
      <c r="AE251" s="443"/>
      <c r="AF251" s="443"/>
      <c r="AG251" s="92"/>
      <c r="AH251" s="411"/>
      <c r="AI251" s="412"/>
      <c r="AJ251" s="413"/>
      <c r="AK251" s="414"/>
      <c r="AL251" s="92"/>
    </row>
    <row r="252" spans="2:38" ht="63.75" x14ac:dyDescent="0.25">
      <c r="B252" s="406">
        <f t="shared" si="3"/>
        <v>245</v>
      </c>
      <c r="C252" s="446" t="s">
        <v>7003</v>
      </c>
      <c r="D252" s="92"/>
      <c r="E252" s="146"/>
      <c r="F252" s="99"/>
      <c r="G252" s="439"/>
      <c r="H252" s="99"/>
      <c r="I252" s="99"/>
      <c r="J252" s="92"/>
      <c r="K252" s="99"/>
      <c r="L252" s="440"/>
      <c r="M252" s="415"/>
      <c r="N252" s="415"/>
      <c r="O252" s="409"/>
      <c r="P252" s="410"/>
      <c r="Q252" s="415"/>
      <c r="R252" s="152"/>
      <c r="S252" s="92"/>
      <c r="T252" s="99"/>
      <c r="U252" s="441"/>
      <c r="V252" s="441"/>
      <c r="W252" s="92"/>
      <c r="X252" s="92"/>
      <c r="Y252" s="442"/>
      <c r="Z252" s="443"/>
      <c r="AA252" s="443"/>
      <c r="AB252" s="443"/>
      <c r="AC252" s="443"/>
      <c r="AD252" s="92"/>
      <c r="AE252" s="443"/>
      <c r="AF252" s="443"/>
      <c r="AG252" s="92"/>
      <c r="AH252" s="413" t="s">
        <v>7324</v>
      </c>
      <c r="AI252" s="412">
        <v>0.2</v>
      </c>
      <c r="AJ252" s="412">
        <v>1970</v>
      </c>
      <c r="AK252" s="413" t="s">
        <v>592</v>
      </c>
      <c r="AL252" s="92"/>
    </row>
    <row r="253" spans="2:38" ht="63.75" x14ac:dyDescent="0.25">
      <c r="B253" s="406">
        <f t="shared" si="3"/>
        <v>246</v>
      </c>
      <c r="C253" s="446" t="s">
        <v>7003</v>
      </c>
      <c r="D253" s="92"/>
      <c r="E253" s="146"/>
      <c r="F253" s="99"/>
      <c r="G253" s="439"/>
      <c r="H253" s="99"/>
      <c r="I253" s="99"/>
      <c r="J253" s="92"/>
      <c r="K253" s="99"/>
      <c r="L253" s="440"/>
      <c r="M253" s="415"/>
      <c r="N253" s="415"/>
      <c r="O253" s="409"/>
      <c r="P253" s="410"/>
      <c r="Q253" s="415"/>
      <c r="R253" s="152"/>
      <c r="S253" s="92"/>
      <c r="T253" s="99"/>
      <c r="U253" s="441"/>
      <c r="V253" s="441"/>
      <c r="W253" s="92"/>
      <c r="X253" s="92"/>
      <c r="Y253" s="442"/>
      <c r="Z253" s="443"/>
      <c r="AA253" s="443"/>
      <c r="AB253" s="443"/>
      <c r="AC253" s="443"/>
      <c r="AD253" s="92"/>
      <c r="AE253" s="443"/>
      <c r="AF253" s="443"/>
      <c r="AG253" s="92"/>
      <c r="AH253" s="413" t="s">
        <v>7325</v>
      </c>
      <c r="AI253" s="412">
        <v>0.125</v>
      </c>
      <c r="AJ253" s="412">
        <v>1977</v>
      </c>
      <c r="AK253" s="413" t="s">
        <v>592</v>
      </c>
      <c r="AL253" s="92"/>
    </row>
    <row r="254" spans="2:38" ht="63.75" x14ac:dyDescent="0.25">
      <c r="B254" s="406">
        <f t="shared" si="3"/>
        <v>247</v>
      </c>
      <c r="C254" s="446" t="s">
        <v>7003</v>
      </c>
      <c r="D254" s="92"/>
      <c r="E254" s="146"/>
      <c r="F254" s="99"/>
      <c r="G254" s="439"/>
      <c r="H254" s="99"/>
      <c r="I254" s="99"/>
      <c r="J254" s="92"/>
      <c r="K254" s="99"/>
      <c r="L254" s="440"/>
      <c r="M254" s="415"/>
      <c r="N254" s="415"/>
      <c r="O254" s="409"/>
      <c r="P254" s="410"/>
      <c r="Q254" s="415"/>
      <c r="R254" s="152"/>
      <c r="S254" s="92"/>
      <c r="T254" s="99"/>
      <c r="U254" s="441"/>
      <c r="V254" s="441"/>
      <c r="W254" s="92"/>
      <c r="X254" s="92"/>
      <c r="Y254" s="442"/>
      <c r="Z254" s="443"/>
      <c r="AA254" s="443"/>
      <c r="AB254" s="443"/>
      <c r="AC254" s="443"/>
      <c r="AD254" s="92"/>
      <c r="AE254" s="443"/>
      <c r="AF254" s="443"/>
      <c r="AG254" s="92"/>
      <c r="AH254" s="413" t="s">
        <v>7326</v>
      </c>
      <c r="AI254" s="412">
        <v>0.15</v>
      </c>
      <c r="AJ254" s="412">
        <v>1977</v>
      </c>
      <c r="AK254" s="413" t="s">
        <v>592</v>
      </c>
      <c r="AL254" s="92"/>
    </row>
    <row r="255" spans="2:38" ht="38.25" x14ac:dyDescent="0.25">
      <c r="B255" s="406">
        <f t="shared" si="3"/>
        <v>248</v>
      </c>
      <c r="C255" s="446" t="s">
        <v>7003</v>
      </c>
      <c r="D255" s="92"/>
      <c r="E255" s="146"/>
      <c r="F255" s="99"/>
      <c r="G255" s="439"/>
      <c r="H255" s="99"/>
      <c r="I255" s="99"/>
      <c r="J255" s="92"/>
      <c r="K255" s="99"/>
      <c r="L255" s="440"/>
      <c r="M255" s="415"/>
      <c r="N255" s="415"/>
      <c r="O255" s="409"/>
      <c r="P255" s="410"/>
      <c r="Q255" s="415"/>
      <c r="R255" s="152"/>
      <c r="S255" s="92"/>
      <c r="T255" s="99"/>
      <c r="U255" s="441"/>
      <c r="V255" s="441"/>
      <c r="W255" s="92"/>
      <c r="X255" s="92"/>
      <c r="Y255" s="442"/>
      <c r="Z255" s="443"/>
      <c r="AA255" s="443"/>
      <c r="AB255" s="443"/>
      <c r="AC255" s="443"/>
      <c r="AD255" s="92"/>
      <c r="AE255" s="443"/>
      <c r="AF255" s="443"/>
      <c r="AG255" s="92"/>
      <c r="AH255" s="413" t="s">
        <v>7327</v>
      </c>
      <c r="AI255" s="412">
        <v>0.09</v>
      </c>
      <c r="AJ255" s="412">
        <v>1977</v>
      </c>
      <c r="AK255" s="413" t="s">
        <v>592</v>
      </c>
      <c r="AL255" s="92"/>
    </row>
    <row r="256" spans="2:38" ht="63.75" x14ac:dyDescent="0.25">
      <c r="B256" s="406">
        <f t="shared" si="3"/>
        <v>249</v>
      </c>
      <c r="C256" s="446" t="s">
        <v>7003</v>
      </c>
      <c r="D256" s="92"/>
      <c r="E256" s="146"/>
      <c r="F256" s="99"/>
      <c r="G256" s="439"/>
      <c r="H256" s="99"/>
      <c r="I256" s="99"/>
      <c r="J256" s="92"/>
      <c r="K256" s="99"/>
      <c r="L256" s="440"/>
      <c r="M256" s="415"/>
      <c r="N256" s="415"/>
      <c r="O256" s="409"/>
      <c r="P256" s="410"/>
      <c r="Q256" s="415"/>
      <c r="R256" s="152"/>
      <c r="S256" s="92"/>
      <c r="T256" s="99"/>
      <c r="U256" s="441"/>
      <c r="V256" s="441"/>
      <c r="W256" s="92"/>
      <c r="X256" s="92"/>
      <c r="Y256" s="442"/>
      <c r="Z256" s="443"/>
      <c r="AA256" s="443"/>
      <c r="AB256" s="443"/>
      <c r="AC256" s="443"/>
      <c r="AD256" s="92"/>
      <c r="AE256" s="443"/>
      <c r="AF256" s="443"/>
      <c r="AG256" s="92"/>
      <c r="AH256" s="413" t="s">
        <v>7328</v>
      </c>
      <c r="AI256" s="412">
        <v>0.22</v>
      </c>
      <c r="AJ256" s="412">
        <v>1977</v>
      </c>
      <c r="AK256" s="413" t="s">
        <v>44</v>
      </c>
      <c r="AL256" s="92"/>
    </row>
    <row r="257" spans="2:38" ht="51" x14ac:dyDescent="0.25">
      <c r="B257" s="406">
        <f t="shared" si="3"/>
        <v>250</v>
      </c>
      <c r="C257" s="446" t="s">
        <v>7003</v>
      </c>
      <c r="D257" s="92"/>
      <c r="E257" s="146"/>
      <c r="F257" s="99"/>
      <c r="G257" s="439"/>
      <c r="H257" s="99"/>
      <c r="I257" s="99"/>
      <c r="J257" s="92"/>
      <c r="K257" s="99"/>
      <c r="L257" s="440"/>
      <c r="M257" s="415"/>
      <c r="N257" s="415"/>
      <c r="O257" s="409"/>
      <c r="P257" s="410"/>
      <c r="Q257" s="415"/>
      <c r="R257" s="152"/>
      <c r="S257" s="92"/>
      <c r="T257" s="99"/>
      <c r="U257" s="441"/>
      <c r="V257" s="441"/>
      <c r="W257" s="92"/>
      <c r="X257" s="92"/>
      <c r="Y257" s="442"/>
      <c r="Z257" s="443"/>
      <c r="AA257" s="443"/>
      <c r="AB257" s="443"/>
      <c r="AC257" s="443"/>
      <c r="AD257" s="92"/>
      <c r="AE257" s="443"/>
      <c r="AF257" s="443"/>
      <c r="AG257" s="92"/>
      <c r="AH257" s="413" t="s">
        <v>7329</v>
      </c>
      <c r="AI257" s="412">
        <v>0.12</v>
      </c>
      <c r="AJ257" s="412">
        <v>1977</v>
      </c>
      <c r="AK257" s="413" t="s">
        <v>592</v>
      </c>
      <c r="AL257" s="92"/>
    </row>
    <row r="258" spans="2:38" ht="51" x14ac:dyDescent="0.25">
      <c r="B258" s="406">
        <f t="shared" si="3"/>
        <v>251</v>
      </c>
      <c r="C258" s="446" t="s">
        <v>7003</v>
      </c>
      <c r="D258" s="92"/>
      <c r="E258" s="146"/>
      <c r="F258" s="99"/>
      <c r="G258" s="439"/>
      <c r="H258" s="99"/>
      <c r="I258" s="99"/>
      <c r="J258" s="92"/>
      <c r="K258" s="99"/>
      <c r="L258" s="440"/>
      <c r="M258" s="415"/>
      <c r="N258" s="415"/>
      <c r="O258" s="409"/>
      <c r="P258" s="410"/>
      <c r="Q258" s="415"/>
      <c r="R258" s="152"/>
      <c r="S258" s="92"/>
      <c r="T258" s="99"/>
      <c r="U258" s="441"/>
      <c r="V258" s="441"/>
      <c r="W258" s="92"/>
      <c r="X258" s="92"/>
      <c r="Y258" s="442"/>
      <c r="Z258" s="443"/>
      <c r="AA258" s="443"/>
      <c r="AB258" s="443"/>
      <c r="AC258" s="443"/>
      <c r="AD258" s="92"/>
      <c r="AE258" s="443"/>
      <c r="AF258" s="443"/>
      <c r="AG258" s="92"/>
      <c r="AH258" s="413" t="s">
        <v>7330</v>
      </c>
      <c r="AI258" s="412">
        <v>0.06</v>
      </c>
      <c r="AJ258" s="412">
        <v>1977</v>
      </c>
      <c r="AK258" s="413" t="s">
        <v>7235</v>
      </c>
      <c r="AL258" s="92"/>
    </row>
    <row r="259" spans="2:38" ht="38.25" x14ac:dyDescent="0.25">
      <c r="B259" s="406">
        <f t="shared" si="3"/>
        <v>252</v>
      </c>
      <c r="C259" s="446" t="s">
        <v>7003</v>
      </c>
      <c r="D259" s="92"/>
      <c r="E259" s="146"/>
      <c r="F259" s="99"/>
      <c r="G259" s="439"/>
      <c r="H259" s="99"/>
      <c r="I259" s="99"/>
      <c r="J259" s="92"/>
      <c r="K259" s="99"/>
      <c r="L259" s="440"/>
      <c r="M259" s="415"/>
      <c r="N259" s="415"/>
      <c r="O259" s="409"/>
      <c r="P259" s="410"/>
      <c r="Q259" s="415"/>
      <c r="R259" s="152"/>
      <c r="S259" s="92"/>
      <c r="T259" s="99"/>
      <c r="U259" s="441"/>
      <c r="V259" s="441"/>
      <c r="W259" s="92"/>
      <c r="X259" s="92"/>
      <c r="Y259" s="442"/>
      <c r="Z259" s="443"/>
      <c r="AA259" s="443"/>
      <c r="AB259" s="443"/>
      <c r="AC259" s="443"/>
      <c r="AD259" s="92"/>
      <c r="AE259" s="443"/>
      <c r="AF259" s="443"/>
      <c r="AG259" s="92"/>
      <c r="AH259" s="413" t="s">
        <v>7331</v>
      </c>
      <c r="AI259" s="412">
        <v>7.0000000000000007E-2</v>
      </c>
      <c r="AJ259" s="412">
        <v>1977</v>
      </c>
      <c r="AK259" s="413" t="s">
        <v>7235</v>
      </c>
      <c r="AL259" s="92"/>
    </row>
    <row r="260" spans="2:38" ht="76.5" x14ac:dyDescent="0.25">
      <c r="B260" s="406">
        <f t="shared" si="3"/>
        <v>253</v>
      </c>
      <c r="C260" s="446" t="s">
        <v>7003</v>
      </c>
      <c r="D260" s="92"/>
      <c r="E260" s="146"/>
      <c r="F260" s="99"/>
      <c r="G260" s="439"/>
      <c r="H260" s="99"/>
      <c r="I260" s="99"/>
      <c r="J260" s="92"/>
      <c r="K260" s="99"/>
      <c r="L260" s="440"/>
      <c r="M260" s="415"/>
      <c r="N260" s="415"/>
      <c r="O260" s="409"/>
      <c r="P260" s="410"/>
      <c r="Q260" s="415"/>
      <c r="R260" s="152"/>
      <c r="S260" s="92"/>
      <c r="T260" s="99"/>
      <c r="U260" s="441"/>
      <c r="V260" s="441"/>
      <c r="W260" s="92"/>
      <c r="X260" s="92"/>
      <c r="Y260" s="442"/>
      <c r="Z260" s="443"/>
      <c r="AA260" s="443"/>
      <c r="AB260" s="443"/>
      <c r="AC260" s="443"/>
      <c r="AD260" s="92"/>
      <c r="AE260" s="443"/>
      <c r="AF260" s="443"/>
      <c r="AG260" s="92"/>
      <c r="AH260" s="413" t="s">
        <v>7332</v>
      </c>
      <c r="AI260" s="412">
        <v>4.4999999999999998E-2</v>
      </c>
      <c r="AJ260" s="412">
        <v>1977</v>
      </c>
      <c r="AK260" s="413" t="s">
        <v>7235</v>
      </c>
      <c r="AL260" s="92"/>
    </row>
    <row r="261" spans="2:38" ht="51" x14ac:dyDescent="0.25">
      <c r="B261" s="406">
        <f t="shared" si="3"/>
        <v>254</v>
      </c>
      <c r="C261" s="446" t="s">
        <v>7003</v>
      </c>
      <c r="D261" s="92"/>
      <c r="E261" s="146"/>
      <c r="F261" s="99"/>
      <c r="G261" s="439"/>
      <c r="H261" s="99"/>
      <c r="I261" s="99"/>
      <c r="J261" s="92"/>
      <c r="K261" s="99"/>
      <c r="L261" s="440"/>
      <c r="M261" s="415"/>
      <c r="N261" s="415"/>
      <c r="O261" s="409"/>
      <c r="P261" s="410"/>
      <c r="Q261" s="415"/>
      <c r="R261" s="152"/>
      <c r="S261" s="92"/>
      <c r="T261" s="99"/>
      <c r="U261" s="441"/>
      <c r="V261" s="441"/>
      <c r="W261" s="92"/>
      <c r="X261" s="92"/>
      <c r="Y261" s="442"/>
      <c r="Z261" s="443"/>
      <c r="AA261" s="443"/>
      <c r="AB261" s="443"/>
      <c r="AC261" s="443"/>
      <c r="AD261" s="92"/>
      <c r="AE261" s="443"/>
      <c r="AF261" s="443"/>
      <c r="AG261" s="92"/>
      <c r="AH261" s="413" t="s">
        <v>7333</v>
      </c>
      <c r="AI261" s="412">
        <v>0.13</v>
      </c>
      <c r="AJ261" s="412">
        <v>1977</v>
      </c>
      <c r="AK261" s="413" t="s">
        <v>7334</v>
      </c>
      <c r="AL261" s="92"/>
    </row>
    <row r="262" spans="2:38" ht="51" x14ac:dyDescent="0.25">
      <c r="B262" s="406">
        <f t="shared" si="3"/>
        <v>255</v>
      </c>
      <c r="C262" s="446" t="s">
        <v>7003</v>
      </c>
      <c r="D262" s="92"/>
      <c r="E262" s="146"/>
      <c r="F262" s="99"/>
      <c r="G262" s="439"/>
      <c r="H262" s="99"/>
      <c r="I262" s="99"/>
      <c r="J262" s="92"/>
      <c r="K262" s="99"/>
      <c r="L262" s="440"/>
      <c r="M262" s="415"/>
      <c r="N262" s="415"/>
      <c r="O262" s="410"/>
      <c r="P262" s="410"/>
      <c r="Q262" s="415"/>
      <c r="R262" s="152" t="s">
        <v>1672</v>
      </c>
      <c r="S262" s="92">
        <v>12</v>
      </c>
      <c r="T262" s="99">
        <v>1960</v>
      </c>
      <c r="U262" s="441" t="s">
        <v>1016</v>
      </c>
      <c r="V262" s="406" t="s">
        <v>7335</v>
      </c>
      <c r="W262" s="92"/>
      <c r="X262" s="92"/>
      <c r="Y262" s="442"/>
      <c r="Z262" s="443"/>
      <c r="AA262" s="443"/>
      <c r="AB262" s="443"/>
      <c r="AC262" s="443"/>
      <c r="AD262" s="92"/>
      <c r="AE262" s="443"/>
      <c r="AF262" s="443"/>
      <c r="AG262" s="92"/>
      <c r="AH262" s="411"/>
      <c r="AI262" s="412"/>
      <c r="AJ262" s="413"/>
      <c r="AK262" s="414"/>
      <c r="AL262" s="92"/>
    </row>
    <row r="263" spans="2:38" ht="39" x14ac:dyDescent="0.25">
      <c r="B263" s="406">
        <f t="shared" si="3"/>
        <v>256</v>
      </c>
      <c r="C263" s="446" t="s">
        <v>7003</v>
      </c>
      <c r="D263" s="92"/>
      <c r="E263" s="146"/>
      <c r="F263" s="99"/>
      <c r="G263" s="439"/>
      <c r="H263" s="99"/>
      <c r="I263" s="99"/>
      <c r="J263" s="92"/>
      <c r="K263" s="99"/>
      <c r="L263" s="440"/>
      <c r="M263" s="415" t="s">
        <v>7336</v>
      </c>
      <c r="N263" s="415" t="s">
        <v>7337</v>
      </c>
      <c r="O263" s="409">
        <v>0.43</v>
      </c>
      <c r="P263" s="410" t="s">
        <v>1678</v>
      </c>
      <c r="Q263" s="415" t="s">
        <v>1601</v>
      </c>
      <c r="R263" s="152"/>
      <c r="S263" s="92"/>
      <c r="T263" s="99"/>
      <c r="U263" s="441"/>
      <c r="V263" s="441"/>
      <c r="W263" s="92"/>
      <c r="X263" s="92"/>
      <c r="Y263" s="442"/>
      <c r="Z263" s="443"/>
      <c r="AA263" s="443"/>
      <c r="AB263" s="443"/>
      <c r="AC263" s="443"/>
      <c r="AD263" s="92"/>
      <c r="AE263" s="443"/>
      <c r="AF263" s="443"/>
      <c r="AG263" s="92"/>
      <c r="AH263" s="411"/>
      <c r="AI263" s="412"/>
      <c r="AJ263" s="413"/>
      <c r="AK263" s="414"/>
      <c r="AL263" s="92"/>
    </row>
    <row r="264" spans="2:38" ht="39" x14ac:dyDescent="0.25">
      <c r="B264" s="406">
        <f t="shared" ref="B264:B327" si="4">B263+1</f>
        <v>257</v>
      </c>
      <c r="C264" s="446" t="s">
        <v>7003</v>
      </c>
      <c r="D264" s="92"/>
      <c r="E264" s="146"/>
      <c r="F264" s="99"/>
      <c r="G264" s="439"/>
      <c r="H264" s="99"/>
      <c r="I264" s="99"/>
      <c r="J264" s="92"/>
      <c r="K264" s="99"/>
      <c r="L264" s="440"/>
      <c r="M264" s="415" t="s">
        <v>7338</v>
      </c>
      <c r="N264" s="415" t="s">
        <v>7339</v>
      </c>
      <c r="O264" s="409">
        <v>1.66</v>
      </c>
      <c r="P264" s="410" t="s">
        <v>1985</v>
      </c>
      <c r="Q264" s="415" t="s">
        <v>7256</v>
      </c>
      <c r="R264" s="152"/>
      <c r="S264" s="92"/>
      <c r="T264" s="99"/>
      <c r="U264" s="441"/>
      <c r="V264" s="441"/>
      <c r="W264" s="92"/>
      <c r="X264" s="92"/>
      <c r="Y264" s="442"/>
      <c r="Z264" s="443"/>
      <c r="AA264" s="443"/>
      <c r="AB264" s="443"/>
      <c r="AC264" s="443"/>
      <c r="AD264" s="92"/>
      <c r="AE264" s="443"/>
      <c r="AF264" s="443"/>
      <c r="AG264" s="92"/>
      <c r="AH264" s="411"/>
      <c r="AI264" s="412"/>
      <c r="AJ264" s="413"/>
      <c r="AK264" s="414"/>
      <c r="AL264" s="92"/>
    </row>
    <row r="265" spans="2:38" ht="51" x14ac:dyDescent="0.25">
      <c r="B265" s="406">
        <f t="shared" si="4"/>
        <v>258</v>
      </c>
      <c r="C265" s="446" t="s">
        <v>7003</v>
      </c>
      <c r="D265" s="92"/>
      <c r="E265" s="146"/>
      <c r="F265" s="99"/>
      <c r="G265" s="439"/>
      <c r="H265" s="99"/>
      <c r="I265" s="99"/>
      <c r="J265" s="92"/>
      <c r="K265" s="99"/>
      <c r="L265" s="440"/>
      <c r="M265" s="415"/>
      <c r="N265" s="415"/>
      <c r="O265" s="409"/>
      <c r="P265" s="410"/>
      <c r="Q265" s="415"/>
      <c r="R265" s="152"/>
      <c r="S265" s="92"/>
      <c r="T265" s="99"/>
      <c r="U265" s="441"/>
      <c r="V265" s="441"/>
      <c r="W265" s="92"/>
      <c r="X265" s="92"/>
      <c r="Y265" s="413" t="s">
        <v>7340</v>
      </c>
      <c r="Z265" s="412">
        <v>0.22</v>
      </c>
      <c r="AA265" s="412">
        <v>2002</v>
      </c>
      <c r="AB265" s="413" t="s">
        <v>7193</v>
      </c>
      <c r="AC265" s="412">
        <v>4</v>
      </c>
      <c r="AD265" s="92"/>
      <c r="AE265" s="412">
        <v>1</v>
      </c>
      <c r="AF265" s="412">
        <v>5</v>
      </c>
      <c r="AG265" s="92"/>
      <c r="AH265" s="413" t="s">
        <v>7341</v>
      </c>
      <c r="AI265" s="412">
        <v>0.25</v>
      </c>
      <c r="AJ265" s="412">
        <v>1960</v>
      </c>
      <c r="AK265" s="413" t="s">
        <v>592</v>
      </c>
      <c r="AL265" s="92"/>
    </row>
    <row r="266" spans="2:38" ht="51" x14ac:dyDescent="0.25">
      <c r="B266" s="406">
        <f t="shared" si="4"/>
        <v>259</v>
      </c>
      <c r="C266" s="446" t="s">
        <v>7003</v>
      </c>
      <c r="D266" s="92"/>
      <c r="E266" s="146"/>
      <c r="F266" s="99"/>
      <c r="G266" s="439"/>
      <c r="H266" s="99"/>
      <c r="I266" s="99"/>
      <c r="J266" s="92"/>
      <c r="K266" s="99"/>
      <c r="L266" s="440"/>
      <c r="M266" s="415"/>
      <c r="N266" s="415"/>
      <c r="O266" s="409"/>
      <c r="P266" s="410"/>
      <c r="Q266" s="415"/>
      <c r="R266" s="152"/>
      <c r="S266" s="92"/>
      <c r="T266" s="99"/>
      <c r="U266" s="441"/>
      <c r="V266" s="441"/>
      <c r="W266" s="92"/>
      <c r="X266" s="92"/>
      <c r="Y266" s="92"/>
      <c r="Z266" s="92"/>
      <c r="AA266" s="92"/>
      <c r="AB266" s="92"/>
      <c r="AC266" s="92"/>
      <c r="AD266" s="92"/>
      <c r="AE266" s="92"/>
      <c r="AF266" s="92"/>
      <c r="AG266" s="92"/>
      <c r="AH266" s="413" t="s">
        <v>7342</v>
      </c>
      <c r="AI266" s="412">
        <v>0.06</v>
      </c>
      <c r="AJ266" s="413"/>
      <c r="AK266" s="413"/>
      <c r="AL266" s="92"/>
    </row>
    <row r="267" spans="2:38" ht="38.25" x14ac:dyDescent="0.25">
      <c r="B267" s="406">
        <f t="shared" si="4"/>
        <v>260</v>
      </c>
      <c r="C267" s="446" t="s">
        <v>7003</v>
      </c>
      <c r="D267" s="92"/>
      <c r="E267" s="146"/>
      <c r="F267" s="99"/>
      <c r="G267" s="439"/>
      <c r="H267" s="99"/>
      <c r="I267" s="99"/>
      <c r="J267" s="92"/>
      <c r="K267" s="99"/>
      <c r="L267" s="440"/>
      <c r="M267" s="415"/>
      <c r="N267" s="415"/>
      <c r="O267" s="409"/>
      <c r="P267" s="410"/>
      <c r="Q267" s="415"/>
      <c r="R267" s="152"/>
      <c r="S267" s="92"/>
      <c r="T267" s="99"/>
      <c r="U267" s="441"/>
      <c r="V267" s="441"/>
      <c r="W267" s="92"/>
      <c r="X267" s="92"/>
      <c r="Y267" s="413" t="s">
        <v>7343</v>
      </c>
      <c r="Z267" s="412">
        <v>0.13</v>
      </c>
      <c r="AA267" s="412">
        <v>1968</v>
      </c>
      <c r="AB267" s="413" t="s">
        <v>7344</v>
      </c>
      <c r="AC267" s="412">
        <v>6</v>
      </c>
      <c r="AD267" s="92"/>
      <c r="AE267" s="412">
        <v>2</v>
      </c>
      <c r="AF267" s="412">
        <v>8</v>
      </c>
      <c r="AG267" s="92"/>
      <c r="AH267" s="413" t="s">
        <v>7345</v>
      </c>
      <c r="AI267" s="412">
        <v>0.05</v>
      </c>
      <c r="AJ267" s="412">
        <v>1998</v>
      </c>
      <c r="AK267" s="413" t="s">
        <v>534</v>
      </c>
      <c r="AL267" s="92"/>
    </row>
    <row r="268" spans="2:38" ht="38.25" x14ac:dyDescent="0.25">
      <c r="B268" s="406">
        <f t="shared" si="4"/>
        <v>261</v>
      </c>
      <c r="C268" s="446" t="s">
        <v>7003</v>
      </c>
      <c r="D268" s="92"/>
      <c r="E268" s="146"/>
      <c r="F268" s="99"/>
      <c r="G268" s="439"/>
      <c r="H268" s="99"/>
      <c r="I268" s="99"/>
      <c r="J268" s="92"/>
      <c r="K268" s="99"/>
      <c r="L268" s="440"/>
      <c r="M268" s="415"/>
      <c r="N268" s="415"/>
      <c r="O268" s="409"/>
      <c r="P268" s="410"/>
      <c r="Q268" s="415"/>
      <c r="R268" s="152"/>
      <c r="S268" s="92"/>
      <c r="T268" s="99"/>
      <c r="U268" s="441"/>
      <c r="V268" s="441"/>
      <c r="W268" s="92"/>
      <c r="X268" s="92"/>
      <c r="Y268" s="92"/>
      <c r="Z268" s="92"/>
      <c r="AA268" s="92"/>
      <c r="AB268" s="92"/>
      <c r="AC268" s="92"/>
      <c r="AD268" s="92"/>
      <c r="AE268" s="92"/>
      <c r="AF268" s="92"/>
      <c r="AG268" s="92"/>
      <c r="AH268" s="413" t="s">
        <v>7346</v>
      </c>
      <c r="AI268" s="413" t="s">
        <v>7347</v>
      </c>
      <c r="AJ268" s="412">
        <v>1995</v>
      </c>
      <c r="AK268" s="413" t="s">
        <v>7348</v>
      </c>
      <c r="AL268" s="92"/>
    </row>
    <row r="269" spans="2:38" ht="51" x14ac:dyDescent="0.25">
      <c r="B269" s="406">
        <f t="shared" si="4"/>
        <v>262</v>
      </c>
      <c r="C269" s="446" t="s">
        <v>7003</v>
      </c>
      <c r="D269" s="92"/>
      <c r="E269" s="146"/>
      <c r="F269" s="99"/>
      <c r="G269" s="439"/>
      <c r="H269" s="99"/>
      <c r="I269" s="99"/>
      <c r="J269" s="92"/>
      <c r="K269" s="99"/>
      <c r="L269" s="440"/>
      <c r="M269" s="415"/>
      <c r="N269" s="415"/>
      <c r="O269" s="409"/>
      <c r="P269" s="410"/>
      <c r="Q269" s="415"/>
      <c r="R269" s="152"/>
      <c r="S269" s="92"/>
      <c r="T269" s="99"/>
      <c r="U269" s="441"/>
      <c r="V269" s="441"/>
      <c r="W269" s="92"/>
      <c r="X269" s="92"/>
      <c r="Y269" s="92"/>
      <c r="Z269" s="92"/>
      <c r="AA269" s="92"/>
      <c r="AB269" s="92"/>
      <c r="AC269" s="92"/>
      <c r="AD269" s="92"/>
      <c r="AE269" s="92"/>
      <c r="AF269" s="92"/>
      <c r="AG269" s="92"/>
      <c r="AH269" s="413" t="s">
        <v>7349</v>
      </c>
      <c r="AI269" s="413" t="s">
        <v>7350</v>
      </c>
      <c r="AJ269" s="412">
        <v>1988</v>
      </c>
      <c r="AK269" s="413" t="s">
        <v>168</v>
      </c>
      <c r="AL269" s="92"/>
    </row>
    <row r="270" spans="2:38" ht="38.25" x14ac:dyDescent="0.25">
      <c r="B270" s="406">
        <f t="shared" si="4"/>
        <v>263</v>
      </c>
      <c r="C270" s="446" t="s">
        <v>7003</v>
      </c>
      <c r="D270" s="92"/>
      <c r="E270" s="146"/>
      <c r="F270" s="99"/>
      <c r="G270" s="439"/>
      <c r="H270" s="99"/>
      <c r="I270" s="99"/>
      <c r="J270" s="92"/>
      <c r="K270" s="99"/>
      <c r="L270" s="440"/>
      <c r="M270" s="415"/>
      <c r="N270" s="415"/>
      <c r="O270" s="409"/>
      <c r="P270" s="410"/>
      <c r="Q270" s="415"/>
      <c r="R270" s="152"/>
      <c r="S270" s="92"/>
      <c r="T270" s="99"/>
      <c r="U270" s="441"/>
      <c r="V270" s="441"/>
      <c r="W270" s="92"/>
      <c r="X270" s="92"/>
      <c r="Y270" s="92"/>
      <c r="Z270" s="92"/>
      <c r="AA270" s="92"/>
      <c r="AB270" s="92"/>
      <c r="AC270" s="92"/>
      <c r="AD270" s="92"/>
      <c r="AE270" s="92"/>
      <c r="AF270" s="92"/>
      <c r="AG270" s="92"/>
      <c r="AH270" s="413" t="s">
        <v>7351</v>
      </c>
      <c r="AI270" s="413" t="s">
        <v>7352</v>
      </c>
      <c r="AJ270" s="412">
        <v>2009</v>
      </c>
      <c r="AK270" s="413" t="s">
        <v>7353</v>
      </c>
      <c r="AL270" s="92"/>
    </row>
    <row r="271" spans="2:38" ht="38.25" x14ac:dyDescent="0.25">
      <c r="B271" s="406">
        <f t="shared" si="4"/>
        <v>264</v>
      </c>
      <c r="C271" s="446" t="s">
        <v>7003</v>
      </c>
      <c r="D271" s="92"/>
      <c r="E271" s="146"/>
      <c r="F271" s="99"/>
      <c r="G271" s="439"/>
      <c r="H271" s="99"/>
      <c r="I271" s="99"/>
      <c r="J271" s="92"/>
      <c r="K271" s="99"/>
      <c r="L271" s="440"/>
      <c r="M271" s="415"/>
      <c r="N271" s="415"/>
      <c r="O271" s="409"/>
      <c r="P271" s="410"/>
      <c r="Q271" s="415"/>
      <c r="R271" s="152"/>
      <c r="S271" s="92"/>
      <c r="T271" s="99"/>
      <c r="U271" s="441"/>
      <c r="V271" s="441"/>
      <c r="W271" s="92"/>
      <c r="X271" s="92"/>
      <c r="Y271" s="92"/>
      <c r="Z271" s="92"/>
      <c r="AA271" s="92"/>
      <c r="AB271" s="92"/>
      <c r="AC271" s="92"/>
      <c r="AD271" s="92"/>
      <c r="AE271" s="92"/>
      <c r="AF271" s="92"/>
      <c r="AG271" s="92"/>
      <c r="AH271" s="413" t="s">
        <v>7354</v>
      </c>
      <c r="AI271" s="412">
        <v>0.25</v>
      </c>
      <c r="AJ271" s="412">
        <v>2001</v>
      </c>
      <c r="AK271" s="413" t="s">
        <v>7233</v>
      </c>
      <c r="AL271" s="92"/>
    </row>
    <row r="272" spans="2:38" ht="51" x14ac:dyDescent="0.25">
      <c r="B272" s="406">
        <f t="shared" si="4"/>
        <v>265</v>
      </c>
      <c r="C272" s="446" t="s">
        <v>7003</v>
      </c>
      <c r="D272" s="92"/>
      <c r="E272" s="146"/>
      <c r="F272" s="99"/>
      <c r="G272" s="439"/>
      <c r="H272" s="99"/>
      <c r="I272" s="99"/>
      <c r="J272" s="92"/>
      <c r="K272" s="99"/>
      <c r="L272" s="440"/>
      <c r="M272" s="415"/>
      <c r="N272" s="415"/>
      <c r="O272" s="409"/>
      <c r="P272" s="410"/>
      <c r="Q272" s="415"/>
      <c r="R272" s="152"/>
      <c r="S272" s="92"/>
      <c r="T272" s="99"/>
      <c r="U272" s="441"/>
      <c r="V272" s="441"/>
      <c r="W272" s="92"/>
      <c r="X272" s="92"/>
      <c r="Y272" s="92"/>
      <c r="Z272" s="92"/>
      <c r="AA272" s="92"/>
      <c r="AB272" s="92"/>
      <c r="AC272" s="92"/>
      <c r="AD272" s="92"/>
      <c r="AE272" s="92"/>
      <c r="AF272" s="92"/>
      <c r="AG272" s="92"/>
      <c r="AH272" s="413" t="s">
        <v>7355</v>
      </c>
      <c r="AI272" s="413" t="s">
        <v>7356</v>
      </c>
      <c r="AJ272" s="412">
        <v>1968</v>
      </c>
      <c r="AK272" s="413" t="s">
        <v>7357</v>
      </c>
      <c r="AL272" s="92"/>
    </row>
    <row r="273" spans="2:38" ht="102" x14ac:dyDescent="0.25">
      <c r="B273" s="406">
        <f t="shared" si="4"/>
        <v>266</v>
      </c>
      <c r="C273" s="446"/>
      <c r="D273" s="92"/>
      <c r="E273" s="146"/>
      <c r="F273" s="99"/>
      <c r="G273" s="439"/>
      <c r="H273" s="99"/>
      <c r="I273" s="99"/>
      <c r="J273" s="92"/>
      <c r="K273" s="99"/>
      <c r="L273" s="440"/>
      <c r="M273" s="415"/>
      <c r="N273" s="415"/>
      <c r="O273" s="409"/>
      <c r="P273" s="410"/>
      <c r="Q273" s="415"/>
      <c r="R273" s="152"/>
      <c r="S273" s="92"/>
      <c r="T273" s="99"/>
      <c r="U273" s="441"/>
      <c r="V273" s="441"/>
      <c r="W273" s="92"/>
      <c r="X273" s="92"/>
      <c r="Y273" s="92"/>
      <c r="Z273" s="92"/>
      <c r="AA273" s="92"/>
      <c r="AB273" s="92"/>
      <c r="AC273" s="92"/>
      <c r="AD273" s="92"/>
      <c r="AE273" s="92"/>
      <c r="AF273" s="92"/>
      <c r="AG273" s="92"/>
      <c r="AH273" s="413" t="s">
        <v>7358</v>
      </c>
      <c r="AI273" s="413" t="s">
        <v>7359</v>
      </c>
      <c r="AJ273" s="412">
        <v>2021</v>
      </c>
      <c r="AK273" s="413" t="s">
        <v>291</v>
      </c>
      <c r="AL273" s="92"/>
    </row>
    <row r="274" spans="2:38" ht="25.5" x14ac:dyDescent="0.25">
      <c r="B274" s="406">
        <f t="shared" si="4"/>
        <v>267</v>
      </c>
      <c r="C274" s="446" t="s">
        <v>7003</v>
      </c>
      <c r="D274" s="92"/>
      <c r="E274" s="146"/>
      <c r="F274" s="99"/>
      <c r="G274" s="439"/>
      <c r="H274" s="99"/>
      <c r="I274" s="99"/>
      <c r="J274" s="92"/>
      <c r="K274" s="99"/>
      <c r="L274" s="440"/>
      <c r="M274" s="415"/>
      <c r="N274" s="415"/>
      <c r="O274" s="410"/>
      <c r="P274" s="410"/>
      <c r="Q274" s="415"/>
      <c r="R274" s="152" t="s">
        <v>1674</v>
      </c>
      <c r="S274" s="92">
        <v>13</v>
      </c>
      <c r="T274" s="99">
        <v>1974</v>
      </c>
      <c r="U274" s="441" t="s">
        <v>1016</v>
      </c>
      <c r="V274" s="406" t="s">
        <v>6913</v>
      </c>
      <c r="W274" s="92"/>
      <c r="X274" s="92"/>
      <c r="Y274" s="442"/>
      <c r="Z274" s="443"/>
      <c r="AA274" s="443"/>
      <c r="AB274" s="443"/>
      <c r="AC274" s="443"/>
      <c r="AD274" s="92"/>
      <c r="AE274" s="443"/>
      <c r="AF274" s="443"/>
      <c r="AG274" s="92"/>
      <c r="AH274" s="411"/>
      <c r="AI274" s="412"/>
      <c r="AJ274" s="413"/>
      <c r="AK274" s="414"/>
      <c r="AL274" s="92"/>
    </row>
    <row r="275" spans="2:38" ht="39" x14ac:dyDescent="0.25">
      <c r="B275" s="406">
        <f t="shared" si="4"/>
        <v>268</v>
      </c>
      <c r="C275" s="446" t="s">
        <v>7003</v>
      </c>
      <c r="D275" s="92"/>
      <c r="E275" s="146"/>
      <c r="F275" s="99"/>
      <c r="G275" s="439"/>
      <c r="H275" s="99"/>
      <c r="I275" s="99"/>
      <c r="J275" s="92"/>
      <c r="K275" s="99"/>
      <c r="L275" s="440"/>
      <c r="M275" s="415" t="s">
        <v>7360</v>
      </c>
      <c r="N275" s="415" t="s">
        <v>7361</v>
      </c>
      <c r="O275" s="409">
        <v>0.9</v>
      </c>
      <c r="P275" s="410" t="s">
        <v>6925</v>
      </c>
      <c r="Q275" s="415" t="s">
        <v>1598</v>
      </c>
      <c r="R275" s="152"/>
      <c r="S275" s="92"/>
      <c r="T275" s="99"/>
      <c r="U275" s="441"/>
      <c r="V275" s="441"/>
      <c r="W275" s="92"/>
      <c r="X275" s="92"/>
      <c r="Y275" s="442"/>
      <c r="Z275" s="443"/>
      <c r="AA275" s="443"/>
      <c r="AB275" s="443"/>
      <c r="AC275" s="443"/>
      <c r="AD275" s="92"/>
      <c r="AE275" s="443"/>
      <c r="AF275" s="443"/>
      <c r="AG275" s="92"/>
      <c r="AH275" s="411"/>
      <c r="AI275" s="412"/>
      <c r="AJ275" s="413"/>
      <c r="AK275" s="414"/>
      <c r="AL275" s="92"/>
    </row>
    <row r="276" spans="2:38" ht="51" x14ac:dyDescent="0.25">
      <c r="B276" s="406">
        <f t="shared" si="4"/>
        <v>269</v>
      </c>
      <c r="C276" s="446" t="s">
        <v>7003</v>
      </c>
      <c r="D276" s="92"/>
      <c r="E276" s="146"/>
      <c r="F276" s="99"/>
      <c r="G276" s="439"/>
      <c r="H276" s="99"/>
      <c r="I276" s="99"/>
      <c r="J276" s="92"/>
      <c r="K276" s="99"/>
      <c r="L276" s="440"/>
      <c r="M276" s="415"/>
      <c r="N276" s="415"/>
      <c r="O276" s="409"/>
      <c r="P276" s="410"/>
      <c r="Q276" s="415"/>
      <c r="R276" s="152"/>
      <c r="S276" s="92"/>
      <c r="T276" s="99"/>
      <c r="U276" s="441"/>
      <c r="V276" s="441"/>
      <c r="W276" s="92"/>
      <c r="X276" s="92"/>
      <c r="Y276" s="442"/>
      <c r="Z276" s="443"/>
      <c r="AA276" s="443"/>
      <c r="AB276" s="443"/>
      <c r="AC276" s="443"/>
      <c r="AD276" s="92"/>
      <c r="AE276" s="443"/>
      <c r="AF276" s="443"/>
      <c r="AG276" s="92"/>
      <c r="AH276" s="413" t="s">
        <v>7362</v>
      </c>
      <c r="AI276" s="412">
        <v>0.12</v>
      </c>
      <c r="AJ276" s="412">
        <v>1977</v>
      </c>
      <c r="AK276" s="413" t="s">
        <v>592</v>
      </c>
      <c r="AL276" s="92"/>
    </row>
    <row r="277" spans="2:38" ht="38.25" x14ac:dyDescent="0.25">
      <c r="B277" s="406">
        <f t="shared" si="4"/>
        <v>270</v>
      </c>
      <c r="C277" s="446" t="s">
        <v>7003</v>
      </c>
      <c r="D277" s="92"/>
      <c r="E277" s="146"/>
      <c r="F277" s="99"/>
      <c r="G277" s="439"/>
      <c r="H277" s="99"/>
      <c r="I277" s="99"/>
      <c r="J277" s="92"/>
      <c r="K277" s="99"/>
      <c r="L277" s="440"/>
      <c r="M277" s="415"/>
      <c r="N277" s="415"/>
      <c r="O277" s="409"/>
      <c r="P277" s="410"/>
      <c r="Q277" s="415"/>
      <c r="R277" s="152"/>
      <c r="S277" s="92"/>
      <c r="T277" s="99"/>
      <c r="U277" s="441"/>
      <c r="V277" s="441"/>
      <c r="W277" s="92"/>
      <c r="X277" s="92"/>
      <c r="Y277" s="442"/>
      <c r="Z277" s="443"/>
      <c r="AA277" s="443"/>
      <c r="AB277" s="443"/>
      <c r="AC277" s="443"/>
      <c r="AD277" s="92"/>
      <c r="AE277" s="443"/>
      <c r="AF277" s="443"/>
      <c r="AG277" s="92"/>
      <c r="AH277" s="413" t="s">
        <v>7363</v>
      </c>
      <c r="AI277" s="412">
        <v>0.25</v>
      </c>
      <c r="AJ277" s="412">
        <v>1977</v>
      </c>
      <c r="AK277" s="413" t="s">
        <v>46</v>
      </c>
      <c r="AL277" s="92"/>
    </row>
    <row r="278" spans="2:38" ht="38.25" x14ac:dyDescent="0.25">
      <c r="B278" s="406">
        <f t="shared" si="4"/>
        <v>271</v>
      </c>
      <c r="C278" s="446" t="s">
        <v>7003</v>
      </c>
      <c r="D278" s="92"/>
      <c r="E278" s="146"/>
      <c r="F278" s="99"/>
      <c r="G278" s="439"/>
      <c r="H278" s="99"/>
      <c r="I278" s="99"/>
      <c r="J278" s="92"/>
      <c r="K278" s="99"/>
      <c r="L278" s="440"/>
      <c r="M278" s="415"/>
      <c r="N278" s="415"/>
      <c r="O278" s="409"/>
      <c r="P278" s="410"/>
      <c r="Q278" s="415"/>
      <c r="R278" s="152"/>
      <c r="S278" s="92"/>
      <c r="T278" s="99"/>
      <c r="U278" s="441"/>
      <c r="V278" s="441"/>
      <c r="W278" s="92"/>
      <c r="X278" s="92"/>
      <c r="Y278" s="442"/>
      <c r="Z278" s="443"/>
      <c r="AA278" s="443"/>
      <c r="AB278" s="443"/>
      <c r="AC278" s="443"/>
      <c r="AD278" s="92"/>
      <c r="AE278" s="443"/>
      <c r="AF278" s="443"/>
      <c r="AG278" s="92"/>
      <c r="AH278" s="413" t="s">
        <v>7364</v>
      </c>
      <c r="AI278" s="412">
        <v>0.35</v>
      </c>
      <c r="AJ278" s="412">
        <v>1977</v>
      </c>
      <c r="AK278" s="413" t="s">
        <v>7080</v>
      </c>
      <c r="AL278" s="92"/>
    </row>
    <row r="279" spans="2:38" ht="38.25" x14ac:dyDescent="0.25">
      <c r="B279" s="406">
        <f t="shared" si="4"/>
        <v>272</v>
      </c>
      <c r="C279" s="446" t="s">
        <v>7003</v>
      </c>
      <c r="D279" s="92"/>
      <c r="E279" s="146"/>
      <c r="F279" s="99"/>
      <c r="G279" s="439"/>
      <c r="H279" s="99"/>
      <c r="I279" s="99"/>
      <c r="J279" s="92"/>
      <c r="K279" s="99"/>
      <c r="L279" s="440"/>
      <c r="M279" s="415"/>
      <c r="N279" s="415"/>
      <c r="O279" s="409"/>
      <c r="P279" s="410"/>
      <c r="Q279" s="415"/>
      <c r="R279" s="152"/>
      <c r="S279" s="92"/>
      <c r="T279" s="99"/>
      <c r="U279" s="441"/>
      <c r="V279" s="441"/>
      <c r="W279" s="92"/>
      <c r="X279" s="92"/>
      <c r="Y279" s="442"/>
      <c r="Z279" s="443"/>
      <c r="AA279" s="443"/>
      <c r="AB279" s="443"/>
      <c r="AC279" s="443"/>
      <c r="AD279" s="92"/>
      <c r="AE279" s="443"/>
      <c r="AF279" s="443"/>
      <c r="AG279" s="92"/>
      <c r="AH279" s="413" t="s">
        <v>7365</v>
      </c>
      <c r="AI279" s="412">
        <v>0.15</v>
      </c>
      <c r="AJ279" s="412">
        <v>1977</v>
      </c>
      <c r="AK279" s="413" t="s">
        <v>6950</v>
      </c>
      <c r="AL279" s="92"/>
    </row>
    <row r="280" spans="2:38" ht="51" x14ac:dyDescent="0.25">
      <c r="B280" s="406">
        <f t="shared" si="4"/>
        <v>273</v>
      </c>
      <c r="C280" s="446" t="s">
        <v>7003</v>
      </c>
      <c r="D280" s="92"/>
      <c r="E280" s="146"/>
      <c r="F280" s="99"/>
      <c r="G280" s="439"/>
      <c r="H280" s="99"/>
      <c r="I280" s="99"/>
      <c r="J280" s="92"/>
      <c r="K280" s="99"/>
      <c r="L280" s="440"/>
      <c r="M280" s="415"/>
      <c r="N280" s="415"/>
      <c r="O280" s="409"/>
      <c r="P280" s="410"/>
      <c r="Q280" s="415"/>
      <c r="R280" s="152"/>
      <c r="S280" s="92"/>
      <c r="T280" s="99"/>
      <c r="U280" s="441"/>
      <c r="V280" s="441"/>
      <c r="W280" s="92"/>
      <c r="X280" s="92"/>
      <c r="Y280" s="442"/>
      <c r="Z280" s="443"/>
      <c r="AA280" s="443"/>
      <c r="AB280" s="443"/>
      <c r="AC280" s="443"/>
      <c r="AD280" s="92"/>
      <c r="AE280" s="443"/>
      <c r="AF280" s="443"/>
      <c r="AG280" s="92"/>
      <c r="AH280" s="413" t="s">
        <v>7366</v>
      </c>
      <c r="AI280" s="412">
        <v>0.05</v>
      </c>
      <c r="AJ280" s="412">
        <v>1977</v>
      </c>
      <c r="AK280" s="413" t="s">
        <v>7080</v>
      </c>
      <c r="AL280" s="92"/>
    </row>
    <row r="281" spans="2:38" ht="63.75" x14ac:dyDescent="0.25">
      <c r="B281" s="406">
        <f t="shared" si="4"/>
        <v>274</v>
      </c>
      <c r="C281" s="446" t="s">
        <v>7003</v>
      </c>
      <c r="D281" s="92"/>
      <c r="E281" s="146"/>
      <c r="F281" s="99"/>
      <c r="G281" s="439"/>
      <c r="H281" s="99"/>
      <c r="I281" s="99"/>
      <c r="J281" s="92"/>
      <c r="K281" s="99"/>
      <c r="L281" s="440"/>
      <c r="M281" s="415"/>
      <c r="N281" s="415"/>
      <c r="O281" s="409"/>
      <c r="P281" s="410"/>
      <c r="Q281" s="415"/>
      <c r="R281" s="152"/>
      <c r="S281" s="92"/>
      <c r="T281" s="99"/>
      <c r="U281" s="441"/>
      <c r="V281" s="441"/>
      <c r="W281" s="92"/>
      <c r="X281" s="92"/>
      <c r="Y281" s="442"/>
      <c r="Z281" s="443"/>
      <c r="AA281" s="443"/>
      <c r="AB281" s="443"/>
      <c r="AC281" s="443"/>
      <c r="AD281" s="92"/>
      <c r="AE281" s="443"/>
      <c r="AF281" s="443"/>
      <c r="AG281" s="92"/>
      <c r="AH281" s="413" t="s">
        <v>7367</v>
      </c>
      <c r="AI281" s="413" t="s">
        <v>7302</v>
      </c>
      <c r="AJ281" s="412">
        <v>1995</v>
      </c>
      <c r="AK281" s="413" t="s">
        <v>7368</v>
      </c>
      <c r="AL281" s="92"/>
    </row>
    <row r="282" spans="2:38" ht="38.25" x14ac:dyDescent="0.25">
      <c r="B282" s="406">
        <f t="shared" si="4"/>
        <v>275</v>
      </c>
      <c r="C282" s="446" t="s">
        <v>7003</v>
      </c>
      <c r="D282" s="92"/>
      <c r="E282" s="146"/>
      <c r="F282" s="99"/>
      <c r="G282" s="439"/>
      <c r="H282" s="99"/>
      <c r="I282" s="99"/>
      <c r="J282" s="92"/>
      <c r="K282" s="99"/>
      <c r="L282" s="440"/>
      <c r="M282" s="415"/>
      <c r="N282" s="415"/>
      <c r="O282" s="409"/>
      <c r="P282" s="410"/>
      <c r="Q282" s="415"/>
      <c r="R282" s="152"/>
      <c r="S282" s="92"/>
      <c r="T282" s="99"/>
      <c r="U282" s="441"/>
      <c r="V282" s="441"/>
      <c r="W282" s="92"/>
      <c r="X282" s="92"/>
      <c r="Y282" s="442"/>
      <c r="Z282" s="443"/>
      <c r="AA282" s="443"/>
      <c r="AB282" s="443"/>
      <c r="AC282" s="443"/>
      <c r="AD282" s="92"/>
      <c r="AE282" s="443"/>
      <c r="AF282" s="443"/>
      <c r="AG282" s="92"/>
      <c r="AH282" s="413" t="s">
        <v>7363</v>
      </c>
      <c r="AI282" s="412">
        <v>0.25</v>
      </c>
      <c r="AJ282" s="412">
        <v>1977</v>
      </c>
      <c r="AK282" s="413" t="s">
        <v>596</v>
      </c>
      <c r="AL282" s="92"/>
    </row>
    <row r="283" spans="2:38" ht="38.25" x14ac:dyDescent="0.25">
      <c r="B283" s="406">
        <f t="shared" si="4"/>
        <v>276</v>
      </c>
      <c r="C283" s="446" t="s">
        <v>7003</v>
      </c>
      <c r="D283" s="92"/>
      <c r="E283" s="146"/>
      <c r="F283" s="99"/>
      <c r="G283" s="439"/>
      <c r="H283" s="99"/>
      <c r="I283" s="99"/>
      <c r="J283" s="92"/>
      <c r="K283" s="99"/>
      <c r="L283" s="440"/>
      <c r="M283" s="415"/>
      <c r="N283" s="415"/>
      <c r="O283" s="409"/>
      <c r="P283" s="410"/>
      <c r="Q283" s="415"/>
      <c r="R283" s="152"/>
      <c r="S283" s="92"/>
      <c r="T283" s="99"/>
      <c r="U283" s="441"/>
      <c r="V283" s="441"/>
      <c r="W283" s="92"/>
      <c r="X283" s="92"/>
      <c r="Y283" s="442"/>
      <c r="Z283" s="443"/>
      <c r="AA283" s="443"/>
      <c r="AB283" s="443"/>
      <c r="AC283" s="443"/>
      <c r="AD283" s="92"/>
      <c r="AE283" s="443"/>
      <c r="AF283" s="443"/>
      <c r="AG283" s="92"/>
      <c r="AH283" s="413" t="s">
        <v>7369</v>
      </c>
      <c r="AI283" s="412">
        <v>0.125</v>
      </c>
      <c r="AJ283" s="413">
        <v>1969</v>
      </c>
      <c r="AK283" s="406" t="s">
        <v>7370</v>
      </c>
      <c r="AL283" s="92"/>
    </row>
    <row r="284" spans="2:38" ht="25.5" x14ac:dyDescent="0.25">
      <c r="B284" s="406">
        <f t="shared" si="4"/>
        <v>277</v>
      </c>
      <c r="C284" s="446" t="s">
        <v>7003</v>
      </c>
      <c r="D284" s="92"/>
      <c r="E284" s="146"/>
      <c r="F284" s="99"/>
      <c r="G284" s="439"/>
      <c r="H284" s="99"/>
      <c r="I284" s="99"/>
      <c r="J284" s="92"/>
      <c r="K284" s="99"/>
      <c r="L284" s="440"/>
      <c r="M284" s="415"/>
      <c r="N284" s="415"/>
      <c r="O284" s="409"/>
      <c r="P284" s="409"/>
      <c r="Q284" s="415"/>
      <c r="R284" s="152" t="s">
        <v>1677</v>
      </c>
      <c r="S284" s="92">
        <v>14</v>
      </c>
      <c r="T284" s="99">
        <v>1974</v>
      </c>
      <c r="U284" s="441" t="s">
        <v>1016</v>
      </c>
      <c r="V284" s="406" t="s">
        <v>6962</v>
      </c>
      <c r="W284" s="92"/>
      <c r="X284" s="92"/>
      <c r="Y284" s="442"/>
      <c r="Z284" s="443"/>
      <c r="AA284" s="443"/>
      <c r="AB284" s="443"/>
      <c r="AC284" s="443"/>
      <c r="AD284" s="92"/>
      <c r="AE284" s="443"/>
      <c r="AF284" s="443"/>
      <c r="AG284" s="92"/>
      <c r="AH284" s="411"/>
      <c r="AI284" s="412"/>
      <c r="AJ284" s="413"/>
      <c r="AK284" s="414"/>
      <c r="AL284" s="92"/>
    </row>
    <row r="285" spans="2:38" ht="39" x14ac:dyDescent="0.25">
      <c r="B285" s="406">
        <f t="shared" si="4"/>
        <v>278</v>
      </c>
      <c r="C285" s="446" t="s">
        <v>7003</v>
      </c>
      <c r="D285" s="92"/>
      <c r="E285" s="146"/>
      <c r="F285" s="99"/>
      <c r="G285" s="439"/>
      <c r="H285" s="99"/>
      <c r="I285" s="99"/>
      <c r="J285" s="92"/>
      <c r="K285" s="99"/>
      <c r="L285" s="440"/>
      <c r="M285" s="415" t="s">
        <v>7371</v>
      </c>
      <c r="N285" s="415" t="s">
        <v>7372</v>
      </c>
      <c r="O285" s="409">
        <v>0.3</v>
      </c>
      <c r="P285" s="410" t="s">
        <v>7230</v>
      </c>
      <c r="Q285" s="415" t="s">
        <v>7178</v>
      </c>
      <c r="R285" s="152"/>
      <c r="S285" s="92"/>
      <c r="T285" s="99"/>
      <c r="U285" s="441"/>
      <c r="V285" s="441"/>
      <c r="W285" s="92"/>
      <c r="X285" s="92"/>
      <c r="Y285" s="442"/>
      <c r="Z285" s="443"/>
      <c r="AA285" s="443"/>
      <c r="AB285" s="443"/>
      <c r="AC285" s="443"/>
      <c r="AD285" s="92"/>
      <c r="AE285" s="443"/>
      <c r="AF285" s="443"/>
      <c r="AG285" s="92"/>
      <c r="AH285" s="411"/>
      <c r="AI285" s="412"/>
      <c r="AJ285" s="413"/>
      <c r="AK285" s="414"/>
      <c r="AL285" s="92"/>
    </row>
    <row r="286" spans="2:38" ht="39" x14ac:dyDescent="0.25">
      <c r="B286" s="406">
        <f t="shared" si="4"/>
        <v>279</v>
      </c>
      <c r="C286" s="446" t="s">
        <v>7003</v>
      </c>
      <c r="D286" s="92"/>
      <c r="E286" s="146"/>
      <c r="F286" s="99"/>
      <c r="G286" s="439"/>
      <c r="H286" s="99"/>
      <c r="I286" s="99"/>
      <c r="J286" s="92"/>
      <c r="K286" s="99"/>
      <c r="L286" s="440"/>
      <c r="M286" s="415" t="s">
        <v>7373</v>
      </c>
      <c r="N286" s="415" t="s">
        <v>7374</v>
      </c>
      <c r="O286" s="436">
        <v>0.6</v>
      </c>
      <c r="P286" s="410" t="s">
        <v>7375</v>
      </c>
      <c r="Q286" s="415" t="s">
        <v>7256</v>
      </c>
      <c r="R286" s="152"/>
      <c r="S286" s="92"/>
      <c r="T286" s="99"/>
      <c r="U286" s="441"/>
      <c r="V286" s="441"/>
      <c r="W286" s="92"/>
      <c r="X286" s="92"/>
      <c r="Y286" s="442"/>
      <c r="Z286" s="443"/>
      <c r="AA286" s="443"/>
      <c r="AB286" s="443"/>
      <c r="AC286" s="443"/>
      <c r="AD286" s="92"/>
      <c r="AE286" s="443"/>
      <c r="AF286" s="443"/>
      <c r="AG286" s="92"/>
      <c r="AH286" s="411"/>
      <c r="AI286" s="412"/>
      <c r="AJ286" s="413"/>
      <c r="AK286" s="414"/>
      <c r="AL286" s="92"/>
    </row>
    <row r="287" spans="2:38" ht="38.25" x14ac:dyDescent="0.25">
      <c r="B287" s="406">
        <f t="shared" si="4"/>
        <v>280</v>
      </c>
      <c r="C287" s="446" t="s">
        <v>7003</v>
      </c>
      <c r="D287" s="92"/>
      <c r="E287" s="146"/>
      <c r="F287" s="99"/>
      <c r="G287" s="439"/>
      <c r="H287" s="99"/>
      <c r="I287" s="99"/>
      <c r="J287" s="92"/>
      <c r="K287" s="99"/>
      <c r="L287" s="440"/>
      <c r="M287" s="415"/>
      <c r="N287" s="415"/>
      <c r="O287" s="436"/>
      <c r="P287" s="410"/>
      <c r="Q287" s="415"/>
      <c r="R287" s="152"/>
      <c r="S287" s="92"/>
      <c r="T287" s="99"/>
      <c r="U287" s="441"/>
      <c r="V287" s="441"/>
      <c r="W287" s="92"/>
      <c r="X287" s="92"/>
      <c r="Y287" s="442"/>
      <c r="Z287" s="443"/>
      <c r="AA287" s="443"/>
      <c r="AB287" s="443"/>
      <c r="AC287" s="443"/>
      <c r="AD287" s="92"/>
      <c r="AE287" s="443"/>
      <c r="AF287" s="443"/>
      <c r="AG287" s="92"/>
      <c r="AH287" s="413" t="s">
        <v>7376</v>
      </c>
      <c r="AI287" s="412">
        <v>0.11</v>
      </c>
      <c r="AJ287" s="412">
        <v>1976</v>
      </c>
      <c r="AK287" s="413" t="s">
        <v>596</v>
      </c>
      <c r="AL287" s="92"/>
    </row>
    <row r="288" spans="2:38" ht="38.25" x14ac:dyDescent="0.25">
      <c r="B288" s="406">
        <f t="shared" si="4"/>
        <v>281</v>
      </c>
      <c r="C288" s="446" t="s">
        <v>7003</v>
      </c>
      <c r="D288" s="92"/>
      <c r="E288" s="146"/>
      <c r="F288" s="99"/>
      <c r="G288" s="439"/>
      <c r="H288" s="99"/>
      <c r="I288" s="99"/>
      <c r="J288" s="92"/>
      <c r="K288" s="99"/>
      <c r="L288" s="440"/>
      <c r="M288" s="415"/>
      <c r="N288" s="415"/>
      <c r="O288" s="436"/>
      <c r="P288" s="410"/>
      <c r="Q288" s="415"/>
      <c r="R288" s="152"/>
      <c r="S288" s="92"/>
      <c r="T288" s="99"/>
      <c r="U288" s="441"/>
      <c r="V288" s="441"/>
      <c r="W288" s="92"/>
      <c r="X288" s="92"/>
      <c r="Y288" s="442"/>
      <c r="Z288" s="443"/>
      <c r="AA288" s="443"/>
      <c r="AB288" s="443"/>
      <c r="AC288" s="443"/>
      <c r="AD288" s="92"/>
      <c r="AE288" s="443"/>
      <c r="AF288" s="443"/>
      <c r="AG288" s="92"/>
      <c r="AH288" s="413" t="s">
        <v>7376</v>
      </c>
      <c r="AI288" s="412">
        <v>0.13</v>
      </c>
      <c r="AJ288" s="412">
        <v>1976</v>
      </c>
      <c r="AK288" s="413" t="s">
        <v>596</v>
      </c>
      <c r="AL288" s="92"/>
    </row>
    <row r="289" spans="2:38" ht="38.25" x14ac:dyDescent="0.25">
      <c r="B289" s="406">
        <f t="shared" si="4"/>
        <v>282</v>
      </c>
      <c r="C289" s="446" t="s">
        <v>7003</v>
      </c>
      <c r="D289" s="92"/>
      <c r="E289" s="146"/>
      <c r="F289" s="99"/>
      <c r="G289" s="439"/>
      <c r="H289" s="99"/>
      <c r="I289" s="99"/>
      <c r="J289" s="92"/>
      <c r="K289" s="99"/>
      <c r="L289" s="440"/>
      <c r="M289" s="415"/>
      <c r="N289" s="415"/>
      <c r="O289" s="436"/>
      <c r="P289" s="410"/>
      <c r="Q289" s="415"/>
      <c r="R289" s="152"/>
      <c r="S289" s="92"/>
      <c r="T289" s="99"/>
      <c r="U289" s="441"/>
      <c r="V289" s="441"/>
      <c r="W289" s="92"/>
      <c r="X289" s="92"/>
      <c r="Y289" s="442"/>
      <c r="Z289" s="443"/>
      <c r="AA289" s="443"/>
      <c r="AB289" s="443"/>
      <c r="AC289" s="443"/>
      <c r="AD289" s="92"/>
      <c r="AE289" s="443"/>
      <c r="AF289" s="443"/>
      <c r="AG289" s="92"/>
      <c r="AH289" s="413" t="s">
        <v>7377</v>
      </c>
      <c r="AI289" s="412">
        <v>0.06</v>
      </c>
      <c r="AJ289" s="412">
        <v>1975</v>
      </c>
      <c r="AK289" s="413" t="s">
        <v>596</v>
      </c>
      <c r="AL289" s="92"/>
    </row>
    <row r="290" spans="2:38" ht="51" x14ac:dyDescent="0.25">
      <c r="B290" s="406">
        <f t="shared" si="4"/>
        <v>283</v>
      </c>
      <c r="C290" s="446" t="s">
        <v>7003</v>
      </c>
      <c r="D290" s="92"/>
      <c r="E290" s="146"/>
      <c r="F290" s="99"/>
      <c r="G290" s="439"/>
      <c r="H290" s="99"/>
      <c r="I290" s="99"/>
      <c r="J290" s="92"/>
      <c r="K290" s="99"/>
      <c r="L290" s="440"/>
      <c r="M290" s="415"/>
      <c r="N290" s="415"/>
      <c r="O290" s="436"/>
      <c r="P290" s="410"/>
      <c r="Q290" s="415"/>
      <c r="R290" s="152"/>
      <c r="S290" s="92"/>
      <c r="T290" s="99"/>
      <c r="U290" s="441"/>
      <c r="V290" s="441"/>
      <c r="W290" s="92"/>
      <c r="X290" s="92"/>
      <c r="Y290" s="442"/>
      <c r="Z290" s="443"/>
      <c r="AA290" s="443"/>
      <c r="AB290" s="443"/>
      <c r="AC290" s="443"/>
      <c r="AD290" s="92"/>
      <c r="AE290" s="443"/>
      <c r="AF290" s="443"/>
      <c r="AG290" s="92"/>
      <c r="AH290" s="413" t="s">
        <v>7378</v>
      </c>
      <c r="AI290" s="412">
        <v>0.05</v>
      </c>
      <c r="AJ290" s="412">
        <v>1977</v>
      </c>
      <c r="AK290" s="413" t="s">
        <v>596</v>
      </c>
      <c r="AL290" s="92"/>
    </row>
    <row r="291" spans="2:38" ht="38.25" x14ac:dyDescent="0.25">
      <c r="B291" s="406">
        <f t="shared" si="4"/>
        <v>284</v>
      </c>
      <c r="C291" s="446" t="s">
        <v>7003</v>
      </c>
      <c r="D291" s="92"/>
      <c r="E291" s="146"/>
      <c r="F291" s="99"/>
      <c r="G291" s="439"/>
      <c r="H291" s="99"/>
      <c r="I291" s="99"/>
      <c r="J291" s="92"/>
      <c r="K291" s="99"/>
      <c r="L291" s="440"/>
      <c r="M291" s="415"/>
      <c r="N291" s="415"/>
      <c r="O291" s="436"/>
      <c r="P291" s="410"/>
      <c r="Q291" s="415"/>
      <c r="R291" s="152"/>
      <c r="S291" s="92"/>
      <c r="T291" s="99"/>
      <c r="U291" s="441"/>
      <c r="V291" s="441"/>
      <c r="W291" s="92"/>
      <c r="X291" s="92"/>
      <c r="Y291" s="442"/>
      <c r="Z291" s="443"/>
      <c r="AA291" s="443"/>
      <c r="AB291" s="443"/>
      <c r="AC291" s="443"/>
      <c r="AD291" s="92"/>
      <c r="AE291" s="443"/>
      <c r="AF291" s="443"/>
      <c r="AG291" s="92"/>
      <c r="AH291" s="413" t="s">
        <v>7379</v>
      </c>
      <c r="AI291" s="412">
        <v>0.05</v>
      </c>
      <c r="AJ291" s="412">
        <v>1976</v>
      </c>
      <c r="AK291" s="413" t="s">
        <v>596</v>
      </c>
      <c r="AL291" s="92"/>
    </row>
    <row r="292" spans="2:38" ht="38.25" x14ac:dyDescent="0.25">
      <c r="B292" s="406">
        <f t="shared" si="4"/>
        <v>285</v>
      </c>
      <c r="C292" s="446" t="s">
        <v>7003</v>
      </c>
      <c r="D292" s="92"/>
      <c r="E292" s="146"/>
      <c r="F292" s="99"/>
      <c r="G292" s="439"/>
      <c r="H292" s="99"/>
      <c r="I292" s="99"/>
      <c r="J292" s="92"/>
      <c r="K292" s="99"/>
      <c r="L292" s="440"/>
      <c r="M292" s="415"/>
      <c r="N292" s="415"/>
      <c r="O292" s="436"/>
      <c r="P292" s="410"/>
      <c r="Q292" s="415"/>
      <c r="R292" s="152"/>
      <c r="S292" s="92"/>
      <c r="T292" s="99"/>
      <c r="U292" s="441"/>
      <c r="V292" s="441"/>
      <c r="W292" s="92"/>
      <c r="X292" s="92"/>
      <c r="Y292" s="442"/>
      <c r="Z292" s="443"/>
      <c r="AA292" s="443"/>
      <c r="AB292" s="443"/>
      <c r="AC292" s="443"/>
      <c r="AD292" s="92"/>
      <c r="AE292" s="443"/>
      <c r="AF292" s="443"/>
      <c r="AG292" s="92"/>
      <c r="AH292" s="413" t="s">
        <v>7380</v>
      </c>
      <c r="AI292" s="412" t="s">
        <v>7381</v>
      </c>
      <c r="AJ292" s="412">
        <v>1977</v>
      </c>
      <c r="AK292" s="413" t="s">
        <v>596</v>
      </c>
      <c r="AL292" s="92"/>
    </row>
    <row r="293" spans="2:38" ht="38.25" x14ac:dyDescent="0.25">
      <c r="B293" s="406">
        <f t="shared" si="4"/>
        <v>286</v>
      </c>
      <c r="C293" s="446" t="s">
        <v>7003</v>
      </c>
      <c r="D293" s="92"/>
      <c r="E293" s="146"/>
      <c r="F293" s="99"/>
      <c r="G293" s="439"/>
      <c r="H293" s="99"/>
      <c r="I293" s="99"/>
      <c r="J293" s="92"/>
      <c r="K293" s="99"/>
      <c r="L293" s="440"/>
      <c r="M293" s="415"/>
      <c r="N293" s="415"/>
      <c r="O293" s="436"/>
      <c r="P293" s="410"/>
      <c r="Q293" s="415"/>
      <c r="R293" s="152"/>
      <c r="S293" s="92"/>
      <c r="T293" s="99"/>
      <c r="U293" s="441"/>
      <c r="V293" s="441"/>
      <c r="W293" s="92"/>
      <c r="X293" s="92"/>
      <c r="Y293" s="442"/>
      <c r="Z293" s="443"/>
      <c r="AA293" s="443"/>
      <c r="AB293" s="443"/>
      <c r="AC293" s="443"/>
      <c r="AD293" s="92"/>
      <c r="AE293" s="443"/>
      <c r="AF293" s="443"/>
      <c r="AG293" s="92"/>
      <c r="AH293" s="413" t="s">
        <v>7382</v>
      </c>
      <c r="AI293" s="412">
        <v>7.0000000000000007E-2</v>
      </c>
      <c r="AJ293" s="412">
        <v>1976</v>
      </c>
      <c r="AK293" s="413" t="s">
        <v>596</v>
      </c>
      <c r="AL293" s="92"/>
    </row>
    <row r="294" spans="2:38" ht="63.75" x14ac:dyDescent="0.25">
      <c r="B294" s="406">
        <f t="shared" si="4"/>
        <v>287</v>
      </c>
      <c r="C294" s="446" t="s">
        <v>7003</v>
      </c>
      <c r="D294" s="92"/>
      <c r="E294" s="146"/>
      <c r="F294" s="99"/>
      <c r="G294" s="439"/>
      <c r="H294" s="99"/>
      <c r="I294" s="99"/>
      <c r="J294" s="92"/>
      <c r="K294" s="99"/>
      <c r="L294" s="440"/>
      <c r="M294" s="415"/>
      <c r="N294" s="415"/>
      <c r="O294" s="436"/>
      <c r="P294" s="410"/>
      <c r="Q294" s="415"/>
      <c r="R294" s="152"/>
      <c r="S294" s="92"/>
      <c r="T294" s="99"/>
      <c r="U294" s="441"/>
      <c r="V294" s="441"/>
      <c r="W294" s="92"/>
      <c r="X294" s="92"/>
      <c r="Y294" s="442"/>
      <c r="Z294" s="443"/>
      <c r="AA294" s="443"/>
      <c r="AB294" s="443"/>
      <c r="AC294" s="443"/>
      <c r="AD294" s="92"/>
      <c r="AE294" s="443"/>
      <c r="AF294" s="443"/>
      <c r="AG294" s="92"/>
      <c r="AH294" s="413" t="s">
        <v>7383</v>
      </c>
      <c r="AI294" s="412">
        <v>0.15</v>
      </c>
      <c r="AJ294" s="412">
        <v>1977</v>
      </c>
      <c r="AK294" s="413" t="s">
        <v>7027</v>
      </c>
      <c r="AL294" s="92"/>
    </row>
    <row r="295" spans="2:38" ht="63.75" x14ac:dyDescent="0.25">
      <c r="B295" s="406">
        <f t="shared" si="4"/>
        <v>288</v>
      </c>
      <c r="C295" s="446" t="s">
        <v>7003</v>
      </c>
      <c r="D295" s="92"/>
      <c r="E295" s="146"/>
      <c r="F295" s="99"/>
      <c r="G295" s="439"/>
      <c r="H295" s="99"/>
      <c r="I295" s="99"/>
      <c r="J295" s="92"/>
      <c r="K295" s="99"/>
      <c r="L295" s="440"/>
      <c r="M295" s="415"/>
      <c r="N295" s="415"/>
      <c r="O295" s="436"/>
      <c r="P295" s="410"/>
      <c r="Q295" s="415"/>
      <c r="R295" s="152"/>
      <c r="S295" s="92"/>
      <c r="T295" s="99"/>
      <c r="U295" s="441"/>
      <c r="V295" s="441"/>
      <c r="W295" s="92"/>
      <c r="X295" s="92"/>
      <c r="Y295" s="442"/>
      <c r="Z295" s="443"/>
      <c r="AA295" s="443"/>
      <c r="AB295" s="443"/>
      <c r="AC295" s="443"/>
      <c r="AD295" s="92"/>
      <c r="AE295" s="443"/>
      <c r="AF295" s="443"/>
      <c r="AG295" s="92"/>
      <c r="AH295" s="413" t="s">
        <v>7384</v>
      </c>
      <c r="AI295" s="412">
        <v>0.16</v>
      </c>
      <c r="AJ295" s="412">
        <v>1977</v>
      </c>
      <c r="AK295" s="413" t="s">
        <v>596</v>
      </c>
      <c r="AL295" s="92"/>
    </row>
    <row r="296" spans="2:38" ht="51" x14ac:dyDescent="0.25">
      <c r="B296" s="406">
        <f t="shared" si="4"/>
        <v>289</v>
      </c>
      <c r="C296" s="445" t="s">
        <v>7385</v>
      </c>
      <c r="D296" s="92"/>
      <c r="E296" s="447"/>
      <c r="F296" s="99"/>
      <c r="G296" s="439"/>
      <c r="H296" s="99"/>
      <c r="I296" s="99"/>
      <c r="J296" s="92"/>
      <c r="K296" s="99"/>
      <c r="L296" s="440"/>
      <c r="M296" s="415"/>
      <c r="N296" s="415"/>
      <c r="O296" s="410"/>
      <c r="P296" s="410"/>
      <c r="Q296" s="415"/>
      <c r="R296" s="152" t="s">
        <v>1721</v>
      </c>
      <c r="S296" s="92">
        <v>31</v>
      </c>
      <c r="T296" s="99">
        <v>1975</v>
      </c>
      <c r="U296" s="441" t="s">
        <v>1016</v>
      </c>
      <c r="V296" s="406" t="s">
        <v>6999</v>
      </c>
      <c r="W296" s="92"/>
      <c r="X296" s="92"/>
      <c r="Y296" s="442"/>
      <c r="Z296" s="443"/>
      <c r="AA296" s="443"/>
      <c r="AB296" s="443"/>
      <c r="AC296" s="443"/>
      <c r="AD296" s="92"/>
      <c r="AE296" s="443"/>
      <c r="AF296" s="443"/>
      <c r="AG296" s="92"/>
      <c r="AH296" s="411"/>
      <c r="AI296" s="412"/>
      <c r="AJ296" s="413"/>
      <c r="AK296" s="414"/>
      <c r="AL296" s="92"/>
    </row>
    <row r="297" spans="2:38" ht="39" x14ac:dyDescent="0.25">
      <c r="B297" s="406">
        <f t="shared" si="4"/>
        <v>290</v>
      </c>
      <c r="C297" s="446" t="s">
        <v>7003</v>
      </c>
      <c r="D297" s="92"/>
      <c r="E297" s="146"/>
      <c r="F297" s="99"/>
      <c r="G297" s="439"/>
      <c r="H297" s="99"/>
      <c r="I297" s="99"/>
      <c r="J297" s="92"/>
      <c r="K297" s="99"/>
      <c r="L297" s="440"/>
      <c r="M297" s="415" t="s">
        <v>7007</v>
      </c>
      <c r="N297" s="415" t="s">
        <v>7386</v>
      </c>
      <c r="O297" s="409">
        <v>0.28000000000000003</v>
      </c>
      <c r="P297" s="410" t="s">
        <v>6945</v>
      </c>
      <c r="Q297" s="415" t="s">
        <v>7002</v>
      </c>
      <c r="R297" s="152"/>
      <c r="S297" s="92"/>
      <c r="T297" s="99"/>
      <c r="U297" s="441"/>
      <c r="V297" s="441"/>
      <c r="W297" s="92"/>
      <c r="X297" s="92"/>
      <c r="Y297" s="442"/>
      <c r="Z297" s="443"/>
      <c r="AA297" s="443"/>
      <c r="AB297" s="443"/>
      <c r="AC297" s="443"/>
      <c r="AD297" s="92"/>
      <c r="AE297" s="443"/>
      <c r="AF297" s="443"/>
      <c r="AG297" s="92"/>
      <c r="AH297" s="411"/>
      <c r="AI297" s="412"/>
      <c r="AJ297" s="413"/>
      <c r="AK297" s="414"/>
      <c r="AL297" s="92"/>
    </row>
    <row r="298" spans="2:38" ht="38.25" x14ac:dyDescent="0.25">
      <c r="B298" s="406">
        <f t="shared" si="4"/>
        <v>291</v>
      </c>
      <c r="C298" s="446" t="s">
        <v>7003</v>
      </c>
      <c r="D298" s="92"/>
      <c r="E298" s="146"/>
      <c r="F298" s="99"/>
      <c r="G298" s="439"/>
      <c r="H298" s="99"/>
      <c r="I298" s="99"/>
      <c r="J298" s="92"/>
      <c r="K298" s="99"/>
      <c r="L298" s="440"/>
      <c r="M298" s="415"/>
      <c r="N298" s="415"/>
      <c r="O298" s="409"/>
      <c r="P298" s="410"/>
      <c r="Q298" s="415"/>
      <c r="R298" s="152"/>
      <c r="S298" s="92"/>
      <c r="T298" s="99"/>
      <c r="U298" s="441"/>
      <c r="V298" s="441"/>
      <c r="W298" s="92"/>
      <c r="X298" s="92"/>
      <c r="Y298" s="92"/>
      <c r="Z298" s="92"/>
      <c r="AA298" s="92"/>
      <c r="AB298" s="92"/>
      <c r="AC298" s="92"/>
      <c r="AD298" s="92"/>
      <c r="AE298" s="92"/>
      <c r="AF298" s="92"/>
      <c r="AG298" s="92"/>
      <c r="AH298" s="413" t="s">
        <v>7387</v>
      </c>
      <c r="AI298" s="412">
        <v>0.13</v>
      </c>
      <c r="AJ298" s="412">
        <v>1976</v>
      </c>
      <c r="AK298" s="413" t="s">
        <v>7042</v>
      </c>
      <c r="AL298" s="92"/>
    </row>
    <row r="299" spans="2:38" ht="51" x14ac:dyDescent="0.25">
      <c r="B299" s="406">
        <f t="shared" si="4"/>
        <v>292</v>
      </c>
      <c r="C299" s="446" t="s">
        <v>7003</v>
      </c>
      <c r="D299" s="92"/>
      <c r="E299" s="146"/>
      <c r="F299" s="99"/>
      <c r="G299" s="439"/>
      <c r="H299" s="99"/>
      <c r="I299" s="99"/>
      <c r="J299" s="92"/>
      <c r="K299" s="99"/>
      <c r="L299" s="440"/>
      <c r="M299" s="415"/>
      <c r="N299" s="415"/>
      <c r="O299" s="409"/>
      <c r="P299" s="410"/>
      <c r="Q299" s="415"/>
      <c r="R299" s="152"/>
      <c r="S299" s="92"/>
      <c r="T299" s="99"/>
      <c r="U299" s="441"/>
      <c r="V299" s="441"/>
      <c r="W299" s="92"/>
      <c r="X299" s="92"/>
      <c r="Y299" s="92"/>
      <c r="Z299" s="92"/>
      <c r="AA299" s="92"/>
      <c r="AB299" s="92"/>
      <c r="AC299" s="92"/>
      <c r="AD299" s="92"/>
      <c r="AE299" s="92"/>
      <c r="AF299" s="92"/>
      <c r="AG299" s="92"/>
      <c r="AH299" s="413" t="s">
        <v>7388</v>
      </c>
      <c r="AI299" s="412">
        <v>0.09</v>
      </c>
      <c r="AJ299" s="412">
        <v>1976</v>
      </c>
      <c r="AK299" s="413" t="s">
        <v>7042</v>
      </c>
      <c r="AL299" s="92"/>
    </row>
    <row r="300" spans="2:38" ht="38.25" x14ac:dyDescent="0.25">
      <c r="B300" s="406">
        <f t="shared" si="4"/>
        <v>293</v>
      </c>
      <c r="C300" s="446" t="s">
        <v>7003</v>
      </c>
      <c r="D300" s="92"/>
      <c r="E300" s="146"/>
      <c r="F300" s="99"/>
      <c r="G300" s="439"/>
      <c r="H300" s="99"/>
      <c r="I300" s="99"/>
      <c r="J300" s="92"/>
      <c r="K300" s="99"/>
      <c r="L300" s="440"/>
      <c r="M300" s="415"/>
      <c r="N300" s="415"/>
      <c r="O300" s="409"/>
      <c r="P300" s="410"/>
      <c r="Q300" s="415"/>
      <c r="R300" s="152"/>
      <c r="S300" s="92"/>
      <c r="T300" s="99"/>
      <c r="U300" s="441"/>
      <c r="V300" s="441"/>
      <c r="W300" s="92"/>
      <c r="X300" s="92"/>
      <c r="Y300" s="413" t="s">
        <v>7389</v>
      </c>
      <c r="Z300" s="412">
        <v>0.28000000000000003</v>
      </c>
      <c r="AA300" s="412">
        <v>1970</v>
      </c>
      <c r="AB300" s="413" t="s">
        <v>468</v>
      </c>
      <c r="AC300" s="412">
        <v>2</v>
      </c>
      <c r="AD300" s="92"/>
      <c r="AE300" s="412">
        <v>7</v>
      </c>
      <c r="AF300" s="412">
        <v>9</v>
      </c>
      <c r="AG300" s="92"/>
      <c r="AH300" s="413" t="s">
        <v>7390</v>
      </c>
      <c r="AI300" s="412">
        <v>0.03</v>
      </c>
      <c r="AJ300" s="412">
        <v>1983</v>
      </c>
      <c r="AK300" s="413" t="s">
        <v>7119</v>
      </c>
      <c r="AL300" s="92"/>
    </row>
    <row r="301" spans="2:38" ht="51" x14ac:dyDescent="0.25">
      <c r="B301" s="406">
        <f t="shared" si="4"/>
        <v>294</v>
      </c>
      <c r="C301" s="446" t="s">
        <v>7003</v>
      </c>
      <c r="D301" s="92"/>
      <c r="E301" s="146"/>
      <c r="F301" s="99"/>
      <c r="G301" s="439"/>
      <c r="H301" s="99"/>
      <c r="I301" s="99"/>
      <c r="J301" s="92"/>
      <c r="K301" s="99"/>
      <c r="L301" s="440"/>
      <c r="M301" s="415"/>
      <c r="N301" s="415"/>
      <c r="O301" s="409"/>
      <c r="P301" s="410"/>
      <c r="Q301" s="415"/>
      <c r="R301" s="152"/>
      <c r="S301" s="92"/>
      <c r="T301" s="99"/>
      <c r="U301" s="441"/>
      <c r="V301" s="441"/>
      <c r="W301" s="92"/>
      <c r="X301" s="92"/>
      <c r="Y301" s="92"/>
      <c r="Z301" s="92"/>
      <c r="AA301" s="92"/>
      <c r="AB301" s="92"/>
      <c r="AC301" s="92"/>
      <c r="AD301" s="92"/>
      <c r="AE301" s="92"/>
      <c r="AF301" s="92"/>
      <c r="AG301" s="92"/>
      <c r="AH301" s="413" t="s">
        <v>7391</v>
      </c>
      <c r="AI301" s="413"/>
      <c r="AJ301" s="413"/>
      <c r="AK301" s="413" t="s">
        <v>7392</v>
      </c>
      <c r="AL301" s="92"/>
    </row>
    <row r="302" spans="2:38" ht="51" x14ac:dyDescent="0.25">
      <c r="B302" s="406">
        <f t="shared" si="4"/>
        <v>295</v>
      </c>
      <c r="C302" s="446" t="s">
        <v>7003</v>
      </c>
      <c r="D302" s="92"/>
      <c r="E302" s="146"/>
      <c r="F302" s="99"/>
      <c r="G302" s="439"/>
      <c r="H302" s="99"/>
      <c r="I302" s="99"/>
      <c r="J302" s="92"/>
      <c r="K302" s="99"/>
      <c r="L302" s="440"/>
      <c r="M302" s="415"/>
      <c r="N302" s="415"/>
      <c r="O302" s="409"/>
      <c r="P302" s="410"/>
      <c r="Q302" s="415"/>
      <c r="R302" s="152"/>
      <c r="S302" s="92"/>
      <c r="T302" s="99"/>
      <c r="U302" s="441"/>
      <c r="V302" s="441"/>
      <c r="W302" s="92"/>
      <c r="X302" s="92"/>
      <c r="Y302" s="92"/>
      <c r="Z302" s="92"/>
      <c r="AA302" s="92"/>
      <c r="AB302" s="92"/>
      <c r="AC302" s="92"/>
      <c r="AD302" s="92"/>
      <c r="AE302" s="92"/>
      <c r="AF302" s="92"/>
      <c r="AG302" s="92"/>
      <c r="AH302" s="413" t="s">
        <v>7393</v>
      </c>
      <c r="AI302" s="413" t="s">
        <v>7394</v>
      </c>
      <c r="AJ302" s="413"/>
      <c r="AK302" s="413" t="s">
        <v>7207</v>
      </c>
      <c r="AL302" s="92"/>
    </row>
    <row r="303" spans="2:38" ht="38.25" x14ac:dyDescent="0.25">
      <c r="B303" s="406">
        <f t="shared" si="4"/>
        <v>296</v>
      </c>
      <c r="C303" s="446" t="s">
        <v>7003</v>
      </c>
      <c r="D303" s="92"/>
      <c r="E303" s="146"/>
      <c r="F303" s="99"/>
      <c r="G303" s="439"/>
      <c r="H303" s="99"/>
      <c r="I303" s="99"/>
      <c r="J303" s="92"/>
      <c r="K303" s="99"/>
      <c r="L303" s="440"/>
      <c r="M303" s="415"/>
      <c r="N303" s="415"/>
      <c r="O303" s="409"/>
      <c r="P303" s="410"/>
      <c r="Q303" s="415"/>
      <c r="R303" s="152"/>
      <c r="S303" s="92"/>
      <c r="T303" s="99"/>
      <c r="U303" s="441"/>
      <c r="V303" s="441"/>
      <c r="W303" s="92"/>
      <c r="X303" s="92"/>
      <c r="Y303" s="92"/>
      <c r="Z303" s="92"/>
      <c r="AA303" s="92"/>
      <c r="AB303" s="92"/>
      <c r="AC303" s="92"/>
      <c r="AD303" s="92"/>
      <c r="AE303" s="92"/>
      <c r="AF303" s="92"/>
      <c r="AG303" s="92"/>
      <c r="AH303" s="413" t="s">
        <v>7395</v>
      </c>
      <c r="AI303" s="413" t="s">
        <v>5478</v>
      </c>
      <c r="AJ303" s="413"/>
      <c r="AK303" s="413" t="s">
        <v>7207</v>
      </c>
      <c r="AL303" s="92"/>
    </row>
    <row r="304" spans="2:38" ht="38.25" x14ac:dyDescent="0.25">
      <c r="B304" s="406">
        <f t="shared" si="4"/>
        <v>297</v>
      </c>
      <c r="C304" s="446" t="s">
        <v>7003</v>
      </c>
      <c r="D304" s="92"/>
      <c r="E304" s="146"/>
      <c r="F304" s="99"/>
      <c r="G304" s="439"/>
      <c r="H304" s="99"/>
      <c r="I304" s="99"/>
      <c r="J304" s="92"/>
      <c r="K304" s="99"/>
      <c r="L304" s="440"/>
      <c r="M304" s="415"/>
      <c r="N304" s="415"/>
      <c r="O304" s="409"/>
      <c r="P304" s="410"/>
      <c r="Q304" s="415"/>
      <c r="R304" s="152"/>
      <c r="S304" s="92"/>
      <c r="T304" s="99"/>
      <c r="U304" s="441"/>
      <c r="V304" s="441"/>
      <c r="W304" s="92"/>
      <c r="X304" s="92"/>
      <c r="Y304" s="92"/>
      <c r="Z304" s="92"/>
      <c r="AA304" s="92"/>
      <c r="AB304" s="92"/>
      <c r="AC304" s="92"/>
      <c r="AD304" s="92"/>
      <c r="AE304" s="92"/>
      <c r="AF304" s="92"/>
      <c r="AG304" s="92"/>
      <c r="AH304" s="413" t="s">
        <v>7396</v>
      </c>
      <c r="AI304" s="413" t="s">
        <v>7397</v>
      </c>
      <c r="AJ304" s="413" t="s">
        <v>1807</v>
      </c>
      <c r="AK304" s="413" t="s">
        <v>7398</v>
      </c>
      <c r="AL304" s="92"/>
    </row>
    <row r="305" spans="2:38" ht="51" x14ac:dyDescent="0.25">
      <c r="B305" s="406">
        <f t="shared" si="4"/>
        <v>298</v>
      </c>
      <c r="C305" s="445" t="s">
        <v>7003</v>
      </c>
      <c r="D305" s="92"/>
      <c r="E305" s="447"/>
      <c r="F305" s="99"/>
      <c r="G305" s="439"/>
      <c r="H305" s="99"/>
      <c r="I305" s="99"/>
      <c r="J305" s="92"/>
      <c r="K305" s="99"/>
      <c r="L305" s="440"/>
      <c r="M305" s="415"/>
      <c r="N305" s="415"/>
      <c r="O305" s="409"/>
      <c r="P305" s="409"/>
      <c r="Q305" s="415"/>
      <c r="R305" s="152" t="s">
        <v>6161</v>
      </c>
      <c r="S305" s="92">
        <v>43</v>
      </c>
      <c r="T305" s="409">
        <v>2016</v>
      </c>
      <c r="U305" s="441" t="s">
        <v>1016</v>
      </c>
      <c r="V305" s="406" t="s">
        <v>7073</v>
      </c>
      <c r="W305" s="92"/>
      <c r="X305" s="92"/>
      <c r="Y305" s="442"/>
      <c r="Z305" s="443"/>
      <c r="AA305" s="443"/>
      <c r="AB305" s="443"/>
      <c r="AC305" s="443"/>
      <c r="AD305" s="92"/>
      <c r="AE305" s="443"/>
      <c r="AF305" s="443"/>
      <c r="AG305" s="92"/>
      <c r="AH305" s="411"/>
      <c r="AI305" s="412"/>
      <c r="AJ305" s="413"/>
      <c r="AK305" s="414"/>
      <c r="AL305" s="92"/>
    </row>
    <row r="306" spans="2:38" ht="39" x14ac:dyDescent="0.25">
      <c r="B306" s="406">
        <f t="shared" si="4"/>
        <v>299</v>
      </c>
      <c r="C306" s="446" t="s">
        <v>7003</v>
      </c>
      <c r="D306" s="92"/>
      <c r="E306" s="422" t="s">
        <v>7399</v>
      </c>
      <c r="F306" s="99">
        <v>0.11</v>
      </c>
      <c r="G306" s="439">
        <v>2009</v>
      </c>
      <c r="H306" s="99" t="s">
        <v>1198</v>
      </c>
      <c r="I306" s="99">
        <v>4</v>
      </c>
      <c r="J306" s="92"/>
      <c r="K306" s="99"/>
      <c r="L306" s="440">
        <v>4</v>
      </c>
      <c r="M306" s="415"/>
      <c r="N306" s="415"/>
      <c r="O306" s="409"/>
      <c r="P306" s="409"/>
      <c r="Q306" s="415"/>
      <c r="R306" s="152"/>
      <c r="S306" s="92"/>
      <c r="T306" s="409"/>
      <c r="U306" s="441"/>
      <c r="V306" s="441"/>
      <c r="W306" s="92"/>
      <c r="X306" s="92"/>
      <c r="Y306" s="442"/>
      <c r="Z306" s="443"/>
      <c r="AA306" s="443"/>
      <c r="AB306" s="443"/>
      <c r="AC306" s="443"/>
      <c r="AD306" s="92"/>
      <c r="AE306" s="443"/>
      <c r="AF306" s="443"/>
      <c r="AG306" s="92"/>
      <c r="AH306" s="411"/>
      <c r="AI306" s="412"/>
      <c r="AJ306" s="413"/>
      <c r="AK306" s="414"/>
      <c r="AL306" s="92"/>
    </row>
    <row r="307" spans="2:38" ht="39" x14ac:dyDescent="0.25">
      <c r="B307" s="406">
        <f t="shared" si="4"/>
        <v>300</v>
      </c>
      <c r="C307" s="446" t="s">
        <v>7003</v>
      </c>
      <c r="D307" s="92"/>
      <c r="E307" s="146"/>
      <c r="F307" s="99"/>
      <c r="G307" s="439"/>
      <c r="H307" s="99"/>
      <c r="I307" s="99"/>
      <c r="J307" s="92"/>
      <c r="K307" s="99"/>
      <c r="L307" s="440"/>
      <c r="M307" s="415" t="s">
        <v>7400</v>
      </c>
      <c r="N307" s="415" t="s">
        <v>7177</v>
      </c>
      <c r="O307" s="409">
        <v>0.32</v>
      </c>
      <c r="P307" s="410" t="s">
        <v>1702</v>
      </c>
      <c r="Q307" s="415" t="s">
        <v>1612</v>
      </c>
      <c r="R307" s="152"/>
      <c r="S307" s="92"/>
      <c r="T307" s="99"/>
      <c r="U307" s="441"/>
      <c r="V307" s="441"/>
      <c r="W307" s="92"/>
      <c r="X307" s="92"/>
      <c r="Y307" s="442"/>
      <c r="Z307" s="443"/>
      <c r="AA307" s="443"/>
      <c r="AB307" s="443"/>
      <c r="AC307" s="443"/>
      <c r="AD307" s="92"/>
      <c r="AE307" s="443"/>
      <c r="AF307" s="443"/>
      <c r="AG307" s="92"/>
      <c r="AH307" s="411"/>
      <c r="AI307" s="412"/>
      <c r="AJ307" s="413"/>
      <c r="AK307" s="414"/>
      <c r="AL307" s="92"/>
    </row>
    <row r="308" spans="2:38" ht="75" x14ac:dyDescent="0.25">
      <c r="B308" s="406">
        <f t="shared" si="4"/>
        <v>301</v>
      </c>
      <c r="C308" s="446" t="s">
        <v>7003</v>
      </c>
      <c r="D308" s="92"/>
      <c r="E308" s="146"/>
      <c r="F308" s="99"/>
      <c r="G308" s="439"/>
      <c r="H308" s="99"/>
      <c r="I308" s="99"/>
      <c r="J308" s="92"/>
      <c r="K308" s="99"/>
      <c r="L308" s="440"/>
      <c r="M308" s="415"/>
      <c r="N308" s="415"/>
      <c r="O308" s="409"/>
      <c r="P308" s="410"/>
      <c r="Q308" s="415"/>
      <c r="R308" s="152"/>
      <c r="S308" s="92"/>
      <c r="T308" s="99"/>
      <c r="U308" s="441"/>
      <c r="V308" s="441"/>
      <c r="W308" s="92"/>
      <c r="X308" s="92"/>
      <c r="Y308" s="125" t="s">
        <v>7401</v>
      </c>
      <c r="Z308" s="95">
        <v>0.48199999999999998</v>
      </c>
      <c r="AA308" s="95">
        <v>2018</v>
      </c>
      <c r="AB308" s="122" t="s">
        <v>267</v>
      </c>
      <c r="AC308" s="95">
        <v>16</v>
      </c>
      <c r="AD308" s="92"/>
      <c r="AE308" s="92"/>
      <c r="AF308" s="95">
        <v>16</v>
      </c>
      <c r="AG308" s="92"/>
      <c r="AH308" s="413" t="s">
        <v>7402</v>
      </c>
      <c r="AI308" s="412">
        <v>4.2000000000000003E-2</v>
      </c>
      <c r="AJ308" s="413" t="s">
        <v>1637</v>
      </c>
      <c r="AK308" s="413" t="s">
        <v>6156</v>
      </c>
      <c r="AL308" s="92"/>
    </row>
    <row r="309" spans="2:38" ht="75" x14ac:dyDescent="0.25">
      <c r="B309" s="406">
        <f t="shared" si="4"/>
        <v>302</v>
      </c>
      <c r="C309" s="446" t="s">
        <v>7003</v>
      </c>
      <c r="D309" s="92"/>
      <c r="E309" s="146"/>
      <c r="F309" s="99"/>
      <c r="G309" s="439"/>
      <c r="H309" s="99"/>
      <c r="I309" s="99"/>
      <c r="J309" s="92"/>
      <c r="K309" s="99"/>
      <c r="L309" s="440"/>
      <c r="M309" s="415"/>
      <c r="N309" s="415"/>
      <c r="O309" s="409"/>
      <c r="P309" s="410"/>
      <c r="Q309" s="415"/>
      <c r="R309" s="152"/>
      <c r="S309" s="92"/>
      <c r="T309" s="99"/>
      <c r="U309" s="441"/>
      <c r="V309" s="441"/>
      <c r="W309" s="92"/>
      <c r="X309" s="92"/>
      <c r="Y309" s="125" t="s">
        <v>7403</v>
      </c>
      <c r="Z309" s="95">
        <v>0.125</v>
      </c>
      <c r="AA309" s="95">
        <v>2019</v>
      </c>
      <c r="AB309" s="122" t="s">
        <v>7404</v>
      </c>
      <c r="AC309" s="95">
        <v>5</v>
      </c>
      <c r="AD309" s="92"/>
      <c r="AE309" s="92"/>
      <c r="AF309" s="95">
        <v>5</v>
      </c>
      <c r="AG309" s="92"/>
      <c r="AH309" s="125" t="s">
        <v>7405</v>
      </c>
      <c r="AI309" s="412">
        <v>3.7999999999999999E-2</v>
      </c>
      <c r="AJ309" s="413" t="s">
        <v>1807</v>
      </c>
      <c r="AK309" s="413" t="s">
        <v>3029</v>
      </c>
      <c r="AL309" s="92"/>
    </row>
    <row r="310" spans="2:38" ht="90" x14ac:dyDescent="0.25">
      <c r="B310" s="406">
        <f t="shared" si="4"/>
        <v>303</v>
      </c>
      <c r="C310" s="446" t="s">
        <v>7003</v>
      </c>
      <c r="D310" s="92"/>
      <c r="E310" s="146"/>
      <c r="F310" s="99"/>
      <c r="G310" s="439"/>
      <c r="H310" s="99"/>
      <c r="I310" s="99"/>
      <c r="J310" s="92"/>
      <c r="K310" s="99"/>
      <c r="L310" s="440"/>
      <c r="M310" s="415"/>
      <c r="N310" s="415"/>
      <c r="O310" s="409"/>
      <c r="P310" s="410"/>
      <c r="Q310" s="415"/>
      <c r="R310" s="152"/>
      <c r="S310" s="92"/>
      <c r="T310" s="99"/>
      <c r="U310" s="441"/>
      <c r="V310" s="441"/>
      <c r="W310" s="92"/>
      <c r="X310" s="92"/>
      <c r="Y310" s="123" t="s">
        <v>7406</v>
      </c>
      <c r="Z310" s="95">
        <v>0.185</v>
      </c>
      <c r="AA310" s="95">
        <v>2020</v>
      </c>
      <c r="AB310" s="122" t="s">
        <v>7407</v>
      </c>
      <c r="AC310" s="95">
        <v>7</v>
      </c>
      <c r="AD310" s="92"/>
      <c r="AE310" s="92"/>
      <c r="AF310" s="95">
        <v>7</v>
      </c>
      <c r="AG310" s="92"/>
      <c r="AH310" s="125"/>
      <c r="AI310" s="412"/>
      <c r="AJ310" s="413"/>
      <c r="AK310" s="413"/>
      <c r="AL310" s="92"/>
    </row>
    <row r="311" spans="2:38" ht="90" x14ac:dyDescent="0.25">
      <c r="B311" s="406">
        <f t="shared" si="4"/>
        <v>304</v>
      </c>
      <c r="C311" s="446" t="s">
        <v>7003</v>
      </c>
      <c r="D311" s="92"/>
      <c r="E311" s="146"/>
      <c r="F311" s="99"/>
      <c r="G311" s="439"/>
      <c r="H311" s="99"/>
      <c r="I311" s="99"/>
      <c r="J311" s="92"/>
      <c r="K311" s="99"/>
      <c r="L311" s="440"/>
      <c r="M311" s="415"/>
      <c r="N311" s="415"/>
      <c r="O311" s="409"/>
      <c r="P311" s="410"/>
      <c r="Q311" s="415"/>
      <c r="R311" s="152"/>
      <c r="S311" s="92"/>
      <c r="T311" s="99"/>
      <c r="U311" s="441"/>
      <c r="V311" s="441"/>
      <c r="W311" s="92"/>
      <c r="X311" s="92"/>
      <c r="Y311" s="123" t="s">
        <v>7408</v>
      </c>
      <c r="Z311" s="95">
        <v>0.11700000000000001</v>
      </c>
      <c r="AA311" s="95">
        <v>2020</v>
      </c>
      <c r="AB311" s="122" t="s">
        <v>7409</v>
      </c>
      <c r="AC311" s="95">
        <v>3</v>
      </c>
      <c r="AD311" s="92"/>
      <c r="AE311" s="92"/>
      <c r="AF311" s="95">
        <v>3</v>
      </c>
      <c r="AG311" s="92"/>
      <c r="AH311" s="125"/>
      <c r="AI311" s="412"/>
      <c r="AJ311" s="413"/>
      <c r="AK311" s="413"/>
      <c r="AL311" s="92"/>
    </row>
    <row r="312" spans="2:38" ht="51" x14ac:dyDescent="0.25">
      <c r="B312" s="406">
        <f>B311+1</f>
        <v>305</v>
      </c>
      <c r="C312" s="445" t="s">
        <v>7410</v>
      </c>
      <c r="D312" s="92"/>
      <c r="E312" s="422"/>
      <c r="F312" s="409"/>
      <c r="G312" s="408"/>
      <c r="H312" s="410"/>
      <c r="I312" s="409"/>
      <c r="J312" s="92"/>
      <c r="K312" s="410"/>
      <c r="L312" s="425"/>
      <c r="M312" s="112"/>
      <c r="N312" s="112"/>
      <c r="O312" s="99"/>
      <c r="P312" s="99"/>
      <c r="Q312" s="112"/>
      <c r="R312" s="152" t="s">
        <v>1740</v>
      </c>
      <c r="S312" s="92">
        <v>38</v>
      </c>
      <c r="T312" s="409">
        <v>1975</v>
      </c>
      <c r="U312" s="441" t="s">
        <v>1016</v>
      </c>
      <c r="V312" s="406" t="s">
        <v>7073</v>
      </c>
      <c r="W312" s="92"/>
      <c r="X312" s="92"/>
      <c r="Y312" s="442"/>
      <c r="Z312" s="443"/>
      <c r="AA312" s="443"/>
      <c r="AB312" s="443"/>
      <c r="AC312" s="443"/>
      <c r="AD312" s="92"/>
      <c r="AE312" s="443"/>
      <c r="AF312" s="443"/>
      <c r="AG312" s="92"/>
      <c r="AH312" s="411"/>
      <c r="AI312" s="412"/>
      <c r="AJ312" s="413"/>
      <c r="AK312" s="414"/>
      <c r="AL312" s="92"/>
    </row>
    <row r="313" spans="2:38" ht="39" x14ac:dyDescent="0.25">
      <c r="B313" s="406">
        <f t="shared" si="4"/>
        <v>306</v>
      </c>
      <c r="C313" s="445" t="s">
        <v>7410</v>
      </c>
      <c r="D313" s="92"/>
      <c r="E313" s="146"/>
      <c r="F313" s="99"/>
      <c r="G313" s="439"/>
      <c r="H313" s="99"/>
      <c r="I313" s="99"/>
      <c r="J313" s="92"/>
      <c r="K313" s="99"/>
      <c r="L313" s="440"/>
      <c r="M313" s="415" t="s">
        <v>7411</v>
      </c>
      <c r="N313" s="415" t="s">
        <v>7412</v>
      </c>
      <c r="O313" s="409">
        <v>2.8</v>
      </c>
      <c r="P313" s="410" t="s">
        <v>1666</v>
      </c>
      <c r="Q313" s="415" t="s">
        <v>6931</v>
      </c>
      <c r="R313" s="152"/>
      <c r="S313" s="92"/>
      <c r="T313" s="99"/>
      <c r="U313" s="441"/>
      <c r="V313" s="441"/>
      <c r="W313" s="92"/>
      <c r="X313" s="92"/>
      <c r="Y313" s="442"/>
      <c r="Z313" s="443"/>
      <c r="AA313" s="443"/>
      <c r="AB313" s="443"/>
      <c r="AC313" s="443"/>
      <c r="AD313" s="92"/>
      <c r="AE313" s="443"/>
      <c r="AF313" s="443"/>
      <c r="AG313" s="92"/>
      <c r="AH313" s="411"/>
      <c r="AI313" s="412"/>
      <c r="AJ313" s="413"/>
      <c r="AK313" s="414"/>
      <c r="AL313" s="92"/>
    </row>
    <row r="314" spans="2:38" ht="51.75" x14ac:dyDescent="0.25">
      <c r="B314" s="406">
        <f t="shared" si="4"/>
        <v>307</v>
      </c>
      <c r="C314" s="445" t="s">
        <v>7410</v>
      </c>
      <c r="D314" s="92"/>
      <c r="E314" s="146"/>
      <c r="F314" s="99"/>
      <c r="G314" s="439"/>
      <c r="H314" s="99"/>
      <c r="I314" s="99"/>
      <c r="J314" s="92"/>
      <c r="K314" s="99"/>
      <c r="L314" s="440"/>
      <c r="M314" s="415" t="s">
        <v>7413</v>
      </c>
      <c r="N314" s="415" t="s">
        <v>7414</v>
      </c>
      <c r="O314" s="409">
        <v>0.37</v>
      </c>
      <c r="P314" s="410" t="s">
        <v>7415</v>
      </c>
      <c r="Q314" s="415" t="s">
        <v>6931</v>
      </c>
      <c r="R314" s="152"/>
      <c r="S314" s="92"/>
      <c r="T314" s="99"/>
      <c r="U314" s="441"/>
      <c r="V314" s="441"/>
      <c r="W314" s="92"/>
      <c r="X314" s="92"/>
      <c r="Y314" s="442"/>
      <c r="Z314" s="443"/>
      <c r="AA314" s="443"/>
      <c r="AB314" s="443"/>
      <c r="AC314" s="443"/>
      <c r="AD314" s="92"/>
      <c r="AE314" s="443"/>
      <c r="AF314" s="443"/>
      <c r="AG314" s="92"/>
      <c r="AH314" s="411"/>
      <c r="AI314" s="412"/>
      <c r="AJ314" s="413"/>
      <c r="AK314" s="414"/>
      <c r="AL314" s="92"/>
    </row>
    <row r="315" spans="2:38" ht="51.75" x14ac:dyDescent="0.25">
      <c r="B315" s="406">
        <f t="shared" si="4"/>
        <v>308</v>
      </c>
      <c r="C315" s="445" t="s">
        <v>7410</v>
      </c>
      <c r="D315" s="92"/>
      <c r="E315" s="146"/>
      <c r="F315" s="99"/>
      <c r="G315" s="439"/>
      <c r="H315" s="99"/>
      <c r="I315" s="99"/>
      <c r="J315" s="92"/>
      <c r="K315" s="99"/>
      <c r="L315" s="440"/>
      <c r="M315" s="415" t="s">
        <v>7416</v>
      </c>
      <c r="N315" s="415" t="s">
        <v>7417</v>
      </c>
      <c r="O315" s="409">
        <v>0.37</v>
      </c>
      <c r="P315" s="410" t="s">
        <v>7415</v>
      </c>
      <c r="Q315" s="415" t="s">
        <v>6931</v>
      </c>
      <c r="R315" s="152"/>
      <c r="S315" s="92"/>
      <c r="T315" s="99"/>
      <c r="U315" s="441"/>
      <c r="V315" s="441"/>
      <c r="W315" s="92"/>
      <c r="X315" s="92"/>
      <c r="Y315" s="442"/>
      <c r="Z315" s="443"/>
      <c r="AA315" s="443"/>
      <c r="AB315" s="443"/>
      <c r="AC315" s="443"/>
      <c r="AD315" s="92"/>
      <c r="AE315" s="443"/>
      <c r="AF315" s="443"/>
      <c r="AG315" s="92"/>
      <c r="AH315" s="411"/>
      <c r="AI315" s="412"/>
      <c r="AJ315" s="413"/>
      <c r="AK315" s="414"/>
      <c r="AL315" s="92"/>
    </row>
    <row r="316" spans="2:38" ht="38.25" x14ac:dyDescent="0.25">
      <c r="B316" s="406">
        <f t="shared" si="4"/>
        <v>309</v>
      </c>
      <c r="C316" s="445" t="s">
        <v>7410</v>
      </c>
      <c r="D316" s="92"/>
      <c r="E316" s="146"/>
      <c r="F316" s="99"/>
      <c r="G316" s="439"/>
      <c r="H316" s="99"/>
      <c r="I316" s="99"/>
      <c r="J316" s="92"/>
      <c r="K316" s="99"/>
      <c r="L316" s="440"/>
      <c r="M316" s="415"/>
      <c r="N316" s="415"/>
      <c r="O316" s="409"/>
      <c r="P316" s="410"/>
      <c r="Q316" s="415"/>
      <c r="R316" s="152"/>
      <c r="S316" s="92"/>
      <c r="T316" s="99"/>
      <c r="U316" s="441"/>
      <c r="V316" s="441"/>
      <c r="W316" s="92"/>
      <c r="X316" s="92"/>
      <c r="Y316" s="442"/>
      <c r="Z316" s="443"/>
      <c r="AA316" s="443"/>
      <c r="AB316" s="443"/>
      <c r="AC316" s="443"/>
      <c r="AD316" s="92"/>
      <c r="AE316" s="443"/>
      <c r="AF316" s="443"/>
      <c r="AG316" s="92"/>
      <c r="AH316" s="413" t="s">
        <v>7418</v>
      </c>
      <c r="AI316" s="412">
        <v>0.16</v>
      </c>
      <c r="AJ316" s="412">
        <v>1990</v>
      </c>
      <c r="AK316" s="413" t="s">
        <v>7419</v>
      </c>
      <c r="AL316" s="92"/>
    </row>
    <row r="317" spans="2:38" ht="38.25" x14ac:dyDescent="0.25">
      <c r="B317" s="406">
        <f t="shared" si="4"/>
        <v>310</v>
      </c>
      <c r="C317" s="445" t="s">
        <v>7410</v>
      </c>
      <c r="D317" s="92"/>
      <c r="E317" s="146"/>
      <c r="F317" s="99"/>
      <c r="G317" s="439"/>
      <c r="H317" s="99"/>
      <c r="I317" s="99"/>
      <c r="J317" s="92"/>
      <c r="K317" s="99"/>
      <c r="L317" s="440"/>
      <c r="M317" s="415"/>
      <c r="N317" s="415"/>
      <c r="O317" s="409"/>
      <c r="P317" s="410"/>
      <c r="Q317" s="415"/>
      <c r="R317" s="152"/>
      <c r="S317" s="92"/>
      <c r="T317" s="99"/>
      <c r="U317" s="441"/>
      <c r="V317" s="441"/>
      <c r="W317" s="92"/>
      <c r="X317" s="92"/>
      <c r="Y317" s="442"/>
      <c r="Z317" s="443"/>
      <c r="AA317" s="443"/>
      <c r="AB317" s="443"/>
      <c r="AC317" s="443"/>
      <c r="AD317" s="92"/>
      <c r="AE317" s="443"/>
      <c r="AF317" s="443"/>
      <c r="AG317" s="92"/>
      <c r="AH317" s="413" t="s">
        <v>7420</v>
      </c>
      <c r="AI317" s="412">
        <v>0.21</v>
      </c>
      <c r="AJ317" s="412">
        <v>1990</v>
      </c>
      <c r="AK317" s="413" t="s">
        <v>7419</v>
      </c>
      <c r="AL317" s="92"/>
    </row>
    <row r="318" spans="2:38" ht="63.75" x14ac:dyDescent="0.25">
      <c r="B318" s="406">
        <f t="shared" si="4"/>
        <v>311</v>
      </c>
      <c r="C318" s="445" t="s">
        <v>7410</v>
      </c>
      <c r="D318" s="92"/>
      <c r="E318" s="146"/>
      <c r="F318" s="99"/>
      <c r="G318" s="439"/>
      <c r="H318" s="99"/>
      <c r="I318" s="99"/>
      <c r="J318" s="92"/>
      <c r="K318" s="99"/>
      <c r="L318" s="440"/>
      <c r="M318" s="415"/>
      <c r="N318" s="415"/>
      <c r="O318" s="409"/>
      <c r="P318" s="410"/>
      <c r="Q318" s="415"/>
      <c r="R318" s="152"/>
      <c r="S318" s="92"/>
      <c r="T318" s="99"/>
      <c r="U318" s="441"/>
      <c r="V318" s="441"/>
      <c r="W318" s="92"/>
      <c r="X318" s="92"/>
      <c r="Y318" s="442"/>
      <c r="Z318" s="443"/>
      <c r="AA318" s="443"/>
      <c r="AB318" s="443"/>
      <c r="AC318" s="443"/>
      <c r="AD318" s="92"/>
      <c r="AE318" s="443"/>
      <c r="AF318" s="443"/>
      <c r="AG318" s="92"/>
      <c r="AH318" s="413" t="s">
        <v>7421</v>
      </c>
      <c r="AI318" s="412">
        <v>0.06</v>
      </c>
      <c r="AJ318" s="412">
        <v>1990</v>
      </c>
      <c r="AK318" s="413" t="s">
        <v>7419</v>
      </c>
      <c r="AL318" s="92"/>
    </row>
    <row r="319" spans="2:38" ht="38.25" x14ac:dyDescent="0.25">
      <c r="B319" s="406">
        <f t="shared" si="4"/>
        <v>312</v>
      </c>
      <c r="C319" s="445" t="s">
        <v>7410</v>
      </c>
      <c r="D319" s="92"/>
      <c r="E319" s="146"/>
      <c r="F319" s="99"/>
      <c r="G319" s="439"/>
      <c r="H319" s="99"/>
      <c r="I319" s="99"/>
      <c r="J319" s="92"/>
      <c r="K319" s="99"/>
      <c r="L319" s="440"/>
      <c r="M319" s="415"/>
      <c r="N319" s="415"/>
      <c r="O319" s="409"/>
      <c r="P319" s="410"/>
      <c r="Q319" s="415"/>
      <c r="R319" s="152"/>
      <c r="S319" s="92"/>
      <c r="T319" s="99"/>
      <c r="U319" s="441"/>
      <c r="V319" s="441"/>
      <c r="W319" s="92"/>
      <c r="X319" s="92"/>
      <c r="Y319" s="442"/>
      <c r="Z319" s="443"/>
      <c r="AA319" s="443"/>
      <c r="AB319" s="443"/>
      <c r="AC319" s="443"/>
      <c r="AD319" s="92"/>
      <c r="AE319" s="443"/>
      <c r="AF319" s="443"/>
      <c r="AG319" s="92"/>
      <c r="AH319" s="413" t="s">
        <v>7422</v>
      </c>
      <c r="AI319" s="412">
        <v>7.0000000000000007E-2</v>
      </c>
      <c r="AJ319" s="412">
        <v>1992</v>
      </c>
      <c r="AK319" s="413" t="s">
        <v>419</v>
      </c>
      <c r="AL319" s="92"/>
    </row>
    <row r="320" spans="2:38" ht="63.75" x14ac:dyDescent="0.25">
      <c r="B320" s="406">
        <f t="shared" si="4"/>
        <v>313</v>
      </c>
      <c r="C320" s="445" t="s">
        <v>7410</v>
      </c>
      <c r="D320" s="92"/>
      <c r="E320" s="146"/>
      <c r="F320" s="99"/>
      <c r="G320" s="439"/>
      <c r="H320" s="99"/>
      <c r="I320" s="99"/>
      <c r="J320" s="92"/>
      <c r="K320" s="99"/>
      <c r="L320" s="440"/>
      <c r="M320" s="415"/>
      <c r="N320" s="415"/>
      <c r="O320" s="409"/>
      <c r="P320" s="410"/>
      <c r="Q320" s="415"/>
      <c r="R320" s="152"/>
      <c r="S320" s="92"/>
      <c r="T320" s="99"/>
      <c r="U320" s="441"/>
      <c r="V320" s="441"/>
      <c r="W320" s="92"/>
      <c r="X320" s="92"/>
      <c r="Y320" s="442"/>
      <c r="Z320" s="443"/>
      <c r="AA320" s="443"/>
      <c r="AB320" s="443"/>
      <c r="AC320" s="443"/>
      <c r="AD320" s="92"/>
      <c r="AE320" s="443"/>
      <c r="AF320" s="443"/>
      <c r="AG320" s="92"/>
      <c r="AH320" s="413" t="s">
        <v>7423</v>
      </c>
      <c r="AI320" s="412">
        <v>0.04</v>
      </c>
      <c r="AJ320" s="412">
        <v>1992</v>
      </c>
      <c r="AK320" s="413" t="s">
        <v>419</v>
      </c>
      <c r="AL320" s="92"/>
    </row>
    <row r="321" spans="2:38" ht="51" x14ac:dyDescent="0.25">
      <c r="B321" s="406">
        <f t="shared" si="4"/>
        <v>314</v>
      </c>
      <c r="C321" s="445" t="s">
        <v>7410</v>
      </c>
      <c r="D321" s="92"/>
      <c r="E321" s="146"/>
      <c r="F321" s="99"/>
      <c r="G321" s="439"/>
      <c r="H321" s="99"/>
      <c r="I321" s="99"/>
      <c r="J321" s="92"/>
      <c r="K321" s="99"/>
      <c r="L321" s="440"/>
      <c r="M321" s="415"/>
      <c r="N321" s="415"/>
      <c r="O321" s="409"/>
      <c r="P321" s="410"/>
      <c r="Q321" s="415"/>
      <c r="R321" s="152"/>
      <c r="S321" s="92"/>
      <c r="T321" s="99"/>
      <c r="U321" s="441"/>
      <c r="V321" s="441"/>
      <c r="W321" s="92"/>
      <c r="X321" s="92"/>
      <c r="Y321" s="442"/>
      <c r="Z321" s="443"/>
      <c r="AA321" s="443"/>
      <c r="AB321" s="443"/>
      <c r="AC321" s="443"/>
      <c r="AD321" s="92"/>
      <c r="AE321" s="443"/>
      <c r="AF321" s="443"/>
      <c r="AG321" s="92"/>
      <c r="AH321" s="413" t="s">
        <v>7424</v>
      </c>
      <c r="AI321" s="412">
        <v>0.21</v>
      </c>
      <c r="AJ321" s="412">
        <v>1993</v>
      </c>
      <c r="AK321" s="413" t="s">
        <v>419</v>
      </c>
      <c r="AL321" s="92"/>
    </row>
    <row r="322" spans="2:38" ht="38.25" x14ac:dyDescent="0.25">
      <c r="B322" s="406">
        <f t="shared" si="4"/>
        <v>315</v>
      </c>
      <c r="C322" s="445" t="s">
        <v>7410</v>
      </c>
      <c r="D322" s="92"/>
      <c r="E322" s="146"/>
      <c r="F322" s="99"/>
      <c r="G322" s="439"/>
      <c r="H322" s="99"/>
      <c r="I322" s="99"/>
      <c r="J322" s="92"/>
      <c r="K322" s="99"/>
      <c r="L322" s="440"/>
      <c r="M322" s="415"/>
      <c r="N322" s="415"/>
      <c r="O322" s="409"/>
      <c r="P322" s="410"/>
      <c r="Q322" s="415"/>
      <c r="R322" s="152"/>
      <c r="S322" s="92"/>
      <c r="T322" s="99"/>
      <c r="U322" s="441"/>
      <c r="V322" s="441"/>
      <c r="W322" s="92"/>
      <c r="X322" s="92"/>
      <c r="Y322" s="442"/>
      <c r="Z322" s="443"/>
      <c r="AA322" s="443"/>
      <c r="AB322" s="443"/>
      <c r="AC322" s="443"/>
      <c r="AD322" s="92"/>
      <c r="AE322" s="443"/>
      <c r="AF322" s="443"/>
      <c r="AG322" s="92"/>
      <c r="AH322" s="413" t="s">
        <v>7425</v>
      </c>
      <c r="AI322" s="412">
        <v>0.1</v>
      </c>
      <c r="AJ322" s="412">
        <v>1993</v>
      </c>
      <c r="AK322" s="413" t="s">
        <v>142</v>
      </c>
      <c r="AL322" s="92"/>
    </row>
    <row r="323" spans="2:38" ht="38.25" x14ac:dyDescent="0.25">
      <c r="B323" s="406">
        <f t="shared" si="4"/>
        <v>316</v>
      </c>
      <c r="C323" s="445" t="s">
        <v>7410</v>
      </c>
      <c r="D323" s="92"/>
      <c r="E323" s="146"/>
      <c r="F323" s="99"/>
      <c r="G323" s="439"/>
      <c r="H323" s="99"/>
      <c r="I323" s="99"/>
      <c r="J323" s="92"/>
      <c r="K323" s="99"/>
      <c r="L323" s="440"/>
      <c r="M323" s="415"/>
      <c r="N323" s="415"/>
      <c r="O323" s="409"/>
      <c r="P323" s="410"/>
      <c r="Q323" s="415"/>
      <c r="R323" s="152"/>
      <c r="S323" s="92"/>
      <c r="T323" s="99"/>
      <c r="U323" s="441"/>
      <c r="V323" s="441"/>
      <c r="W323" s="92"/>
      <c r="X323" s="92"/>
      <c r="Y323" s="442"/>
      <c r="Z323" s="443"/>
      <c r="AA323" s="443"/>
      <c r="AB323" s="443"/>
      <c r="AC323" s="443"/>
      <c r="AD323" s="92"/>
      <c r="AE323" s="443"/>
      <c r="AF323" s="443"/>
      <c r="AG323" s="92"/>
      <c r="AH323" s="413" t="s">
        <v>7426</v>
      </c>
      <c r="AI323" s="412">
        <v>0.21</v>
      </c>
      <c r="AJ323" s="412">
        <v>1994</v>
      </c>
      <c r="AK323" s="413" t="s">
        <v>7427</v>
      </c>
      <c r="AL323" s="92"/>
    </row>
    <row r="324" spans="2:38" ht="38.25" x14ac:dyDescent="0.25">
      <c r="B324" s="406">
        <f t="shared" si="4"/>
        <v>317</v>
      </c>
      <c r="C324" s="445" t="s">
        <v>7410</v>
      </c>
      <c r="D324" s="92"/>
      <c r="E324" s="146"/>
      <c r="F324" s="99"/>
      <c r="G324" s="439"/>
      <c r="H324" s="99"/>
      <c r="I324" s="99"/>
      <c r="J324" s="92"/>
      <c r="K324" s="99"/>
      <c r="L324" s="440"/>
      <c r="M324" s="415"/>
      <c r="N324" s="415"/>
      <c r="O324" s="409"/>
      <c r="P324" s="410"/>
      <c r="Q324" s="415"/>
      <c r="R324" s="152"/>
      <c r="S324" s="92"/>
      <c r="T324" s="99"/>
      <c r="U324" s="441"/>
      <c r="V324" s="441"/>
      <c r="W324" s="92"/>
      <c r="X324" s="92"/>
      <c r="Y324" s="442"/>
      <c r="Z324" s="443"/>
      <c r="AA324" s="443"/>
      <c r="AB324" s="443"/>
      <c r="AC324" s="443"/>
      <c r="AD324" s="92"/>
      <c r="AE324" s="443"/>
      <c r="AF324" s="443"/>
      <c r="AG324" s="92"/>
      <c r="AH324" s="413" t="s">
        <v>7428</v>
      </c>
      <c r="AI324" s="412">
        <v>0.14000000000000001</v>
      </c>
      <c r="AJ324" s="412">
        <v>1994</v>
      </c>
      <c r="AK324" s="413" t="s">
        <v>142</v>
      </c>
      <c r="AL324" s="92"/>
    </row>
    <row r="325" spans="2:38" ht="38.25" x14ac:dyDescent="0.25">
      <c r="B325" s="406">
        <f t="shared" si="4"/>
        <v>318</v>
      </c>
      <c r="C325" s="445" t="s">
        <v>7410</v>
      </c>
      <c r="D325" s="92"/>
      <c r="E325" s="146"/>
      <c r="F325" s="99"/>
      <c r="G325" s="439"/>
      <c r="H325" s="99"/>
      <c r="I325" s="99"/>
      <c r="J325" s="92"/>
      <c r="K325" s="99"/>
      <c r="L325" s="440"/>
      <c r="M325" s="415"/>
      <c r="N325" s="415"/>
      <c r="O325" s="409"/>
      <c r="P325" s="410"/>
      <c r="Q325" s="415"/>
      <c r="R325" s="152"/>
      <c r="S325" s="92"/>
      <c r="T325" s="99"/>
      <c r="U325" s="441"/>
      <c r="V325" s="441"/>
      <c r="W325" s="92"/>
      <c r="X325" s="92"/>
      <c r="Y325" s="442"/>
      <c r="Z325" s="443"/>
      <c r="AA325" s="443"/>
      <c r="AB325" s="443"/>
      <c r="AC325" s="443"/>
      <c r="AD325" s="92"/>
      <c r="AE325" s="443"/>
      <c r="AF325" s="443"/>
      <c r="AG325" s="92"/>
      <c r="AH325" s="413" t="s">
        <v>7429</v>
      </c>
      <c r="AI325" s="412">
        <v>0.06</v>
      </c>
      <c r="AJ325" s="412">
        <v>1994</v>
      </c>
      <c r="AK325" s="413" t="s">
        <v>7427</v>
      </c>
      <c r="AL325" s="92"/>
    </row>
    <row r="326" spans="2:38" ht="63.75" x14ac:dyDescent="0.25">
      <c r="B326" s="406">
        <f t="shared" si="4"/>
        <v>319</v>
      </c>
      <c r="C326" s="445" t="s">
        <v>7410</v>
      </c>
      <c r="D326" s="92"/>
      <c r="E326" s="146"/>
      <c r="F326" s="99"/>
      <c r="G326" s="439"/>
      <c r="H326" s="99"/>
      <c r="I326" s="99"/>
      <c r="J326" s="92"/>
      <c r="K326" s="99"/>
      <c r="L326" s="440"/>
      <c r="M326" s="415"/>
      <c r="N326" s="415"/>
      <c r="O326" s="409"/>
      <c r="P326" s="410"/>
      <c r="Q326" s="415"/>
      <c r="R326" s="152"/>
      <c r="S326" s="92"/>
      <c r="T326" s="99"/>
      <c r="U326" s="441"/>
      <c r="V326" s="441"/>
      <c r="W326" s="92"/>
      <c r="X326" s="92"/>
      <c r="Y326" s="442"/>
      <c r="Z326" s="443"/>
      <c r="AA326" s="443"/>
      <c r="AB326" s="443"/>
      <c r="AC326" s="443"/>
      <c r="AD326" s="92"/>
      <c r="AE326" s="443"/>
      <c r="AF326" s="443"/>
      <c r="AG326" s="92"/>
      <c r="AH326" s="413" t="s">
        <v>7430</v>
      </c>
      <c r="AI326" s="412">
        <v>0.12</v>
      </c>
      <c r="AJ326" s="412">
        <v>1994</v>
      </c>
      <c r="AK326" s="413" t="s">
        <v>142</v>
      </c>
      <c r="AL326" s="92"/>
    </row>
    <row r="327" spans="2:38" ht="63.75" x14ac:dyDescent="0.25">
      <c r="B327" s="406">
        <f t="shared" si="4"/>
        <v>320</v>
      </c>
      <c r="C327" s="445" t="s">
        <v>7410</v>
      </c>
      <c r="D327" s="92"/>
      <c r="E327" s="146"/>
      <c r="F327" s="99"/>
      <c r="G327" s="439"/>
      <c r="H327" s="99"/>
      <c r="I327" s="99"/>
      <c r="J327" s="92"/>
      <c r="K327" s="99"/>
      <c r="L327" s="440"/>
      <c r="M327" s="415"/>
      <c r="N327" s="415"/>
      <c r="O327" s="409"/>
      <c r="P327" s="410"/>
      <c r="Q327" s="415"/>
      <c r="R327" s="152"/>
      <c r="S327" s="92"/>
      <c r="T327" s="99"/>
      <c r="U327" s="441"/>
      <c r="V327" s="441"/>
      <c r="W327" s="92"/>
      <c r="X327" s="92"/>
      <c r="Y327" s="442"/>
      <c r="Z327" s="443"/>
      <c r="AA327" s="443"/>
      <c r="AB327" s="443"/>
      <c r="AC327" s="443"/>
      <c r="AD327" s="92"/>
      <c r="AE327" s="443"/>
      <c r="AF327" s="443"/>
      <c r="AG327" s="92"/>
      <c r="AH327" s="413" t="s">
        <v>7431</v>
      </c>
      <c r="AI327" s="412">
        <v>0.16</v>
      </c>
      <c r="AJ327" s="412">
        <v>1994</v>
      </c>
      <c r="AK327" s="413" t="s">
        <v>142</v>
      </c>
      <c r="AL327" s="92"/>
    </row>
    <row r="328" spans="2:38" ht="63.75" x14ac:dyDescent="0.25">
      <c r="B328" s="406">
        <f t="shared" ref="B328:B391" si="5">B327+1</f>
        <v>321</v>
      </c>
      <c r="C328" s="445" t="s">
        <v>7410</v>
      </c>
      <c r="D328" s="92"/>
      <c r="E328" s="146"/>
      <c r="F328" s="99"/>
      <c r="G328" s="439"/>
      <c r="H328" s="99"/>
      <c r="I328" s="99"/>
      <c r="J328" s="92"/>
      <c r="K328" s="99"/>
      <c r="L328" s="440"/>
      <c r="M328" s="415"/>
      <c r="N328" s="415"/>
      <c r="O328" s="409"/>
      <c r="P328" s="410"/>
      <c r="Q328" s="415"/>
      <c r="R328" s="152"/>
      <c r="S328" s="92"/>
      <c r="T328" s="99"/>
      <c r="U328" s="441"/>
      <c r="V328" s="441"/>
      <c r="W328" s="92"/>
      <c r="X328" s="92"/>
      <c r="Y328" s="442"/>
      <c r="Z328" s="443"/>
      <c r="AA328" s="443"/>
      <c r="AB328" s="443"/>
      <c r="AC328" s="443"/>
      <c r="AD328" s="92"/>
      <c r="AE328" s="443"/>
      <c r="AF328" s="443"/>
      <c r="AG328" s="92"/>
      <c r="AH328" s="413" t="s">
        <v>7432</v>
      </c>
      <c r="AI328" s="412">
        <v>0.04</v>
      </c>
      <c r="AJ328" s="412">
        <v>1994</v>
      </c>
      <c r="AK328" s="413" t="s">
        <v>186</v>
      </c>
      <c r="AL328" s="92"/>
    </row>
    <row r="329" spans="2:38" ht="38.25" x14ac:dyDescent="0.25">
      <c r="B329" s="406">
        <f t="shared" si="5"/>
        <v>322</v>
      </c>
      <c r="C329" s="445" t="s">
        <v>7410</v>
      </c>
      <c r="D329" s="92"/>
      <c r="E329" s="146"/>
      <c r="F329" s="99"/>
      <c r="G329" s="439"/>
      <c r="H329" s="99"/>
      <c r="I329" s="99"/>
      <c r="J329" s="92"/>
      <c r="K329" s="99"/>
      <c r="L329" s="440"/>
      <c r="M329" s="415"/>
      <c r="N329" s="415"/>
      <c r="O329" s="409"/>
      <c r="P329" s="410"/>
      <c r="Q329" s="415"/>
      <c r="R329" s="152"/>
      <c r="S329" s="92"/>
      <c r="T329" s="99"/>
      <c r="U329" s="441"/>
      <c r="V329" s="441"/>
      <c r="W329" s="92"/>
      <c r="X329" s="92"/>
      <c r="Y329" s="442"/>
      <c r="Z329" s="443"/>
      <c r="AA329" s="443"/>
      <c r="AB329" s="443"/>
      <c r="AC329" s="443"/>
      <c r="AD329" s="92"/>
      <c r="AE329" s="443"/>
      <c r="AF329" s="443"/>
      <c r="AG329" s="92"/>
      <c r="AH329" s="413" t="s">
        <v>7433</v>
      </c>
      <c r="AI329" s="412">
        <v>0.15</v>
      </c>
      <c r="AJ329" s="412">
        <v>1991</v>
      </c>
      <c r="AK329" s="413" t="s">
        <v>44</v>
      </c>
      <c r="AL329" s="92"/>
    </row>
    <row r="330" spans="2:38" ht="38.25" x14ac:dyDescent="0.25">
      <c r="B330" s="406">
        <f t="shared" si="5"/>
        <v>323</v>
      </c>
      <c r="C330" s="445" t="s">
        <v>7410</v>
      </c>
      <c r="D330" s="92"/>
      <c r="E330" s="146"/>
      <c r="F330" s="99"/>
      <c r="G330" s="439"/>
      <c r="H330" s="99"/>
      <c r="I330" s="99"/>
      <c r="J330" s="92"/>
      <c r="K330" s="99"/>
      <c r="L330" s="440"/>
      <c r="M330" s="415"/>
      <c r="N330" s="415"/>
      <c r="O330" s="409"/>
      <c r="P330" s="410"/>
      <c r="Q330" s="415"/>
      <c r="R330" s="152"/>
      <c r="S330" s="92"/>
      <c r="T330" s="99"/>
      <c r="U330" s="441"/>
      <c r="V330" s="441"/>
      <c r="W330" s="92"/>
      <c r="X330" s="92"/>
      <c r="Y330" s="442"/>
      <c r="Z330" s="443"/>
      <c r="AA330" s="443"/>
      <c r="AB330" s="443"/>
      <c r="AC330" s="443"/>
      <c r="AD330" s="92"/>
      <c r="AE330" s="443"/>
      <c r="AF330" s="443"/>
      <c r="AG330" s="92"/>
      <c r="AH330" s="413" t="s">
        <v>7434</v>
      </c>
      <c r="AI330" s="412">
        <v>0.16</v>
      </c>
      <c r="AJ330" s="412"/>
      <c r="AK330" s="413" t="s">
        <v>7435</v>
      </c>
      <c r="AL330" s="92"/>
    </row>
    <row r="331" spans="2:38" ht="51" x14ac:dyDescent="0.25">
      <c r="B331" s="406">
        <f t="shared" si="5"/>
        <v>324</v>
      </c>
      <c r="C331" s="445" t="s">
        <v>7410</v>
      </c>
      <c r="D331" s="92"/>
      <c r="E331" s="146"/>
      <c r="F331" s="99"/>
      <c r="G331" s="439"/>
      <c r="H331" s="99"/>
      <c r="I331" s="99"/>
      <c r="J331" s="92"/>
      <c r="K331" s="99"/>
      <c r="L331" s="440"/>
      <c r="M331" s="415"/>
      <c r="N331" s="415"/>
      <c r="O331" s="409"/>
      <c r="P331" s="410"/>
      <c r="Q331" s="415"/>
      <c r="R331" s="152"/>
      <c r="S331" s="92"/>
      <c r="T331" s="99"/>
      <c r="U331" s="441"/>
      <c r="V331" s="441"/>
      <c r="W331" s="92"/>
      <c r="X331" s="92"/>
      <c r="Y331" s="442"/>
      <c r="Z331" s="443"/>
      <c r="AA331" s="443"/>
      <c r="AB331" s="443"/>
      <c r="AC331" s="443"/>
      <c r="AD331" s="92"/>
      <c r="AE331" s="443"/>
      <c r="AF331" s="443"/>
      <c r="AG331" s="92"/>
      <c r="AH331" s="413" t="s">
        <v>7436</v>
      </c>
      <c r="AI331" s="412">
        <v>0.05</v>
      </c>
      <c r="AJ331" s="412">
        <v>1991</v>
      </c>
      <c r="AK331" s="413" t="s">
        <v>186</v>
      </c>
      <c r="AL331" s="92"/>
    </row>
    <row r="332" spans="2:38" ht="51" x14ac:dyDescent="0.25">
      <c r="B332" s="406">
        <f t="shared" si="5"/>
        <v>325</v>
      </c>
      <c r="C332" s="445" t="s">
        <v>7410</v>
      </c>
      <c r="D332" s="92"/>
      <c r="E332" s="422"/>
      <c r="F332" s="409"/>
      <c r="G332" s="408"/>
      <c r="H332" s="410"/>
      <c r="I332" s="409"/>
      <c r="J332" s="92"/>
      <c r="K332" s="410"/>
      <c r="L332" s="425"/>
      <c r="M332" s="415"/>
      <c r="N332" s="415"/>
      <c r="O332" s="409"/>
      <c r="P332" s="409"/>
      <c r="Q332" s="415"/>
      <c r="R332" s="152" t="s">
        <v>1747</v>
      </c>
      <c r="S332" s="92">
        <v>41</v>
      </c>
      <c r="T332" s="99">
        <v>1996</v>
      </c>
      <c r="U332" s="441" t="s">
        <v>1016</v>
      </c>
      <c r="V332" s="406" t="s">
        <v>7437</v>
      </c>
      <c r="W332" s="92"/>
      <c r="X332" s="92"/>
      <c r="Y332" s="442"/>
      <c r="Z332" s="443"/>
      <c r="AA332" s="443"/>
      <c r="AB332" s="443"/>
      <c r="AC332" s="443"/>
      <c r="AD332" s="92"/>
      <c r="AE332" s="443"/>
      <c r="AF332" s="443"/>
      <c r="AG332" s="92"/>
      <c r="AH332" s="411"/>
      <c r="AI332" s="412"/>
      <c r="AJ332" s="413"/>
      <c r="AK332" s="414"/>
      <c r="AL332" s="92"/>
    </row>
    <row r="333" spans="2:38" ht="39" x14ac:dyDescent="0.25">
      <c r="B333" s="406">
        <f t="shared" si="5"/>
        <v>326</v>
      </c>
      <c r="C333" s="445" t="s">
        <v>7410</v>
      </c>
      <c r="D333" s="92"/>
      <c r="E333" s="146"/>
      <c r="F333" s="99"/>
      <c r="G333" s="439"/>
      <c r="H333" s="99"/>
      <c r="I333" s="99"/>
      <c r="J333" s="92"/>
      <c r="K333" s="99"/>
      <c r="L333" s="440"/>
      <c r="M333" s="415" t="s">
        <v>7438</v>
      </c>
      <c r="N333" s="415" t="s">
        <v>7439</v>
      </c>
      <c r="O333" s="436">
        <v>0.27</v>
      </c>
      <c r="P333" s="410" t="s">
        <v>1760</v>
      </c>
      <c r="Q333" s="415" t="s">
        <v>7002</v>
      </c>
      <c r="R333" s="152"/>
      <c r="S333" s="92"/>
      <c r="T333" s="99"/>
      <c r="U333" s="441"/>
      <c r="V333" s="441"/>
      <c r="W333" s="92"/>
      <c r="X333" s="92"/>
      <c r="Y333" s="442"/>
      <c r="Z333" s="443"/>
      <c r="AA333" s="443"/>
      <c r="AB333" s="443"/>
      <c r="AC333" s="443"/>
      <c r="AD333" s="92"/>
      <c r="AE333" s="443"/>
      <c r="AF333" s="443"/>
      <c r="AG333" s="92"/>
      <c r="AH333" s="411"/>
      <c r="AI333" s="412"/>
      <c r="AJ333" s="413"/>
      <c r="AK333" s="414"/>
      <c r="AL333" s="92"/>
    </row>
    <row r="334" spans="2:38" ht="39" x14ac:dyDescent="0.25">
      <c r="B334" s="406">
        <f t="shared" si="5"/>
        <v>327</v>
      </c>
      <c r="C334" s="445" t="s">
        <v>7410</v>
      </c>
      <c r="D334" s="92"/>
      <c r="E334" s="146"/>
      <c r="F334" s="99"/>
      <c r="G334" s="439"/>
      <c r="H334" s="99"/>
      <c r="I334" s="99"/>
      <c r="J334" s="92"/>
      <c r="K334" s="99"/>
      <c r="L334" s="440"/>
      <c r="M334" s="415" t="s">
        <v>7440</v>
      </c>
      <c r="N334" s="415" t="s">
        <v>7441</v>
      </c>
      <c r="O334" s="409">
        <v>0.92</v>
      </c>
      <c r="P334" s="410" t="s">
        <v>1946</v>
      </c>
      <c r="Q334" s="415" t="s">
        <v>7256</v>
      </c>
      <c r="R334" s="152"/>
      <c r="S334" s="92"/>
      <c r="T334" s="99"/>
      <c r="U334" s="441"/>
      <c r="V334" s="441"/>
      <c r="W334" s="92"/>
      <c r="X334" s="92"/>
      <c r="Y334" s="442"/>
      <c r="Z334" s="443"/>
      <c r="AA334" s="443"/>
      <c r="AB334" s="443"/>
      <c r="AC334" s="443"/>
      <c r="AD334" s="92"/>
      <c r="AE334" s="443"/>
      <c r="AF334" s="443"/>
      <c r="AG334" s="92"/>
      <c r="AH334" s="411"/>
      <c r="AI334" s="412"/>
      <c r="AJ334" s="413"/>
      <c r="AK334" s="414"/>
      <c r="AL334" s="92"/>
    </row>
    <row r="335" spans="2:38" ht="38.25" x14ac:dyDescent="0.25">
      <c r="B335" s="406">
        <f t="shared" si="5"/>
        <v>328</v>
      </c>
      <c r="C335" s="445" t="s">
        <v>7410</v>
      </c>
      <c r="D335" s="92"/>
      <c r="E335" s="146"/>
      <c r="F335" s="99"/>
      <c r="G335" s="439"/>
      <c r="H335" s="99"/>
      <c r="I335" s="99"/>
      <c r="J335" s="92"/>
      <c r="K335" s="99"/>
      <c r="L335" s="440"/>
      <c r="M335" s="415"/>
      <c r="N335" s="415"/>
      <c r="O335" s="409"/>
      <c r="P335" s="410"/>
      <c r="Q335" s="415"/>
      <c r="R335" s="152"/>
      <c r="S335" s="92"/>
      <c r="T335" s="99"/>
      <c r="U335" s="441"/>
      <c r="V335" s="441"/>
      <c r="W335" s="92"/>
      <c r="X335" s="92"/>
      <c r="Y335" s="442"/>
      <c r="Z335" s="443"/>
      <c r="AA335" s="443"/>
      <c r="AB335" s="443"/>
      <c r="AC335" s="443"/>
      <c r="AD335" s="92"/>
      <c r="AE335" s="443"/>
      <c r="AF335" s="443"/>
      <c r="AG335" s="92"/>
      <c r="AH335" s="413" t="s">
        <v>7442</v>
      </c>
      <c r="AI335" s="412">
        <v>0.11</v>
      </c>
      <c r="AJ335" s="412">
        <v>1996</v>
      </c>
      <c r="AK335" s="413" t="s">
        <v>396</v>
      </c>
      <c r="AL335" s="92"/>
    </row>
    <row r="336" spans="2:38" ht="38.25" x14ac:dyDescent="0.25">
      <c r="B336" s="406">
        <f t="shared" si="5"/>
        <v>329</v>
      </c>
      <c r="C336" s="445" t="s">
        <v>7410</v>
      </c>
      <c r="D336" s="92"/>
      <c r="E336" s="146"/>
      <c r="F336" s="99"/>
      <c r="G336" s="439"/>
      <c r="H336" s="99"/>
      <c r="I336" s="99"/>
      <c r="J336" s="92"/>
      <c r="K336" s="99"/>
      <c r="L336" s="440"/>
      <c r="M336" s="415"/>
      <c r="N336" s="415"/>
      <c r="O336" s="409"/>
      <c r="P336" s="410"/>
      <c r="Q336" s="415"/>
      <c r="R336" s="152"/>
      <c r="S336" s="92"/>
      <c r="T336" s="99"/>
      <c r="U336" s="441"/>
      <c r="V336" s="441"/>
      <c r="W336" s="92"/>
      <c r="X336" s="92"/>
      <c r="Y336" s="442"/>
      <c r="Z336" s="443"/>
      <c r="AA336" s="443"/>
      <c r="AB336" s="443"/>
      <c r="AC336" s="443"/>
      <c r="AD336" s="92"/>
      <c r="AE336" s="443"/>
      <c r="AF336" s="443"/>
      <c r="AG336" s="92"/>
      <c r="AH336" s="413" t="s">
        <v>7443</v>
      </c>
      <c r="AI336" s="412">
        <v>0.16</v>
      </c>
      <c r="AJ336" s="412">
        <v>1996</v>
      </c>
      <c r="AK336" s="413" t="s">
        <v>396</v>
      </c>
      <c r="AL336" s="92"/>
    </row>
    <row r="337" spans="2:38" ht="38.25" x14ac:dyDescent="0.25">
      <c r="B337" s="406">
        <f t="shared" si="5"/>
        <v>330</v>
      </c>
      <c r="C337" s="445" t="s">
        <v>7410</v>
      </c>
      <c r="D337" s="92"/>
      <c r="E337" s="146"/>
      <c r="F337" s="99"/>
      <c r="G337" s="439"/>
      <c r="H337" s="99"/>
      <c r="I337" s="99"/>
      <c r="J337" s="92"/>
      <c r="K337" s="99"/>
      <c r="L337" s="440"/>
      <c r="M337" s="415"/>
      <c r="N337" s="415"/>
      <c r="O337" s="409"/>
      <c r="P337" s="410"/>
      <c r="Q337" s="415"/>
      <c r="R337" s="152"/>
      <c r="S337" s="92"/>
      <c r="T337" s="99"/>
      <c r="U337" s="441"/>
      <c r="V337" s="441"/>
      <c r="W337" s="92"/>
      <c r="X337" s="92"/>
      <c r="Y337" s="442"/>
      <c r="Z337" s="443"/>
      <c r="AA337" s="443"/>
      <c r="AB337" s="443"/>
      <c r="AC337" s="443"/>
      <c r="AD337" s="92"/>
      <c r="AE337" s="443"/>
      <c r="AF337" s="443"/>
      <c r="AG337" s="92"/>
      <c r="AH337" s="413" t="s">
        <v>7444</v>
      </c>
      <c r="AI337" s="413" t="s">
        <v>7445</v>
      </c>
      <c r="AJ337" s="412">
        <v>1997</v>
      </c>
      <c r="AK337" s="413" t="s">
        <v>605</v>
      </c>
      <c r="AL337" s="92"/>
    </row>
    <row r="338" spans="2:38" ht="51" x14ac:dyDescent="0.25">
      <c r="B338" s="406">
        <f t="shared" si="5"/>
        <v>331</v>
      </c>
      <c r="C338" s="445" t="s">
        <v>7410</v>
      </c>
      <c r="D338" s="92"/>
      <c r="E338" s="422"/>
      <c r="F338" s="409"/>
      <c r="G338" s="408"/>
      <c r="H338" s="410"/>
      <c r="I338" s="409"/>
      <c r="J338" s="92"/>
      <c r="K338" s="410"/>
      <c r="L338" s="425"/>
      <c r="M338" s="112"/>
      <c r="N338" s="112"/>
      <c r="O338" s="99"/>
      <c r="P338" s="99"/>
      <c r="Q338" s="112"/>
      <c r="R338" s="152" t="s">
        <v>1736</v>
      </c>
      <c r="S338" s="92">
        <v>37</v>
      </c>
      <c r="T338" s="99">
        <v>1975</v>
      </c>
      <c r="U338" s="441" t="s">
        <v>1016</v>
      </c>
      <c r="V338" s="406" t="s">
        <v>7446</v>
      </c>
      <c r="W338" s="92"/>
      <c r="X338" s="92"/>
      <c r="Y338" s="442"/>
      <c r="Z338" s="443"/>
      <c r="AA338" s="443"/>
      <c r="AB338" s="443"/>
      <c r="AC338" s="443"/>
      <c r="AD338" s="92"/>
      <c r="AE338" s="443"/>
      <c r="AF338" s="443"/>
      <c r="AG338" s="92"/>
      <c r="AH338" s="411"/>
      <c r="AI338" s="412"/>
      <c r="AJ338" s="413"/>
      <c r="AK338" s="414"/>
      <c r="AL338" s="92"/>
    </row>
    <row r="339" spans="2:38" ht="39" x14ac:dyDescent="0.25">
      <c r="B339" s="406">
        <f t="shared" si="5"/>
        <v>332</v>
      </c>
      <c r="C339" s="445" t="s">
        <v>7410</v>
      </c>
      <c r="D339" s="92"/>
      <c r="E339" s="146"/>
      <c r="F339" s="99"/>
      <c r="G339" s="439"/>
      <c r="H339" s="99"/>
      <c r="I339" s="99"/>
      <c r="J339" s="92"/>
      <c r="K339" s="99"/>
      <c r="L339" s="440"/>
      <c r="M339" s="415" t="s">
        <v>7447</v>
      </c>
      <c r="N339" s="415" t="s">
        <v>7448</v>
      </c>
      <c r="O339" s="409">
        <v>1.1000000000000001</v>
      </c>
      <c r="P339" s="410" t="s">
        <v>1666</v>
      </c>
      <c r="Q339" s="415" t="s">
        <v>6931</v>
      </c>
      <c r="R339" s="152"/>
      <c r="S339" s="92"/>
      <c r="T339" s="99"/>
      <c r="U339" s="441"/>
      <c r="V339" s="441"/>
      <c r="W339" s="92"/>
      <c r="X339" s="92"/>
      <c r="Y339" s="442"/>
      <c r="Z339" s="443"/>
      <c r="AA339" s="443"/>
      <c r="AB339" s="443"/>
      <c r="AC339" s="443"/>
      <c r="AD339" s="92"/>
      <c r="AE339" s="443"/>
      <c r="AF339" s="443"/>
      <c r="AG339" s="92"/>
      <c r="AH339" s="411"/>
      <c r="AI339" s="412"/>
      <c r="AJ339" s="413"/>
      <c r="AK339" s="414"/>
      <c r="AL339" s="92"/>
    </row>
    <row r="340" spans="2:38" ht="39" x14ac:dyDescent="0.25">
      <c r="B340" s="406">
        <f t="shared" si="5"/>
        <v>333</v>
      </c>
      <c r="C340" s="445" t="s">
        <v>7410</v>
      </c>
      <c r="D340" s="92"/>
      <c r="E340" s="146"/>
      <c r="F340" s="99"/>
      <c r="G340" s="439"/>
      <c r="H340" s="99"/>
      <c r="I340" s="99"/>
      <c r="J340" s="92"/>
      <c r="K340" s="99"/>
      <c r="L340" s="440"/>
      <c r="M340" s="415" t="s">
        <v>7449</v>
      </c>
      <c r="N340" s="415" t="s">
        <v>7450</v>
      </c>
      <c r="O340" s="409">
        <v>1.04</v>
      </c>
      <c r="P340" s="410" t="s">
        <v>1648</v>
      </c>
      <c r="Q340" s="415" t="s">
        <v>1598</v>
      </c>
      <c r="R340" s="152"/>
      <c r="S340" s="92"/>
      <c r="T340" s="99"/>
      <c r="U340" s="441"/>
      <c r="V340" s="441"/>
      <c r="W340" s="92"/>
      <c r="X340" s="92"/>
      <c r="Y340" s="442"/>
      <c r="Z340" s="443"/>
      <c r="AA340" s="443"/>
      <c r="AB340" s="443"/>
      <c r="AC340" s="443"/>
      <c r="AD340" s="92"/>
      <c r="AE340" s="443"/>
      <c r="AF340" s="443"/>
      <c r="AG340" s="92"/>
      <c r="AH340" s="411"/>
      <c r="AI340" s="412"/>
      <c r="AJ340" s="413"/>
      <c r="AK340" s="414"/>
      <c r="AL340" s="92"/>
    </row>
    <row r="341" spans="2:38" ht="38.25" x14ac:dyDescent="0.25">
      <c r="B341" s="406">
        <f t="shared" si="5"/>
        <v>334</v>
      </c>
      <c r="C341" s="445" t="s">
        <v>7410</v>
      </c>
      <c r="D341" s="92"/>
      <c r="E341" s="146"/>
      <c r="F341" s="99"/>
      <c r="G341" s="439"/>
      <c r="H341" s="99"/>
      <c r="I341" s="99"/>
      <c r="J341" s="92"/>
      <c r="K341" s="99"/>
      <c r="L341" s="440"/>
      <c r="M341" s="415"/>
      <c r="N341" s="415"/>
      <c r="O341" s="409"/>
      <c r="P341" s="410"/>
      <c r="Q341" s="424"/>
      <c r="R341" s="152"/>
      <c r="S341" s="92"/>
      <c r="T341" s="99"/>
      <c r="U341" s="441"/>
      <c r="V341" s="441"/>
      <c r="W341" s="92"/>
      <c r="X341" s="92"/>
      <c r="Y341" s="92"/>
      <c r="Z341" s="92"/>
      <c r="AA341" s="92"/>
      <c r="AB341" s="92"/>
      <c r="AC341" s="92"/>
      <c r="AD341" s="92"/>
      <c r="AE341" s="92"/>
      <c r="AF341" s="92"/>
      <c r="AG341" s="92"/>
      <c r="AH341" s="413" t="s">
        <v>7451</v>
      </c>
      <c r="AI341" s="412">
        <v>0.17</v>
      </c>
      <c r="AJ341" s="412">
        <v>1993</v>
      </c>
      <c r="AK341" s="413" t="s">
        <v>7452</v>
      </c>
      <c r="AL341" s="92"/>
    </row>
    <row r="342" spans="2:38" ht="38.25" x14ac:dyDescent="0.25">
      <c r="B342" s="406">
        <f t="shared" si="5"/>
        <v>335</v>
      </c>
      <c r="C342" s="445" t="s">
        <v>7410</v>
      </c>
      <c r="D342" s="92"/>
      <c r="E342" s="146"/>
      <c r="F342" s="99"/>
      <c r="G342" s="439"/>
      <c r="H342" s="99"/>
      <c r="I342" s="99"/>
      <c r="J342" s="92"/>
      <c r="K342" s="99"/>
      <c r="L342" s="440"/>
      <c r="M342" s="415"/>
      <c r="N342" s="415"/>
      <c r="O342" s="409"/>
      <c r="P342" s="410"/>
      <c r="Q342" s="424"/>
      <c r="R342" s="152"/>
      <c r="S342" s="92"/>
      <c r="T342" s="99"/>
      <c r="U342" s="441"/>
      <c r="V342" s="441"/>
      <c r="W342" s="92"/>
      <c r="X342" s="92"/>
      <c r="Y342" s="92"/>
      <c r="Z342" s="92"/>
      <c r="AA342" s="92"/>
      <c r="AB342" s="92"/>
      <c r="AC342" s="92"/>
      <c r="AD342" s="92"/>
      <c r="AE342" s="92"/>
      <c r="AF342" s="92"/>
      <c r="AG342" s="92"/>
      <c r="AH342" s="413" t="s">
        <v>7451</v>
      </c>
      <c r="AI342" s="412">
        <v>0.14000000000000001</v>
      </c>
      <c r="AJ342" s="412">
        <v>1993</v>
      </c>
      <c r="AK342" s="413" t="s">
        <v>7013</v>
      </c>
      <c r="AL342" s="92"/>
    </row>
    <row r="343" spans="2:38" ht="51" x14ac:dyDescent="0.25">
      <c r="B343" s="406">
        <f t="shared" si="5"/>
        <v>336</v>
      </c>
      <c r="C343" s="445" t="s">
        <v>7410</v>
      </c>
      <c r="D343" s="92"/>
      <c r="E343" s="146"/>
      <c r="F343" s="99"/>
      <c r="G343" s="439"/>
      <c r="H343" s="99"/>
      <c r="I343" s="99"/>
      <c r="J343" s="92"/>
      <c r="K343" s="99"/>
      <c r="L343" s="440"/>
      <c r="M343" s="415"/>
      <c r="N343" s="415"/>
      <c r="O343" s="409"/>
      <c r="P343" s="410"/>
      <c r="Q343" s="424"/>
      <c r="R343" s="152"/>
      <c r="S343" s="92"/>
      <c r="T343" s="99"/>
      <c r="U343" s="441"/>
      <c r="V343" s="441"/>
      <c r="W343" s="92"/>
      <c r="X343" s="92"/>
      <c r="Y343" s="413" t="s">
        <v>7453</v>
      </c>
      <c r="Z343" s="412">
        <v>0.13</v>
      </c>
      <c r="AA343" s="412">
        <v>2004</v>
      </c>
      <c r="AB343" s="413" t="s">
        <v>7454</v>
      </c>
      <c r="AC343" s="412">
        <v>4</v>
      </c>
      <c r="AD343" s="92"/>
      <c r="AE343" s="413"/>
      <c r="AF343" s="412">
        <v>4</v>
      </c>
      <c r="AG343" s="92"/>
      <c r="AH343" s="413" t="s">
        <v>7455</v>
      </c>
      <c r="AI343" s="412">
        <v>0.14000000000000001</v>
      </c>
      <c r="AJ343" s="412">
        <v>1994</v>
      </c>
      <c r="AK343" s="413" t="s">
        <v>186</v>
      </c>
      <c r="AL343" s="92"/>
    </row>
    <row r="344" spans="2:38" ht="38.25" x14ac:dyDescent="0.25">
      <c r="B344" s="406">
        <f t="shared" si="5"/>
        <v>337</v>
      </c>
      <c r="C344" s="445" t="s">
        <v>7410</v>
      </c>
      <c r="D344" s="92"/>
      <c r="E344" s="146"/>
      <c r="F344" s="99"/>
      <c r="G344" s="439"/>
      <c r="H344" s="99"/>
      <c r="I344" s="99"/>
      <c r="J344" s="92"/>
      <c r="K344" s="99"/>
      <c r="L344" s="440"/>
      <c r="M344" s="415"/>
      <c r="N344" s="415"/>
      <c r="O344" s="409"/>
      <c r="P344" s="410"/>
      <c r="Q344" s="424"/>
      <c r="R344" s="152"/>
      <c r="S344" s="92"/>
      <c r="T344" s="99"/>
      <c r="U344" s="441"/>
      <c r="V344" s="441"/>
      <c r="W344" s="92"/>
      <c r="X344" s="92"/>
      <c r="Y344" s="92"/>
      <c r="Z344" s="92"/>
      <c r="AA344" s="92"/>
      <c r="AB344" s="92"/>
      <c r="AC344" s="92"/>
      <c r="AD344" s="92"/>
      <c r="AE344" s="92"/>
      <c r="AF344" s="92"/>
      <c r="AG344" s="92"/>
      <c r="AH344" s="413" t="s">
        <v>7456</v>
      </c>
      <c r="AI344" s="412" t="s">
        <v>7457</v>
      </c>
      <c r="AJ344" s="412">
        <v>1988</v>
      </c>
      <c r="AK344" s="413" t="s">
        <v>121</v>
      </c>
      <c r="AL344" s="92"/>
    </row>
    <row r="345" spans="2:38" ht="51" x14ac:dyDescent="0.25">
      <c r="B345" s="406">
        <f t="shared" si="5"/>
        <v>338</v>
      </c>
      <c r="C345" s="445" t="s">
        <v>7410</v>
      </c>
      <c r="D345" s="92"/>
      <c r="E345" s="146"/>
      <c r="F345" s="99"/>
      <c r="G345" s="439"/>
      <c r="H345" s="99"/>
      <c r="I345" s="99"/>
      <c r="J345" s="92"/>
      <c r="K345" s="99"/>
      <c r="L345" s="440"/>
      <c r="M345" s="415"/>
      <c r="N345" s="415"/>
      <c r="O345" s="409"/>
      <c r="P345" s="410"/>
      <c r="Q345" s="424"/>
      <c r="R345" s="152"/>
      <c r="S345" s="92"/>
      <c r="T345" s="99"/>
      <c r="U345" s="441"/>
      <c r="V345" s="441"/>
      <c r="W345" s="92"/>
      <c r="X345" s="92"/>
      <c r="Y345" s="92"/>
      <c r="Z345" s="92"/>
      <c r="AA345" s="92"/>
      <c r="AB345" s="92"/>
      <c r="AC345" s="92"/>
      <c r="AD345" s="92"/>
      <c r="AE345" s="92"/>
      <c r="AF345" s="92"/>
      <c r="AG345" s="92"/>
      <c r="AH345" s="413" t="s">
        <v>7458</v>
      </c>
      <c r="AI345" s="412">
        <v>0.06</v>
      </c>
      <c r="AJ345" s="412">
        <v>1988</v>
      </c>
      <c r="AK345" s="413" t="s">
        <v>186</v>
      </c>
      <c r="AL345" s="92"/>
    </row>
    <row r="346" spans="2:38" ht="38.25" x14ac:dyDescent="0.25">
      <c r="B346" s="406">
        <f t="shared" si="5"/>
        <v>339</v>
      </c>
      <c r="C346" s="445" t="s">
        <v>7410</v>
      </c>
      <c r="D346" s="92"/>
      <c r="E346" s="146"/>
      <c r="F346" s="99"/>
      <c r="G346" s="439"/>
      <c r="H346" s="99"/>
      <c r="I346" s="99"/>
      <c r="J346" s="92"/>
      <c r="K346" s="99"/>
      <c r="L346" s="440"/>
      <c r="M346" s="415"/>
      <c r="N346" s="415"/>
      <c r="O346" s="409"/>
      <c r="P346" s="410"/>
      <c r="Q346" s="424"/>
      <c r="R346" s="152"/>
      <c r="S346" s="92"/>
      <c r="T346" s="99"/>
      <c r="U346" s="441"/>
      <c r="V346" s="441"/>
      <c r="W346" s="92"/>
      <c r="X346" s="92"/>
      <c r="Y346" s="92"/>
      <c r="Z346" s="92"/>
      <c r="AA346" s="92"/>
      <c r="AB346" s="92"/>
      <c r="AC346" s="92"/>
      <c r="AD346" s="92"/>
      <c r="AE346" s="92"/>
      <c r="AF346" s="92"/>
      <c r="AG346" s="92"/>
      <c r="AH346" s="413" t="s">
        <v>7459</v>
      </c>
      <c r="AI346" s="412">
        <v>0.06</v>
      </c>
      <c r="AJ346" s="412">
        <v>1988</v>
      </c>
      <c r="AK346" s="413" t="s">
        <v>7460</v>
      </c>
      <c r="AL346" s="92"/>
    </row>
    <row r="347" spans="2:38" ht="51" x14ac:dyDescent="0.25">
      <c r="B347" s="406">
        <f t="shared" si="5"/>
        <v>340</v>
      </c>
      <c r="C347" s="445" t="s">
        <v>7410</v>
      </c>
      <c r="D347" s="92"/>
      <c r="E347" s="146"/>
      <c r="F347" s="99"/>
      <c r="G347" s="439"/>
      <c r="H347" s="99"/>
      <c r="I347" s="99"/>
      <c r="J347" s="92"/>
      <c r="K347" s="99"/>
      <c r="L347" s="440"/>
      <c r="M347" s="415"/>
      <c r="N347" s="415"/>
      <c r="O347" s="409"/>
      <c r="P347" s="410"/>
      <c r="Q347" s="424"/>
      <c r="R347" s="152"/>
      <c r="S347" s="92"/>
      <c r="T347" s="99"/>
      <c r="U347" s="441"/>
      <c r="V347" s="441"/>
      <c r="W347" s="92"/>
      <c r="X347" s="92"/>
      <c r="Y347" s="92"/>
      <c r="Z347" s="92"/>
      <c r="AA347" s="92"/>
      <c r="AB347" s="92"/>
      <c r="AC347" s="92"/>
      <c r="AD347" s="92"/>
      <c r="AE347" s="92"/>
      <c r="AF347" s="92"/>
      <c r="AG347" s="92"/>
      <c r="AH347" s="413" t="s">
        <v>7461</v>
      </c>
      <c r="AI347" s="412">
        <v>0.05</v>
      </c>
      <c r="AJ347" s="412"/>
      <c r="AK347" s="413" t="s">
        <v>7462</v>
      </c>
      <c r="AL347" s="92"/>
    </row>
    <row r="348" spans="2:38" ht="51" x14ac:dyDescent="0.25">
      <c r="B348" s="406">
        <f t="shared" si="5"/>
        <v>341</v>
      </c>
      <c r="C348" s="445" t="s">
        <v>7410</v>
      </c>
      <c r="D348" s="92"/>
      <c r="E348" s="146"/>
      <c r="F348" s="99"/>
      <c r="G348" s="439"/>
      <c r="H348" s="99"/>
      <c r="I348" s="99"/>
      <c r="J348" s="92"/>
      <c r="K348" s="99"/>
      <c r="L348" s="440"/>
      <c r="M348" s="415"/>
      <c r="N348" s="415"/>
      <c r="O348" s="409"/>
      <c r="P348" s="410"/>
      <c r="Q348" s="424"/>
      <c r="R348" s="152"/>
      <c r="S348" s="92"/>
      <c r="T348" s="99"/>
      <c r="U348" s="441"/>
      <c r="V348" s="441"/>
      <c r="W348" s="92"/>
      <c r="X348" s="92"/>
      <c r="Y348" s="92"/>
      <c r="Z348" s="92"/>
      <c r="AA348" s="92"/>
      <c r="AB348" s="92"/>
      <c r="AC348" s="92"/>
      <c r="AD348" s="92"/>
      <c r="AE348" s="92"/>
      <c r="AF348" s="92"/>
      <c r="AG348" s="92"/>
      <c r="AH348" s="413" t="s">
        <v>7463</v>
      </c>
      <c r="AI348" s="412">
        <v>0.05</v>
      </c>
      <c r="AJ348" s="412">
        <v>1989</v>
      </c>
      <c r="AK348" s="413" t="s">
        <v>121</v>
      </c>
      <c r="AL348" s="92"/>
    </row>
    <row r="349" spans="2:38" ht="25.5" x14ac:dyDescent="0.25">
      <c r="B349" s="406">
        <f t="shared" si="5"/>
        <v>342</v>
      </c>
      <c r="C349" s="445" t="s">
        <v>7410</v>
      </c>
      <c r="D349" s="92"/>
      <c r="E349" s="146"/>
      <c r="F349" s="99"/>
      <c r="G349" s="439"/>
      <c r="H349" s="99"/>
      <c r="I349" s="99"/>
      <c r="J349" s="92"/>
      <c r="K349" s="99"/>
      <c r="L349" s="440"/>
      <c r="M349" s="415"/>
      <c r="N349" s="415"/>
      <c r="O349" s="409"/>
      <c r="P349" s="410"/>
      <c r="Q349" s="424"/>
      <c r="R349" s="152"/>
      <c r="S349" s="92"/>
      <c r="T349" s="99"/>
      <c r="U349" s="441"/>
      <c r="V349" s="441"/>
      <c r="W349" s="92"/>
      <c r="X349" s="92"/>
      <c r="Y349" s="92"/>
      <c r="Z349" s="92"/>
      <c r="AA349" s="92"/>
      <c r="AB349" s="92"/>
      <c r="AC349" s="92"/>
      <c r="AD349" s="92"/>
      <c r="AE349" s="92"/>
      <c r="AF349" s="92"/>
      <c r="AG349" s="92"/>
      <c r="AH349" s="413" t="s">
        <v>7464</v>
      </c>
      <c r="AI349" s="412">
        <v>0.25</v>
      </c>
      <c r="AJ349" s="412">
        <v>1993</v>
      </c>
      <c r="AK349" s="413" t="s">
        <v>7465</v>
      </c>
      <c r="AL349" s="92"/>
    </row>
    <row r="350" spans="2:38" ht="38.25" x14ac:dyDescent="0.25">
      <c r="B350" s="406">
        <f t="shared" si="5"/>
        <v>343</v>
      </c>
      <c r="C350" s="445" t="s">
        <v>7410</v>
      </c>
      <c r="D350" s="92"/>
      <c r="E350" s="146"/>
      <c r="F350" s="99"/>
      <c r="G350" s="439"/>
      <c r="H350" s="99"/>
      <c r="I350" s="99"/>
      <c r="J350" s="92"/>
      <c r="K350" s="99"/>
      <c r="L350" s="440"/>
      <c r="M350" s="415"/>
      <c r="N350" s="415"/>
      <c r="O350" s="409"/>
      <c r="P350" s="410"/>
      <c r="Q350" s="424"/>
      <c r="R350" s="152"/>
      <c r="S350" s="92"/>
      <c r="T350" s="99"/>
      <c r="U350" s="441"/>
      <c r="V350" s="441"/>
      <c r="W350" s="92"/>
      <c r="X350" s="92"/>
      <c r="Y350" s="92"/>
      <c r="Z350" s="92"/>
      <c r="AA350" s="92"/>
      <c r="AB350" s="92"/>
      <c r="AC350" s="92"/>
      <c r="AD350" s="92"/>
      <c r="AE350" s="92"/>
      <c r="AF350" s="92"/>
      <c r="AG350" s="92"/>
      <c r="AH350" s="413" t="s">
        <v>7466</v>
      </c>
      <c r="AI350" s="412">
        <v>0.31</v>
      </c>
      <c r="AJ350" s="412">
        <v>1988</v>
      </c>
      <c r="AK350" s="413" t="s">
        <v>7460</v>
      </c>
      <c r="AL350" s="92"/>
    </row>
    <row r="351" spans="2:38" ht="51" x14ac:dyDescent="0.25">
      <c r="B351" s="406">
        <f t="shared" si="5"/>
        <v>344</v>
      </c>
      <c r="C351" s="445" t="s">
        <v>7410</v>
      </c>
      <c r="D351" s="92"/>
      <c r="E351" s="146"/>
      <c r="F351" s="99"/>
      <c r="G351" s="439"/>
      <c r="H351" s="99"/>
      <c r="I351" s="99"/>
      <c r="J351" s="92"/>
      <c r="K351" s="99"/>
      <c r="L351" s="440"/>
      <c r="M351" s="415"/>
      <c r="N351" s="415"/>
      <c r="O351" s="409"/>
      <c r="P351" s="410"/>
      <c r="Q351" s="424"/>
      <c r="R351" s="152"/>
      <c r="S351" s="92"/>
      <c r="T351" s="99"/>
      <c r="U351" s="441"/>
      <c r="V351" s="441"/>
      <c r="W351" s="92"/>
      <c r="X351" s="92"/>
      <c r="Y351" s="92"/>
      <c r="Z351" s="92"/>
      <c r="AA351" s="92"/>
      <c r="AB351" s="92"/>
      <c r="AC351" s="92"/>
      <c r="AD351" s="92"/>
      <c r="AE351" s="92"/>
      <c r="AF351" s="92"/>
      <c r="AG351" s="92"/>
      <c r="AH351" s="413" t="s">
        <v>7467</v>
      </c>
      <c r="AI351" s="412">
        <v>0.18</v>
      </c>
      <c r="AJ351" s="412">
        <v>1988</v>
      </c>
      <c r="AK351" s="413" t="s">
        <v>7460</v>
      </c>
      <c r="AL351" s="92"/>
    </row>
    <row r="352" spans="2:38" ht="63.75" x14ac:dyDescent="0.25">
      <c r="B352" s="406">
        <f t="shared" si="5"/>
        <v>345</v>
      </c>
      <c r="C352" s="445" t="s">
        <v>7410</v>
      </c>
      <c r="D352" s="92"/>
      <c r="E352" s="146"/>
      <c r="F352" s="99"/>
      <c r="G352" s="439"/>
      <c r="H352" s="99"/>
      <c r="I352" s="99"/>
      <c r="J352" s="92"/>
      <c r="K352" s="99"/>
      <c r="L352" s="440"/>
      <c r="M352" s="415"/>
      <c r="N352" s="415"/>
      <c r="O352" s="409"/>
      <c r="P352" s="410"/>
      <c r="Q352" s="424"/>
      <c r="R352" s="152"/>
      <c r="S352" s="92"/>
      <c r="T352" s="99"/>
      <c r="U352" s="441"/>
      <c r="V352" s="441"/>
      <c r="W352" s="92"/>
      <c r="X352" s="92"/>
      <c r="Y352" s="92"/>
      <c r="Z352" s="92"/>
      <c r="AA352" s="92"/>
      <c r="AB352" s="92"/>
      <c r="AC352" s="92"/>
      <c r="AD352" s="92"/>
      <c r="AE352" s="92"/>
      <c r="AF352" s="92"/>
      <c r="AG352" s="92"/>
      <c r="AH352" s="413" t="s">
        <v>7468</v>
      </c>
      <c r="AI352" s="412">
        <v>0.08</v>
      </c>
      <c r="AJ352" s="412">
        <v>1988</v>
      </c>
      <c r="AK352" s="413" t="s">
        <v>7469</v>
      </c>
      <c r="AL352" s="92"/>
    </row>
    <row r="353" spans="2:38" ht="51" x14ac:dyDescent="0.25">
      <c r="B353" s="406">
        <f t="shared" si="5"/>
        <v>346</v>
      </c>
      <c r="C353" s="445" t="s">
        <v>7410</v>
      </c>
      <c r="D353" s="92"/>
      <c r="E353" s="146"/>
      <c r="F353" s="99"/>
      <c r="G353" s="439"/>
      <c r="H353" s="99"/>
      <c r="I353" s="99"/>
      <c r="J353" s="92"/>
      <c r="K353" s="99"/>
      <c r="L353" s="440"/>
      <c r="M353" s="415"/>
      <c r="N353" s="415"/>
      <c r="O353" s="409"/>
      <c r="P353" s="410"/>
      <c r="Q353" s="424"/>
      <c r="R353" s="152"/>
      <c r="S353" s="92"/>
      <c r="T353" s="99"/>
      <c r="U353" s="441"/>
      <c r="V353" s="441"/>
      <c r="W353" s="92"/>
      <c r="X353" s="92"/>
      <c r="Y353" s="92"/>
      <c r="Z353" s="92"/>
      <c r="AA353" s="92"/>
      <c r="AB353" s="92"/>
      <c r="AC353" s="92"/>
      <c r="AD353" s="92"/>
      <c r="AE353" s="92"/>
      <c r="AF353" s="92"/>
      <c r="AG353" s="92"/>
      <c r="AH353" s="413" t="s">
        <v>7470</v>
      </c>
      <c r="AI353" s="412">
        <v>0.08</v>
      </c>
      <c r="AJ353" s="412">
        <v>1988</v>
      </c>
      <c r="AK353" s="413" t="s">
        <v>7471</v>
      </c>
      <c r="AL353" s="92"/>
    </row>
    <row r="354" spans="2:38" ht="25.5" x14ac:dyDescent="0.25">
      <c r="B354" s="406">
        <f t="shared" si="5"/>
        <v>347</v>
      </c>
      <c r="C354" s="445" t="s">
        <v>7410</v>
      </c>
      <c r="D354" s="92"/>
      <c r="E354" s="146"/>
      <c r="F354" s="99"/>
      <c r="G354" s="439"/>
      <c r="H354" s="99"/>
      <c r="I354" s="99"/>
      <c r="J354" s="92"/>
      <c r="K354" s="99"/>
      <c r="L354" s="440"/>
      <c r="M354" s="415"/>
      <c r="N354" s="415"/>
      <c r="O354" s="409"/>
      <c r="P354" s="410"/>
      <c r="Q354" s="415"/>
      <c r="R354" s="152" t="s">
        <v>1703</v>
      </c>
      <c r="S354" s="92">
        <v>23</v>
      </c>
      <c r="T354" s="99">
        <v>1972</v>
      </c>
      <c r="U354" s="441" t="s">
        <v>1016</v>
      </c>
      <c r="V354" s="406" t="s">
        <v>6913</v>
      </c>
      <c r="W354" s="92"/>
      <c r="X354" s="92"/>
      <c r="Y354" s="442"/>
      <c r="Z354" s="443"/>
      <c r="AA354" s="443"/>
      <c r="AB354" s="443"/>
      <c r="AC354" s="443"/>
      <c r="AD354" s="92"/>
      <c r="AE354" s="443"/>
      <c r="AF354" s="443"/>
      <c r="AG354" s="92"/>
      <c r="AH354" s="411"/>
      <c r="AI354" s="412"/>
      <c r="AJ354" s="413"/>
      <c r="AK354" s="414"/>
      <c r="AL354" s="92"/>
    </row>
    <row r="355" spans="2:38" ht="39" x14ac:dyDescent="0.25">
      <c r="B355" s="406">
        <f t="shared" si="5"/>
        <v>348</v>
      </c>
      <c r="C355" s="445" t="s">
        <v>7410</v>
      </c>
      <c r="D355" s="92"/>
      <c r="E355" s="146"/>
      <c r="F355" s="99"/>
      <c r="G355" s="439"/>
      <c r="H355" s="99"/>
      <c r="I355" s="99"/>
      <c r="J355" s="92"/>
      <c r="K355" s="99"/>
      <c r="L355" s="440"/>
      <c r="M355" s="415" t="s">
        <v>7472</v>
      </c>
      <c r="N355" s="415" t="s">
        <v>7473</v>
      </c>
      <c r="O355" s="409">
        <v>0.37</v>
      </c>
      <c r="P355" s="410" t="s">
        <v>1864</v>
      </c>
      <c r="Q355" s="415" t="s">
        <v>1598</v>
      </c>
      <c r="R355" s="152"/>
      <c r="S355" s="92"/>
      <c r="T355" s="99"/>
      <c r="U355" s="441"/>
      <c r="V355" s="441"/>
      <c r="W355" s="92"/>
      <c r="X355" s="92"/>
      <c r="Y355" s="442"/>
      <c r="Z355" s="443"/>
      <c r="AA355" s="443"/>
      <c r="AB355" s="443"/>
      <c r="AC355" s="443"/>
      <c r="AD355" s="92"/>
      <c r="AE355" s="443"/>
      <c r="AF355" s="443"/>
      <c r="AG355" s="92"/>
      <c r="AH355" s="411"/>
      <c r="AI355" s="412"/>
      <c r="AJ355" s="413"/>
      <c r="AK355" s="414"/>
      <c r="AL355" s="92"/>
    </row>
    <row r="356" spans="2:38" ht="39" x14ac:dyDescent="0.25">
      <c r="B356" s="406">
        <f t="shared" si="5"/>
        <v>349</v>
      </c>
      <c r="C356" s="445" t="s">
        <v>7410</v>
      </c>
      <c r="D356" s="92"/>
      <c r="E356" s="146"/>
      <c r="F356" s="99"/>
      <c r="G356" s="439"/>
      <c r="H356" s="99"/>
      <c r="I356" s="99"/>
      <c r="J356" s="92"/>
      <c r="K356" s="99"/>
      <c r="L356" s="440"/>
      <c r="M356" s="415" t="s">
        <v>7474</v>
      </c>
      <c r="N356" s="415" t="s">
        <v>7475</v>
      </c>
      <c r="O356" s="409">
        <v>0.5</v>
      </c>
      <c r="P356" s="410" t="s">
        <v>1864</v>
      </c>
      <c r="Q356" s="415" t="s">
        <v>1598</v>
      </c>
      <c r="R356" s="152"/>
      <c r="S356" s="92"/>
      <c r="T356" s="99"/>
      <c r="U356" s="441"/>
      <c r="V356" s="441"/>
      <c r="W356" s="92"/>
      <c r="X356" s="92"/>
      <c r="Y356" s="442"/>
      <c r="Z356" s="443"/>
      <c r="AA356" s="443"/>
      <c r="AB356" s="443"/>
      <c r="AC356" s="443"/>
      <c r="AD356" s="92"/>
      <c r="AE356" s="443"/>
      <c r="AF356" s="443"/>
      <c r="AG356" s="92"/>
      <c r="AH356" s="411"/>
      <c r="AI356" s="412"/>
      <c r="AJ356" s="413"/>
      <c r="AK356" s="414"/>
      <c r="AL356" s="92"/>
    </row>
    <row r="357" spans="2:38" ht="51" x14ac:dyDescent="0.25">
      <c r="B357" s="406">
        <f t="shared" si="5"/>
        <v>350</v>
      </c>
      <c r="C357" s="445" t="s">
        <v>7410</v>
      </c>
      <c r="D357" s="92"/>
      <c r="E357" s="146"/>
      <c r="F357" s="99"/>
      <c r="G357" s="439"/>
      <c r="H357" s="99"/>
      <c r="I357" s="99"/>
      <c r="J357" s="92"/>
      <c r="K357" s="99"/>
      <c r="L357" s="440"/>
      <c r="M357" s="415"/>
      <c r="N357" s="415"/>
      <c r="O357" s="409"/>
      <c r="P357" s="410"/>
      <c r="Q357" s="415"/>
      <c r="R357" s="152"/>
      <c r="S357" s="92"/>
      <c r="T357" s="99"/>
      <c r="U357" s="441"/>
      <c r="V357" s="441"/>
      <c r="W357" s="92"/>
      <c r="X357" s="92"/>
      <c r="Y357" s="413" t="s">
        <v>7476</v>
      </c>
      <c r="Z357" s="412" t="s">
        <v>7477</v>
      </c>
      <c r="AA357" s="412">
        <v>2006</v>
      </c>
      <c r="AB357" s="413" t="s">
        <v>7478</v>
      </c>
      <c r="AC357" s="412">
        <v>12</v>
      </c>
      <c r="AD357" s="92"/>
      <c r="AE357" s="413"/>
      <c r="AF357" s="412">
        <v>12</v>
      </c>
      <c r="AG357" s="92"/>
      <c r="AH357" s="413"/>
      <c r="AI357" s="412"/>
      <c r="AJ357" s="412"/>
      <c r="AK357" s="413"/>
      <c r="AL357" s="92"/>
    </row>
    <row r="358" spans="2:38" ht="51" x14ac:dyDescent="0.25">
      <c r="B358" s="406">
        <f t="shared" si="5"/>
        <v>351</v>
      </c>
      <c r="C358" s="445" t="s">
        <v>7410</v>
      </c>
      <c r="D358" s="92"/>
      <c r="E358" s="146"/>
      <c r="F358" s="99"/>
      <c r="G358" s="439"/>
      <c r="H358" s="99"/>
      <c r="I358" s="99"/>
      <c r="J358" s="92"/>
      <c r="K358" s="99"/>
      <c r="L358" s="440"/>
      <c r="M358" s="415"/>
      <c r="N358" s="415"/>
      <c r="O358" s="409"/>
      <c r="P358" s="410"/>
      <c r="Q358" s="415"/>
      <c r="R358" s="152"/>
      <c r="S358" s="92"/>
      <c r="T358" s="99"/>
      <c r="U358" s="441"/>
      <c r="V358" s="441"/>
      <c r="W358" s="92"/>
      <c r="X358" s="92"/>
      <c r="Y358" s="413" t="s">
        <v>7479</v>
      </c>
      <c r="Z358" s="412"/>
      <c r="AA358" s="412"/>
      <c r="AB358" s="413"/>
      <c r="AC358" s="412"/>
      <c r="AD358" s="92"/>
      <c r="AE358" s="413"/>
      <c r="AF358" s="412"/>
      <c r="AG358" s="92"/>
      <c r="AH358" s="413" t="s">
        <v>7480</v>
      </c>
      <c r="AI358" s="412"/>
      <c r="AJ358" s="412"/>
      <c r="AK358" s="413"/>
      <c r="AL358" s="92"/>
    </row>
    <row r="359" spans="2:38" ht="51" x14ac:dyDescent="0.25">
      <c r="B359" s="406">
        <f t="shared" si="5"/>
        <v>352</v>
      </c>
      <c r="C359" s="445" t="s">
        <v>7410</v>
      </c>
      <c r="D359" s="92"/>
      <c r="E359" s="146"/>
      <c r="F359" s="99"/>
      <c r="G359" s="439"/>
      <c r="H359" s="99"/>
      <c r="I359" s="99"/>
      <c r="J359" s="92"/>
      <c r="K359" s="99"/>
      <c r="L359" s="440"/>
      <c r="M359" s="415"/>
      <c r="N359" s="415"/>
      <c r="O359" s="409"/>
      <c r="P359" s="410"/>
      <c r="Q359" s="415"/>
      <c r="R359" s="152"/>
      <c r="S359" s="92"/>
      <c r="T359" s="99"/>
      <c r="U359" s="441"/>
      <c r="V359" s="441"/>
      <c r="W359" s="92"/>
      <c r="X359" s="92"/>
      <c r="Y359" s="92"/>
      <c r="Z359" s="92"/>
      <c r="AA359" s="92"/>
      <c r="AB359" s="92"/>
      <c r="AC359" s="92"/>
      <c r="AD359" s="92"/>
      <c r="AE359" s="92"/>
      <c r="AF359" s="92"/>
      <c r="AG359" s="92"/>
      <c r="AH359" s="413" t="s">
        <v>7481</v>
      </c>
      <c r="AI359" s="412">
        <v>0.03</v>
      </c>
      <c r="AJ359" s="412">
        <v>2003</v>
      </c>
      <c r="AK359" s="413" t="s">
        <v>7482</v>
      </c>
      <c r="AL359" s="92"/>
    </row>
    <row r="360" spans="2:38" ht="38.25" x14ac:dyDescent="0.25">
      <c r="B360" s="406">
        <f t="shared" si="5"/>
        <v>353</v>
      </c>
      <c r="C360" s="445" t="s">
        <v>7410</v>
      </c>
      <c r="D360" s="92"/>
      <c r="E360" s="146"/>
      <c r="F360" s="99"/>
      <c r="G360" s="439"/>
      <c r="H360" s="99"/>
      <c r="I360" s="99"/>
      <c r="J360" s="92"/>
      <c r="K360" s="99"/>
      <c r="L360" s="440"/>
      <c r="M360" s="415"/>
      <c r="N360" s="415"/>
      <c r="O360" s="409"/>
      <c r="P360" s="410"/>
      <c r="Q360" s="415"/>
      <c r="R360" s="152"/>
      <c r="S360" s="92"/>
      <c r="T360" s="99"/>
      <c r="U360" s="441"/>
      <c r="V360" s="441"/>
      <c r="W360" s="92"/>
      <c r="X360" s="92"/>
      <c r="Y360" s="92"/>
      <c r="Z360" s="92"/>
      <c r="AA360" s="92"/>
      <c r="AB360" s="92"/>
      <c r="AC360" s="92"/>
      <c r="AD360" s="92"/>
      <c r="AE360" s="92"/>
      <c r="AF360" s="92"/>
      <c r="AG360" s="92"/>
      <c r="AH360" s="413" t="s">
        <v>7483</v>
      </c>
      <c r="AI360" s="412">
        <v>0.05</v>
      </c>
      <c r="AJ360" s="412">
        <v>2002</v>
      </c>
      <c r="AK360" s="413" t="s">
        <v>7162</v>
      </c>
      <c r="AL360" s="92"/>
    </row>
    <row r="361" spans="2:38" ht="38.25" x14ac:dyDescent="0.25">
      <c r="B361" s="406">
        <f t="shared" si="5"/>
        <v>354</v>
      </c>
      <c r="C361" s="445" t="s">
        <v>7484</v>
      </c>
      <c r="D361" s="92"/>
      <c r="E361" s="146"/>
      <c r="F361" s="99"/>
      <c r="G361" s="439"/>
      <c r="H361" s="99"/>
      <c r="I361" s="99"/>
      <c r="J361" s="92"/>
      <c r="K361" s="99"/>
      <c r="L361" s="440"/>
      <c r="M361" s="415"/>
      <c r="N361" s="415"/>
      <c r="O361" s="409"/>
      <c r="P361" s="410"/>
      <c r="Q361" s="415"/>
      <c r="R361" s="152"/>
      <c r="S361" s="92"/>
      <c r="T361" s="99"/>
      <c r="U361" s="441"/>
      <c r="V361" s="441"/>
      <c r="W361" s="92"/>
      <c r="X361" s="92"/>
      <c r="Y361" s="92"/>
      <c r="Z361" s="92"/>
      <c r="AA361" s="92"/>
      <c r="AB361" s="92"/>
      <c r="AC361" s="92"/>
      <c r="AD361" s="92"/>
      <c r="AE361" s="92"/>
      <c r="AF361" s="92"/>
      <c r="AG361" s="92"/>
      <c r="AH361" s="413" t="s">
        <v>7485</v>
      </c>
      <c r="AI361" s="412">
        <v>0.04</v>
      </c>
      <c r="AJ361" s="412">
        <v>1990</v>
      </c>
      <c r="AK361" s="413" t="s">
        <v>7080</v>
      </c>
      <c r="AL361" s="92"/>
    </row>
    <row r="362" spans="2:38" ht="25.5" x14ac:dyDescent="0.25">
      <c r="B362" s="406">
        <f t="shared" si="5"/>
        <v>355</v>
      </c>
      <c r="C362" s="445" t="s">
        <v>7410</v>
      </c>
      <c r="D362" s="92"/>
      <c r="E362" s="146"/>
      <c r="F362" s="99"/>
      <c r="G362" s="439"/>
      <c r="H362" s="99"/>
      <c r="I362" s="99"/>
      <c r="J362" s="92"/>
      <c r="K362" s="99"/>
      <c r="L362" s="440"/>
      <c r="M362" s="415"/>
      <c r="N362" s="415"/>
      <c r="O362" s="409"/>
      <c r="P362" s="409"/>
      <c r="Q362" s="415"/>
      <c r="R362" s="152" t="s">
        <v>1732</v>
      </c>
      <c r="S362" s="92">
        <v>36</v>
      </c>
      <c r="T362" s="99">
        <v>1956</v>
      </c>
      <c r="U362" s="441" t="s">
        <v>1016</v>
      </c>
      <c r="V362" s="406" t="s">
        <v>6913</v>
      </c>
      <c r="W362" s="92"/>
      <c r="X362" s="92"/>
      <c r="Y362" s="442"/>
      <c r="Z362" s="443"/>
      <c r="AA362" s="443"/>
      <c r="AB362" s="443"/>
      <c r="AC362" s="443"/>
      <c r="AD362" s="92"/>
      <c r="AE362" s="443"/>
      <c r="AF362" s="443"/>
      <c r="AG362" s="92"/>
      <c r="AH362" s="411"/>
      <c r="AI362" s="412"/>
      <c r="AJ362" s="413"/>
      <c r="AK362" s="414"/>
      <c r="AL362" s="92"/>
    </row>
    <row r="363" spans="2:38" ht="39" x14ac:dyDescent="0.25">
      <c r="B363" s="406">
        <f t="shared" si="5"/>
        <v>356</v>
      </c>
      <c r="C363" s="446" t="s">
        <v>7484</v>
      </c>
      <c r="D363" s="92"/>
      <c r="E363" s="146"/>
      <c r="F363" s="99"/>
      <c r="G363" s="439"/>
      <c r="H363" s="99"/>
      <c r="I363" s="99"/>
      <c r="J363" s="92"/>
      <c r="K363" s="99"/>
      <c r="L363" s="440"/>
      <c r="M363" s="415" t="s">
        <v>7486</v>
      </c>
      <c r="N363" s="415" t="s">
        <v>7487</v>
      </c>
      <c r="O363" s="409">
        <v>0.99</v>
      </c>
      <c r="P363" s="410" t="s">
        <v>1655</v>
      </c>
      <c r="Q363" s="415" t="s">
        <v>7256</v>
      </c>
      <c r="R363" s="152"/>
      <c r="S363" s="92"/>
      <c r="T363" s="99"/>
      <c r="U363" s="441"/>
      <c r="V363" s="441"/>
      <c r="W363" s="92"/>
      <c r="X363" s="92"/>
      <c r="Y363" s="442"/>
      <c r="Z363" s="443"/>
      <c r="AA363" s="443"/>
      <c r="AB363" s="443"/>
      <c r="AC363" s="443"/>
      <c r="AD363" s="92"/>
      <c r="AE363" s="443"/>
      <c r="AF363" s="443"/>
      <c r="AG363" s="92"/>
      <c r="AH363" s="411"/>
      <c r="AI363" s="412"/>
      <c r="AJ363" s="413"/>
      <c r="AK363" s="414"/>
      <c r="AL363" s="92"/>
    </row>
    <row r="364" spans="2:38" ht="39" x14ac:dyDescent="0.25">
      <c r="B364" s="406">
        <f t="shared" si="5"/>
        <v>357</v>
      </c>
      <c r="C364" s="445" t="s">
        <v>7410</v>
      </c>
      <c r="D364" s="92"/>
      <c r="E364" s="146"/>
      <c r="F364" s="99"/>
      <c r="G364" s="439"/>
      <c r="H364" s="99"/>
      <c r="I364" s="99"/>
      <c r="J364" s="92"/>
      <c r="K364" s="99"/>
      <c r="L364" s="440"/>
      <c r="M364" s="415" t="s">
        <v>7488</v>
      </c>
      <c r="N364" s="415" t="s">
        <v>7489</v>
      </c>
      <c r="O364" s="409">
        <v>0.85</v>
      </c>
      <c r="P364" s="410" t="s">
        <v>7230</v>
      </c>
      <c r="Q364" s="415" t="s">
        <v>7002</v>
      </c>
      <c r="R364" s="152"/>
      <c r="S364" s="92"/>
      <c r="T364" s="99"/>
      <c r="U364" s="441"/>
      <c r="V364" s="441"/>
      <c r="W364" s="92"/>
      <c r="X364" s="92"/>
      <c r="Y364" s="442"/>
      <c r="Z364" s="443"/>
      <c r="AA364" s="443"/>
      <c r="AB364" s="443"/>
      <c r="AC364" s="443"/>
      <c r="AD364" s="92"/>
      <c r="AE364" s="443"/>
      <c r="AF364" s="443"/>
      <c r="AG364" s="92"/>
      <c r="AH364" s="411"/>
      <c r="AI364" s="412"/>
      <c r="AJ364" s="413"/>
      <c r="AK364" s="414"/>
      <c r="AL364" s="92"/>
    </row>
    <row r="365" spans="2:38" ht="38.25" x14ac:dyDescent="0.25">
      <c r="B365" s="406">
        <f t="shared" si="5"/>
        <v>358</v>
      </c>
      <c r="C365" s="445" t="s">
        <v>7410</v>
      </c>
      <c r="D365" s="92"/>
      <c r="E365" s="146"/>
      <c r="F365" s="99"/>
      <c r="G365" s="439"/>
      <c r="H365" s="99"/>
      <c r="I365" s="99"/>
      <c r="J365" s="92"/>
      <c r="K365" s="99"/>
      <c r="L365" s="440"/>
      <c r="M365" s="415"/>
      <c r="N365" s="415"/>
      <c r="O365" s="409"/>
      <c r="P365" s="410"/>
      <c r="Q365" s="415"/>
      <c r="R365" s="152"/>
      <c r="S365" s="92"/>
      <c r="T365" s="99"/>
      <c r="U365" s="441"/>
      <c r="V365" s="441"/>
      <c r="W365" s="92"/>
      <c r="X365" s="92"/>
      <c r="Y365" s="92"/>
      <c r="Z365" s="92"/>
      <c r="AA365" s="92"/>
      <c r="AB365" s="92"/>
      <c r="AC365" s="92"/>
      <c r="AD365" s="92"/>
      <c r="AE365" s="92"/>
      <c r="AF365" s="92"/>
      <c r="AG365" s="92"/>
      <c r="AH365" s="413" t="s">
        <v>7490</v>
      </c>
      <c r="AI365" s="412">
        <v>0.1</v>
      </c>
      <c r="AJ365" s="412">
        <v>1977</v>
      </c>
      <c r="AK365" s="413" t="s">
        <v>592</v>
      </c>
      <c r="AL365" s="92"/>
    </row>
    <row r="366" spans="2:38" ht="63.75" x14ac:dyDescent="0.25">
      <c r="B366" s="406">
        <f t="shared" si="5"/>
        <v>359</v>
      </c>
      <c r="C366" s="445" t="s">
        <v>7410</v>
      </c>
      <c r="D366" s="92"/>
      <c r="E366" s="146"/>
      <c r="F366" s="99"/>
      <c r="G366" s="439"/>
      <c r="H366" s="99"/>
      <c r="I366" s="99"/>
      <c r="J366" s="92"/>
      <c r="K366" s="99"/>
      <c r="L366" s="440"/>
      <c r="M366" s="415"/>
      <c r="N366" s="415"/>
      <c r="O366" s="409"/>
      <c r="P366" s="410"/>
      <c r="Q366" s="415"/>
      <c r="R366" s="152"/>
      <c r="S366" s="92"/>
      <c r="T366" s="99"/>
      <c r="U366" s="441"/>
      <c r="V366" s="441"/>
      <c r="W366" s="92"/>
      <c r="X366" s="92"/>
      <c r="Y366" s="413" t="s">
        <v>7491</v>
      </c>
      <c r="Z366" s="412">
        <v>0.54</v>
      </c>
      <c r="AA366" s="412">
        <v>2007</v>
      </c>
      <c r="AB366" s="413" t="s">
        <v>7052</v>
      </c>
      <c r="AC366" s="412">
        <v>9</v>
      </c>
      <c r="AD366" s="92"/>
      <c r="AE366" s="412">
        <v>1</v>
      </c>
      <c r="AF366" s="412">
        <v>10</v>
      </c>
      <c r="AG366" s="92"/>
      <c r="AH366" s="413" t="s">
        <v>7492</v>
      </c>
      <c r="AI366" s="412">
        <v>0.03</v>
      </c>
      <c r="AJ366" s="412">
        <v>2007</v>
      </c>
      <c r="AK366" s="413" t="s">
        <v>7493</v>
      </c>
      <c r="AL366" s="92"/>
    </row>
    <row r="367" spans="2:38" ht="63.75" x14ac:dyDescent="0.25">
      <c r="B367" s="406">
        <f t="shared" si="5"/>
        <v>360</v>
      </c>
      <c r="C367" s="445" t="s">
        <v>7410</v>
      </c>
      <c r="D367" s="92"/>
      <c r="E367" s="146"/>
      <c r="F367" s="99"/>
      <c r="G367" s="439"/>
      <c r="H367" s="99"/>
      <c r="I367" s="99"/>
      <c r="J367" s="92"/>
      <c r="K367" s="99"/>
      <c r="L367" s="440"/>
      <c r="M367" s="415"/>
      <c r="N367" s="415"/>
      <c r="O367" s="409"/>
      <c r="P367" s="410"/>
      <c r="Q367" s="415"/>
      <c r="R367" s="152"/>
      <c r="S367" s="92"/>
      <c r="T367" s="99"/>
      <c r="U367" s="441"/>
      <c r="V367" s="441"/>
      <c r="W367" s="92"/>
      <c r="X367" s="92"/>
      <c r="Y367" s="413" t="s">
        <v>7494</v>
      </c>
      <c r="Z367" s="412">
        <v>0.36</v>
      </c>
      <c r="AA367" s="412">
        <v>2007</v>
      </c>
      <c r="AB367" s="413" t="s">
        <v>7495</v>
      </c>
      <c r="AC367" s="412">
        <v>8</v>
      </c>
      <c r="AD367" s="92"/>
      <c r="AE367" s="413"/>
      <c r="AF367" s="412">
        <v>8</v>
      </c>
      <c r="AG367" s="92"/>
      <c r="AH367" s="413" t="s">
        <v>7496</v>
      </c>
      <c r="AI367" s="412">
        <v>0.03</v>
      </c>
      <c r="AJ367" s="412">
        <v>2007</v>
      </c>
      <c r="AK367" s="413" t="s">
        <v>592</v>
      </c>
      <c r="AL367" s="92"/>
    </row>
    <row r="368" spans="2:38" ht="76.5" x14ac:dyDescent="0.25">
      <c r="B368" s="406">
        <f t="shared" si="5"/>
        <v>361</v>
      </c>
      <c r="C368" s="445" t="s">
        <v>7410</v>
      </c>
      <c r="D368" s="92"/>
      <c r="E368" s="146"/>
      <c r="F368" s="99"/>
      <c r="G368" s="439"/>
      <c r="H368" s="99"/>
      <c r="I368" s="99"/>
      <c r="J368" s="92"/>
      <c r="K368" s="99"/>
      <c r="L368" s="440"/>
      <c r="M368" s="415"/>
      <c r="N368" s="415"/>
      <c r="O368" s="409"/>
      <c r="P368" s="410"/>
      <c r="Q368" s="415"/>
      <c r="R368" s="152"/>
      <c r="S368" s="92"/>
      <c r="T368" s="99"/>
      <c r="U368" s="441"/>
      <c r="V368" s="441"/>
      <c r="W368" s="92"/>
      <c r="X368" s="92"/>
      <c r="Y368" s="413" t="s">
        <v>7497</v>
      </c>
      <c r="Z368" s="412">
        <v>0.39800000000000002</v>
      </c>
      <c r="AA368" s="412">
        <v>2020</v>
      </c>
      <c r="AB368" s="413" t="s">
        <v>7029</v>
      </c>
      <c r="AC368" s="412">
        <v>12</v>
      </c>
      <c r="AD368" s="92"/>
      <c r="AE368" s="413"/>
      <c r="AF368" s="412">
        <v>12</v>
      </c>
      <c r="AG368" s="92"/>
      <c r="AH368" s="413"/>
      <c r="AI368" s="412"/>
      <c r="AJ368" s="412"/>
      <c r="AK368" s="413"/>
      <c r="AL368" s="92"/>
    </row>
    <row r="369" spans="2:38" ht="51" x14ac:dyDescent="0.25">
      <c r="B369" s="406">
        <f t="shared" si="5"/>
        <v>362</v>
      </c>
      <c r="C369" s="445" t="s">
        <v>7410</v>
      </c>
      <c r="D369" s="92"/>
      <c r="E369" s="146"/>
      <c r="F369" s="99"/>
      <c r="G369" s="439"/>
      <c r="H369" s="99"/>
      <c r="I369" s="99"/>
      <c r="J369" s="92"/>
      <c r="K369" s="99"/>
      <c r="L369" s="440"/>
      <c r="M369" s="415"/>
      <c r="N369" s="415"/>
      <c r="O369" s="409"/>
      <c r="P369" s="410"/>
      <c r="Q369" s="415"/>
      <c r="R369" s="152"/>
      <c r="S369" s="92"/>
      <c r="T369" s="99"/>
      <c r="U369" s="441"/>
      <c r="V369" s="441"/>
      <c r="W369" s="92"/>
      <c r="X369" s="92"/>
      <c r="Y369" s="413" t="s">
        <v>7498</v>
      </c>
      <c r="Z369" s="412">
        <v>0.36</v>
      </c>
      <c r="AA369" s="412">
        <v>2007</v>
      </c>
      <c r="AB369" s="413" t="s">
        <v>7107</v>
      </c>
      <c r="AC369" s="412">
        <v>2</v>
      </c>
      <c r="AD369" s="92"/>
      <c r="AE369" s="413"/>
      <c r="AF369" s="412">
        <v>2</v>
      </c>
      <c r="AG369" s="92"/>
      <c r="AH369" s="92"/>
      <c r="AI369" s="92"/>
      <c r="AJ369" s="92"/>
      <c r="AK369" s="92"/>
      <c r="AL369" s="92"/>
    </row>
    <row r="370" spans="2:38" ht="25.5" x14ac:dyDescent="0.25">
      <c r="B370" s="406">
        <f t="shared" si="5"/>
        <v>363</v>
      </c>
      <c r="C370" s="445" t="s">
        <v>7410</v>
      </c>
      <c r="D370" s="92"/>
      <c r="E370" s="146"/>
      <c r="F370" s="99"/>
      <c r="G370" s="439"/>
      <c r="H370" s="99"/>
      <c r="I370" s="99"/>
      <c r="J370" s="92"/>
      <c r="K370" s="99"/>
      <c r="L370" s="440"/>
      <c r="M370" s="415"/>
      <c r="N370" s="415"/>
      <c r="O370" s="409"/>
      <c r="P370" s="410"/>
      <c r="Q370" s="415"/>
      <c r="R370" s="152" t="s">
        <v>1706</v>
      </c>
      <c r="S370" s="92">
        <v>24</v>
      </c>
      <c r="T370" s="99">
        <v>1975</v>
      </c>
      <c r="U370" s="441" t="s">
        <v>1016</v>
      </c>
      <c r="V370" s="406" t="s">
        <v>6913</v>
      </c>
      <c r="W370" s="92"/>
      <c r="X370" s="92"/>
      <c r="Y370" s="442"/>
      <c r="Z370" s="443"/>
      <c r="AA370" s="443"/>
      <c r="AB370" s="443"/>
      <c r="AC370" s="443"/>
      <c r="AD370" s="92"/>
      <c r="AE370" s="443"/>
      <c r="AF370" s="443"/>
      <c r="AG370" s="92"/>
      <c r="AH370" s="411"/>
      <c r="AI370" s="412"/>
      <c r="AJ370" s="413"/>
      <c r="AK370" s="414"/>
      <c r="AL370" s="92"/>
    </row>
    <row r="371" spans="2:38" ht="39" x14ac:dyDescent="0.25">
      <c r="B371" s="406">
        <f t="shared" si="5"/>
        <v>364</v>
      </c>
      <c r="C371" s="445" t="s">
        <v>7410</v>
      </c>
      <c r="D371" s="92"/>
      <c r="E371" s="146"/>
      <c r="F371" s="99"/>
      <c r="G371" s="439"/>
      <c r="H371" s="99"/>
      <c r="I371" s="99"/>
      <c r="J371" s="92"/>
      <c r="K371" s="99"/>
      <c r="L371" s="440"/>
      <c r="M371" s="415" t="s">
        <v>7499</v>
      </c>
      <c r="N371" s="415" t="s">
        <v>7500</v>
      </c>
      <c r="O371" s="409">
        <v>0.24</v>
      </c>
      <c r="P371" s="410" t="s">
        <v>6945</v>
      </c>
      <c r="Q371" s="415" t="s">
        <v>7002</v>
      </c>
      <c r="R371" s="152"/>
      <c r="S371" s="92"/>
      <c r="T371" s="99"/>
      <c r="U371" s="441"/>
      <c r="V371" s="441"/>
      <c r="W371" s="92"/>
      <c r="X371" s="92"/>
      <c r="Y371" s="442"/>
      <c r="Z371" s="443"/>
      <c r="AA371" s="443"/>
      <c r="AB371" s="443"/>
      <c r="AC371" s="443"/>
      <c r="AD371" s="92"/>
      <c r="AE371" s="443"/>
      <c r="AF371" s="443"/>
      <c r="AG371" s="92"/>
      <c r="AH371" s="411"/>
      <c r="AI371" s="412"/>
      <c r="AJ371" s="413"/>
      <c r="AK371" s="414"/>
      <c r="AL371" s="92"/>
    </row>
    <row r="372" spans="2:38" ht="25.5" x14ac:dyDescent="0.25">
      <c r="B372" s="406">
        <f t="shared" si="5"/>
        <v>365</v>
      </c>
      <c r="C372" s="445" t="s">
        <v>7410</v>
      </c>
      <c r="D372" s="92"/>
      <c r="E372" s="146"/>
      <c r="F372" s="99"/>
      <c r="G372" s="439"/>
      <c r="H372" s="99"/>
      <c r="I372" s="99"/>
      <c r="J372" s="92"/>
      <c r="K372" s="99"/>
      <c r="L372" s="440"/>
      <c r="M372" s="415"/>
      <c r="N372" s="415"/>
      <c r="O372" s="409"/>
      <c r="P372" s="410"/>
      <c r="Q372" s="415"/>
      <c r="R372" s="152"/>
      <c r="S372" s="92"/>
      <c r="T372" s="99"/>
      <c r="U372" s="441"/>
      <c r="V372" s="441"/>
      <c r="W372" s="92"/>
      <c r="X372" s="92"/>
      <c r="Y372" s="413" t="s">
        <v>7501</v>
      </c>
      <c r="Z372" s="412">
        <v>0.13</v>
      </c>
      <c r="AA372" s="412">
        <v>2004</v>
      </c>
      <c r="AB372" s="413" t="s">
        <v>7088</v>
      </c>
      <c r="AC372" s="412">
        <v>6</v>
      </c>
      <c r="AD372" s="92"/>
      <c r="AE372" s="413"/>
      <c r="AF372" s="412">
        <v>6</v>
      </c>
      <c r="AG372" s="92"/>
      <c r="AH372" s="413"/>
      <c r="AI372" s="412"/>
      <c r="AJ372" s="412"/>
      <c r="AK372" s="413"/>
      <c r="AL372" s="92"/>
    </row>
    <row r="373" spans="2:38" ht="38.25" x14ac:dyDescent="0.25">
      <c r="B373" s="406">
        <f t="shared" si="5"/>
        <v>366</v>
      </c>
      <c r="C373" s="445" t="s">
        <v>7410</v>
      </c>
      <c r="D373" s="92"/>
      <c r="E373" s="146"/>
      <c r="F373" s="99"/>
      <c r="G373" s="439"/>
      <c r="H373" s="99"/>
      <c r="I373" s="99"/>
      <c r="J373" s="92"/>
      <c r="K373" s="99"/>
      <c r="L373" s="440"/>
      <c r="M373" s="415"/>
      <c r="N373" s="415"/>
      <c r="O373" s="409"/>
      <c r="P373" s="410"/>
      <c r="Q373" s="415"/>
      <c r="R373" s="152"/>
      <c r="S373" s="92"/>
      <c r="T373" s="99"/>
      <c r="U373" s="441"/>
      <c r="V373" s="441"/>
      <c r="W373" s="92"/>
      <c r="X373" s="92"/>
      <c r="Y373" s="413" t="s">
        <v>7502</v>
      </c>
      <c r="Z373" s="412">
        <v>0.12</v>
      </c>
      <c r="AA373" s="412">
        <v>2004</v>
      </c>
      <c r="AB373" s="413" t="s">
        <v>7107</v>
      </c>
      <c r="AC373" s="412">
        <v>3</v>
      </c>
      <c r="AD373" s="92"/>
      <c r="AE373" s="413"/>
      <c r="AF373" s="412">
        <v>3</v>
      </c>
      <c r="AG373" s="92"/>
      <c r="AH373" s="413"/>
      <c r="AI373" s="438"/>
      <c r="AJ373" s="412"/>
      <c r="AK373" s="413"/>
      <c r="AL373" s="92"/>
    </row>
    <row r="374" spans="2:38" ht="51" x14ac:dyDescent="0.25">
      <c r="B374" s="406">
        <f t="shared" si="5"/>
        <v>367</v>
      </c>
      <c r="C374" s="445" t="s">
        <v>7410</v>
      </c>
      <c r="D374" s="92"/>
      <c r="E374" s="146"/>
      <c r="F374" s="99"/>
      <c r="G374" s="439"/>
      <c r="H374" s="99"/>
      <c r="I374" s="99"/>
      <c r="J374" s="92"/>
      <c r="K374" s="99"/>
      <c r="L374" s="440"/>
      <c r="M374" s="415"/>
      <c r="N374" s="415"/>
      <c r="O374" s="409"/>
      <c r="P374" s="410"/>
      <c r="Q374" s="415"/>
      <c r="R374" s="152"/>
      <c r="S374" s="92"/>
      <c r="T374" s="99"/>
      <c r="U374" s="441"/>
      <c r="V374" s="441"/>
      <c r="W374" s="92"/>
      <c r="X374" s="92"/>
      <c r="Y374" s="413" t="s">
        <v>7503</v>
      </c>
      <c r="Z374" s="412">
        <v>0.12</v>
      </c>
      <c r="AA374" s="412">
        <v>2004</v>
      </c>
      <c r="AB374" s="413" t="s">
        <v>7193</v>
      </c>
      <c r="AC374" s="412">
        <v>4</v>
      </c>
      <c r="AD374" s="92"/>
      <c r="AE374" s="413"/>
      <c r="AF374" s="412">
        <v>4</v>
      </c>
      <c r="AG374" s="92"/>
      <c r="AH374" s="413"/>
      <c r="AI374" s="413"/>
      <c r="AJ374" s="412"/>
      <c r="AK374" s="413"/>
      <c r="AL374" s="92"/>
    </row>
    <row r="375" spans="2:38" ht="38.25" x14ac:dyDescent="0.25">
      <c r="B375" s="406">
        <f t="shared" si="5"/>
        <v>368</v>
      </c>
      <c r="C375" s="445" t="s">
        <v>7410</v>
      </c>
      <c r="D375" s="92"/>
      <c r="E375" s="146"/>
      <c r="F375" s="99"/>
      <c r="G375" s="439"/>
      <c r="H375" s="99"/>
      <c r="I375" s="99"/>
      <c r="J375" s="92"/>
      <c r="K375" s="99"/>
      <c r="L375" s="440"/>
      <c r="M375" s="415"/>
      <c r="N375" s="415"/>
      <c r="O375" s="409"/>
      <c r="P375" s="410"/>
      <c r="Q375" s="415"/>
      <c r="R375" s="152"/>
      <c r="S375" s="92"/>
      <c r="T375" s="99"/>
      <c r="U375" s="441"/>
      <c r="V375" s="441"/>
      <c r="W375" s="92"/>
      <c r="X375" s="92"/>
      <c r="Y375" s="413" t="s">
        <v>7504</v>
      </c>
      <c r="Z375" s="412">
        <v>0.18</v>
      </c>
      <c r="AA375" s="412">
        <v>2008</v>
      </c>
      <c r="AB375" s="413" t="s">
        <v>7052</v>
      </c>
      <c r="AC375" s="412">
        <v>6</v>
      </c>
      <c r="AD375" s="92"/>
      <c r="AE375" s="413"/>
      <c r="AF375" s="412">
        <v>6</v>
      </c>
      <c r="AG375" s="92"/>
      <c r="AH375" s="92"/>
      <c r="AI375" s="92"/>
      <c r="AJ375" s="92"/>
      <c r="AK375" s="92"/>
      <c r="AL375" s="92"/>
    </row>
    <row r="376" spans="2:38" ht="76.5" x14ac:dyDescent="0.25">
      <c r="B376" s="406">
        <f t="shared" si="5"/>
        <v>369</v>
      </c>
      <c r="C376" s="445" t="s">
        <v>7410</v>
      </c>
      <c r="D376" s="92"/>
      <c r="E376" s="146"/>
      <c r="F376" s="99"/>
      <c r="G376" s="439"/>
      <c r="H376" s="99"/>
      <c r="I376" s="99"/>
      <c r="J376" s="92"/>
      <c r="K376" s="99"/>
      <c r="L376" s="440"/>
      <c r="M376" s="415"/>
      <c r="N376" s="415"/>
      <c r="O376" s="409"/>
      <c r="P376" s="410"/>
      <c r="Q376" s="415"/>
      <c r="R376" s="152"/>
      <c r="S376" s="92"/>
      <c r="T376" s="99"/>
      <c r="U376" s="441"/>
      <c r="V376" s="441"/>
      <c r="W376" s="92"/>
      <c r="X376" s="92"/>
      <c r="Y376" s="413" t="s">
        <v>7505</v>
      </c>
      <c r="Z376" s="412">
        <v>0.188</v>
      </c>
      <c r="AA376" s="412">
        <v>2020</v>
      </c>
      <c r="AB376" s="413" t="s">
        <v>7506</v>
      </c>
      <c r="AC376" s="412">
        <v>7</v>
      </c>
      <c r="AD376" s="92"/>
      <c r="AE376" s="413"/>
      <c r="AF376" s="412">
        <v>7</v>
      </c>
      <c r="AG376" s="92"/>
      <c r="AH376" s="92"/>
      <c r="AI376" s="92"/>
      <c r="AJ376" s="92"/>
      <c r="AK376" s="92"/>
      <c r="AL376" s="92"/>
    </row>
    <row r="377" spans="2:38" ht="51" x14ac:dyDescent="0.25">
      <c r="B377" s="406">
        <f t="shared" si="5"/>
        <v>370</v>
      </c>
      <c r="C377" s="445" t="s">
        <v>7410</v>
      </c>
      <c r="D377" s="92"/>
      <c r="E377" s="146"/>
      <c r="F377" s="99"/>
      <c r="G377" s="439"/>
      <c r="H377" s="99"/>
      <c r="I377" s="99"/>
      <c r="J377" s="92"/>
      <c r="K377" s="99"/>
      <c r="L377" s="440"/>
      <c r="M377" s="415"/>
      <c r="N377" s="415"/>
      <c r="O377" s="409"/>
      <c r="P377" s="410"/>
      <c r="Q377" s="415"/>
      <c r="R377" s="152"/>
      <c r="S377" s="92"/>
      <c r="T377" s="99"/>
      <c r="U377" s="441"/>
      <c r="V377" s="441"/>
      <c r="W377" s="92"/>
      <c r="X377" s="92"/>
      <c r="Y377" s="413"/>
      <c r="Z377" s="412"/>
      <c r="AA377" s="412"/>
      <c r="AB377" s="413"/>
      <c r="AC377" s="412"/>
      <c r="AD377" s="92"/>
      <c r="AE377" s="413"/>
      <c r="AF377" s="412"/>
      <c r="AG377" s="92"/>
      <c r="AH377" s="413" t="s">
        <v>7507</v>
      </c>
      <c r="AI377" s="412">
        <v>7.4999999999999997E-2</v>
      </c>
      <c r="AJ377" s="412">
        <v>2008</v>
      </c>
      <c r="AK377" s="413" t="s">
        <v>7508</v>
      </c>
      <c r="AL377" s="92"/>
    </row>
    <row r="378" spans="2:38" ht="38.25" x14ac:dyDescent="0.25">
      <c r="B378" s="406">
        <f t="shared" si="5"/>
        <v>371</v>
      </c>
      <c r="C378" s="445" t="s">
        <v>7410</v>
      </c>
      <c r="D378" s="92"/>
      <c r="E378" s="146"/>
      <c r="F378" s="99"/>
      <c r="G378" s="439"/>
      <c r="H378" s="99"/>
      <c r="I378" s="99"/>
      <c r="J378" s="92"/>
      <c r="K378" s="99"/>
      <c r="L378" s="440"/>
      <c r="M378" s="415"/>
      <c r="N378" s="415"/>
      <c r="O378" s="409"/>
      <c r="P378" s="410"/>
      <c r="Q378" s="415"/>
      <c r="R378" s="152"/>
      <c r="S378" s="92"/>
      <c r="T378" s="99"/>
      <c r="U378" s="441"/>
      <c r="V378" s="441"/>
      <c r="W378" s="92"/>
      <c r="X378" s="92"/>
      <c r="Y378" s="413"/>
      <c r="Z378" s="412"/>
      <c r="AA378" s="412"/>
      <c r="AB378" s="413"/>
      <c r="AC378" s="412"/>
      <c r="AD378" s="92"/>
      <c r="AE378" s="413"/>
      <c r="AF378" s="412"/>
      <c r="AG378" s="92"/>
      <c r="AH378" s="413" t="s">
        <v>7509</v>
      </c>
      <c r="AI378" s="438" t="s">
        <v>7510</v>
      </c>
      <c r="AJ378" s="412">
        <v>1975</v>
      </c>
      <c r="AK378" s="413" t="s">
        <v>7511</v>
      </c>
      <c r="AL378" s="92"/>
    </row>
    <row r="379" spans="2:38" ht="38.25" x14ac:dyDescent="0.25">
      <c r="B379" s="406">
        <f t="shared" si="5"/>
        <v>372</v>
      </c>
      <c r="C379" s="445" t="s">
        <v>7410</v>
      </c>
      <c r="D379" s="92"/>
      <c r="E379" s="146"/>
      <c r="F379" s="99"/>
      <c r="G379" s="439"/>
      <c r="H379" s="99"/>
      <c r="I379" s="99"/>
      <c r="J379" s="92"/>
      <c r="K379" s="99"/>
      <c r="L379" s="440"/>
      <c r="M379" s="415"/>
      <c r="N379" s="415"/>
      <c r="O379" s="409"/>
      <c r="P379" s="410"/>
      <c r="Q379" s="415"/>
      <c r="R379" s="152"/>
      <c r="S379" s="92"/>
      <c r="T379" s="99"/>
      <c r="U379" s="441"/>
      <c r="V379" s="441"/>
      <c r="W379" s="92"/>
      <c r="X379" s="92"/>
      <c r="Y379" s="413"/>
      <c r="Z379" s="412"/>
      <c r="AA379" s="412"/>
      <c r="AB379" s="413"/>
      <c r="AC379" s="412"/>
      <c r="AD379" s="92"/>
      <c r="AE379" s="413"/>
      <c r="AF379" s="412"/>
      <c r="AG379" s="92"/>
      <c r="AH379" s="413" t="s">
        <v>7512</v>
      </c>
      <c r="AI379" s="413" t="s">
        <v>7513</v>
      </c>
      <c r="AJ379" s="412">
        <v>1995</v>
      </c>
      <c r="AK379" s="413" t="s">
        <v>7514</v>
      </c>
      <c r="AL379" s="92"/>
    </row>
    <row r="380" spans="2:38" ht="25.5" x14ac:dyDescent="0.25">
      <c r="B380" s="406">
        <f t="shared" si="5"/>
        <v>373</v>
      </c>
      <c r="C380" s="445" t="s">
        <v>7410</v>
      </c>
      <c r="D380" s="92"/>
      <c r="E380" s="146"/>
      <c r="F380" s="99"/>
      <c r="G380" s="439"/>
      <c r="H380" s="99"/>
      <c r="I380" s="99"/>
      <c r="J380" s="92"/>
      <c r="K380" s="99"/>
      <c r="L380" s="440"/>
      <c r="M380" s="415"/>
      <c r="N380" s="415"/>
      <c r="O380" s="409"/>
      <c r="P380" s="410"/>
      <c r="Q380" s="415"/>
      <c r="R380" s="152" t="s">
        <v>520</v>
      </c>
      <c r="S380" s="92">
        <v>25</v>
      </c>
      <c r="T380" s="99">
        <v>1995</v>
      </c>
      <c r="U380" s="441" t="s">
        <v>1016</v>
      </c>
      <c r="V380" s="406" t="s">
        <v>7515</v>
      </c>
      <c r="W380" s="92"/>
      <c r="X380" s="92"/>
      <c r="Y380" s="442"/>
      <c r="Z380" s="443"/>
      <c r="AA380" s="443"/>
      <c r="AB380" s="443"/>
      <c r="AC380" s="443"/>
      <c r="AD380" s="92"/>
      <c r="AE380" s="443"/>
      <c r="AF380" s="443"/>
      <c r="AG380" s="92"/>
      <c r="AH380" s="411"/>
      <c r="AI380" s="412"/>
      <c r="AJ380" s="413"/>
      <c r="AK380" s="414"/>
      <c r="AL380" s="92"/>
    </row>
    <row r="381" spans="2:38" ht="39" x14ac:dyDescent="0.25">
      <c r="B381" s="406">
        <f t="shared" si="5"/>
        <v>374</v>
      </c>
      <c r="C381" s="445" t="s">
        <v>7410</v>
      </c>
      <c r="D381" s="92"/>
      <c r="E381" s="146"/>
      <c r="F381" s="99"/>
      <c r="G381" s="439"/>
      <c r="H381" s="99"/>
      <c r="I381" s="99"/>
      <c r="J381" s="92"/>
      <c r="K381" s="99"/>
      <c r="L381" s="440"/>
      <c r="M381" s="415" t="s">
        <v>7516</v>
      </c>
      <c r="N381" s="415" t="s">
        <v>7517</v>
      </c>
      <c r="O381" s="409">
        <v>0.7</v>
      </c>
      <c r="P381" s="410" t="s">
        <v>6945</v>
      </c>
      <c r="Q381" s="415" t="s">
        <v>6931</v>
      </c>
      <c r="R381" s="152"/>
      <c r="S381" s="92"/>
      <c r="T381" s="99"/>
      <c r="U381" s="441"/>
      <c r="V381" s="441"/>
      <c r="W381" s="92"/>
      <c r="X381" s="92"/>
      <c r="Y381" s="442"/>
      <c r="Z381" s="443"/>
      <c r="AA381" s="443"/>
      <c r="AB381" s="443"/>
      <c r="AC381" s="443"/>
      <c r="AD381" s="92"/>
      <c r="AE381" s="443"/>
      <c r="AF381" s="443"/>
      <c r="AG381" s="92"/>
      <c r="AH381" s="411"/>
      <c r="AI381" s="412"/>
      <c r="AJ381" s="413"/>
      <c r="AK381" s="414"/>
      <c r="AL381" s="92"/>
    </row>
    <row r="382" spans="2:38" ht="45" x14ac:dyDescent="0.25">
      <c r="B382" s="406">
        <f t="shared" si="5"/>
        <v>375</v>
      </c>
      <c r="C382" s="445" t="s">
        <v>7410</v>
      </c>
      <c r="D382" s="92"/>
      <c r="E382" s="146"/>
      <c r="F382" s="99"/>
      <c r="G382" s="439"/>
      <c r="H382" s="99"/>
      <c r="I382" s="99"/>
      <c r="J382" s="92"/>
      <c r="K382" s="99"/>
      <c r="L382" s="440"/>
      <c r="M382" s="415"/>
      <c r="N382" s="415"/>
      <c r="O382" s="409"/>
      <c r="P382" s="410"/>
      <c r="Q382" s="415"/>
      <c r="R382" s="152"/>
      <c r="S382" s="92"/>
      <c r="T382" s="99"/>
      <c r="U382" s="441"/>
      <c r="V382" s="441"/>
      <c r="W382" s="92"/>
      <c r="X382" s="92"/>
      <c r="Y382" s="125" t="s">
        <v>7518</v>
      </c>
      <c r="Z382" s="95">
        <v>0.17</v>
      </c>
      <c r="AA382" s="95">
        <v>1996</v>
      </c>
      <c r="AB382" s="95" t="s">
        <v>468</v>
      </c>
      <c r="AC382" s="92"/>
      <c r="AD382" s="92"/>
      <c r="AE382" s="92"/>
      <c r="AF382" s="92"/>
      <c r="AG382" s="92"/>
      <c r="AH382" s="413" t="s">
        <v>7519</v>
      </c>
      <c r="AI382" s="412">
        <v>0.26500000000000001</v>
      </c>
      <c r="AJ382" s="413" t="s">
        <v>1946</v>
      </c>
      <c r="AK382" s="413" t="s">
        <v>7027</v>
      </c>
      <c r="AL382" s="92"/>
    </row>
    <row r="383" spans="2:38" ht="105" x14ac:dyDescent="0.25">
      <c r="B383" s="406">
        <f t="shared" si="5"/>
        <v>376</v>
      </c>
      <c r="C383" s="445" t="s">
        <v>7410</v>
      </c>
      <c r="D383" s="92"/>
      <c r="E383" s="146"/>
      <c r="F383" s="99"/>
      <c r="G383" s="439"/>
      <c r="H383" s="99"/>
      <c r="I383" s="99"/>
      <c r="J383" s="92"/>
      <c r="K383" s="99"/>
      <c r="L383" s="440"/>
      <c r="M383" s="415"/>
      <c r="N383" s="415"/>
      <c r="O383" s="409"/>
      <c r="P383" s="410"/>
      <c r="Q383" s="415"/>
      <c r="R383" s="152"/>
      <c r="S383" s="92"/>
      <c r="T383" s="99"/>
      <c r="U383" s="441"/>
      <c r="V383" s="441"/>
      <c r="W383" s="92"/>
      <c r="X383" s="92"/>
      <c r="Y383" s="125" t="s">
        <v>7520</v>
      </c>
      <c r="Z383" s="95">
        <v>3.5000000000000003E-2</v>
      </c>
      <c r="AA383" s="95">
        <v>2022</v>
      </c>
      <c r="AB383" s="122" t="s">
        <v>7521</v>
      </c>
      <c r="AC383" s="95">
        <v>2</v>
      </c>
      <c r="AD383" s="92"/>
      <c r="AE383" s="92"/>
      <c r="AF383" s="95">
        <v>2</v>
      </c>
      <c r="AG383" s="92"/>
      <c r="AH383" s="413"/>
      <c r="AI383" s="412"/>
      <c r="AJ383" s="413"/>
      <c r="AK383" s="413"/>
      <c r="AL383" s="92"/>
    </row>
    <row r="384" spans="2:38" ht="51" x14ac:dyDescent="0.25">
      <c r="B384" s="406">
        <f t="shared" si="5"/>
        <v>377</v>
      </c>
      <c r="C384" s="445" t="s">
        <v>7522</v>
      </c>
      <c r="D384" s="92"/>
      <c r="E384" s="146"/>
      <c r="F384" s="99"/>
      <c r="G384" s="439"/>
      <c r="H384" s="99"/>
      <c r="I384" s="99"/>
      <c r="J384" s="92"/>
      <c r="K384" s="99"/>
      <c r="L384" s="440"/>
      <c r="M384" s="415"/>
      <c r="N384" s="415"/>
      <c r="O384" s="410"/>
      <c r="P384" s="410"/>
      <c r="Q384" s="415"/>
      <c r="R384" s="152" t="s">
        <v>1728</v>
      </c>
      <c r="S384" s="92">
        <v>34</v>
      </c>
      <c r="T384" s="99">
        <v>1975</v>
      </c>
      <c r="U384" s="441" t="s">
        <v>1016</v>
      </c>
      <c r="V384" s="406" t="s">
        <v>7523</v>
      </c>
      <c r="W384" s="92"/>
      <c r="X384" s="92"/>
      <c r="Y384" s="442"/>
      <c r="Z384" s="443"/>
      <c r="AA384" s="443"/>
      <c r="AB384" s="443"/>
      <c r="AC384" s="443"/>
      <c r="AD384" s="92"/>
      <c r="AE384" s="443"/>
      <c r="AF384" s="443"/>
      <c r="AG384" s="92"/>
      <c r="AH384" s="411"/>
      <c r="AI384" s="412"/>
      <c r="AJ384" s="413"/>
      <c r="AK384" s="414"/>
      <c r="AL384" s="92"/>
    </row>
    <row r="385" spans="2:38" ht="39" x14ac:dyDescent="0.25">
      <c r="B385" s="406">
        <f t="shared" si="5"/>
        <v>378</v>
      </c>
      <c r="C385" s="445" t="s">
        <v>7522</v>
      </c>
      <c r="D385" s="92"/>
      <c r="E385" s="146"/>
      <c r="F385" s="99"/>
      <c r="G385" s="439"/>
      <c r="H385" s="99"/>
      <c r="I385" s="99"/>
      <c r="J385" s="92"/>
      <c r="K385" s="99"/>
      <c r="L385" s="440"/>
      <c r="M385" s="415" t="s">
        <v>7524</v>
      </c>
      <c r="N385" s="415" t="s">
        <v>7525</v>
      </c>
      <c r="O385" s="409">
        <v>2.15</v>
      </c>
      <c r="P385" s="410" t="s">
        <v>7375</v>
      </c>
      <c r="Q385" s="415" t="s">
        <v>6931</v>
      </c>
      <c r="R385" s="152"/>
      <c r="S385" s="92"/>
      <c r="T385" s="99"/>
      <c r="U385" s="441"/>
      <c r="V385" s="441"/>
      <c r="W385" s="92"/>
      <c r="X385" s="92"/>
      <c r="Y385" s="442"/>
      <c r="Z385" s="443"/>
      <c r="AA385" s="443"/>
      <c r="AB385" s="443"/>
      <c r="AC385" s="443"/>
      <c r="AD385" s="92"/>
      <c r="AE385" s="443"/>
      <c r="AF385" s="443"/>
      <c r="AG385" s="92"/>
      <c r="AH385" s="411"/>
      <c r="AI385" s="412"/>
      <c r="AJ385" s="413"/>
      <c r="AK385" s="414"/>
      <c r="AL385" s="92"/>
    </row>
    <row r="386" spans="2:38" ht="39" x14ac:dyDescent="0.25">
      <c r="B386" s="406">
        <f t="shared" si="5"/>
        <v>379</v>
      </c>
      <c r="C386" s="445" t="s">
        <v>7522</v>
      </c>
      <c r="D386" s="92"/>
      <c r="E386" s="146"/>
      <c r="F386" s="99"/>
      <c r="G386" s="439"/>
      <c r="H386" s="99"/>
      <c r="I386" s="99"/>
      <c r="J386" s="92"/>
      <c r="K386" s="99"/>
      <c r="L386" s="440"/>
      <c r="M386" s="415" t="s">
        <v>7526</v>
      </c>
      <c r="N386" s="415" t="s">
        <v>7527</v>
      </c>
      <c r="O386" s="409">
        <v>0.45</v>
      </c>
      <c r="P386" s="410">
        <v>1985</v>
      </c>
      <c r="Q386" s="415" t="s">
        <v>6931</v>
      </c>
      <c r="R386" s="152"/>
      <c r="S386" s="92"/>
      <c r="T386" s="99"/>
      <c r="U386" s="441"/>
      <c r="V386" s="441"/>
      <c r="W386" s="92"/>
      <c r="X386" s="92"/>
      <c r="Y386" s="442"/>
      <c r="Z386" s="443"/>
      <c r="AA386" s="443"/>
      <c r="AB386" s="443"/>
      <c r="AC386" s="443"/>
      <c r="AD386" s="92"/>
      <c r="AE386" s="443"/>
      <c r="AF386" s="443"/>
      <c r="AG386" s="92"/>
      <c r="AH386" s="411"/>
      <c r="AI386" s="412"/>
      <c r="AJ386" s="413"/>
      <c r="AK386" s="414"/>
      <c r="AL386" s="92"/>
    </row>
    <row r="387" spans="2:38" ht="38.25" x14ac:dyDescent="0.25">
      <c r="B387" s="406">
        <f t="shared" si="5"/>
        <v>380</v>
      </c>
      <c r="C387" s="445" t="s">
        <v>7522</v>
      </c>
      <c r="D387" s="92"/>
      <c r="E387" s="146"/>
      <c r="F387" s="99"/>
      <c r="G387" s="439"/>
      <c r="H387" s="99"/>
      <c r="I387" s="99"/>
      <c r="J387" s="92"/>
      <c r="K387" s="99"/>
      <c r="L387" s="440"/>
      <c r="M387" s="415"/>
      <c r="N387" s="415"/>
      <c r="O387" s="409"/>
      <c r="P387" s="410"/>
      <c r="Q387" s="415"/>
      <c r="R387" s="152"/>
      <c r="S387" s="92"/>
      <c r="T387" s="99"/>
      <c r="U387" s="441"/>
      <c r="V387" s="441"/>
      <c r="W387" s="92"/>
      <c r="X387" s="92"/>
      <c r="Y387" s="442"/>
      <c r="Z387" s="443"/>
      <c r="AA387" s="443"/>
      <c r="AB387" s="443"/>
      <c r="AC387" s="443"/>
      <c r="AD387" s="92"/>
      <c r="AE387" s="443"/>
      <c r="AF387" s="443"/>
      <c r="AG387" s="92"/>
      <c r="AH387" s="413" t="s">
        <v>7528</v>
      </c>
      <c r="AI387" s="412">
        <v>0.24</v>
      </c>
      <c r="AJ387" s="412">
        <v>1983</v>
      </c>
      <c r="AK387" s="413" t="s">
        <v>7529</v>
      </c>
      <c r="AL387" s="92"/>
    </row>
    <row r="388" spans="2:38" ht="38.25" x14ac:dyDescent="0.25">
      <c r="B388" s="406">
        <f t="shared" si="5"/>
        <v>381</v>
      </c>
      <c r="C388" s="445" t="s">
        <v>7522</v>
      </c>
      <c r="D388" s="92"/>
      <c r="E388" s="146"/>
      <c r="F388" s="99"/>
      <c r="G388" s="439"/>
      <c r="H388" s="99"/>
      <c r="I388" s="99"/>
      <c r="J388" s="92"/>
      <c r="K388" s="99"/>
      <c r="L388" s="440"/>
      <c r="M388" s="415"/>
      <c r="N388" s="415"/>
      <c r="O388" s="409"/>
      <c r="P388" s="410"/>
      <c r="Q388" s="415"/>
      <c r="R388" s="152"/>
      <c r="S388" s="92"/>
      <c r="T388" s="99"/>
      <c r="U388" s="441"/>
      <c r="V388" s="441"/>
      <c r="W388" s="92"/>
      <c r="X388" s="92"/>
      <c r="Y388" s="442"/>
      <c r="Z388" s="443"/>
      <c r="AA388" s="443"/>
      <c r="AB388" s="443"/>
      <c r="AC388" s="443"/>
      <c r="AD388" s="92"/>
      <c r="AE388" s="443"/>
      <c r="AF388" s="443"/>
      <c r="AG388" s="92"/>
      <c r="AH388" s="413" t="s">
        <v>7528</v>
      </c>
      <c r="AI388" s="412">
        <v>0.12</v>
      </c>
      <c r="AJ388" s="412">
        <v>1983</v>
      </c>
      <c r="AK388" s="413" t="s">
        <v>592</v>
      </c>
      <c r="AL388" s="92"/>
    </row>
    <row r="389" spans="2:38" ht="38.25" x14ac:dyDescent="0.25">
      <c r="B389" s="406">
        <f t="shared" si="5"/>
        <v>382</v>
      </c>
      <c r="C389" s="445" t="s">
        <v>7522</v>
      </c>
      <c r="D389" s="92"/>
      <c r="E389" s="146"/>
      <c r="F389" s="99"/>
      <c r="G389" s="439"/>
      <c r="H389" s="99"/>
      <c r="I389" s="99"/>
      <c r="J389" s="92"/>
      <c r="K389" s="99"/>
      <c r="L389" s="440"/>
      <c r="M389" s="415"/>
      <c r="N389" s="415"/>
      <c r="O389" s="409"/>
      <c r="P389" s="410"/>
      <c r="Q389" s="415"/>
      <c r="R389" s="152"/>
      <c r="S389" s="92"/>
      <c r="T389" s="99"/>
      <c r="U389" s="441"/>
      <c r="V389" s="441"/>
      <c r="W389" s="92"/>
      <c r="X389" s="92"/>
      <c r="Y389" s="442"/>
      <c r="Z389" s="443"/>
      <c r="AA389" s="443"/>
      <c r="AB389" s="443"/>
      <c r="AC389" s="443"/>
      <c r="AD389" s="92"/>
      <c r="AE389" s="443"/>
      <c r="AF389" s="443"/>
      <c r="AG389" s="92"/>
      <c r="AH389" s="413" t="s">
        <v>7530</v>
      </c>
      <c r="AI389" s="412">
        <v>6.5000000000000002E-2</v>
      </c>
      <c r="AJ389" s="412">
        <v>1982</v>
      </c>
      <c r="AK389" s="413" t="s">
        <v>7452</v>
      </c>
      <c r="AL389" s="92"/>
    </row>
    <row r="390" spans="2:38" ht="51" x14ac:dyDescent="0.25">
      <c r="B390" s="406">
        <f t="shared" si="5"/>
        <v>383</v>
      </c>
      <c r="C390" s="445" t="s">
        <v>7522</v>
      </c>
      <c r="D390" s="92"/>
      <c r="E390" s="146"/>
      <c r="F390" s="99"/>
      <c r="G390" s="439"/>
      <c r="H390" s="99"/>
      <c r="I390" s="99"/>
      <c r="J390" s="92"/>
      <c r="K390" s="99"/>
      <c r="L390" s="440"/>
      <c r="M390" s="415"/>
      <c r="N390" s="415"/>
      <c r="O390" s="409"/>
      <c r="P390" s="410"/>
      <c r="Q390" s="415"/>
      <c r="R390" s="152"/>
      <c r="S390" s="92"/>
      <c r="T390" s="99"/>
      <c r="U390" s="441"/>
      <c r="V390" s="441"/>
      <c r="W390" s="92"/>
      <c r="X390" s="92"/>
      <c r="Y390" s="442"/>
      <c r="Z390" s="443"/>
      <c r="AA390" s="443"/>
      <c r="AB390" s="443"/>
      <c r="AC390" s="443"/>
      <c r="AD390" s="92"/>
      <c r="AE390" s="443"/>
      <c r="AF390" s="443"/>
      <c r="AG390" s="92"/>
      <c r="AH390" s="413" t="s">
        <v>7531</v>
      </c>
      <c r="AI390" s="412">
        <v>0.08</v>
      </c>
      <c r="AJ390" s="412">
        <v>1982</v>
      </c>
      <c r="AK390" s="413" t="s">
        <v>6955</v>
      </c>
      <c r="AL390" s="92"/>
    </row>
    <row r="391" spans="2:38" ht="38.25" x14ac:dyDescent="0.25">
      <c r="B391" s="406">
        <f t="shared" si="5"/>
        <v>384</v>
      </c>
      <c r="C391" s="445" t="s">
        <v>7522</v>
      </c>
      <c r="D391" s="92"/>
      <c r="E391" s="146"/>
      <c r="F391" s="99"/>
      <c r="G391" s="439"/>
      <c r="H391" s="99"/>
      <c r="I391" s="99"/>
      <c r="J391" s="92"/>
      <c r="K391" s="99"/>
      <c r="L391" s="440"/>
      <c r="M391" s="415"/>
      <c r="N391" s="415"/>
      <c r="O391" s="409"/>
      <c r="P391" s="410"/>
      <c r="Q391" s="415"/>
      <c r="R391" s="152"/>
      <c r="S391" s="92"/>
      <c r="T391" s="99"/>
      <c r="U391" s="441"/>
      <c r="V391" s="441"/>
      <c r="W391" s="92"/>
      <c r="X391" s="92"/>
      <c r="Y391" s="442"/>
      <c r="Z391" s="443"/>
      <c r="AA391" s="443"/>
      <c r="AB391" s="443"/>
      <c r="AC391" s="443"/>
      <c r="AD391" s="92"/>
      <c r="AE391" s="443"/>
      <c r="AF391" s="443"/>
      <c r="AG391" s="92"/>
      <c r="AH391" s="413" t="s">
        <v>7532</v>
      </c>
      <c r="AI391" s="412">
        <v>0.13</v>
      </c>
      <c r="AJ391" s="412">
        <v>1982</v>
      </c>
      <c r="AK391" s="413" t="s">
        <v>7452</v>
      </c>
      <c r="AL391" s="92"/>
    </row>
    <row r="392" spans="2:38" ht="38.25" x14ac:dyDescent="0.25">
      <c r="B392" s="406">
        <f t="shared" ref="B392:B455" si="6">B391+1</f>
        <v>385</v>
      </c>
      <c r="C392" s="445" t="s">
        <v>7522</v>
      </c>
      <c r="D392" s="92"/>
      <c r="E392" s="146"/>
      <c r="F392" s="99"/>
      <c r="G392" s="439"/>
      <c r="H392" s="99"/>
      <c r="I392" s="99"/>
      <c r="J392" s="92"/>
      <c r="K392" s="99"/>
      <c r="L392" s="440"/>
      <c r="M392" s="415"/>
      <c r="N392" s="415"/>
      <c r="O392" s="409"/>
      <c r="P392" s="410"/>
      <c r="Q392" s="415"/>
      <c r="R392" s="152"/>
      <c r="S392" s="92"/>
      <c r="T392" s="99"/>
      <c r="U392" s="441"/>
      <c r="V392" s="441"/>
      <c r="W392" s="92"/>
      <c r="X392" s="92"/>
      <c r="Y392" s="442"/>
      <c r="Z392" s="443"/>
      <c r="AA392" s="443"/>
      <c r="AB392" s="443"/>
      <c r="AC392" s="443"/>
      <c r="AD392" s="92"/>
      <c r="AE392" s="443"/>
      <c r="AF392" s="443"/>
      <c r="AG392" s="92"/>
      <c r="AH392" s="413" t="s">
        <v>7533</v>
      </c>
      <c r="AI392" s="412">
        <v>0.08</v>
      </c>
      <c r="AJ392" s="412">
        <v>1982</v>
      </c>
      <c r="AK392" s="413" t="s">
        <v>7452</v>
      </c>
      <c r="AL392" s="92"/>
    </row>
    <row r="393" spans="2:38" ht="51" x14ac:dyDescent="0.25">
      <c r="B393" s="406">
        <f t="shared" si="6"/>
        <v>386</v>
      </c>
      <c r="C393" s="445" t="s">
        <v>7522</v>
      </c>
      <c r="D393" s="92"/>
      <c r="E393" s="146"/>
      <c r="F393" s="99"/>
      <c r="G393" s="439"/>
      <c r="H393" s="99"/>
      <c r="I393" s="99"/>
      <c r="J393" s="92"/>
      <c r="K393" s="99"/>
      <c r="L393" s="440"/>
      <c r="M393" s="415"/>
      <c r="N393" s="415"/>
      <c r="O393" s="409"/>
      <c r="P393" s="410"/>
      <c r="Q393" s="415"/>
      <c r="R393" s="152"/>
      <c r="S393" s="92"/>
      <c r="T393" s="99"/>
      <c r="U393" s="441"/>
      <c r="V393" s="441"/>
      <c r="W393" s="92"/>
      <c r="X393" s="92"/>
      <c r="Y393" s="442"/>
      <c r="Z393" s="443"/>
      <c r="AA393" s="443"/>
      <c r="AB393" s="443"/>
      <c r="AC393" s="443"/>
      <c r="AD393" s="92"/>
      <c r="AE393" s="443"/>
      <c r="AF393" s="443"/>
      <c r="AG393" s="92"/>
      <c r="AH393" s="413" t="s">
        <v>7534</v>
      </c>
      <c r="AI393" s="412">
        <v>6.5000000000000002E-2</v>
      </c>
      <c r="AJ393" s="412">
        <v>1982</v>
      </c>
      <c r="AK393" s="413" t="s">
        <v>6950</v>
      </c>
      <c r="AL393" s="92"/>
    </row>
    <row r="394" spans="2:38" ht="38.25" x14ac:dyDescent="0.25">
      <c r="B394" s="406">
        <f t="shared" si="6"/>
        <v>387</v>
      </c>
      <c r="C394" s="445" t="s">
        <v>7522</v>
      </c>
      <c r="D394" s="92"/>
      <c r="E394" s="146"/>
      <c r="F394" s="99"/>
      <c r="G394" s="439"/>
      <c r="H394" s="99"/>
      <c r="I394" s="99"/>
      <c r="J394" s="92"/>
      <c r="K394" s="99"/>
      <c r="L394" s="440"/>
      <c r="M394" s="415"/>
      <c r="N394" s="415"/>
      <c r="O394" s="409"/>
      <c r="P394" s="410"/>
      <c r="Q394" s="415"/>
      <c r="R394" s="152"/>
      <c r="S394" s="92"/>
      <c r="T394" s="99"/>
      <c r="U394" s="441"/>
      <c r="V394" s="441"/>
      <c r="W394" s="92"/>
      <c r="X394" s="92"/>
      <c r="Y394" s="442"/>
      <c r="Z394" s="443"/>
      <c r="AA394" s="443"/>
      <c r="AB394" s="443"/>
      <c r="AC394" s="443"/>
      <c r="AD394" s="92"/>
      <c r="AE394" s="443"/>
      <c r="AF394" s="443"/>
      <c r="AG394" s="92"/>
      <c r="AH394" s="413" t="s">
        <v>7533</v>
      </c>
      <c r="AI394" s="412">
        <v>0.08</v>
      </c>
      <c r="AJ394" s="412">
        <v>1982</v>
      </c>
      <c r="AK394" s="413" t="s">
        <v>6955</v>
      </c>
      <c r="AL394" s="92"/>
    </row>
    <row r="395" spans="2:38" ht="38.25" x14ac:dyDescent="0.25">
      <c r="B395" s="406">
        <f t="shared" si="6"/>
        <v>388</v>
      </c>
      <c r="C395" s="445" t="s">
        <v>7522</v>
      </c>
      <c r="D395" s="92"/>
      <c r="E395" s="146"/>
      <c r="F395" s="99"/>
      <c r="G395" s="439"/>
      <c r="H395" s="99"/>
      <c r="I395" s="99"/>
      <c r="J395" s="92"/>
      <c r="K395" s="99"/>
      <c r="L395" s="440"/>
      <c r="M395" s="415"/>
      <c r="N395" s="415"/>
      <c r="O395" s="409"/>
      <c r="P395" s="410"/>
      <c r="Q395" s="415"/>
      <c r="R395" s="152"/>
      <c r="S395" s="92"/>
      <c r="T395" s="99"/>
      <c r="U395" s="441"/>
      <c r="V395" s="441"/>
      <c r="W395" s="92"/>
      <c r="X395" s="92"/>
      <c r="Y395" s="442"/>
      <c r="Z395" s="443"/>
      <c r="AA395" s="443"/>
      <c r="AB395" s="443"/>
      <c r="AC395" s="443"/>
      <c r="AD395" s="92"/>
      <c r="AE395" s="443"/>
      <c r="AF395" s="443"/>
      <c r="AG395" s="92"/>
      <c r="AH395" s="413" t="s">
        <v>7535</v>
      </c>
      <c r="AI395" s="412">
        <v>0.23</v>
      </c>
      <c r="AJ395" s="412">
        <v>1984</v>
      </c>
      <c r="AK395" s="413" t="s">
        <v>89</v>
      </c>
      <c r="AL395" s="92"/>
    </row>
    <row r="396" spans="2:38" ht="38.25" x14ac:dyDescent="0.25">
      <c r="B396" s="406">
        <f t="shared" si="6"/>
        <v>389</v>
      </c>
      <c r="C396" s="445" t="s">
        <v>7522</v>
      </c>
      <c r="D396" s="92"/>
      <c r="E396" s="146"/>
      <c r="F396" s="99"/>
      <c r="G396" s="439"/>
      <c r="H396" s="99"/>
      <c r="I396" s="99"/>
      <c r="J396" s="92"/>
      <c r="K396" s="99"/>
      <c r="L396" s="440"/>
      <c r="M396" s="415"/>
      <c r="N396" s="415"/>
      <c r="O396" s="409"/>
      <c r="P396" s="410"/>
      <c r="Q396" s="415"/>
      <c r="R396" s="152"/>
      <c r="S396" s="92"/>
      <c r="T396" s="99"/>
      <c r="U396" s="441"/>
      <c r="V396" s="441"/>
      <c r="W396" s="92"/>
      <c r="X396" s="92"/>
      <c r="Y396" s="442"/>
      <c r="Z396" s="443"/>
      <c r="AA396" s="443"/>
      <c r="AB396" s="443"/>
      <c r="AC396" s="443"/>
      <c r="AD396" s="92"/>
      <c r="AE396" s="443"/>
      <c r="AF396" s="443"/>
      <c r="AG396" s="92"/>
      <c r="AH396" s="413" t="s">
        <v>7535</v>
      </c>
      <c r="AI396" s="412">
        <v>0.23</v>
      </c>
      <c r="AJ396" s="412">
        <v>1984</v>
      </c>
      <c r="AK396" s="413" t="s">
        <v>7536</v>
      </c>
      <c r="AL396" s="92"/>
    </row>
    <row r="397" spans="2:38" ht="38.25" x14ac:dyDescent="0.25">
      <c r="B397" s="406">
        <f t="shared" si="6"/>
        <v>390</v>
      </c>
      <c r="C397" s="445" t="s">
        <v>7522</v>
      </c>
      <c r="D397" s="92"/>
      <c r="E397" s="146"/>
      <c r="F397" s="99"/>
      <c r="G397" s="439"/>
      <c r="H397" s="99"/>
      <c r="I397" s="99"/>
      <c r="J397" s="92"/>
      <c r="K397" s="99"/>
      <c r="L397" s="440"/>
      <c r="M397" s="415"/>
      <c r="N397" s="415"/>
      <c r="O397" s="409"/>
      <c r="P397" s="410"/>
      <c r="Q397" s="415"/>
      <c r="R397" s="152"/>
      <c r="S397" s="92"/>
      <c r="T397" s="99"/>
      <c r="U397" s="441"/>
      <c r="V397" s="441"/>
      <c r="W397" s="92"/>
      <c r="X397" s="92"/>
      <c r="Y397" s="442"/>
      <c r="Z397" s="443"/>
      <c r="AA397" s="443"/>
      <c r="AB397" s="443"/>
      <c r="AC397" s="443"/>
      <c r="AD397" s="92"/>
      <c r="AE397" s="443"/>
      <c r="AF397" s="443"/>
      <c r="AG397" s="92"/>
      <c r="AH397" s="413" t="s">
        <v>7537</v>
      </c>
      <c r="AI397" s="412">
        <v>0.12</v>
      </c>
      <c r="AJ397" s="412">
        <v>1982</v>
      </c>
      <c r="AK397" s="413" t="s">
        <v>6950</v>
      </c>
      <c r="AL397" s="92"/>
    </row>
    <row r="398" spans="2:38" ht="51" x14ac:dyDescent="0.25">
      <c r="B398" s="406">
        <f t="shared" si="6"/>
        <v>391</v>
      </c>
      <c r="C398" s="445" t="s">
        <v>7522</v>
      </c>
      <c r="D398" s="92"/>
      <c r="E398" s="146"/>
      <c r="F398" s="99"/>
      <c r="G398" s="439"/>
      <c r="H398" s="99"/>
      <c r="I398" s="99"/>
      <c r="J398" s="92"/>
      <c r="K398" s="99"/>
      <c r="L398" s="440"/>
      <c r="M398" s="415"/>
      <c r="N398" s="415"/>
      <c r="O398" s="409"/>
      <c r="P398" s="410"/>
      <c r="Q398" s="415"/>
      <c r="R398" s="152"/>
      <c r="S398" s="92"/>
      <c r="T398" s="99"/>
      <c r="U398" s="441"/>
      <c r="V398" s="441"/>
      <c r="W398" s="92"/>
      <c r="X398" s="92"/>
      <c r="Y398" s="442"/>
      <c r="Z398" s="443"/>
      <c r="AA398" s="443"/>
      <c r="AB398" s="443"/>
      <c r="AC398" s="443"/>
      <c r="AD398" s="92"/>
      <c r="AE398" s="443"/>
      <c r="AF398" s="443"/>
      <c r="AG398" s="92"/>
      <c r="AH398" s="413" t="s">
        <v>7538</v>
      </c>
      <c r="AI398" s="412">
        <v>0.05</v>
      </c>
      <c r="AJ398" s="412">
        <v>1982</v>
      </c>
      <c r="AK398" s="413" t="s">
        <v>7539</v>
      </c>
      <c r="AL398" s="92"/>
    </row>
    <row r="399" spans="2:38" ht="51" x14ac:dyDescent="0.25">
      <c r="B399" s="406">
        <f t="shared" si="6"/>
        <v>392</v>
      </c>
      <c r="C399" s="445" t="s">
        <v>7522</v>
      </c>
      <c r="D399" s="92"/>
      <c r="E399" s="146"/>
      <c r="F399" s="99"/>
      <c r="G399" s="439"/>
      <c r="H399" s="99"/>
      <c r="I399" s="99"/>
      <c r="J399" s="92"/>
      <c r="K399" s="99"/>
      <c r="L399" s="440"/>
      <c r="M399" s="415"/>
      <c r="N399" s="415"/>
      <c r="O399" s="409"/>
      <c r="P399" s="410"/>
      <c r="Q399" s="415"/>
      <c r="R399" s="152"/>
      <c r="S399" s="92"/>
      <c r="T399" s="99"/>
      <c r="U399" s="441"/>
      <c r="V399" s="441"/>
      <c r="W399" s="92"/>
      <c r="X399" s="92"/>
      <c r="Y399" s="442"/>
      <c r="Z399" s="443"/>
      <c r="AA399" s="443"/>
      <c r="AB399" s="443"/>
      <c r="AC399" s="443"/>
      <c r="AD399" s="92"/>
      <c r="AE399" s="443"/>
      <c r="AF399" s="443"/>
      <c r="AG399" s="92"/>
      <c r="AH399" s="413" t="s">
        <v>7538</v>
      </c>
      <c r="AI399" s="412">
        <v>0.05</v>
      </c>
      <c r="AJ399" s="412">
        <v>1982</v>
      </c>
      <c r="AK399" s="413" t="s">
        <v>7119</v>
      </c>
      <c r="AL399" s="92"/>
    </row>
    <row r="400" spans="2:38" ht="51" x14ac:dyDescent="0.25">
      <c r="B400" s="406">
        <f t="shared" si="6"/>
        <v>393</v>
      </c>
      <c r="C400" s="445" t="s">
        <v>7522</v>
      </c>
      <c r="D400" s="92"/>
      <c r="E400" s="146"/>
      <c r="F400" s="99"/>
      <c r="G400" s="439"/>
      <c r="H400" s="99"/>
      <c r="I400" s="99"/>
      <c r="J400" s="92"/>
      <c r="K400" s="99"/>
      <c r="L400" s="440"/>
      <c r="M400" s="415"/>
      <c r="N400" s="415"/>
      <c r="O400" s="409"/>
      <c r="P400" s="410"/>
      <c r="Q400" s="415"/>
      <c r="R400" s="152"/>
      <c r="S400" s="92"/>
      <c r="T400" s="99"/>
      <c r="U400" s="441"/>
      <c r="V400" s="441"/>
      <c r="W400" s="92"/>
      <c r="X400" s="92"/>
      <c r="Y400" s="442"/>
      <c r="Z400" s="443"/>
      <c r="AA400" s="443"/>
      <c r="AB400" s="443"/>
      <c r="AC400" s="443"/>
      <c r="AD400" s="92"/>
      <c r="AE400" s="443"/>
      <c r="AF400" s="443"/>
      <c r="AG400" s="92"/>
      <c r="AH400" s="413" t="s">
        <v>7540</v>
      </c>
      <c r="AI400" s="412">
        <v>0.18</v>
      </c>
      <c r="AJ400" s="412">
        <v>1982</v>
      </c>
      <c r="AK400" s="413" t="s">
        <v>44</v>
      </c>
      <c r="AL400" s="92"/>
    </row>
    <row r="401" spans="2:38" ht="51" x14ac:dyDescent="0.25">
      <c r="B401" s="406">
        <f t="shared" si="6"/>
        <v>394</v>
      </c>
      <c r="C401" s="445" t="s">
        <v>7522</v>
      </c>
      <c r="D401" s="92"/>
      <c r="E401" s="146"/>
      <c r="F401" s="99"/>
      <c r="G401" s="439"/>
      <c r="H401" s="99"/>
      <c r="I401" s="99"/>
      <c r="J401" s="92"/>
      <c r="K401" s="99"/>
      <c r="L401" s="440"/>
      <c r="M401" s="415"/>
      <c r="N401" s="415"/>
      <c r="O401" s="409"/>
      <c r="P401" s="410"/>
      <c r="Q401" s="415"/>
      <c r="R401" s="152"/>
      <c r="S401" s="92"/>
      <c r="T401" s="99"/>
      <c r="U401" s="441"/>
      <c r="V401" s="441"/>
      <c r="W401" s="92"/>
      <c r="X401" s="92"/>
      <c r="Y401" s="442"/>
      <c r="Z401" s="443"/>
      <c r="AA401" s="443"/>
      <c r="AB401" s="443"/>
      <c r="AC401" s="443"/>
      <c r="AD401" s="92"/>
      <c r="AE401" s="443"/>
      <c r="AF401" s="443"/>
      <c r="AG401" s="92"/>
      <c r="AH401" s="413" t="s">
        <v>7540</v>
      </c>
      <c r="AI401" s="412">
        <v>0.18</v>
      </c>
      <c r="AJ401" s="412">
        <v>1982</v>
      </c>
      <c r="AK401" s="413" t="s">
        <v>7119</v>
      </c>
      <c r="AL401" s="92"/>
    </row>
    <row r="402" spans="2:38" ht="63.75" x14ac:dyDescent="0.25">
      <c r="B402" s="406">
        <f t="shared" si="6"/>
        <v>395</v>
      </c>
      <c r="C402" s="445" t="s">
        <v>7522</v>
      </c>
      <c r="D402" s="92"/>
      <c r="E402" s="146"/>
      <c r="F402" s="99"/>
      <c r="G402" s="439"/>
      <c r="H402" s="99"/>
      <c r="I402" s="99"/>
      <c r="J402" s="92"/>
      <c r="K402" s="99"/>
      <c r="L402" s="440"/>
      <c r="M402" s="415"/>
      <c r="N402" s="415"/>
      <c r="O402" s="409"/>
      <c r="P402" s="410"/>
      <c r="Q402" s="415"/>
      <c r="R402" s="152"/>
      <c r="S402" s="92"/>
      <c r="T402" s="99"/>
      <c r="U402" s="441"/>
      <c r="V402" s="441"/>
      <c r="W402" s="92"/>
      <c r="X402" s="92"/>
      <c r="Y402" s="442"/>
      <c r="Z402" s="443"/>
      <c r="AA402" s="443"/>
      <c r="AB402" s="443"/>
      <c r="AC402" s="443"/>
      <c r="AD402" s="92"/>
      <c r="AE402" s="443"/>
      <c r="AF402" s="443"/>
      <c r="AG402" s="92"/>
      <c r="AH402" s="413" t="s">
        <v>7541</v>
      </c>
      <c r="AI402" s="412">
        <v>0.65</v>
      </c>
      <c r="AJ402" s="412">
        <v>2008</v>
      </c>
      <c r="AK402" s="413" t="s">
        <v>7052</v>
      </c>
      <c r="AL402" s="92"/>
    </row>
    <row r="403" spans="2:38" ht="38.25" x14ac:dyDescent="0.25">
      <c r="B403" s="406">
        <f t="shared" si="6"/>
        <v>396</v>
      </c>
      <c r="C403" s="445" t="s">
        <v>7522</v>
      </c>
      <c r="D403" s="92"/>
      <c r="E403" s="146"/>
      <c r="F403" s="99"/>
      <c r="G403" s="439"/>
      <c r="H403" s="99"/>
      <c r="I403" s="99"/>
      <c r="J403" s="92"/>
      <c r="K403" s="99"/>
      <c r="L403" s="440"/>
      <c r="M403" s="415"/>
      <c r="N403" s="415"/>
      <c r="O403" s="409"/>
      <c r="P403" s="410"/>
      <c r="Q403" s="415"/>
      <c r="R403" s="152"/>
      <c r="S403" s="92"/>
      <c r="T403" s="99"/>
      <c r="U403" s="441"/>
      <c r="V403" s="441"/>
      <c r="W403" s="92"/>
      <c r="X403" s="92"/>
      <c r="Y403" s="442"/>
      <c r="Z403" s="443"/>
      <c r="AA403" s="443"/>
      <c r="AB403" s="443"/>
      <c r="AC403" s="443"/>
      <c r="AD403" s="92"/>
      <c r="AE403" s="443"/>
      <c r="AF403" s="443"/>
      <c r="AG403" s="92"/>
      <c r="AH403" s="413" t="s">
        <v>7542</v>
      </c>
      <c r="AI403" s="412">
        <v>0.16</v>
      </c>
      <c r="AJ403" s="412">
        <v>1982</v>
      </c>
      <c r="AK403" s="413" t="s">
        <v>7543</v>
      </c>
      <c r="AL403" s="92"/>
    </row>
    <row r="404" spans="2:38" ht="38.25" x14ac:dyDescent="0.25">
      <c r="B404" s="406">
        <f t="shared" si="6"/>
        <v>397</v>
      </c>
      <c r="C404" s="445" t="s">
        <v>7522</v>
      </c>
      <c r="D404" s="92"/>
      <c r="E404" s="146"/>
      <c r="F404" s="99"/>
      <c r="G404" s="439"/>
      <c r="H404" s="99"/>
      <c r="I404" s="99"/>
      <c r="J404" s="92"/>
      <c r="K404" s="99"/>
      <c r="L404" s="440"/>
      <c r="M404" s="415"/>
      <c r="N404" s="415"/>
      <c r="O404" s="409"/>
      <c r="P404" s="410"/>
      <c r="Q404" s="415"/>
      <c r="R404" s="152"/>
      <c r="S404" s="92"/>
      <c r="T404" s="99"/>
      <c r="U404" s="441"/>
      <c r="V404" s="441"/>
      <c r="W404" s="92"/>
      <c r="X404" s="92"/>
      <c r="Y404" s="442"/>
      <c r="Z404" s="443"/>
      <c r="AA404" s="443"/>
      <c r="AB404" s="443"/>
      <c r="AC404" s="443"/>
      <c r="AD404" s="92"/>
      <c r="AE404" s="443"/>
      <c r="AF404" s="443"/>
      <c r="AG404" s="92"/>
      <c r="AH404" s="413" t="s">
        <v>7544</v>
      </c>
      <c r="AI404" s="412">
        <v>0.12</v>
      </c>
      <c r="AJ404" s="412">
        <v>1982</v>
      </c>
      <c r="AK404" s="413" t="s">
        <v>7119</v>
      </c>
      <c r="AL404" s="92"/>
    </row>
    <row r="405" spans="2:38" ht="38.25" x14ac:dyDescent="0.25">
      <c r="B405" s="406">
        <f t="shared" si="6"/>
        <v>398</v>
      </c>
      <c r="C405" s="445" t="s">
        <v>7522</v>
      </c>
      <c r="D405" s="92"/>
      <c r="E405" s="146"/>
      <c r="F405" s="99"/>
      <c r="G405" s="439"/>
      <c r="H405" s="99"/>
      <c r="I405" s="99"/>
      <c r="J405" s="92"/>
      <c r="K405" s="99"/>
      <c r="L405" s="440"/>
      <c r="M405" s="415"/>
      <c r="N405" s="415"/>
      <c r="O405" s="409"/>
      <c r="P405" s="410"/>
      <c r="Q405" s="415"/>
      <c r="R405" s="152"/>
      <c r="S405" s="92"/>
      <c r="T405" s="99"/>
      <c r="U405" s="441"/>
      <c r="V405" s="441"/>
      <c r="W405" s="92"/>
      <c r="X405" s="92"/>
      <c r="Y405" s="442"/>
      <c r="Z405" s="443"/>
      <c r="AA405" s="443"/>
      <c r="AB405" s="443"/>
      <c r="AC405" s="443"/>
      <c r="AD405" s="92"/>
      <c r="AE405" s="443"/>
      <c r="AF405" s="443"/>
      <c r="AG405" s="92"/>
      <c r="AH405" s="413" t="s">
        <v>7545</v>
      </c>
      <c r="AI405" s="412">
        <v>0.04</v>
      </c>
      <c r="AJ405" s="412">
        <v>1978</v>
      </c>
      <c r="AK405" s="413" t="s">
        <v>7546</v>
      </c>
      <c r="AL405" s="92"/>
    </row>
    <row r="406" spans="2:38" ht="38.25" x14ac:dyDescent="0.25">
      <c r="B406" s="406">
        <f t="shared" si="6"/>
        <v>399</v>
      </c>
      <c r="C406" s="445" t="s">
        <v>7522</v>
      </c>
      <c r="D406" s="92"/>
      <c r="E406" s="146"/>
      <c r="F406" s="99"/>
      <c r="G406" s="439"/>
      <c r="H406" s="99"/>
      <c r="I406" s="99"/>
      <c r="J406" s="92"/>
      <c r="K406" s="99"/>
      <c r="L406" s="440"/>
      <c r="M406" s="415"/>
      <c r="N406" s="415"/>
      <c r="O406" s="409"/>
      <c r="P406" s="410"/>
      <c r="Q406" s="415"/>
      <c r="R406" s="152"/>
      <c r="S406" s="92"/>
      <c r="T406" s="99"/>
      <c r="U406" s="441"/>
      <c r="V406" s="441"/>
      <c r="W406" s="92"/>
      <c r="X406" s="92"/>
      <c r="Y406" s="442"/>
      <c r="Z406" s="443"/>
      <c r="AA406" s="443"/>
      <c r="AB406" s="443"/>
      <c r="AC406" s="443"/>
      <c r="AD406" s="92"/>
      <c r="AE406" s="443"/>
      <c r="AF406" s="443"/>
      <c r="AG406" s="92"/>
      <c r="AH406" s="413" t="s">
        <v>7547</v>
      </c>
      <c r="AI406" s="412" t="s">
        <v>7394</v>
      </c>
      <c r="AJ406" s="412">
        <v>1981</v>
      </c>
      <c r="AK406" s="413" t="s">
        <v>7529</v>
      </c>
      <c r="AL406" s="92"/>
    </row>
    <row r="407" spans="2:38" ht="38.25" x14ac:dyDescent="0.25">
      <c r="B407" s="406">
        <f t="shared" si="6"/>
        <v>400</v>
      </c>
      <c r="C407" s="445" t="s">
        <v>7522</v>
      </c>
      <c r="D407" s="92"/>
      <c r="E407" s="146"/>
      <c r="F407" s="99"/>
      <c r="G407" s="439"/>
      <c r="H407" s="99"/>
      <c r="I407" s="99"/>
      <c r="J407" s="92"/>
      <c r="K407" s="99"/>
      <c r="L407" s="440"/>
      <c r="M407" s="415"/>
      <c r="N407" s="415"/>
      <c r="O407" s="409"/>
      <c r="P407" s="410"/>
      <c r="Q407" s="415"/>
      <c r="R407" s="152"/>
      <c r="S407" s="92"/>
      <c r="T407" s="99"/>
      <c r="U407" s="441"/>
      <c r="V407" s="441"/>
      <c r="W407" s="92"/>
      <c r="X407" s="92"/>
      <c r="Y407" s="442"/>
      <c r="Z407" s="443"/>
      <c r="AA407" s="443"/>
      <c r="AB407" s="443"/>
      <c r="AC407" s="443"/>
      <c r="AD407" s="92"/>
      <c r="AE407" s="443"/>
      <c r="AF407" s="443"/>
      <c r="AG407" s="92"/>
      <c r="AH407" s="413" t="s">
        <v>7548</v>
      </c>
      <c r="AI407" s="412">
        <v>0.45</v>
      </c>
      <c r="AJ407" s="412">
        <v>1981</v>
      </c>
      <c r="AK407" s="413" t="s">
        <v>7549</v>
      </c>
      <c r="AL407" s="92"/>
    </row>
    <row r="408" spans="2:38" ht="38.25" x14ac:dyDescent="0.25">
      <c r="B408" s="406">
        <f t="shared" si="6"/>
        <v>401</v>
      </c>
      <c r="C408" s="445" t="s">
        <v>7522</v>
      </c>
      <c r="D408" s="92"/>
      <c r="E408" s="146"/>
      <c r="F408" s="99"/>
      <c r="G408" s="439"/>
      <c r="H408" s="99"/>
      <c r="I408" s="99"/>
      <c r="J408" s="92"/>
      <c r="K408" s="99"/>
      <c r="L408" s="440"/>
      <c r="M408" s="415"/>
      <c r="N408" s="415"/>
      <c r="O408" s="409"/>
      <c r="P408" s="410"/>
      <c r="Q408" s="415"/>
      <c r="R408" s="152"/>
      <c r="S408" s="92"/>
      <c r="T408" s="99"/>
      <c r="U408" s="441"/>
      <c r="V408" s="441"/>
      <c r="W408" s="92"/>
      <c r="X408" s="92"/>
      <c r="Y408" s="442"/>
      <c r="Z408" s="443"/>
      <c r="AA408" s="443"/>
      <c r="AB408" s="443"/>
      <c r="AC408" s="443"/>
      <c r="AD408" s="92"/>
      <c r="AE408" s="443"/>
      <c r="AF408" s="443"/>
      <c r="AG408" s="92"/>
      <c r="AH408" s="413" t="s">
        <v>7550</v>
      </c>
      <c r="AI408" s="412">
        <v>0.18</v>
      </c>
      <c r="AJ408" s="412">
        <v>1981</v>
      </c>
      <c r="AK408" s="413" t="s">
        <v>7539</v>
      </c>
      <c r="AL408" s="92"/>
    </row>
    <row r="409" spans="2:38" ht="38.25" x14ac:dyDescent="0.25">
      <c r="B409" s="406">
        <f t="shared" si="6"/>
        <v>402</v>
      </c>
      <c r="C409" s="445" t="s">
        <v>7522</v>
      </c>
      <c r="D409" s="92"/>
      <c r="E409" s="146"/>
      <c r="F409" s="99"/>
      <c r="G409" s="439"/>
      <c r="H409" s="99"/>
      <c r="I409" s="99"/>
      <c r="J409" s="92"/>
      <c r="K409" s="99"/>
      <c r="L409" s="440"/>
      <c r="M409" s="415"/>
      <c r="N409" s="415"/>
      <c r="O409" s="409"/>
      <c r="P409" s="410"/>
      <c r="Q409" s="415"/>
      <c r="R409" s="152"/>
      <c r="S409" s="92"/>
      <c r="T409" s="99"/>
      <c r="U409" s="441"/>
      <c r="V409" s="441"/>
      <c r="W409" s="92"/>
      <c r="X409" s="92"/>
      <c r="Y409" s="442"/>
      <c r="Z409" s="443"/>
      <c r="AA409" s="443"/>
      <c r="AB409" s="443"/>
      <c r="AC409" s="443"/>
      <c r="AD409" s="92"/>
      <c r="AE409" s="443"/>
      <c r="AF409" s="443"/>
      <c r="AG409" s="92"/>
      <c r="AH409" s="413" t="s">
        <v>7551</v>
      </c>
      <c r="AI409" s="412">
        <v>0.23</v>
      </c>
      <c r="AJ409" s="412">
        <v>1981</v>
      </c>
      <c r="AK409" s="413" t="s">
        <v>7235</v>
      </c>
      <c r="AL409" s="92"/>
    </row>
    <row r="410" spans="2:38" ht="51" x14ac:dyDescent="0.25">
      <c r="B410" s="406">
        <f t="shared" si="6"/>
        <v>403</v>
      </c>
      <c r="C410" s="445" t="s">
        <v>7522</v>
      </c>
      <c r="D410" s="92"/>
      <c r="E410" s="146"/>
      <c r="F410" s="99"/>
      <c r="G410" s="439"/>
      <c r="H410" s="99"/>
      <c r="I410" s="99"/>
      <c r="J410" s="92"/>
      <c r="K410" s="99"/>
      <c r="L410" s="440"/>
      <c r="M410" s="415"/>
      <c r="N410" s="415"/>
      <c r="O410" s="409"/>
      <c r="P410" s="410"/>
      <c r="Q410" s="415"/>
      <c r="R410" s="152"/>
      <c r="S410" s="92"/>
      <c r="T410" s="99"/>
      <c r="U410" s="441"/>
      <c r="V410" s="441"/>
      <c r="W410" s="92"/>
      <c r="X410" s="92"/>
      <c r="Y410" s="442"/>
      <c r="Z410" s="443"/>
      <c r="AA410" s="443"/>
      <c r="AB410" s="443"/>
      <c r="AC410" s="443"/>
      <c r="AD410" s="92"/>
      <c r="AE410" s="443"/>
      <c r="AF410" s="443"/>
      <c r="AG410" s="92"/>
      <c r="AH410" s="413" t="s">
        <v>7552</v>
      </c>
      <c r="AI410" s="412">
        <v>0.05</v>
      </c>
      <c r="AJ410" s="412">
        <v>1982</v>
      </c>
      <c r="AK410" s="413" t="s">
        <v>7553</v>
      </c>
      <c r="AL410" s="92"/>
    </row>
    <row r="411" spans="2:38" ht="25.5" x14ac:dyDescent="0.25">
      <c r="B411" s="406">
        <f t="shared" si="6"/>
        <v>404</v>
      </c>
      <c r="C411" s="445" t="s">
        <v>7522</v>
      </c>
      <c r="D411" s="92"/>
      <c r="E411" s="146"/>
      <c r="F411" s="99"/>
      <c r="G411" s="439"/>
      <c r="H411" s="99"/>
      <c r="I411" s="99"/>
      <c r="J411" s="92"/>
      <c r="K411" s="99"/>
      <c r="L411" s="440"/>
      <c r="M411" s="415"/>
      <c r="N411" s="415"/>
      <c r="O411" s="409"/>
      <c r="P411" s="410"/>
      <c r="Q411" s="415"/>
      <c r="R411" s="152"/>
      <c r="S411" s="92"/>
      <c r="T411" s="99"/>
      <c r="U411" s="441"/>
      <c r="V411" s="441"/>
      <c r="W411" s="92"/>
      <c r="X411" s="92"/>
      <c r="Y411" s="442"/>
      <c r="Z411" s="443"/>
      <c r="AA411" s="443"/>
      <c r="AB411" s="443"/>
      <c r="AC411" s="443"/>
      <c r="AD411" s="92"/>
      <c r="AE411" s="443"/>
      <c r="AF411" s="443"/>
      <c r="AG411" s="92"/>
      <c r="AH411" s="413" t="s">
        <v>7554</v>
      </c>
      <c r="AI411" s="412">
        <v>0.23</v>
      </c>
      <c r="AJ411" s="412">
        <v>1982</v>
      </c>
      <c r="AK411" s="413" t="s">
        <v>7555</v>
      </c>
      <c r="AL411" s="92"/>
    </row>
    <row r="412" spans="2:38" ht="38.25" x14ac:dyDescent="0.25">
      <c r="B412" s="406">
        <f t="shared" si="6"/>
        <v>405</v>
      </c>
      <c r="C412" s="445" t="s">
        <v>7522</v>
      </c>
      <c r="D412" s="92"/>
      <c r="E412" s="146"/>
      <c r="F412" s="99"/>
      <c r="G412" s="439"/>
      <c r="H412" s="99"/>
      <c r="I412" s="99"/>
      <c r="J412" s="92"/>
      <c r="K412" s="99"/>
      <c r="L412" s="440"/>
      <c r="M412" s="415"/>
      <c r="N412" s="415"/>
      <c r="O412" s="409"/>
      <c r="P412" s="410"/>
      <c r="Q412" s="415"/>
      <c r="R412" s="152"/>
      <c r="S412" s="92"/>
      <c r="T412" s="99"/>
      <c r="U412" s="441"/>
      <c r="V412" s="441"/>
      <c r="W412" s="92"/>
      <c r="X412" s="92"/>
      <c r="Y412" s="442"/>
      <c r="Z412" s="443"/>
      <c r="AA412" s="443"/>
      <c r="AB412" s="443"/>
      <c r="AC412" s="443"/>
      <c r="AD412" s="92"/>
      <c r="AE412" s="443"/>
      <c r="AF412" s="443"/>
      <c r="AG412" s="92"/>
      <c r="AH412" s="413" t="s">
        <v>7556</v>
      </c>
      <c r="AI412" s="412">
        <v>0.1</v>
      </c>
      <c r="AJ412" s="412">
        <v>1983</v>
      </c>
      <c r="AK412" s="413" t="s">
        <v>7529</v>
      </c>
      <c r="AL412" s="92"/>
    </row>
    <row r="413" spans="2:38" ht="63.75" x14ac:dyDescent="0.25">
      <c r="B413" s="406">
        <f t="shared" si="6"/>
        <v>406</v>
      </c>
      <c r="C413" s="445" t="s">
        <v>7522</v>
      </c>
      <c r="D413" s="92"/>
      <c r="E413" s="146"/>
      <c r="F413" s="99"/>
      <c r="G413" s="439"/>
      <c r="H413" s="99"/>
      <c r="I413" s="99"/>
      <c r="J413" s="92"/>
      <c r="K413" s="99"/>
      <c r="L413" s="440"/>
      <c r="M413" s="415"/>
      <c r="N413" s="415"/>
      <c r="O413" s="409"/>
      <c r="P413" s="410"/>
      <c r="Q413" s="415"/>
      <c r="R413" s="152"/>
      <c r="S413" s="92"/>
      <c r="T413" s="99"/>
      <c r="U413" s="441"/>
      <c r="V413" s="441"/>
      <c r="W413" s="92"/>
      <c r="X413" s="92"/>
      <c r="Y413" s="442"/>
      <c r="Z413" s="443"/>
      <c r="AA413" s="443"/>
      <c r="AB413" s="443"/>
      <c r="AC413" s="443"/>
      <c r="AD413" s="92"/>
      <c r="AE413" s="443"/>
      <c r="AF413" s="443"/>
      <c r="AG413" s="92"/>
      <c r="AH413" s="413" t="s">
        <v>7557</v>
      </c>
      <c r="AI413" s="412">
        <v>0.08</v>
      </c>
      <c r="AJ413" s="412">
        <v>1982</v>
      </c>
      <c r="AK413" s="413" t="s">
        <v>7558</v>
      </c>
      <c r="AL413" s="92"/>
    </row>
    <row r="414" spans="2:38" ht="63.75" x14ac:dyDescent="0.25">
      <c r="B414" s="406">
        <f t="shared" si="6"/>
        <v>407</v>
      </c>
      <c r="C414" s="445" t="s">
        <v>7522</v>
      </c>
      <c r="D414" s="92"/>
      <c r="E414" s="146"/>
      <c r="F414" s="99"/>
      <c r="G414" s="439"/>
      <c r="H414" s="99"/>
      <c r="I414" s="99"/>
      <c r="J414" s="92"/>
      <c r="K414" s="99"/>
      <c r="L414" s="440"/>
      <c r="M414" s="415"/>
      <c r="N414" s="415"/>
      <c r="O414" s="409"/>
      <c r="P414" s="410"/>
      <c r="Q414" s="415"/>
      <c r="R414" s="152"/>
      <c r="S414" s="92"/>
      <c r="T414" s="99"/>
      <c r="U414" s="441"/>
      <c r="V414" s="441"/>
      <c r="W414" s="92"/>
      <c r="X414" s="92"/>
      <c r="Y414" s="442"/>
      <c r="Z414" s="443"/>
      <c r="AA414" s="443"/>
      <c r="AB414" s="443"/>
      <c r="AC414" s="443"/>
      <c r="AD414" s="92"/>
      <c r="AE414" s="443"/>
      <c r="AF414" s="443"/>
      <c r="AG414" s="92"/>
      <c r="AH414" s="413" t="s">
        <v>7557</v>
      </c>
      <c r="AI414" s="412">
        <v>7.0000000000000007E-2</v>
      </c>
      <c r="AJ414" s="412">
        <v>1982</v>
      </c>
      <c r="AK414" s="413" t="s">
        <v>7536</v>
      </c>
      <c r="AL414" s="92"/>
    </row>
    <row r="415" spans="2:38" ht="38.25" x14ac:dyDescent="0.25">
      <c r="B415" s="406">
        <f t="shared" si="6"/>
        <v>408</v>
      </c>
      <c r="C415" s="445" t="s">
        <v>7522</v>
      </c>
      <c r="D415" s="92"/>
      <c r="E415" s="146"/>
      <c r="F415" s="99"/>
      <c r="G415" s="439"/>
      <c r="H415" s="99"/>
      <c r="I415" s="99"/>
      <c r="J415" s="92"/>
      <c r="K415" s="99"/>
      <c r="L415" s="440"/>
      <c r="M415" s="415"/>
      <c r="N415" s="415"/>
      <c r="O415" s="409"/>
      <c r="P415" s="410"/>
      <c r="Q415" s="415"/>
      <c r="R415" s="152"/>
      <c r="S415" s="92"/>
      <c r="T415" s="99"/>
      <c r="U415" s="441"/>
      <c r="V415" s="441"/>
      <c r="W415" s="92"/>
      <c r="X415" s="92"/>
      <c r="Y415" s="442"/>
      <c r="Z415" s="443"/>
      <c r="AA415" s="443"/>
      <c r="AB415" s="443"/>
      <c r="AC415" s="443"/>
      <c r="AD415" s="92"/>
      <c r="AE415" s="443"/>
      <c r="AF415" s="443"/>
      <c r="AG415" s="92"/>
      <c r="AH415" s="413" t="s">
        <v>7559</v>
      </c>
      <c r="AI415" s="412">
        <v>0.08</v>
      </c>
      <c r="AJ415" s="412">
        <v>1982</v>
      </c>
      <c r="AK415" s="413" t="s">
        <v>7560</v>
      </c>
      <c r="AL415" s="92"/>
    </row>
    <row r="416" spans="2:38" ht="38.25" x14ac:dyDescent="0.25">
      <c r="B416" s="406">
        <f t="shared" si="6"/>
        <v>409</v>
      </c>
      <c r="C416" s="445" t="s">
        <v>7522</v>
      </c>
      <c r="D416" s="92"/>
      <c r="E416" s="146"/>
      <c r="F416" s="99"/>
      <c r="G416" s="439"/>
      <c r="H416" s="99"/>
      <c r="I416" s="99"/>
      <c r="J416" s="92"/>
      <c r="K416" s="99"/>
      <c r="L416" s="440"/>
      <c r="M416" s="415"/>
      <c r="N416" s="415"/>
      <c r="O416" s="409"/>
      <c r="P416" s="410"/>
      <c r="Q416" s="415"/>
      <c r="R416" s="152"/>
      <c r="S416" s="92"/>
      <c r="T416" s="99"/>
      <c r="U416" s="441"/>
      <c r="V416" s="441"/>
      <c r="W416" s="92"/>
      <c r="X416" s="92"/>
      <c r="Y416" s="442"/>
      <c r="Z416" s="443"/>
      <c r="AA416" s="443"/>
      <c r="AB416" s="443"/>
      <c r="AC416" s="443"/>
      <c r="AD416" s="92"/>
      <c r="AE416" s="443"/>
      <c r="AF416" s="443"/>
      <c r="AG416" s="92"/>
      <c r="AH416" s="413" t="s">
        <v>7559</v>
      </c>
      <c r="AI416" s="412">
        <v>0.04</v>
      </c>
      <c r="AJ416" s="412">
        <v>1982</v>
      </c>
      <c r="AK416" s="413" t="s">
        <v>7561</v>
      </c>
      <c r="AL416" s="92"/>
    </row>
    <row r="417" spans="2:38" ht="38.25" x14ac:dyDescent="0.25">
      <c r="B417" s="406">
        <f t="shared" si="6"/>
        <v>410</v>
      </c>
      <c r="C417" s="445" t="s">
        <v>7522</v>
      </c>
      <c r="D417" s="92"/>
      <c r="E417" s="146"/>
      <c r="F417" s="99"/>
      <c r="G417" s="439"/>
      <c r="H417" s="99"/>
      <c r="I417" s="99"/>
      <c r="J417" s="92"/>
      <c r="K417" s="99"/>
      <c r="L417" s="440"/>
      <c r="M417" s="415"/>
      <c r="N417" s="415"/>
      <c r="O417" s="409"/>
      <c r="P417" s="410"/>
      <c r="Q417" s="415"/>
      <c r="R417" s="152"/>
      <c r="S417" s="92"/>
      <c r="T417" s="99"/>
      <c r="U417" s="441"/>
      <c r="V417" s="441"/>
      <c r="W417" s="92"/>
      <c r="X417" s="92"/>
      <c r="Y417" s="442"/>
      <c r="Z417" s="443"/>
      <c r="AA417" s="443"/>
      <c r="AB417" s="443"/>
      <c r="AC417" s="443"/>
      <c r="AD417" s="92"/>
      <c r="AE417" s="443"/>
      <c r="AF417" s="443"/>
      <c r="AG417" s="92"/>
      <c r="AH417" s="413" t="s">
        <v>7562</v>
      </c>
      <c r="AI417" s="426">
        <v>0.18</v>
      </c>
      <c r="AJ417" s="412">
        <v>1985</v>
      </c>
      <c r="AK417" s="413" t="s">
        <v>7563</v>
      </c>
      <c r="AL417" s="92"/>
    </row>
    <row r="418" spans="2:38" ht="38.25" x14ac:dyDescent="0.25">
      <c r="B418" s="406">
        <f t="shared" si="6"/>
        <v>411</v>
      </c>
      <c r="C418" s="445" t="s">
        <v>7522</v>
      </c>
      <c r="D418" s="92"/>
      <c r="E418" s="146"/>
      <c r="F418" s="99"/>
      <c r="G418" s="439"/>
      <c r="H418" s="99"/>
      <c r="I418" s="99"/>
      <c r="J418" s="92"/>
      <c r="K418" s="99"/>
      <c r="L418" s="440"/>
      <c r="M418" s="415"/>
      <c r="N418" s="415"/>
      <c r="O418" s="409"/>
      <c r="P418" s="410"/>
      <c r="Q418" s="415"/>
      <c r="R418" s="152"/>
      <c r="S418" s="92"/>
      <c r="T418" s="99"/>
      <c r="U418" s="441"/>
      <c r="V418" s="441"/>
      <c r="W418" s="92"/>
      <c r="X418" s="92"/>
      <c r="Y418" s="442"/>
      <c r="Z418" s="443"/>
      <c r="AA418" s="443"/>
      <c r="AB418" s="443"/>
      <c r="AC418" s="443"/>
      <c r="AD418" s="92"/>
      <c r="AE418" s="443"/>
      <c r="AF418" s="443"/>
      <c r="AG418" s="92"/>
      <c r="AH418" s="413" t="s">
        <v>7564</v>
      </c>
      <c r="AI418" s="426">
        <v>0.2</v>
      </c>
      <c r="AJ418" s="412">
        <v>1986</v>
      </c>
      <c r="AK418" s="413" t="s">
        <v>7565</v>
      </c>
      <c r="AL418" s="92"/>
    </row>
    <row r="419" spans="2:38" ht="51" x14ac:dyDescent="0.25">
      <c r="B419" s="406">
        <f t="shared" si="6"/>
        <v>412</v>
      </c>
      <c r="C419" s="445" t="s">
        <v>7522</v>
      </c>
      <c r="D419" s="92"/>
      <c r="E419" s="146"/>
      <c r="F419" s="99"/>
      <c r="G419" s="439"/>
      <c r="H419" s="99"/>
      <c r="I419" s="99"/>
      <c r="J419" s="92"/>
      <c r="K419" s="99"/>
      <c r="L419" s="440"/>
      <c r="M419" s="415"/>
      <c r="N419" s="415"/>
      <c r="O419" s="410"/>
      <c r="P419" s="410"/>
      <c r="Q419" s="415"/>
      <c r="R419" s="152" t="s">
        <v>5984</v>
      </c>
      <c r="S419" s="92">
        <v>35</v>
      </c>
      <c r="T419" s="99">
        <v>1983</v>
      </c>
      <c r="U419" s="441" t="s">
        <v>1016</v>
      </c>
      <c r="V419" s="406" t="s">
        <v>7073</v>
      </c>
      <c r="W419" s="92"/>
      <c r="X419" s="92"/>
      <c r="Y419" s="442"/>
      <c r="Z419" s="443"/>
      <c r="AA419" s="443"/>
      <c r="AB419" s="443"/>
      <c r="AC419" s="443"/>
      <c r="AD419" s="92"/>
      <c r="AE419" s="443"/>
      <c r="AF419" s="443"/>
      <c r="AG419" s="92"/>
      <c r="AH419" s="411"/>
      <c r="AI419" s="412"/>
      <c r="AJ419" s="413"/>
      <c r="AK419" s="414"/>
      <c r="AL419" s="92"/>
    </row>
    <row r="420" spans="2:38" ht="39" x14ac:dyDescent="0.25">
      <c r="B420" s="406">
        <f t="shared" si="6"/>
        <v>413</v>
      </c>
      <c r="C420" s="445" t="s">
        <v>7522</v>
      </c>
      <c r="D420" s="92"/>
      <c r="E420" s="146"/>
      <c r="F420" s="99"/>
      <c r="G420" s="439"/>
      <c r="H420" s="99"/>
      <c r="I420" s="99"/>
      <c r="J420" s="92"/>
      <c r="K420" s="99"/>
      <c r="L420" s="440"/>
      <c r="M420" s="415" t="s">
        <v>7566</v>
      </c>
      <c r="N420" s="415" t="s">
        <v>7567</v>
      </c>
      <c r="O420" s="409">
        <v>0.36</v>
      </c>
      <c r="P420" s="410" t="s">
        <v>1648</v>
      </c>
      <c r="Q420" s="415" t="s">
        <v>1598</v>
      </c>
      <c r="R420" s="152"/>
      <c r="S420" s="92"/>
      <c r="T420" s="99"/>
      <c r="U420" s="441"/>
      <c r="V420" s="441"/>
      <c r="W420" s="92"/>
      <c r="X420" s="92"/>
      <c r="Y420" s="442"/>
      <c r="Z420" s="443"/>
      <c r="AA420" s="443"/>
      <c r="AB420" s="443"/>
      <c r="AC420" s="443"/>
      <c r="AD420" s="92"/>
      <c r="AE420" s="443"/>
      <c r="AF420" s="443"/>
      <c r="AG420" s="92"/>
      <c r="AH420" s="411"/>
      <c r="AI420" s="412"/>
      <c r="AJ420" s="413"/>
      <c r="AK420" s="414"/>
      <c r="AL420" s="92"/>
    </row>
    <row r="421" spans="2:38" ht="51" x14ac:dyDescent="0.25">
      <c r="B421" s="406">
        <f t="shared" si="6"/>
        <v>414</v>
      </c>
      <c r="C421" s="445" t="s">
        <v>7522</v>
      </c>
      <c r="D421" s="92"/>
      <c r="E421" s="146"/>
      <c r="F421" s="99"/>
      <c r="G421" s="439"/>
      <c r="H421" s="99"/>
      <c r="I421" s="99"/>
      <c r="J421" s="92"/>
      <c r="K421" s="99"/>
      <c r="L421" s="440"/>
      <c r="M421" s="415"/>
      <c r="N421" s="415"/>
      <c r="O421" s="409"/>
      <c r="P421" s="410"/>
      <c r="Q421" s="415"/>
      <c r="R421" s="152"/>
      <c r="S421" s="92"/>
      <c r="T421" s="99"/>
      <c r="U421" s="441"/>
      <c r="V421" s="441"/>
      <c r="W421" s="92"/>
      <c r="X421" s="92"/>
      <c r="Y421" s="92"/>
      <c r="Z421" s="92"/>
      <c r="AA421" s="92"/>
      <c r="AB421" s="92"/>
      <c r="AC421" s="92"/>
      <c r="AD421" s="92"/>
      <c r="AE421" s="92"/>
      <c r="AF421" s="92"/>
      <c r="AG421" s="92"/>
      <c r="AH421" s="413" t="s">
        <v>7568</v>
      </c>
      <c r="AI421" s="412">
        <v>0.09</v>
      </c>
      <c r="AJ421" s="412">
        <v>1989</v>
      </c>
      <c r="AK421" s="413" t="s">
        <v>7569</v>
      </c>
      <c r="AL421" s="92"/>
    </row>
    <row r="422" spans="2:38" ht="51" x14ac:dyDescent="0.25">
      <c r="B422" s="406">
        <f t="shared" si="6"/>
        <v>415</v>
      </c>
      <c r="C422" s="445" t="s">
        <v>7522</v>
      </c>
      <c r="D422" s="92"/>
      <c r="E422" s="146"/>
      <c r="F422" s="99"/>
      <c r="G422" s="439"/>
      <c r="H422" s="99"/>
      <c r="I422" s="99"/>
      <c r="J422" s="92"/>
      <c r="K422" s="99"/>
      <c r="L422" s="440"/>
      <c r="M422" s="415"/>
      <c r="N422" s="415"/>
      <c r="O422" s="409"/>
      <c r="P422" s="410"/>
      <c r="Q422" s="415"/>
      <c r="R422" s="152"/>
      <c r="S422" s="92"/>
      <c r="T422" s="99"/>
      <c r="U422" s="441"/>
      <c r="V422" s="441"/>
      <c r="W422" s="92"/>
      <c r="X422" s="92"/>
      <c r="Y422" s="92"/>
      <c r="Z422" s="92"/>
      <c r="AA422" s="92"/>
      <c r="AB422" s="92"/>
      <c r="AC422" s="92"/>
      <c r="AD422" s="92"/>
      <c r="AE422" s="92"/>
      <c r="AF422" s="92"/>
      <c r="AG422" s="92"/>
      <c r="AH422" s="413" t="s">
        <v>7568</v>
      </c>
      <c r="AI422" s="412">
        <v>0.09</v>
      </c>
      <c r="AJ422" s="412">
        <v>1989</v>
      </c>
      <c r="AK422" s="413" t="s">
        <v>7569</v>
      </c>
      <c r="AL422" s="92"/>
    </row>
    <row r="423" spans="2:38" ht="51" x14ac:dyDescent="0.25">
      <c r="B423" s="406">
        <f t="shared" si="6"/>
        <v>416</v>
      </c>
      <c r="C423" s="445" t="s">
        <v>7522</v>
      </c>
      <c r="D423" s="92"/>
      <c r="E423" s="146"/>
      <c r="F423" s="99"/>
      <c r="G423" s="439"/>
      <c r="H423" s="99"/>
      <c r="I423" s="99"/>
      <c r="J423" s="92"/>
      <c r="K423" s="99"/>
      <c r="L423" s="440"/>
      <c r="M423" s="415"/>
      <c r="N423" s="415"/>
      <c r="O423" s="409"/>
      <c r="P423" s="410"/>
      <c r="Q423" s="415"/>
      <c r="R423" s="152"/>
      <c r="S423" s="92"/>
      <c r="T423" s="99"/>
      <c r="U423" s="441"/>
      <c r="V423" s="441"/>
      <c r="W423" s="92"/>
      <c r="X423" s="92"/>
      <c r="Y423" s="92"/>
      <c r="Z423" s="92"/>
      <c r="AA423" s="92"/>
      <c r="AB423" s="92"/>
      <c r="AC423" s="92"/>
      <c r="AD423" s="92"/>
      <c r="AE423" s="92"/>
      <c r="AF423" s="92"/>
      <c r="AG423" s="92"/>
      <c r="AH423" s="413" t="s">
        <v>7570</v>
      </c>
      <c r="AI423" s="412">
        <v>0.08</v>
      </c>
      <c r="AJ423" s="412">
        <v>1984</v>
      </c>
      <c r="AK423" s="413" t="s">
        <v>44</v>
      </c>
      <c r="AL423" s="92"/>
    </row>
    <row r="424" spans="2:38" ht="38.25" x14ac:dyDescent="0.25">
      <c r="B424" s="406">
        <f t="shared" si="6"/>
        <v>417</v>
      </c>
      <c r="C424" s="445" t="s">
        <v>7522</v>
      </c>
      <c r="D424" s="92"/>
      <c r="E424" s="146"/>
      <c r="F424" s="99"/>
      <c r="G424" s="439"/>
      <c r="H424" s="99"/>
      <c r="I424" s="99"/>
      <c r="J424" s="92"/>
      <c r="K424" s="99"/>
      <c r="L424" s="440"/>
      <c r="M424" s="415"/>
      <c r="N424" s="415"/>
      <c r="O424" s="409"/>
      <c r="P424" s="410"/>
      <c r="Q424" s="415"/>
      <c r="R424" s="152"/>
      <c r="S424" s="92"/>
      <c r="T424" s="99"/>
      <c r="U424" s="441"/>
      <c r="V424" s="441"/>
      <c r="W424" s="92"/>
      <c r="X424" s="92"/>
      <c r="Y424" s="92"/>
      <c r="Z424" s="92"/>
      <c r="AA424" s="92"/>
      <c r="AB424" s="92"/>
      <c r="AC424" s="92"/>
      <c r="AD424" s="92"/>
      <c r="AE424" s="92"/>
      <c r="AF424" s="92"/>
      <c r="AG424" s="92"/>
      <c r="AH424" s="413" t="s">
        <v>7571</v>
      </c>
      <c r="AI424" s="412">
        <v>0.08</v>
      </c>
      <c r="AJ424" s="412">
        <v>1984</v>
      </c>
      <c r="AK424" s="413" t="s">
        <v>7569</v>
      </c>
      <c r="AL424" s="92"/>
    </row>
    <row r="425" spans="2:38" ht="38.25" x14ac:dyDescent="0.25">
      <c r="B425" s="406">
        <f t="shared" si="6"/>
        <v>418</v>
      </c>
      <c r="C425" s="445" t="s">
        <v>7522</v>
      </c>
      <c r="D425" s="92"/>
      <c r="E425" s="146"/>
      <c r="F425" s="99"/>
      <c r="G425" s="439"/>
      <c r="H425" s="99"/>
      <c r="I425" s="99"/>
      <c r="J425" s="92"/>
      <c r="K425" s="99"/>
      <c r="L425" s="440"/>
      <c r="M425" s="415"/>
      <c r="N425" s="415"/>
      <c r="O425" s="409"/>
      <c r="P425" s="410"/>
      <c r="Q425" s="415"/>
      <c r="R425" s="152"/>
      <c r="S425" s="92"/>
      <c r="T425" s="99"/>
      <c r="U425" s="441"/>
      <c r="V425" s="441"/>
      <c r="W425" s="92"/>
      <c r="X425" s="92"/>
      <c r="Y425" s="92"/>
      <c r="Z425" s="92"/>
      <c r="AA425" s="92"/>
      <c r="AB425" s="92"/>
      <c r="AC425" s="92"/>
      <c r="AD425" s="92"/>
      <c r="AE425" s="92"/>
      <c r="AF425" s="92"/>
      <c r="AG425" s="92"/>
      <c r="AH425" s="413" t="s">
        <v>7572</v>
      </c>
      <c r="AI425" s="412">
        <v>0.17</v>
      </c>
      <c r="AJ425" s="412">
        <v>1986</v>
      </c>
      <c r="AK425" s="413" t="s">
        <v>7573</v>
      </c>
      <c r="AL425" s="92"/>
    </row>
    <row r="426" spans="2:38" ht="38.25" x14ac:dyDescent="0.25">
      <c r="B426" s="406">
        <f t="shared" si="6"/>
        <v>419</v>
      </c>
      <c r="C426" s="445" t="s">
        <v>7522</v>
      </c>
      <c r="D426" s="92"/>
      <c r="E426" s="146"/>
      <c r="F426" s="99"/>
      <c r="G426" s="439"/>
      <c r="H426" s="99"/>
      <c r="I426" s="99"/>
      <c r="J426" s="92"/>
      <c r="K426" s="99"/>
      <c r="L426" s="440"/>
      <c r="M426" s="415"/>
      <c r="N426" s="415"/>
      <c r="O426" s="409"/>
      <c r="P426" s="410"/>
      <c r="Q426" s="415"/>
      <c r="R426" s="152"/>
      <c r="S426" s="92"/>
      <c r="T426" s="99"/>
      <c r="U426" s="441"/>
      <c r="V426" s="441"/>
      <c r="W426" s="92"/>
      <c r="X426" s="92"/>
      <c r="Y426" s="92"/>
      <c r="Z426" s="92"/>
      <c r="AA426" s="92"/>
      <c r="AB426" s="92"/>
      <c r="AC426" s="92"/>
      <c r="AD426" s="92"/>
      <c r="AE426" s="92"/>
      <c r="AF426" s="92"/>
      <c r="AG426" s="92"/>
      <c r="AH426" s="413" t="s">
        <v>7574</v>
      </c>
      <c r="AI426" s="412">
        <v>0.17</v>
      </c>
      <c r="AJ426" s="412">
        <v>1986</v>
      </c>
      <c r="AK426" s="413" t="s">
        <v>7573</v>
      </c>
      <c r="AL426" s="92"/>
    </row>
    <row r="427" spans="2:38" ht="38.25" x14ac:dyDescent="0.25">
      <c r="B427" s="406">
        <f t="shared" si="6"/>
        <v>420</v>
      </c>
      <c r="C427" s="445" t="s">
        <v>7522</v>
      </c>
      <c r="D427" s="92"/>
      <c r="E427" s="146"/>
      <c r="F427" s="99"/>
      <c r="G427" s="439"/>
      <c r="H427" s="99"/>
      <c r="I427" s="99"/>
      <c r="J427" s="92"/>
      <c r="K427" s="99"/>
      <c r="L427" s="440"/>
      <c r="M427" s="415"/>
      <c r="N427" s="415"/>
      <c r="O427" s="409"/>
      <c r="P427" s="410"/>
      <c r="Q427" s="415"/>
      <c r="R427" s="152"/>
      <c r="S427" s="92"/>
      <c r="T427" s="99"/>
      <c r="U427" s="441"/>
      <c r="V427" s="441"/>
      <c r="W427" s="92"/>
      <c r="X427" s="92"/>
      <c r="Y427" s="92"/>
      <c r="Z427" s="92"/>
      <c r="AA427" s="92"/>
      <c r="AB427" s="92"/>
      <c r="AC427" s="92"/>
      <c r="AD427" s="92"/>
      <c r="AE427" s="92"/>
      <c r="AF427" s="92"/>
      <c r="AG427" s="92"/>
      <c r="AH427" s="413" t="s">
        <v>7575</v>
      </c>
      <c r="AI427" s="426">
        <v>0.11</v>
      </c>
      <c r="AJ427" s="412">
        <v>1984</v>
      </c>
      <c r="AK427" s="413" t="s">
        <v>186</v>
      </c>
      <c r="AL427" s="92"/>
    </row>
    <row r="428" spans="2:38" ht="38.25" x14ac:dyDescent="0.25">
      <c r="B428" s="406">
        <f t="shared" si="6"/>
        <v>421</v>
      </c>
      <c r="C428" s="445" t="s">
        <v>7522</v>
      </c>
      <c r="D428" s="92"/>
      <c r="E428" s="146"/>
      <c r="F428" s="99"/>
      <c r="G428" s="439"/>
      <c r="H428" s="99"/>
      <c r="I428" s="99"/>
      <c r="J428" s="92"/>
      <c r="K428" s="99"/>
      <c r="L428" s="440"/>
      <c r="M428" s="415"/>
      <c r="N428" s="415"/>
      <c r="O428" s="409"/>
      <c r="P428" s="410"/>
      <c r="Q428" s="415"/>
      <c r="R428" s="152"/>
      <c r="S428" s="92"/>
      <c r="T428" s="99"/>
      <c r="U428" s="441"/>
      <c r="V428" s="441"/>
      <c r="W428" s="92"/>
      <c r="X428" s="92"/>
      <c r="Y428" s="92"/>
      <c r="Z428" s="92"/>
      <c r="AA428" s="92"/>
      <c r="AB428" s="92"/>
      <c r="AC428" s="92"/>
      <c r="AD428" s="92"/>
      <c r="AE428" s="92"/>
      <c r="AF428" s="92"/>
      <c r="AG428" s="92"/>
      <c r="AH428" s="413" t="s">
        <v>7576</v>
      </c>
      <c r="AI428" s="426">
        <v>0.22</v>
      </c>
      <c r="AJ428" s="412">
        <v>1985</v>
      </c>
      <c r="AK428" s="413" t="s">
        <v>186</v>
      </c>
      <c r="AL428" s="92"/>
    </row>
    <row r="429" spans="2:38" ht="38.25" x14ac:dyDescent="0.25">
      <c r="B429" s="406">
        <f t="shared" si="6"/>
        <v>422</v>
      </c>
      <c r="C429" s="445" t="s">
        <v>7522</v>
      </c>
      <c r="D429" s="92"/>
      <c r="E429" s="146"/>
      <c r="F429" s="99"/>
      <c r="G429" s="439"/>
      <c r="H429" s="99"/>
      <c r="I429" s="99"/>
      <c r="J429" s="92"/>
      <c r="K429" s="99"/>
      <c r="L429" s="440"/>
      <c r="M429" s="415"/>
      <c r="N429" s="415"/>
      <c r="O429" s="409"/>
      <c r="P429" s="410"/>
      <c r="Q429" s="415"/>
      <c r="R429" s="152"/>
      <c r="S429" s="92"/>
      <c r="T429" s="99"/>
      <c r="U429" s="441"/>
      <c r="V429" s="441"/>
      <c r="W429" s="92"/>
      <c r="X429" s="92"/>
      <c r="Y429" s="92"/>
      <c r="Z429" s="92"/>
      <c r="AA429" s="92"/>
      <c r="AB429" s="92"/>
      <c r="AC429" s="92"/>
      <c r="AD429" s="92"/>
      <c r="AE429" s="92"/>
      <c r="AF429" s="92"/>
      <c r="AG429" s="92"/>
      <c r="AH429" s="413" t="s">
        <v>7577</v>
      </c>
      <c r="AI429" s="426">
        <v>0.18</v>
      </c>
      <c r="AJ429" s="412">
        <v>1985</v>
      </c>
      <c r="AK429" s="413" t="s">
        <v>186</v>
      </c>
      <c r="AL429" s="92"/>
    </row>
    <row r="430" spans="2:38" ht="38.25" x14ac:dyDescent="0.25">
      <c r="B430" s="406">
        <f t="shared" si="6"/>
        <v>423</v>
      </c>
      <c r="C430" s="445" t="s">
        <v>7522</v>
      </c>
      <c r="D430" s="92"/>
      <c r="E430" s="146"/>
      <c r="F430" s="99"/>
      <c r="G430" s="439"/>
      <c r="H430" s="99"/>
      <c r="I430" s="99"/>
      <c r="J430" s="92"/>
      <c r="K430" s="99"/>
      <c r="L430" s="440"/>
      <c r="M430" s="415"/>
      <c r="N430" s="415"/>
      <c r="O430" s="409"/>
      <c r="P430" s="410"/>
      <c r="Q430" s="415"/>
      <c r="R430" s="152"/>
      <c r="S430" s="92"/>
      <c r="T430" s="99"/>
      <c r="U430" s="441"/>
      <c r="V430" s="441"/>
      <c r="W430" s="92"/>
      <c r="X430" s="92"/>
      <c r="Y430" s="92"/>
      <c r="Z430" s="92"/>
      <c r="AA430" s="92"/>
      <c r="AB430" s="92"/>
      <c r="AC430" s="92"/>
      <c r="AD430" s="92"/>
      <c r="AE430" s="92"/>
      <c r="AF430" s="92"/>
      <c r="AG430" s="92"/>
      <c r="AH430" s="413" t="s">
        <v>7578</v>
      </c>
      <c r="AI430" s="426">
        <v>0.1</v>
      </c>
      <c r="AJ430" s="412">
        <v>1987</v>
      </c>
      <c r="AK430" s="413" t="s">
        <v>44</v>
      </c>
      <c r="AL430" s="92"/>
    </row>
    <row r="431" spans="2:38" ht="51" x14ac:dyDescent="0.25">
      <c r="B431" s="406">
        <f t="shared" si="6"/>
        <v>424</v>
      </c>
      <c r="C431" s="445" t="s">
        <v>7522</v>
      </c>
      <c r="D431" s="92"/>
      <c r="E431" s="146"/>
      <c r="F431" s="99"/>
      <c r="G431" s="439"/>
      <c r="H431" s="99"/>
      <c r="I431" s="99"/>
      <c r="J431" s="92"/>
      <c r="K431" s="99"/>
      <c r="L431" s="440"/>
      <c r="M431" s="415"/>
      <c r="N431" s="415"/>
      <c r="O431" s="409"/>
      <c r="P431" s="410"/>
      <c r="Q431" s="415"/>
      <c r="R431" s="152"/>
      <c r="S431" s="92"/>
      <c r="T431" s="99"/>
      <c r="U431" s="441"/>
      <c r="V431" s="441"/>
      <c r="W431" s="92"/>
      <c r="X431" s="92"/>
      <c r="Y431" s="92"/>
      <c r="Z431" s="92"/>
      <c r="AA431" s="92"/>
      <c r="AB431" s="92"/>
      <c r="AC431" s="92"/>
      <c r="AD431" s="92"/>
      <c r="AE431" s="92"/>
      <c r="AF431" s="92"/>
      <c r="AG431" s="92"/>
      <c r="AH431" s="413" t="s">
        <v>7579</v>
      </c>
      <c r="AI431" s="426">
        <v>0.08</v>
      </c>
      <c r="AJ431" s="412">
        <v>1987</v>
      </c>
      <c r="AK431" s="413" t="s">
        <v>7580</v>
      </c>
      <c r="AL431" s="92"/>
    </row>
    <row r="432" spans="2:38" ht="51" x14ac:dyDescent="0.25">
      <c r="B432" s="406">
        <f t="shared" si="6"/>
        <v>425</v>
      </c>
      <c r="C432" s="445" t="s">
        <v>7522</v>
      </c>
      <c r="D432" s="92"/>
      <c r="E432" s="146"/>
      <c r="F432" s="99"/>
      <c r="G432" s="439"/>
      <c r="H432" s="99"/>
      <c r="I432" s="99"/>
      <c r="J432" s="92"/>
      <c r="K432" s="99"/>
      <c r="L432" s="440"/>
      <c r="M432" s="415"/>
      <c r="N432" s="415"/>
      <c r="O432" s="409"/>
      <c r="P432" s="410"/>
      <c r="Q432" s="415"/>
      <c r="R432" s="152"/>
      <c r="S432" s="92"/>
      <c r="T432" s="99"/>
      <c r="U432" s="441"/>
      <c r="V432" s="441"/>
      <c r="W432" s="92"/>
      <c r="X432" s="92"/>
      <c r="Y432" s="92"/>
      <c r="Z432" s="92"/>
      <c r="AA432" s="92"/>
      <c r="AB432" s="92"/>
      <c r="AC432" s="92"/>
      <c r="AD432" s="92"/>
      <c r="AE432" s="92"/>
      <c r="AF432" s="92"/>
      <c r="AG432" s="92"/>
      <c r="AH432" s="413" t="s">
        <v>7581</v>
      </c>
      <c r="AI432" s="426">
        <v>0.04</v>
      </c>
      <c r="AJ432" s="412">
        <v>1987</v>
      </c>
      <c r="AK432" s="413" t="s">
        <v>7582</v>
      </c>
      <c r="AL432" s="92"/>
    </row>
    <row r="433" spans="2:38" ht="38.25" x14ac:dyDescent="0.25">
      <c r="B433" s="406">
        <f t="shared" si="6"/>
        <v>426</v>
      </c>
      <c r="C433" s="445" t="s">
        <v>7522</v>
      </c>
      <c r="D433" s="92"/>
      <c r="E433" s="146"/>
      <c r="F433" s="99"/>
      <c r="G433" s="439"/>
      <c r="H433" s="99"/>
      <c r="I433" s="99"/>
      <c r="J433" s="92"/>
      <c r="K433" s="99"/>
      <c r="L433" s="440"/>
      <c r="M433" s="415"/>
      <c r="N433" s="415"/>
      <c r="O433" s="409"/>
      <c r="P433" s="410"/>
      <c r="Q433" s="415"/>
      <c r="R433" s="152"/>
      <c r="S433" s="92"/>
      <c r="T433" s="99"/>
      <c r="U433" s="441"/>
      <c r="V433" s="441"/>
      <c r="W433" s="92"/>
      <c r="X433" s="92"/>
      <c r="Y433" s="92"/>
      <c r="Z433" s="92"/>
      <c r="AA433" s="92"/>
      <c r="AB433" s="92"/>
      <c r="AC433" s="92"/>
      <c r="AD433" s="92"/>
      <c r="AE433" s="92"/>
      <c r="AF433" s="92"/>
      <c r="AG433" s="92"/>
      <c r="AH433" s="413" t="s">
        <v>7583</v>
      </c>
      <c r="AI433" s="426">
        <v>7.0000000000000007E-2</v>
      </c>
      <c r="AJ433" s="412">
        <v>1987</v>
      </c>
      <c r="AK433" s="413" t="s">
        <v>7584</v>
      </c>
      <c r="AL433" s="92"/>
    </row>
    <row r="434" spans="2:38" ht="51" x14ac:dyDescent="0.25">
      <c r="B434" s="406">
        <f t="shared" si="6"/>
        <v>427</v>
      </c>
      <c r="C434" s="445" t="s">
        <v>7522</v>
      </c>
      <c r="D434" s="92"/>
      <c r="E434" s="146"/>
      <c r="F434" s="99"/>
      <c r="G434" s="439"/>
      <c r="H434" s="99"/>
      <c r="I434" s="99"/>
      <c r="J434" s="92"/>
      <c r="K434" s="99"/>
      <c r="L434" s="440"/>
      <c r="M434" s="415"/>
      <c r="N434" s="415"/>
      <c r="O434" s="409"/>
      <c r="P434" s="410"/>
      <c r="Q434" s="415"/>
      <c r="R434" s="152"/>
      <c r="S434" s="92"/>
      <c r="T434" s="99"/>
      <c r="U434" s="441"/>
      <c r="V434" s="441"/>
      <c r="W434" s="92"/>
      <c r="X434" s="92"/>
      <c r="Y434" s="92"/>
      <c r="Z434" s="92"/>
      <c r="AA434" s="92"/>
      <c r="AB434" s="92"/>
      <c r="AC434" s="92"/>
      <c r="AD434" s="92"/>
      <c r="AE434" s="92"/>
      <c r="AF434" s="92"/>
      <c r="AG434" s="92"/>
      <c r="AH434" s="413" t="s">
        <v>7585</v>
      </c>
      <c r="AI434" s="412">
        <v>0.05</v>
      </c>
      <c r="AJ434" s="412">
        <v>1987</v>
      </c>
      <c r="AK434" s="413" t="s">
        <v>7586</v>
      </c>
      <c r="AL434" s="92"/>
    </row>
    <row r="435" spans="2:38" ht="63.75" x14ac:dyDescent="0.25">
      <c r="B435" s="406">
        <f t="shared" si="6"/>
        <v>428</v>
      </c>
      <c r="C435" s="445" t="s">
        <v>7522</v>
      </c>
      <c r="D435" s="92"/>
      <c r="E435" s="146"/>
      <c r="F435" s="99"/>
      <c r="G435" s="439"/>
      <c r="H435" s="99"/>
      <c r="I435" s="99"/>
      <c r="J435" s="92"/>
      <c r="K435" s="99"/>
      <c r="L435" s="440"/>
      <c r="M435" s="415"/>
      <c r="N435" s="415"/>
      <c r="O435" s="409"/>
      <c r="P435" s="410"/>
      <c r="Q435" s="415"/>
      <c r="R435" s="152"/>
      <c r="S435" s="92"/>
      <c r="T435" s="99"/>
      <c r="U435" s="441"/>
      <c r="V435" s="441"/>
      <c r="W435" s="92"/>
      <c r="X435" s="92"/>
      <c r="Y435" s="413" t="s">
        <v>7587</v>
      </c>
      <c r="Z435" s="412">
        <v>0.13</v>
      </c>
      <c r="AA435" s="412">
        <v>2003</v>
      </c>
      <c r="AB435" s="413" t="s">
        <v>7588</v>
      </c>
      <c r="AC435" s="412">
        <v>4</v>
      </c>
      <c r="AD435" s="92"/>
      <c r="AE435" s="413"/>
      <c r="AF435" s="412">
        <v>4</v>
      </c>
      <c r="AG435" s="92"/>
      <c r="AH435" s="413" t="s">
        <v>7589</v>
      </c>
      <c r="AI435" s="412">
        <v>0.28000000000000003</v>
      </c>
      <c r="AJ435" s="412">
        <v>1989</v>
      </c>
      <c r="AK435" s="413" t="s">
        <v>44</v>
      </c>
      <c r="AL435" s="92"/>
    </row>
    <row r="436" spans="2:38" ht="38.25" x14ac:dyDescent="0.25">
      <c r="B436" s="406">
        <f t="shared" si="6"/>
        <v>429</v>
      </c>
      <c r="C436" s="445" t="s">
        <v>7522</v>
      </c>
      <c r="D436" s="92"/>
      <c r="E436" s="146"/>
      <c r="F436" s="99"/>
      <c r="G436" s="439"/>
      <c r="H436" s="99"/>
      <c r="I436" s="99"/>
      <c r="J436" s="92"/>
      <c r="K436" s="99"/>
      <c r="L436" s="440"/>
      <c r="M436" s="415"/>
      <c r="N436" s="415"/>
      <c r="O436" s="409"/>
      <c r="P436" s="410"/>
      <c r="Q436" s="415"/>
      <c r="R436" s="152"/>
      <c r="S436" s="92"/>
      <c r="T436" s="99"/>
      <c r="U436" s="441"/>
      <c r="V436" s="441"/>
      <c r="W436" s="92"/>
      <c r="X436" s="92"/>
      <c r="Y436" s="413"/>
      <c r="Z436" s="412"/>
      <c r="AA436" s="412"/>
      <c r="AB436" s="413"/>
      <c r="AC436" s="412"/>
      <c r="AD436" s="92"/>
      <c r="AE436" s="413"/>
      <c r="AF436" s="412"/>
      <c r="AG436" s="92"/>
      <c r="AH436" s="413" t="s">
        <v>7590</v>
      </c>
      <c r="AI436" s="412">
        <v>0.15</v>
      </c>
      <c r="AJ436" s="412">
        <v>1990</v>
      </c>
      <c r="AK436" s="413" t="s">
        <v>396</v>
      </c>
      <c r="AL436" s="92"/>
    </row>
    <row r="437" spans="2:38" ht="51" x14ac:dyDescent="0.25">
      <c r="B437" s="406">
        <f t="shared" si="6"/>
        <v>430</v>
      </c>
      <c r="C437" s="445" t="s">
        <v>7522</v>
      </c>
      <c r="D437" s="92"/>
      <c r="E437" s="146"/>
      <c r="F437" s="99"/>
      <c r="G437" s="439"/>
      <c r="H437" s="99"/>
      <c r="I437" s="99"/>
      <c r="J437" s="92"/>
      <c r="K437" s="99"/>
      <c r="L437" s="440"/>
      <c r="M437" s="415"/>
      <c r="N437" s="415"/>
      <c r="O437" s="409"/>
      <c r="P437" s="410"/>
      <c r="Q437" s="415"/>
      <c r="R437" s="152"/>
      <c r="S437" s="92"/>
      <c r="T437" s="99"/>
      <c r="U437" s="441"/>
      <c r="V437" s="441"/>
      <c r="W437" s="92"/>
      <c r="X437" s="92"/>
      <c r="Y437" s="92"/>
      <c r="Z437" s="92"/>
      <c r="AA437" s="92"/>
      <c r="AB437" s="92"/>
      <c r="AC437" s="92"/>
      <c r="AD437" s="92"/>
      <c r="AE437" s="92"/>
      <c r="AF437" s="92"/>
      <c r="AG437" s="92"/>
      <c r="AH437" s="413" t="s">
        <v>7591</v>
      </c>
      <c r="AI437" s="412">
        <v>0.05</v>
      </c>
      <c r="AJ437" s="412">
        <v>1987</v>
      </c>
      <c r="AK437" s="413" t="s">
        <v>7592</v>
      </c>
      <c r="AL437" s="92"/>
    </row>
    <row r="438" spans="2:38" ht="25.5" x14ac:dyDescent="0.25">
      <c r="B438" s="406">
        <f t="shared" si="6"/>
        <v>431</v>
      </c>
      <c r="C438" s="445" t="s">
        <v>7522</v>
      </c>
      <c r="D438" s="92"/>
      <c r="E438" s="146"/>
      <c r="F438" s="99"/>
      <c r="G438" s="439"/>
      <c r="H438" s="99"/>
      <c r="I438" s="99"/>
      <c r="J438" s="92"/>
      <c r="K438" s="99"/>
      <c r="L438" s="440"/>
      <c r="M438" s="415"/>
      <c r="N438" s="415"/>
      <c r="O438" s="409"/>
      <c r="P438" s="410"/>
      <c r="Q438" s="415"/>
      <c r="R438" s="152"/>
      <c r="S438" s="92"/>
      <c r="T438" s="99"/>
      <c r="U438" s="441"/>
      <c r="V438" s="441"/>
      <c r="W438" s="92"/>
      <c r="X438" s="92"/>
      <c r="Y438" s="92"/>
      <c r="Z438" s="92"/>
      <c r="AA438" s="92"/>
      <c r="AB438" s="92"/>
      <c r="AC438" s="92"/>
      <c r="AD438" s="92"/>
      <c r="AE438" s="92"/>
      <c r="AF438" s="92"/>
      <c r="AG438" s="92"/>
      <c r="AH438" s="413" t="s">
        <v>7593</v>
      </c>
      <c r="AI438" s="412">
        <v>0.1</v>
      </c>
      <c r="AJ438" s="412">
        <v>2011</v>
      </c>
      <c r="AK438" s="413" t="s">
        <v>7594</v>
      </c>
      <c r="AL438" s="92"/>
    </row>
    <row r="439" spans="2:38" ht="25.5" x14ac:dyDescent="0.25">
      <c r="B439" s="406">
        <f t="shared" si="6"/>
        <v>432</v>
      </c>
      <c r="C439" s="445" t="s">
        <v>7522</v>
      </c>
      <c r="D439" s="92"/>
      <c r="E439" s="146"/>
      <c r="F439" s="99"/>
      <c r="G439" s="439"/>
      <c r="H439" s="99"/>
      <c r="I439" s="99"/>
      <c r="J439" s="92"/>
      <c r="K439" s="99"/>
      <c r="L439" s="440"/>
      <c r="M439" s="415"/>
      <c r="N439" s="415"/>
      <c r="O439" s="409"/>
      <c r="P439" s="410"/>
      <c r="Q439" s="415"/>
      <c r="R439" s="152"/>
      <c r="S439" s="92"/>
      <c r="T439" s="99"/>
      <c r="U439" s="441"/>
      <c r="V439" s="441"/>
      <c r="W439" s="92"/>
      <c r="X439" s="92"/>
      <c r="Y439" s="92"/>
      <c r="Z439" s="92"/>
      <c r="AA439" s="92"/>
      <c r="AB439" s="92"/>
      <c r="AC439" s="92"/>
      <c r="AD439" s="92"/>
      <c r="AE439" s="92"/>
      <c r="AF439" s="92"/>
      <c r="AG439" s="92"/>
      <c r="AH439" s="413" t="s">
        <v>7595</v>
      </c>
      <c r="AI439" s="412">
        <v>0.1</v>
      </c>
      <c r="AJ439" s="412">
        <v>2011</v>
      </c>
      <c r="AK439" s="413" t="s">
        <v>7594</v>
      </c>
      <c r="AL439" s="92"/>
    </row>
    <row r="440" spans="2:38" ht="51" x14ac:dyDescent="0.25">
      <c r="B440" s="406">
        <f t="shared" si="6"/>
        <v>433</v>
      </c>
      <c r="C440" s="445" t="s">
        <v>7522</v>
      </c>
      <c r="D440" s="92"/>
      <c r="E440" s="146"/>
      <c r="F440" s="99"/>
      <c r="G440" s="439"/>
      <c r="H440" s="99"/>
      <c r="I440" s="99"/>
      <c r="J440" s="92"/>
      <c r="K440" s="99"/>
      <c r="L440" s="440"/>
      <c r="M440" s="415"/>
      <c r="N440" s="415"/>
      <c r="O440" s="409"/>
      <c r="P440" s="410"/>
      <c r="Q440" s="415"/>
      <c r="R440" s="152"/>
      <c r="S440" s="92"/>
      <c r="T440" s="99"/>
      <c r="U440" s="441"/>
      <c r="V440" s="441"/>
      <c r="W440" s="92"/>
      <c r="X440" s="92"/>
      <c r="Y440" s="413" t="s">
        <v>7596</v>
      </c>
      <c r="Z440" s="412">
        <v>0.5</v>
      </c>
      <c r="AA440" s="412">
        <v>2008</v>
      </c>
      <c r="AB440" s="413" t="s">
        <v>7052</v>
      </c>
      <c r="AC440" s="412">
        <v>14</v>
      </c>
      <c r="AD440" s="92"/>
      <c r="AE440" s="413"/>
      <c r="AF440" s="412">
        <v>14</v>
      </c>
      <c r="AG440" s="92"/>
      <c r="AH440" s="413"/>
      <c r="AI440" s="412"/>
      <c r="AJ440" s="412"/>
      <c r="AK440" s="413"/>
      <c r="AL440" s="92"/>
    </row>
    <row r="441" spans="2:38" ht="51" x14ac:dyDescent="0.25">
      <c r="B441" s="406">
        <f t="shared" si="6"/>
        <v>434</v>
      </c>
      <c r="C441" s="445" t="s">
        <v>7522</v>
      </c>
      <c r="D441" s="92"/>
      <c r="E441" s="146"/>
      <c r="F441" s="99"/>
      <c r="G441" s="439"/>
      <c r="H441" s="99"/>
      <c r="I441" s="99"/>
      <c r="J441" s="92"/>
      <c r="K441" s="99"/>
      <c r="L441" s="440"/>
      <c r="M441" s="415"/>
      <c r="N441" s="415"/>
      <c r="O441" s="409"/>
      <c r="P441" s="410"/>
      <c r="Q441" s="415"/>
      <c r="R441" s="152"/>
      <c r="S441" s="92"/>
      <c r="T441" s="99"/>
      <c r="U441" s="441"/>
      <c r="V441" s="441"/>
      <c r="W441" s="92"/>
      <c r="X441" s="92"/>
      <c r="Y441" s="413" t="s">
        <v>7597</v>
      </c>
      <c r="Z441" s="412">
        <v>0.159</v>
      </c>
      <c r="AA441" s="412">
        <v>2021</v>
      </c>
      <c r="AB441" s="413" t="s">
        <v>198</v>
      </c>
      <c r="AC441" s="412">
        <v>6</v>
      </c>
      <c r="AD441" s="92"/>
      <c r="AE441" s="413"/>
      <c r="AF441" s="412">
        <v>6</v>
      </c>
      <c r="AG441" s="92"/>
      <c r="AH441" s="413"/>
      <c r="AI441" s="412"/>
      <c r="AJ441" s="412"/>
      <c r="AK441" s="413"/>
      <c r="AL441" s="92"/>
    </row>
    <row r="442" spans="2:38" ht="90" x14ac:dyDescent="0.25">
      <c r="B442" s="406">
        <f t="shared" si="6"/>
        <v>435</v>
      </c>
      <c r="C442" s="445" t="s">
        <v>7522</v>
      </c>
      <c r="D442" s="92"/>
      <c r="E442" s="146"/>
      <c r="F442" s="99"/>
      <c r="G442" s="439"/>
      <c r="H442" s="99"/>
      <c r="I442" s="99"/>
      <c r="J442" s="92"/>
      <c r="K442" s="99"/>
      <c r="L442" s="440"/>
      <c r="M442" s="415"/>
      <c r="N442" s="415"/>
      <c r="O442" s="409"/>
      <c r="P442" s="410"/>
      <c r="Q442" s="415"/>
      <c r="R442" s="152"/>
      <c r="S442" s="92"/>
      <c r="T442" s="99"/>
      <c r="U442" s="441"/>
      <c r="V442" s="441"/>
      <c r="W442" s="92"/>
      <c r="X442" s="92"/>
      <c r="Y442" s="122" t="s">
        <v>7598</v>
      </c>
      <c r="Z442" s="95">
        <v>4.8000000000000001E-2</v>
      </c>
      <c r="AA442" s="95">
        <v>2020</v>
      </c>
      <c r="AB442" s="125" t="s">
        <v>7599</v>
      </c>
      <c r="AC442" s="95">
        <v>2</v>
      </c>
      <c r="AD442" s="92"/>
      <c r="AE442" s="92"/>
      <c r="AF442" s="95">
        <v>2</v>
      </c>
      <c r="AG442" s="92"/>
      <c r="AH442" s="413"/>
      <c r="AI442" s="412"/>
      <c r="AJ442" s="412"/>
      <c r="AK442" s="413"/>
      <c r="AL442" s="92"/>
    </row>
    <row r="443" spans="2:38" ht="51" x14ac:dyDescent="0.25">
      <c r="B443" s="406">
        <f t="shared" si="6"/>
        <v>436</v>
      </c>
      <c r="C443" s="445" t="s">
        <v>7522</v>
      </c>
      <c r="D443" s="92"/>
      <c r="E443" s="146"/>
      <c r="F443" s="99"/>
      <c r="G443" s="439"/>
      <c r="H443" s="99"/>
      <c r="I443" s="99"/>
      <c r="J443" s="92"/>
      <c r="K443" s="99"/>
      <c r="L443" s="440"/>
      <c r="M443" s="112"/>
      <c r="N443" s="112"/>
      <c r="O443" s="99"/>
      <c r="P443" s="99"/>
      <c r="Q443" s="112"/>
      <c r="R443" s="152" t="s">
        <v>6067</v>
      </c>
      <c r="S443" s="92">
        <v>39</v>
      </c>
      <c r="T443" s="409">
        <v>1993</v>
      </c>
      <c r="U443" s="441" t="s">
        <v>1016</v>
      </c>
      <c r="V443" s="406" t="s">
        <v>7073</v>
      </c>
      <c r="W443" s="92"/>
      <c r="X443" s="92"/>
      <c r="Y443" s="442"/>
      <c r="Z443" s="443"/>
      <c r="AA443" s="443"/>
      <c r="AB443" s="443"/>
      <c r="AC443" s="443"/>
      <c r="AD443" s="92"/>
      <c r="AE443" s="443"/>
      <c r="AF443" s="443"/>
      <c r="AG443" s="92"/>
      <c r="AH443" s="411"/>
      <c r="AI443" s="412"/>
      <c r="AJ443" s="413"/>
      <c r="AK443" s="414"/>
      <c r="AL443" s="92"/>
    </row>
    <row r="444" spans="2:38" ht="39" x14ac:dyDescent="0.25">
      <c r="B444" s="406">
        <f t="shared" si="6"/>
        <v>437</v>
      </c>
      <c r="C444" s="445" t="s">
        <v>7522</v>
      </c>
      <c r="D444" s="92"/>
      <c r="E444" s="146"/>
      <c r="F444" s="99"/>
      <c r="G444" s="439"/>
      <c r="H444" s="99"/>
      <c r="I444" s="99"/>
      <c r="J444" s="92"/>
      <c r="K444" s="99"/>
      <c r="L444" s="440"/>
      <c r="M444" s="415" t="s">
        <v>7600</v>
      </c>
      <c r="N444" s="415" t="s">
        <v>7601</v>
      </c>
      <c r="O444" s="409">
        <v>1.2</v>
      </c>
      <c r="P444" s="410" t="s">
        <v>7602</v>
      </c>
      <c r="Q444" s="415" t="s">
        <v>6931</v>
      </c>
      <c r="R444" s="152"/>
      <c r="S444" s="92"/>
      <c r="T444" s="99"/>
      <c r="U444" s="441"/>
      <c r="V444" s="441"/>
      <c r="W444" s="92"/>
      <c r="X444" s="92"/>
      <c r="Y444" s="442"/>
      <c r="Z444" s="443"/>
      <c r="AA444" s="443"/>
      <c r="AB444" s="443"/>
      <c r="AC444" s="443"/>
      <c r="AD444" s="92"/>
      <c r="AE444" s="443"/>
      <c r="AF444" s="443"/>
      <c r="AG444" s="92"/>
      <c r="AH444" s="411"/>
      <c r="AI444" s="412"/>
      <c r="AJ444" s="413"/>
      <c r="AK444" s="414"/>
      <c r="AL444" s="92"/>
    </row>
    <row r="445" spans="2:38" ht="76.5" x14ac:dyDescent="0.25">
      <c r="B445" s="406">
        <f t="shared" si="6"/>
        <v>438</v>
      </c>
      <c r="C445" s="445" t="s">
        <v>7522</v>
      </c>
      <c r="D445" s="92"/>
      <c r="E445" s="146"/>
      <c r="F445" s="99"/>
      <c r="G445" s="439"/>
      <c r="H445" s="99"/>
      <c r="I445" s="99"/>
      <c r="J445" s="92"/>
      <c r="K445" s="99"/>
      <c r="L445" s="440"/>
      <c r="M445" s="415"/>
      <c r="N445" s="415"/>
      <c r="O445" s="409"/>
      <c r="P445" s="410"/>
      <c r="Q445" s="415"/>
      <c r="R445" s="152"/>
      <c r="S445" s="92"/>
      <c r="T445" s="99"/>
      <c r="U445" s="441"/>
      <c r="V445" s="441"/>
      <c r="W445" s="92"/>
      <c r="X445" s="92"/>
      <c r="Y445" s="413" t="s">
        <v>7603</v>
      </c>
      <c r="Z445" s="412">
        <v>0.25</v>
      </c>
      <c r="AA445" s="412">
        <v>2004</v>
      </c>
      <c r="AB445" s="413" t="s">
        <v>7048</v>
      </c>
      <c r="AC445" s="412">
        <v>3</v>
      </c>
      <c r="AD445" s="92"/>
      <c r="AE445" s="413"/>
      <c r="AF445" s="412">
        <v>3</v>
      </c>
      <c r="AG445" s="92"/>
      <c r="AH445" s="413" t="s">
        <v>7604</v>
      </c>
      <c r="AI445" s="412">
        <v>0.06</v>
      </c>
      <c r="AJ445" s="412">
        <v>1996</v>
      </c>
      <c r="AK445" s="413" t="s">
        <v>7605</v>
      </c>
      <c r="AL445" s="92"/>
    </row>
    <row r="446" spans="2:38" ht="51" x14ac:dyDescent="0.25">
      <c r="B446" s="406">
        <f t="shared" si="6"/>
        <v>439</v>
      </c>
      <c r="C446" s="445" t="s">
        <v>7522</v>
      </c>
      <c r="D446" s="92"/>
      <c r="E446" s="146"/>
      <c r="F446" s="99"/>
      <c r="G446" s="439"/>
      <c r="H446" s="99"/>
      <c r="I446" s="99"/>
      <c r="J446" s="92"/>
      <c r="K446" s="99"/>
      <c r="L446" s="440"/>
      <c r="M446" s="415"/>
      <c r="N446" s="415"/>
      <c r="O446" s="409"/>
      <c r="P446" s="410"/>
      <c r="Q446" s="415"/>
      <c r="R446" s="152"/>
      <c r="S446" s="92"/>
      <c r="T446" s="99"/>
      <c r="U446" s="441"/>
      <c r="V446" s="441"/>
      <c r="W446" s="92"/>
      <c r="X446" s="92"/>
      <c r="Y446" s="413" t="s">
        <v>7606</v>
      </c>
      <c r="Z446" s="412">
        <v>0.24</v>
      </c>
      <c r="AA446" s="412">
        <v>2007</v>
      </c>
      <c r="AB446" s="413" t="s">
        <v>7107</v>
      </c>
      <c r="AC446" s="412">
        <v>8</v>
      </c>
      <c r="AD446" s="92"/>
      <c r="AE446" s="413"/>
      <c r="AF446" s="412">
        <v>8</v>
      </c>
      <c r="AG446" s="92"/>
      <c r="AH446" s="413"/>
      <c r="AI446" s="412"/>
      <c r="AJ446" s="412"/>
      <c r="AK446" s="413"/>
      <c r="AL446" s="92"/>
    </row>
    <row r="447" spans="2:38" x14ac:dyDescent="0.25">
      <c r="B447" s="406">
        <f t="shared" si="6"/>
        <v>440</v>
      </c>
      <c r="C447" s="445" t="s">
        <v>7607</v>
      </c>
      <c r="D447" s="92"/>
      <c r="E447" s="146"/>
      <c r="F447" s="99"/>
      <c r="G447" s="439"/>
      <c r="H447" s="99"/>
      <c r="I447" s="99"/>
      <c r="J447" s="92"/>
      <c r="K447" s="99"/>
      <c r="L447" s="440"/>
      <c r="M447" s="415"/>
      <c r="N447" s="415"/>
      <c r="O447" s="409"/>
      <c r="P447" s="410"/>
      <c r="Q447" s="415"/>
      <c r="R447" s="152" t="s">
        <v>7608</v>
      </c>
      <c r="S447" s="92">
        <v>4</v>
      </c>
      <c r="T447" s="99">
        <v>20000</v>
      </c>
      <c r="U447" s="441" t="s">
        <v>1017</v>
      </c>
      <c r="V447" s="441"/>
      <c r="W447" s="92"/>
      <c r="X447" s="92"/>
      <c r="Y447" s="442"/>
      <c r="Z447" s="443"/>
      <c r="AA447" s="443"/>
      <c r="AB447" s="443"/>
      <c r="AC447" s="443"/>
      <c r="AD447" s="92"/>
      <c r="AE447" s="443"/>
      <c r="AF447" s="443"/>
      <c r="AG447" s="92"/>
      <c r="AH447" s="411"/>
      <c r="AI447" s="412"/>
      <c r="AJ447" s="413"/>
      <c r="AK447" s="414"/>
      <c r="AL447" s="92"/>
    </row>
    <row r="448" spans="2:38" ht="39" x14ac:dyDescent="0.25">
      <c r="B448" s="406">
        <f t="shared" si="6"/>
        <v>441</v>
      </c>
      <c r="C448" s="445" t="s">
        <v>7607</v>
      </c>
      <c r="D448" s="92"/>
      <c r="E448" s="146"/>
      <c r="F448" s="99"/>
      <c r="G448" s="439"/>
      <c r="H448" s="99"/>
      <c r="I448" s="99"/>
      <c r="J448" s="92"/>
      <c r="K448" s="99"/>
      <c r="L448" s="440"/>
      <c r="M448" s="415" t="s">
        <v>7609</v>
      </c>
      <c r="N448" s="415" t="s">
        <v>7610</v>
      </c>
      <c r="O448" s="409">
        <v>1.5</v>
      </c>
      <c r="P448" s="410" t="s">
        <v>1666</v>
      </c>
      <c r="Q448" s="415" t="s">
        <v>6931</v>
      </c>
      <c r="R448" s="152"/>
      <c r="S448" s="92"/>
      <c r="T448" s="99"/>
      <c r="U448" s="441"/>
      <c r="V448" s="441"/>
      <c r="W448" s="92"/>
      <c r="X448" s="92"/>
      <c r="Y448" s="442"/>
      <c r="Z448" s="443"/>
      <c r="AA448" s="443"/>
      <c r="AB448" s="443"/>
      <c r="AC448" s="443"/>
      <c r="AD448" s="92"/>
      <c r="AE448" s="443"/>
      <c r="AF448" s="443"/>
      <c r="AG448" s="92"/>
      <c r="AH448" s="411"/>
      <c r="AI448" s="412"/>
      <c r="AJ448" s="413"/>
      <c r="AK448" s="414"/>
      <c r="AL448" s="92"/>
    </row>
    <row r="449" spans="2:38" ht="25.5" x14ac:dyDescent="0.25">
      <c r="B449" s="406">
        <f t="shared" si="6"/>
        <v>442</v>
      </c>
      <c r="C449" s="445" t="s">
        <v>7607</v>
      </c>
      <c r="D449" s="92"/>
      <c r="E449" s="146"/>
      <c r="F449" s="99"/>
      <c r="G449" s="439"/>
      <c r="H449" s="99"/>
      <c r="I449" s="99"/>
      <c r="J449" s="92"/>
      <c r="K449" s="99"/>
      <c r="L449" s="440"/>
      <c r="M449" s="415"/>
      <c r="N449" s="415"/>
      <c r="O449" s="409"/>
      <c r="P449" s="410"/>
      <c r="Q449" s="415"/>
      <c r="R449" s="152" t="s">
        <v>1762</v>
      </c>
      <c r="S449" s="92">
        <v>47</v>
      </c>
      <c r="T449" s="99">
        <v>2020</v>
      </c>
      <c r="U449" s="441" t="s">
        <v>1073</v>
      </c>
      <c r="V449" s="406" t="s">
        <v>7611</v>
      </c>
      <c r="W449" s="92"/>
      <c r="X449" s="92"/>
      <c r="Y449" s="442"/>
      <c r="Z449" s="443"/>
      <c r="AA449" s="443"/>
      <c r="AB449" s="443"/>
      <c r="AC449" s="443"/>
      <c r="AD449" s="92"/>
      <c r="AE449" s="443"/>
      <c r="AF449" s="443"/>
      <c r="AG449" s="92"/>
      <c r="AH449" s="411"/>
      <c r="AI449" s="412"/>
      <c r="AJ449" s="413"/>
      <c r="AK449" s="414"/>
      <c r="AL449" s="92"/>
    </row>
    <row r="450" spans="2:38" ht="45" x14ac:dyDescent="0.25">
      <c r="B450" s="406">
        <f t="shared" si="6"/>
        <v>443</v>
      </c>
      <c r="C450" s="445" t="s">
        <v>7607</v>
      </c>
      <c r="D450" s="92"/>
      <c r="E450" s="125" t="s">
        <v>7612</v>
      </c>
      <c r="F450" s="95">
        <v>0.26200000000000001</v>
      </c>
      <c r="G450" s="99">
        <v>2020</v>
      </c>
      <c r="H450" s="122" t="s">
        <v>7613</v>
      </c>
      <c r="I450" s="95">
        <v>8</v>
      </c>
      <c r="J450" s="92"/>
      <c r="K450" s="92"/>
      <c r="L450" s="95">
        <v>8</v>
      </c>
      <c r="M450" s="415"/>
      <c r="N450" s="415"/>
      <c r="O450" s="409"/>
      <c r="P450" s="410"/>
      <c r="Q450" s="415"/>
      <c r="R450" s="152"/>
      <c r="S450" s="92"/>
      <c r="T450" s="99"/>
      <c r="U450" s="441"/>
      <c r="V450" s="441"/>
      <c r="W450" s="92"/>
      <c r="X450" s="92"/>
      <c r="Y450" s="442"/>
      <c r="Z450" s="443"/>
      <c r="AA450" s="443"/>
      <c r="AB450" s="443"/>
      <c r="AC450" s="443"/>
      <c r="AD450" s="92"/>
      <c r="AE450" s="443"/>
      <c r="AF450" s="443"/>
      <c r="AG450" s="92"/>
      <c r="AH450" s="411"/>
      <c r="AI450" s="412"/>
      <c r="AJ450" s="413"/>
      <c r="AK450" s="414"/>
      <c r="AL450" s="92"/>
    </row>
    <row r="451" spans="2:38" ht="75" x14ac:dyDescent="0.25">
      <c r="B451" s="406">
        <f t="shared" si="6"/>
        <v>444</v>
      </c>
      <c r="C451" s="445" t="s">
        <v>7607</v>
      </c>
      <c r="D451" s="92"/>
      <c r="E451" s="123" t="s">
        <v>7614</v>
      </c>
      <c r="F451" s="95">
        <v>0.248</v>
      </c>
      <c r="G451" s="99">
        <v>2020</v>
      </c>
      <c r="H451" s="122" t="s">
        <v>7613</v>
      </c>
      <c r="I451" s="95">
        <v>7</v>
      </c>
      <c r="J451" s="92"/>
      <c r="K451" s="92"/>
      <c r="L451" s="95">
        <v>7</v>
      </c>
      <c r="M451" s="415"/>
      <c r="N451" s="415"/>
      <c r="O451" s="409"/>
      <c r="P451" s="410"/>
      <c r="Q451" s="415"/>
      <c r="R451" s="152"/>
      <c r="S451" s="92"/>
      <c r="T451" s="99"/>
      <c r="U451" s="441"/>
      <c r="V451" s="441"/>
      <c r="W451" s="92"/>
      <c r="X451" s="92"/>
      <c r="Y451" s="442"/>
      <c r="Z451" s="443"/>
      <c r="AA451" s="443"/>
      <c r="AB451" s="443"/>
      <c r="AC451" s="443"/>
      <c r="AD451" s="92"/>
      <c r="AE451" s="443"/>
      <c r="AF451" s="443"/>
      <c r="AG451" s="92"/>
      <c r="AH451" s="411"/>
      <c r="AI451" s="412"/>
      <c r="AJ451" s="413"/>
      <c r="AK451" s="414"/>
      <c r="AL451" s="92"/>
    </row>
    <row r="452" spans="2:38" ht="63.75" x14ac:dyDescent="0.25">
      <c r="B452" s="406">
        <f t="shared" si="6"/>
        <v>445</v>
      </c>
      <c r="C452" s="445" t="s">
        <v>7607</v>
      </c>
      <c r="D452" s="92"/>
      <c r="E452" s="146"/>
      <c r="F452" s="99"/>
      <c r="G452" s="439"/>
      <c r="H452" s="99"/>
      <c r="I452" s="99"/>
      <c r="J452" s="92"/>
      <c r="K452" s="99"/>
      <c r="L452" s="440"/>
      <c r="M452" s="413" t="s">
        <v>7615</v>
      </c>
      <c r="N452" s="413" t="s">
        <v>7616</v>
      </c>
      <c r="O452" s="412">
        <v>2.7E-2</v>
      </c>
      <c r="P452" s="410" t="s">
        <v>1819</v>
      </c>
      <c r="Q452" s="413" t="s">
        <v>7617</v>
      </c>
      <c r="R452" s="152"/>
      <c r="S452" s="92"/>
      <c r="T452" s="99"/>
      <c r="U452" s="441"/>
      <c r="V452" s="441"/>
      <c r="W452" s="92"/>
      <c r="X452" s="92"/>
      <c r="Y452" s="442"/>
      <c r="Z452" s="443"/>
      <c r="AA452" s="443"/>
      <c r="AB452" s="443"/>
      <c r="AC452" s="443"/>
      <c r="AD452" s="92"/>
      <c r="AE452" s="443"/>
      <c r="AF452" s="443"/>
      <c r="AG452" s="92"/>
      <c r="AH452" s="411"/>
      <c r="AI452" s="412"/>
      <c r="AJ452" s="413"/>
      <c r="AK452" s="414"/>
      <c r="AL452" s="92"/>
    </row>
    <row r="453" spans="2:38" ht="45" x14ac:dyDescent="0.25">
      <c r="B453" s="406">
        <f>B452+1</f>
        <v>446</v>
      </c>
      <c r="C453" s="445" t="s">
        <v>7607</v>
      </c>
      <c r="D453" s="92"/>
      <c r="E453" s="146"/>
      <c r="F453" s="99"/>
      <c r="G453" s="439"/>
      <c r="H453" s="99"/>
      <c r="I453" s="99"/>
      <c r="J453" s="92"/>
      <c r="K453" s="99"/>
      <c r="L453" s="440"/>
      <c r="M453" s="415"/>
      <c r="N453" s="415"/>
      <c r="O453" s="409"/>
      <c r="P453" s="410"/>
      <c r="Q453" s="415"/>
      <c r="R453" s="152"/>
      <c r="S453" s="92"/>
      <c r="T453" s="99"/>
      <c r="U453" s="441"/>
      <c r="V453" s="441"/>
      <c r="W453" s="92"/>
      <c r="X453" s="92"/>
      <c r="Y453" s="95" t="s">
        <v>7618</v>
      </c>
      <c r="Z453" s="95">
        <v>0.222</v>
      </c>
      <c r="AA453" s="95">
        <v>2020</v>
      </c>
      <c r="AB453" s="125" t="s">
        <v>7029</v>
      </c>
      <c r="AC453" s="95">
        <v>7</v>
      </c>
      <c r="AD453" s="92"/>
      <c r="AE453" s="92"/>
      <c r="AF453" s="95">
        <v>7</v>
      </c>
      <c r="AG453" s="92"/>
      <c r="AH453" s="413" t="s">
        <v>7619</v>
      </c>
      <c r="AI453" s="412">
        <v>8.2000000000000003E-2</v>
      </c>
      <c r="AJ453" s="413" t="s">
        <v>1819</v>
      </c>
      <c r="AK453" s="413" t="s">
        <v>1032</v>
      </c>
      <c r="AL453" s="92"/>
    </row>
    <row r="454" spans="2:38" ht="60" x14ac:dyDescent="0.25">
      <c r="B454" s="406">
        <f t="shared" si="6"/>
        <v>447</v>
      </c>
      <c r="C454" s="445" t="s">
        <v>7607</v>
      </c>
      <c r="D454" s="92"/>
      <c r="E454" s="146"/>
      <c r="F454" s="99"/>
      <c r="G454" s="439"/>
      <c r="H454" s="99"/>
      <c r="I454" s="99"/>
      <c r="J454" s="92"/>
      <c r="K454" s="99"/>
      <c r="L454" s="440"/>
      <c r="M454" s="415"/>
      <c r="N454" s="415"/>
      <c r="O454" s="409"/>
      <c r="P454" s="410"/>
      <c r="Q454" s="415"/>
      <c r="R454" s="152"/>
      <c r="S454" s="92"/>
      <c r="T454" s="99"/>
      <c r="U454" s="441"/>
      <c r="V454" s="441"/>
      <c r="W454" s="92"/>
      <c r="X454" s="92"/>
      <c r="Y454" s="123" t="s">
        <v>7620</v>
      </c>
      <c r="Z454" s="95">
        <v>0.1</v>
      </c>
      <c r="AA454" s="95">
        <v>2020</v>
      </c>
      <c r="AB454" s="125" t="s">
        <v>7029</v>
      </c>
      <c r="AC454" s="95">
        <v>5</v>
      </c>
      <c r="AD454" s="92"/>
      <c r="AE454" s="92"/>
      <c r="AF454" s="95">
        <v>5</v>
      </c>
      <c r="AG454" s="92"/>
      <c r="AH454" s="413" t="s">
        <v>5478</v>
      </c>
      <c r="AI454" s="412"/>
      <c r="AJ454" s="413"/>
      <c r="AK454" s="413"/>
      <c r="AL454" s="92"/>
    </row>
    <row r="455" spans="2:38" ht="90" x14ac:dyDescent="0.25">
      <c r="B455" s="406">
        <f t="shared" si="6"/>
        <v>448</v>
      </c>
      <c r="C455" s="445" t="s">
        <v>7607</v>
      </c>
      <c r="D455" s="92"/>
      <c r="E455" s="146"/>
      <c r="F455" s="99"/>
      <c r="G455" s="439"/>
      <c r="H455" s="99"/>
      <c r="I455" s="99"/>
      <c r="J455" s="92"/>
      <c r="K455" s="99"/>
      <c r="L455" s="440"/>
      <c r="M455" s="415"/>
      <c r="N455" s="415"/>
      <c r="O455" s="409"/>
      <c r="P455" s="410"/>
      <c r="Q455" s="415"/>
      <c r="R455" s="152"/>
      <c r="S455" s="92"/>
      <c r="T455" s="99"/>
      <c r="U455" s="441"/>
      <c r="V455" s="441"/>
      <c r="W455" s="92"/>
      <c r="X455" s="92"/>
      <c r="Y455" s="123" t="s">
        <v>7621</v>
      </c>
      <c r="Z455" s="95">
        <v>6.4000000000000001E-2</v>
      </c>
      <c r="AA455" s="95">
        <v>2020</v>
      </c>
      <c r="AB455" s="125" t="s">
        <v>7622</v>
      </c>
      <c r="AC455" s="95">
        <v>2</v>
      </c>
      <c r="AD455" s="92"/>
      <c r="AE455" s="92"/>
      <c r="AF455" s="95">
        <v>2</v>
      </c>
      <c r="AG455" s="92"/>
      <c r="AH455" s="413"/>
      <c r="AI455" s="412"/>
      <c r="AJ455" s="413"/>
      <c r="AK455" s="413"/>
      <c r="AL455" s="92"/>
    </row>
    <row r="456" spans="2:38" ht="25.5" x14ac:dyDescent="0.25">
      <c r="B456" s="406">
        <f t="shared" ref="B456:B519" si="7">B455+1</f>
        <v>449</v>
      </c>
      <c r="C456" s="445" t="s">
        <v>7607</v>
      </c>
      <c r="D456" s="92"/>
      <c r="E456" s="146"/>
      <c r="F456" s="99"/>
      <c r="G456" s="439"/>
      <c r="H456" s="99"/>
      <c r="I456" s="99"/>
      <c r="J456" s="92"/>
      <c r="K456" s="99"/>
      <c r="L456" s="440"/>
      <c r="M456" s="415"/>
      <c r="N456" s="415"/>
      <c r="O456" s="409"/>
      <c r="P456" s="410"/>
      <c r="Q456" s="415"/>
      <c r="R456" s="152" t="s">
        <v>762</v>
      </c>
      <c r="S456" s="92">
        <v>49</v>
      </c>
      <c r="T456" s="99">
        <v>2021</v>
      </c>
      <c r="U456" s="441" t="s">
        <v>1073</v>
      </c>
      <c r="V456" s="406" t="s">
        <v>6962</v>
      </c>
      <c r="W456" s="92"/>
      <c r="X456" s="92"/>
      <c r="Y456" s="123"/>
      <c r="Z456" s="95"/>
      <c r="AA456" s="95"/>
      <c r="AB456" s="125"/>
      <c r="AC456" s="95"/>
      <c r="AD456" s="92"/>
      <c r="AE456" s="92"/>
      <c r="AF456" s="95"/>
      <c r="AG456" s="92"/>
      <c r="AH456" s="413"/>
      <c r="AI456" s="412"/>
      <c r="AJ456" s="413"/>
      <c r="AK456" s="413"/>
      <c r="AL456" s="92"/>
    </row>
    <row r="457" spans="2:38" ht="25.5" x14ac:dyDescent="0.25">
      <c r="B457" s="406">
        <f t="shared" si="7"/>
        <v>450</v>
      </c>
      <c r="C457" s="445" t="s">
        <v>7607</v>
      </c>
      <c r="D457" s="92"/>
      <c r="E457" s="146"/>
      <c r="F457" s="99"/>
      <c r="G457" s="439"/>
      <c r="H457" s="99"/>
      <c r="I457" s="99"/>
      <c r="J457" s="92"/>
      <c r="K457" s="99"/>
      <c r="L457" s="440"/>
      <c r="M457" s="415"/>
      <c r="N457" s="415"/>
      <c r="O457" s="409"/>
      <c r="P457" s="410"/>
      <c r="Q457" s="415"/>
      <c r="R457" s="152" t="s">
        <v>1769</v>
      </c>
      <c r="S457" s="92">
        <v>50</v>
      </c>
      <c r="T457" s="99">
        <v>2021</v>
      </c>
      <c r="U457" s="441" t="s">
        <v>1073</v>
      </c>
      <c r="V457" s="406" t="s">
        <v>7623</v>
      </c>
      <c r="W457" s="92"/>
      <c r="X457" s="92"/>
      <c r="Y457" s="123"/>
      <c r="Z457" s="95"/>
      <c r="AA457" s="95"/>
      <c r="AB457" s="125"/>
      <c r="AC457" s="95"/>
      <c r="AD457" s="92"/>
      <c r="AE457" s="92"/>
      <c r="AF457" s="95"/>
      <c r="AG457" s="92"/>
      <c r="AH457" s="413"/>
      <c r="AI457" s="412"/>
      <c r="AJ457" s="413"/>
      <c r="AK457" s="413"/>
      <c r="AL457" s="92"/>
    </row>
    <row r="458" spans="2:38" ht="60" x14ac:dyDescent="0.25">
      <c r="B458" s="406">
        <f t="shared" si="7"/>
        <v>451</v>
      </c>
      <c r="C458" s="445" t="s">
        <v>7607</v>
      </c>
      <c r="D458" s="92"/>
      <c r="E458" s="125" t="s">
        <v>7624</v>
      </c>
      <c r="F458" s="95">
        <v>0.313</v>
      </c>
      <c r="G458" s="122">
        <v>2021</v>
      </c>
      <c r="H458" s="122" t="s">
        <v>7613</v>
      </c>
      <c r="I458" s="95">
        <v>8</v>
      </c>
      <c r="J458" s="92"/>
      <c r="K458" s="92"/>
      <c r="L458" s="95">
        <v>8</v>
      </c>
      <c r="M458" s="415"/>
      <c r="N458" s="415"/>
      <c r="O458" s="409"/>
      <c r="P458" s="410"/>
      <c r="Q458" s="415"/>
      <c r="R458" s="152"/>
      <c r="S458" s="92"/>
      <c r="T458" s="99"/>
      <c r="U458" s="441"/>
      <c r="V458" s="441"/>
      <c r="W458" s="92"/>
      <c r="X458" s="92"/>
      <c r="Y458" s="125"/>
      <c r="Z458" s="95"/>
      <c r="AA458" s="95"/>
      <c r="AB458" s="125"/>
      <c r="AC458" s="95"/>
      <c r="AD458" s="92"/>
      <c r="AE458" s="92"/>
      <c r="AF458" s="95"/>
      <c r="AG458" s="92"/>
      <c r="AH458" s="413"/>
      <c r="AI458" s="412"/>
      <c r="AJ458" s="413"/>
      <c r="AK458" s="413"/>
      <c r="AL458" s="92"/>
    </row>
    <row r="459" spans="2:38" ht="60" x14ac:dyDescent="0.25">
      <c r="B459" s="406">
        <f t="shared" si="7"/>
        <v>452</v>
      </c>
      <c r="C459" s="445" t="s">
        <v>7607</v>
      </c>
      <c r="D459" s="92"/>
      <c r="E459" s="146"/>
      <c r="F459" s="99"/>
      <c r="G459" s="439"/>
      <c r="H459" s="99"/>
      <c r="I459" s="99"/>
      <c r="J459" s="92"/>
      <c r="K459" s="99"/>
      <c r="L459" s="440"/>
      <c r="M459" s="415"/>
      <c r="N459" s="415"/>
      <c r="O459" s="409"/>
      <c r="P459" s="410"/>
      <c r="Q459" s="415"/>
      <c r="R459" s="152"/>
      <c r="S459" s="92"/>
      <c r="T459" s="99"/>
      <c r="U459" s="441"/>
      <c r="V459" s="441"/>
      <c r="W459" s="92"/>
      <c r="X459" s="92"/>
      <c r="Y459" s="125" t="s">
        <v>7625</v>
      </c>
      <c r="Z459" s="95">
        <v>0.185</v>
      </c>
      <c r="AA459" s="95">
        <v>2021</v>
      </c>
      <c r="AB459" s="125" t="s">
        <v>7029</v>
      </c>
      <c r="AC459" s="95">
        <v>6</v>
      </c>
      <c r="AD459" s="92"/>
      <c r="AE459" s="92"/>
      <c r="AF459" s="95">
        <v>6</v>
      </c>
      <c r="AG459" s="92"/>
      <c r="AH459" s="413"/>
      <c r="AI459" s="412"/>
      <c r="AJ459" s="413"/>
      <c r="AK459" s="413"/>
      <c r="AL459" s="92"/>
    </row>
    <row r="460" spans="2:38" x14ac:dyDescent="0.25">
      <c r="B460" s="406">
        <f t="shared" si="7"/>
        <v>453</v>
      </c>
      <c r="C460" s="445" t="s">
        <v>7607</v>
      </c>
      <c r="D460" s="92"/>
      <c r="E460" s="146"/>
      <c r="F460" s="99"/>
      <c r="G460" s="439"/>
      <c r="H460" s="99"/>
      <c r="I460" s="99"/>
      <c r="J460" s="92"/>
      <c r="K460" s="99"/>
      <c r="L460" s="440"/>
      <c r="M460" s="415"/>
      <c r="N460" s="415"/>
      <c r="O460" s="409"/>
      <c r="P460" s="410"/>
      <c r="Q460" s="415"/>
      <c r="R460" s="152" t="s">
        <v>6275</v>
      </c>
      <c r="S460" s="92">
        <v>52</v>
      </c>
      <c r="T460" s="99">
        <v>2022</v>
      </c>
      <c r="U460" s="441" t="s">
        <v>1073</v>
      </c>
      <c r="V460" s="441">
        <v>1</v>
      </c>
      <c r="W460" s="92"/>
      <c r="X460" s="92"/>
      <c r="Y460" s="125"/>
      <c r="Z460" s="95"/>
      <c r="AA460" s="95"/>
      <c r="AB460" s="125"/>
      <c r="AC460" s="95"/>
      <c r="AD460" s="92"/>
      <c r="AE460" s="92"/>
      <c r="AF460" s="95"/>
      <c r="AG460" s="92"/>
      <c r="AH460" s="413"/>
      <c r="AI460" s="412"/>
      <c r="AJ460" s="413"/>
      <c r="AK460" s="413"/>
      <c r="AL460" s="92"/>
    </row>
    <row r="461" spans="2:38" ht="105" x14ac:dyDescent="0.25">
      <c r="B461" s="406">
        <f t="shared" si="7"/>
        <v>454</v>
      </c>
      <c r="C461" s="445" t="s">
        <v>7607</v>
      </c>
      <c r="D461" s="92"/>
      <c r="E461" s="125" t="s">
        <v>7626</v>
      </c>
      <c r="F461" s="95">
        <v>6.4000000000000001E-2</v>
      </c>
      <c r="G461" s="122">
        <v>2021</v>
      </c>
      <c r="H461" s="122" t="s">
        <v>7613</v>
      </c>
      <c r="I461" s="95">
        <v>2</v>
      </c>
      <c r="J461" s="92"/>
      <c r="K461" s="92"/>
      <c r="L461" s="95">
        <v>2</v>
      </c>
      <c r="M461" s="415"/>
      <c r="N461" s="415"/>
      <c r="O461" s="409"/>
      <c r="P461" s="410"/>
      <c r="Q461" s="415"/>
      <c r="R461" s="152"/>
      <c r="S461" s="92"/>
      <c r="T461" s="99"/>
      <c r="U461" s="441"/>
      <c r="V461" s="441"/>
      <c r="W461" s="92"/>
      <c r="X461" s="92"/>
      <c r="Y461" s="125"/>
      <c r="Z461" s="95"/>
      <c r="AA461" s="95"/>
      <c r="AB461" s="125"/>
      <c r="AC461" s="95"/>
      <c r="AD461" s="92"/>
      <c r="AE461" s="92"/>
      <c r="AF461" s="95"/>
      <c r="AG461" s="92"/>
      <c r="AH461" s="413"/>
      <c r="AI461" s="412"/>
      <c r="AJ461" s="413"/>
      <c r="AK461" s="413"/>
      <c r="AL461" s="92"/>
    </row>
    <row r="462" spans="2:38" ht="25.5" x14ac:dyDescent="0.25">
      <c r="B462" s="617">
        <f t="shared" si="7"/>
        <v>455</v>
      </c>
      <c r="C462" s="618" t="s">
        <v>7607</v>
      </c>
      <c r="D462" s="92"/>
      <c r="E462" s="620"/>
      <c r="F462" s="587"/>
      <c r="G462" s="621"/>
      <c r="H462" s="587"/>
      <c r="I462" s="587"/>
      <c r="J462" s="92"/>
      <c r="K462" s="587"/>
      <c r="L462" s="587"/>
      <c r="M462" s="623"/>
      <c r="N462" s="623"/>
      <c r="O462" s="624"/>
      <c r="P462" s="625"/>
      <c r="Q462" s="623"/>
      <c r="R462" s="626"/>
      <c r="S462" s="92"/>
      <c r="T462" s="587"/>
      <c r="U462" s="627"/>
      <c r="V462" s="627"/>
      <c r="W462" s="92"/>
      <c r="X462" s="92"/>
      <c r="Y462" s="622"/>
      <c r="Z462" s="607"/>
      <c r="AA462" s="607"/>
      <c r="AB462" s="622"/>
      <c r="AC462" s="607"/>
      <c r="AD462" s="92"/>
      <c r="AE462" s="629"/>
      <c r="AF462" s="607"/>
      <c r="AG462" s="92"/>
      <c r="AH462" s="628" t="s">
        <v>7627</v>
      </c>
      <c r="AI462" s="412">
        <v>8.6999999999999994E-2</v>
      </c>
      <c r="AJ462" s="628" t="s">
        <v>1809</v>
      </c>
      <c r="AK462" s="412" t="s">
        <v>7628</v>
      </c>
      <c r="AL462" s="92"/>
    </row>
    <row r="463" spans="2:38" ht="38.25" x14ac:dyDescent="0.25">
      <c r="B463" s="604"/>
      <c r="C463" s="619"/>
      <c r="D463" s="92"/>
      <c r="E463" s="619"/>
      <c r="F463" s="619"/>
      <c r="G463" s="619"/>
      <c r="H463" s="619"/>
      <c r="I463" s="619"/>
      <c r="J463" s="92"/>
      <c r="K463" s="619"/>
      <c r="L463" s="619"/>
      <c r="M463" s="619"/>
      <c r="N463" s="619"/>
      <c r="O463" s="619"/>
      <c r="P463" s="619"/>
      <c r="Q463" s="619"/>
      <c r="R463" s="619"/>
      <c r="S463" s="92"/>
      <c r="T463" s="608"/>
      <c r="U463" s="608"/>
      <c r="V463" s="608"/>
      <c r="W463" s="92"/>
      <c r="X463" s="92"/>
      <c r="Y463" s="619"/>
      <c r="Z463" s="619"/>
      <c r="AA463" s="619"/>
      <c r="AB463" s="619"/>
      <c r="AC463" s="619"/>
      <c r="AD463" s="92"/>
      <c r="AE463" s="619"/>
      <c r="AF463" s="619"/>
      <c r="AG463" s="92"/>
      <c r="AH463" s="604"/>
      <c r="AI463" s="412">
        <v>0.09</v>
      </c>
      <c r="AJ463" s="604"/>
      <c r="AK463" s="413" t="s">
        <v>6315</v>
      </c>
      <c r="AL463" s="92"/>
    </row>
    <row r="464" spans="2:38" ht="51" x14ac:dyDescent="0.25">
      <c r="B464" s="406">
        <f>B462+1</f>
        <v>456</v>
      </c>
      <c r="C464" s="446" t="s">
        <v>7629</v>
      </c>
      <c r="D464" s="92"/>
      <c r="E464" s="146"/>
      <c r="F464" s="99"/>
      <c r="G464" s="439"/>
      <c r="H464" s="99"/>
      <c r="I464" s="99"/>
      <c r="J464" s="92"/>
      <c r="K464" s="99"/>
      <c r="L464" s="440"/>
      <c r="M464" s="415"/>
      <c r="N464" s="415"/>
      <c r="O464" s="409"/>
      <c r="P464" s="410"/>
      <c r="Q464" s="415"/>
      <c r="R464" s="152" t="s">
        <v>1681</v>
      </c>
      <c r="S464" s="92">
        <v>15</v>
      </c>
      <c r="T464" s="99">
        <v>1963</v>
      </c>
      <c r="U464" s="441" t="s">
        <v>1016</v>
      </c>
      <c r="V464" s="406" t="s">
        <v>6996</v>
      </c>
      <c r="W464" s="92"/>
      <c r="X464" s="92"/>
      <c r="Y464" s="442"/>
      <c r="Z464" s="443"/>
      <c r="AA464" s="443"/>
      <c r="AB464" s="443"/>
      <c r="AC464" s="443"/>
      <c r="AD464" s="92"/>
      <c r="AE464" s="443"/>
      <c r="AF464" s="443"/>
      <c r="AG464" s="92"/>
      <c r="AH464" s="411"/>
      <c r="AI464" s="412"/>
      <c r="AJ464" s="413"/>
      <c r="AK464" s="414"/>
      <c r="AL464" s="92"/>
    </row>
    <row r="465" spans="2:38" ht="39" x14ac:dyDescent="0.25">
      <c r="B465" s="406">
        <f t="shared" si="7"/>
        <v>457</v>
      </c>
      <c r="C465" s="445" t="s">
        <v>7607</v>
      </c>
      <c r="D465" s="92"/>
      <c r="E465" s="146"/>
      <c r="F465" s="99"/>
      <c r="G465" s="439"/>
      <c r="H465" s="99"/>
      <c r="I465" s="99"/>
      <c r="J465" s="92"/>
      <c r="K465" s="99"/>
      <c r="L465" s="440"/>
      <c r="M465" s="415" t="s">
        <v>7630</v>
      </c>
      <c r="N465" s="415" t="s">
        <v>7631</v>
      </c>
      <c r="O465" s="409">
        <v>1.4</v>
      </c>
      <c r="P465" s="410" t="s">
        <v>1666</v>
      </c>
      <c r="Q465" s="415" t="s">
        <v>6931</v>
      </c>
      <c r="R465" s="152"/>
      <c r="S465" s="92"/>
      <c r="T465" s="99"/>
      <c r="U465" s="441"/>
      <c r="V465" s="441"/>
      <c r="W465" s="92"/>
      <c r="X465" s="92"/>
      <c r="Y465" s="442"/>
      <c r="Z465" s="443"/>
      <c r="AA465" s="443"/>
      <c r="AB465" s="443"/>
      <c r="AC465" s="443"/>
      <c r="AD465" s="92"/>
      <c r="AE465" s="443"/>
      <c r="AF465" s="443"/>
      <c r="AG465" s="92"/>
      <c r="AH465" s="411"/>
      <c r="AI465" s="412"/>
      <c r="AJ465" s="413"/>
      <c r="AK465" s="414"/>
      <c r="AL465" s="92"/>
    </row>
    <row r="466" spans="2:38" ht="38.25" x14ac:dyDescent="0.25">
      <c r="B466" s="406">
        <f t="shared" si="7"/>
        <v>458</v>
      </c>
      <c r="C466" s="445" t="s">
        <v>7607</v>
      </c>
      <c r="D466" s="92"/>
      <c r="E466" s="146"/>
      <c r="F466" s="99"/>
      <c r="G466" s="439"/>
      <c r="H466" s="99"/>
      <c r="I466" s="99"/>
      <c r="J466" s="92"/>
      <c r="K466" s="99"/>
      <c r="L466" s="440"/>
      <c r="M466" s="415"/>
      <c r="N466" s="415"/>
      <c r="O466" s="409"/>
      <c r="P466" s="410"/>
      <c r="Q466" s="415"/>
      <c r="R466" s="152"/>
      <c r="S466" s="92"/>
      <c r="T466" s="99"/>
      <c r="U466" s="441"/>
      <c r="V466" s="441"/>
      <c r="W466" s="92"/>
      <c r="X466" s="92"/>
      <c r="Y466" s="413" t="s">
        <v>7632</v>
      </c>
      <c r="Z466" s="412">
        <v>0.5</v>
      </c>
      <c r="AA466" s="412">
        <v>2003</v>
      </c>
      <c r="AB466" s="413" t="s">
        <v>7048</v>
      </c>
      <c r="AC466" s="412">
        <v>6</v>
      </c>
      <c r="AD466" s="92"/>
      <c r="AE466" s="413"/>
      <c r="AF466" s="412">
        <v>6</v>
      </c>
      <c r="AG466" s="92"/>
      <c r="AH466" s="413"/>
      <c r="AI466" s="412"/>
      <c r="AJ466" s="413"/>
      <c r="AK466" s="413"/>
      <c r="AL466" s="92"/>
    </row>
    <row r="467" spans="2:38" ht="25.5" x14ac:dyDescent="0.25">
      <c r="B467" s="406">
        <f t="shared" si="7"/>
        <v>459</v>
      </c>
      <c r="C467" s="445" t="s">
        <v>7607</v>
      </c>
      <c r="D467" s="92"/>
      <c r="E467" s="146"/>
      <c r="F467" s="99"/>
      <c r="G467" s="439"/>
      <c r="H467" s="99"/>
      <c r="I467" s="99"/>
      <c r="J467" s="92"/>
      <c r="K467" s="99"/>
      <c r="L467" s="440"/>
      <c r="M467" s="415"/>
      <c r="N467" s="415"/>
      <c r="O467" s="409"/>
      <c r="P467" s="410"/>
      <c r="Q467" s="415"/>
      <c r="R467" s="152"/>
      <c r="S467" s="92"/>
      <c r="T467" s="99"/>
      <c r="U467" s="441"/>
      <c r="V467" s="441"/>
      <c r="W467" s="92"/>
      <c r="X467" s="92"/>
      <c r="Y467" s="92"/>
      <c r="Z467" s="92"/>
      <c r="AA467" s="92"/>
      <c r="AB467" s="92"/>
      <c r="AC467" s="92"/>
      <c r="AD467" s="92"/>
      <c r="AE467" s="92"/>
      <c r="AF467" s="92"/>
      <c r="AG467" s="92"/>
      <c r="AH467" s="413" t="s">
        <v>7633</v>
      </c>
      <c r="AI467" s="412">
        <v>0.01</v>
      </c>
      <c r="AJ467" s="413"/>
      <c r="AK467" s="413" t="s">
        <v>7634</v>
      </c>
      <c r="AL467" s="92"/>
    </row>
    <row r="468" spans="2:38" x14ac:dyDescent="0.25">
      <c r="B468" s="406">
        <f t="shared" si="7"/>
        <v>460</v>
      </c>
      <c r="C468" s="445" t="s">
        <v>7607</v>
      </c>
      <c r="D468" s="92"/>
      <c r="E468" s="146"/>
      <c r="F468" s="99"/>
      <c r="G468" s="439"/>
      <c r="H468" s="99"/>
      <c r="I468" s="99"/>
      <c r="J468" s="92"/>
      <c r="K468" s="99"/>
      <c r="L468" s="440"/>
      <c r="M468" s="415"/>
      <c r="N468" s="415"/>
      <c r="O468" s="409"/>
      <c r="P468" s="410"/>
      <c r="Q468" s="415"/>
      <c r="R468" s="152"/>
      <c r="S468" s="92"/>
      <c r="T468" s="99"/>
      <c r="U468" s="441"/>
      <c r="V468" s="441"/>
      <c r="W468" s="92"/>
      <c r="X468" s="92"/>
      <c r="Y468" s="442"/>
      <c r="Z468" s="443"/>
      <c r="AA468" s="443"/>
      <c r="AB468" s="443"/>
      <c r="AC468" s="443"/>
      <c r="AD468" s="92"/>
      <c r="AE468" s="443"/>
      <c r="AF468" s="443"/>
      <c r="AG468" s="92"/>
      <c r="AH468" s="411"/>
      <c r="AI468" s="412"/>
      <c r="AJ468" s="413"/>
      <c r="AK468" s="414"/>
      <c r="AL468" s="92"/>
    </row>
    <row r="469" spans="2:38" x14ac:dyDescent="0.25">
      <c r="B469" s="406">
        <f t="shared" si="7"/>
        <v>461</v>
      </c>
      <c r="C469" s="445" t="s">
        <v>7607</v>
      </c>
      <c r="D469" s="92"/>
      <c r="E469" s="146"/>
      <c r="F469" s="99"/>
      <c r="G469" s="439"/>
      <c r="H469" s="99"/>
      <c r="I469" s="99"/>
      <c r="J469" s="92"/>
      <c r="K469" s="99"/>
      <c r="L469" s="440"/>
      <c r="M469" s="415"/>
      <c r="N469" s="415"/>
      <c r="O469" s="409"/>
      <c r="P469" s="410"/>
      <c r="Q469" s="415"/>
      <c r="R469" s="152"/>
      <c r="S469" s="92"/>
      <c r="T469" s="99"/>
      <c r="U469" s="441"/>
      <c r="V469" s="441"/>
      <c r="W469" s="92"/>
      <c r="X469" s="92"/>
      <c r="Y469" s="442"/>
      <c r="Z469" s="443"/>
      <c r="AA469" s="443"/>
      <c r="AB469" s="443"/>
      <c r="AC469" s="443"/>
      <c r="AD469" s="92"/>
      <c r="AE469" s="443"/>
      <c r="AF469" s="443"/>
      <c r="AG469" s="92"/>
      <c r="AH469" s="411"/>
      <c r="AI469" s="412"/>
      <c r="AJ469" s="413"/>
      <c r="AK469" s="414"/>
      <c r="AL469" s="92"/>
    </row>
    <row r="470" spans="2:38" ht="25.5" x14ac:dyDescent="0.25">
      <c r="B470" s="406">
        <f t="shared" si="7"/>
        <v>462</v>
      </c>
      <c r="C470" s="446" t="s">
        <v>7003</v>
      </c>
      <c r="D470" s="92"/>
      <c r="E470" s="146"/>
      <c r="F470" s="99"/>
      <c r="G470" s="439"/>
      <c r="H470" s="99"/>
      <c r="I470" s="99"/>
      <c r="J470" s="92"/>
      <c r="K470" s="99"/>
      <c r="L470" s="440"/>
      <c r="M470" s="415"/>
      <c r="N470" s="415"/>
      <c r="O470" s="409"/>
      <c r="P470" s="409"/>
      <c r="Q470" s="415"/>
      <c r="R470" s="152" t="s">
        <v>6740</v>
      </c>
      <c r="S470" s="92">
        <v>104</v>
      </c>
      <c r="T470" s="99">
        <v>2004</v>
      </c>
      <c r="U470" s="441" t="s">
        <v>1020</v>
      </c>
      <c r="V470" s="406" t="s">
        <v>7611</v>
      </c>
      <c r="W470" s="92"/>
      <c r="X470" s="92"/>
      <c r="Y470" s="442"/>
      <c r="Z470" s="443"/>
      <c r="AA470" s="443"/>
      <c r="AB470" s="443"/>
      <c r="AC470" s="443"/>
      <c r="AD470" s="92"/>
      <c r="AE470" s="443"/>
      <c r="AF470" s="443"/>
      <c r="AG470" s="92"/>
      <c r="AH470" s="411"/>
      <c r="AI470" s="412"/>
      <c r="AJ470" s="413"/>
      <c r="AK470" s="414"/>
      <c r="AL470" s="92"/>
    </row>
    <row r="471" spans="2:38" ht="39" x14ac:dyDescent="0.25">
      <c r="B471" s="406">
        <f t="shared" si="7"/>
        <v>463</v>
      </c>
      <c r="C471" s="446" t="s">
        <v>7003</v>
      </c>
      <c r="D471" s="92"/>
      <c r="E471" s="422" t="s">
        <v>7635</v>
      </c>
      <c r="F471" s="409">
        <v>0.5</v>
      </c>
      <c r="G471" s="410" t="s">
        <v>7240</v>
      </c>
      <c r="H471" s="410" t="s">
        <v>7636</v>
      </c>
      <c r="I471" s="99">
        <v>6</v>
      </c>
      <c r="J471" s="92"/>
      <c r="K471" s="99"/>
      <c r="L471" s="440">
        <v>6</v>
      </c>
      <c r="M471" s="415"/>
      <c r="N471" s="415"/>
      <c r="O471" s="409"/>
      <c r="P471" s="410"/>
      <c r="Q471" s="415"/>
      <c r="R471" s="152"/>
      <c r="S471" s="92"/>
      <c r="T471" s="99"/>
      <c r="U471" s="441"/>
      <c r="V471" s="441"/>
      <c r="W471" s="92"/>
      <c r="X471" s="92"/>
      <c r="Y471" s="442"/>
      <c r="Z471" s="443"/>
      <c r="AA471" s="443"/>
      <c r="AB471" s="443"/>
      <c r="AC471" s="443"/>
      <c r="AD471" s="92"/>
      <c r="AE471" s="443"/>
      <c r="AF471" s="443"/>
      <c r="AG471" s="92"/>
      <c r="AH471" s="411"/>
      <c r="AI471" s="412"/>
      <c r="AJ471" s="413"/>
      <c r="AK471" s="414"/>
      <c r="AL471" s="92"/>
    </row>
    <row r="472" spans="2:38" ht="25.5" x14ac:dyDescent="0.25">
      <c r="B472" s="406">
        <f t="shared" si="7"/>
        <v>464</v>
      </c>
      <c r="C472" s="446" t="s">
        <v>7003</v>
      </c>
      <c r="D472" s="92"/>
      <c r="E472" s="146"/>
      <c r="F472" s="99"/>
      <c r="G472" s="439"/>
      <c r="H472" s="99"/>
      <c r="I472" s="99"/>
      <c r="J472" s="92"/>
      <c r="K472" s="99"/>
      <c r="L472" s="440"/>
      <c r="M472" s="415"/>
      <c r="N472" s="415"/>
      <c r="O472" s="409"/>
      <c r="P472" s="409"/>
      <c r="Q472" s="415"/>
      <c r="R472" s="152" t="s">
        <v>1840</v>
      </c>
      <c r="S472" s="92">
        <v>119</v>
      </c>
      <c r="T472" s="99">
        <v>2002</v>
      </c>
      <c r="U472" s="441" t="s">
        <v>1020</v>
      </c>
      <c r="V472" s="406" t="s">
        <v>7611</v>
      </c>
      <c r="W472" s="92"/>
      <c r="X472" s="92"/>
      <c r="Y472" s="442"/>
      <c r="Z472" s="443"/>
      <c r="AA472" s="443"/>
      <c r="AB472" s="443"/>
      <c r="AC472" s="443"/>
      <c r="AD472" s="92"/>
      <c r="AE472" s="443"/>
      <c r="AF472" s="443"/>
      <c r="AG472" s="92"/>
      <c r="AH472" s="411"/>
      <c r="AI472" s="412"/>
      <c r="AJ472" s="413"/>
      <c r="AK472" s="414"/>
      <c r="AL472" s="92"/>
    </row>
    <row r="473" spans="2:38" ht="39" x14ac:dyDescent="0.25">
      <c r="B473" s="406">
        <f t="shared" si="7"/>
        <v>465</v>
      </c>
      <c r="C473" s="446" t="s">
        <v>7003</v>
      </c>
      <c r="D473" s="92"/>
      <c r="E473" s="422" t="s">
        <v>7637</v>
      </c>
      <c r="F473" s="409">
        <v>0.56000000000000005</v>
      </c>
      <c r="G473" s="410" t="s">
        <v>7240</v>
      </c>
      <c r="H473" s="410" t="s">
        <v>7636</v>
      </c>
      <c r="I473" s="99">
        <v>8</v>
      </c>
      <c r="J473" s="92"/>
      <c r="K473" s="99"/>
      <c r="L473" s="440">
        <v>8</v>
      </c>
      <c r="M473" s="415"/>
      <c r="N473" s="415"/>
      <c r="O473" s="409"/>
      <c r="P473" s="410"/>
      <c r="Q473" s="415"/>
      <c r="R473" s="152"/>
      <c r="S473" s="92"/>
      <c r="T473" s="99"/>
      <c r="U473" s="441"/>
      <c r="V473" s="441"/>
      <c r="W473" s="92"/>
      <c r="X473" s="92"/>
      <c r="Y473" s="442"/>
      <c r="Z473" s="443"/>
      <c r="AA473" s="443"/>
      <c r="AB473" s="443"/>
      <c r="AC473" s="443"/>
      <c r="AD473" s="92"/>
      <c r="AE473" s="443"/>
      <c r="AF473" s="443"/>
      <c r="AG473" s="92"/>
      <c r="AH473" s="411"/>
      <c r="AI473" s="412"/>
      <c r="AJ473" s="413"/>
      <c r="AK473" s="414"/>
      <c r="AL473" s="92"/>
    </row>
    <row r="474" spans="2:38" ht="25.5" x14ac:dyDescent="0.25">
      <c r="B474" s="406">
        <f t="shared" si="7"/>
        <v>466</v>
      </c>
      <c r="C474" s="446" t="s">
        <v>7003</v>
      </c>
      <c r="D474" s="92"/>
      <c r="E474" s="146"/>
      <c r="F474" s="99"/>
      <c r="G474" s="439"/>
      <c r="H474" s="99"/>
      <c r="I474" s="99"/>
      <c r="J474" s="92"/>
      <c r="K474" s="99"/>
      <c r="L474" s="440"/>
      <c r="M474" s="415"/>
      <c r="N474" s="415"/>
      <c r="O474" s="409"/>
      <c r="P474" s="409"/>
      <c r="Q474" s="415"/>
      <c r="R474" s="152" t="s">
        <v>1844</v>
      </c>
      <c r="S474" s="92">
        <v>121</v>
      </c>
      <c r="T474" s="99">
        <v>2000</v>
      </c>
      <c r="U474" s="441" t="s">
        <v>1020</v>
      </c>
      <c r="V474" s="406" t="s">
        <v>7611</v>
      </c>
      <c r="W474" s="92"/>
      <c r="X474" s="92"/>
      <c r="Y474" s="442"/>
      <c r="Z474" s="443"/>
      <c r="AA474" s="443"/>
      <c r="AB474" s="443"/>
      <c r="AC474" s="443"/>
      <c r="AD474" s="92"/>
      <c r="AE474" s="443"/>
      <c r="AF474" s="443"/>
      <c r="AG474" s="92"/>
      <c r="AH474" s="411"/>
      <c r="AI474" s="412"/>
      <c r="AJ474" s="413"/>
      <c r="AK474" s="414"/>
      <c r="AL474" s="92"/>
    </row>
    <row r="475" spans="2:38" ht="39" x14ac:dyDescent="0.25">
      <c r="B475" s="406">
        <f t="shared" si="7"/>
        <v>467</v>
      </c>
      <c r="C475" s="446" t="s">
        <v>7003</v>
      </c>
      <c r="D475" s="92"/>
      <c r="E475" s="422" t="s">
        <v>7638</v>
      </c>
      <c r="F475" s="409">
        <v>0.77</v>
      </c>
      <c r="G475" s="410" t="s">
        <v>7240</v>
      </c>
      <c r="H475" s="410" t="s">
        <v>7636</v>
      </c>
      <c r="I475" s="99">
        <v>11</v>
      </c>
      <c r="J475" s="92"/>
      <c r="K475" s="99"/>
      <c r="L475" s="440">
        <v>11</v>
      </c>
      <c r="M475" s="415"/>
      <c r="N475" s="415"/>
      <c r="O475" s="409"/>
      <c r="P475" s="410"/>
      <c r="Q475" s="415"/>
      <c r="R475" s="152"/>
      <c r="S475" s="92"/>
      <c r="T475" s="99"/>
      <c r="U475" s="441"/>
      <c r="V475" s="441"/>
      <c r="W475" s="92"/>
      <c r="X475" s="92"/>
      <c r="Y475" s="442"/>
      <c r="Z475" s="443"/>
      <c r="AA475" s="443"/>
      <c r="AB475" s="443"/>
      <c r="AC475" s="443"/>
      <c r="AD475" s="92"/>
      <c r="AE475" s="443"/>
      <c r="AF475" s="443"/>
      <c r="AG475" s="92"/>
      <c r="AH475" s="411"/>
      <c r="AI475" s="412"/>
      <c r="AJ475" s="413"/>
      <c r="AK475" s="414"/>
      <c r="AL475" s="92"/>
    </row>
    <row r="476" spans="2:38" x14ac:dyDescent="0.25">
      <c r="B476" s="406">
        <f t="shared" si="7"/>
        <v>468</v>
      </c>
      <c r="C476" s="446" t="s">
        <v>7003</v>
      </c>
      <c r="D476" s="92"/>
      <c r="E476" s="146"/>
      <c r="F476" s="99"/>
      <c r="G476" s="439"/>
      <c r="H476" s="99"/>
      <c r="I476" s="99"/>
      <c r="J476" s="92"/>
      <c r="K476" s="99"/>
      <c r="L476" s="440"/>
      <c r="M476" s="415"/>
      <c r="N476" s="415"/>
      <c r="O476" s="410"/>
      <c r="P476" s="409"/>
      <c r="Q476" s="415"/>
      <c r="R476" s="152" t="s">
        <v>1842</v>
      </c>
      <c r="S476" s="92">
        <v>120</v>
      </c>
      <c r="T476" s="99">
        <v>2003</v>
      </c>
      <c r="U476" s="441" t="s">
        <v>1020</v>
      </c>
      <c r="V476" s="441"/>
      <c r="W476" s="92"/>
      <c r="X476" s="92"/>
      <c r="Y476" s="442"/>
      <c r="Z476" s="443"/>
      <c r="AA476" s="443"/>
      <c r="AB476" s="443"/>
      <c r="AC476" s="443"/>
      <c r="AD476" s="92"/>
      <c r="AE476" s="443"/>
      <c r="AF476" s="443"/>
      <c r="AG476" s="92"/>
      <c r="AH476" s="411"/>
      <c r="AI476" s="412"/>
      <c r="AJ476" s="413"/>
      <c r="AK476" s="414"/>
      <c r="AL476" s="92"/>
    </row>
    <row r="477" spans="2:38" ht="39" x14ac:dyDescent="0.25">
      <c r="B477" s="406">
        <f t="shared" si="7"/>
        <v>469</v>
      </c>
      <c r="C477" s="446" t="s">
        <v>7003</v>
      </c>
      <c r="D477" s="92"/>
      <c r="E477" s="422" t="s">
        <v>7639</v>
      </c>
      <c r="F477" s="409">
        <v>0.56000000000000005</v>
      </c>
      <c r="G477" s="410" t="s">
        <v>7240</v>
      </c>
      <c r="H477" s="410" t="s">
        <v>7636</v>
      </c>
      <c r="I477" s="99">
        <v>8</v>
      </c>
      <c r="J477" s="92"/>
      <c r="K477" s="99"/>
      <c r="L477" s="440">
        <v>8</v>
      </c>
      <c r="M477" s="415"/>
      <c r="N477" s="415"/>
      <c r="O477" s="409"/>
      <c r="P477" s="410"/>
      <c r="Q477" s="415"/>
      <c r="R477" s="152"/>
      <c r="S477" s="92"/>
      <c r="T477" s="99"/>
      <c r="U477" s="441"/>
      <c r="V477" s="441"/>
      <c r="W477" s="92"/>
      <c r="X477" s="92"/>
      <c r="Y477" s="442"/>
      <c r="Z477" s="443"/>
      <c r="AA477" s="443"/>
      <c r="AB477" s="443"/>
      <c r="AC477" s="443"/>
      <c r="AD477" s="92"/>
      <c r="AE477" s="443"/>
      <c r="AF477" s="443"/>
      <c r="AG477" s="92"/>
      <c r="AH477" s="411"/>
      <c r="AI477" s="412"/>
      <c r="AJ477" s="413"/>
      <c r="AK477" s="414"/>
      <c r="AL477" s="92"/>
    </row>
    <row r="478" spans="2:38" ht="39" x14ac:dyDescent="0.25">
      <c r="B478" s="406">
        <f t="shared" si="7"/>
        <v>470</v>
      </c>
      <c r="C478" s="446" t="s">
        <v>7003</v>
      </c>
      <c r="D478" s="92"/>
      <c r="E478" s="422" t="s">
        <v>7640</v>
      </c>
      <c r="F478" s="409">
        <v>0.63</v>
      </c>
      <c r="G478" s="410" t="s">
        <v>7240</v>
      </c>
      <c r="H478" s="410" t="s">
        <v>7636</v>
      </c>
      <c r="I478" s="99">
        <v>8</v>
      </c>
      <c r="J478" s="92"/>
      <c r="K478" s="99"/>
      <c r="L478" s="440">
        <v>8</v>
      </c>
      <c r="M478" s="415"/>
      <c r="N478" s="415"/>
      <c r="O478" s="409"/>
      <c r="P478" s="410"/>
      <c r="Q478" s="415"/>
      <c r="R478" s="152"/>
      <c r="S478" s="92"/>
      <c r="T478" s="99"/>
      <c r="U478" s="441"/>
      <c r="V478" s="441"/>
      <c r="W478" s="92"/>
      <c r="X478" s="92"/>
      <c r="Y478" s="442"/>
      <c r="Z478" s="443"/>
      <c r="AA478" s="443"/>
      <c r="AB478" s="443"/>
      <c r="AC478" s="443"/>
      <c r="AD478" s="92"/>
      <c r="AE478" s="443"/>
      <c r="AF478" s="443"/>
      <c r="AG478" s="92"/>
      <c r="AH478" s="411"/>
      <c r="AI478" s="412"/>
      <c r="AJ478" s="413"/>
      <c r="AK478" s="414"/>
      <c r="AL478" s="92"/>
    </row>
    <row r="479" spans="2:38" ht="25.5" x14ac:dyDescent="0.25">
      <c r="B479" s="406">
        <f t="shared" si="7"/>
        <v>471</v>
      </c>
      <c r="C479" s="445" t="s">
        <v>7641</v>
      </c>
      <c r="D479" s="92"/>
      <c r="E479" s="146"/>
      <c r="F479" s="99"/>
      <c r="G479" s="439"/>
      <c r="H479" s="99"/>
      <c r="I479" s="99"/>
      <c r="J479" s="92"/>
      <c r="K479" s="99"/>
      <c r="L479" s="440"/>
      <c r="M479" s="415"/>
      <c r="N479" s="415"/>
      <c r="O479" s="409"/>
      <c r="P479" s="409"/>
      <c r="Q479" s="415"/>
      <c r="R479" s="152" t="s">
        <v>6754</v>
      </c>
      <c r="S479" s="92">
        <v>105</v>
      </c>
      <c r="T479" s="99">
        <v>1989</v>
      </c>
      <c r="U479" s="441" t="s">
        <v>1020</v>
      </c>
      <c r="V479" s="406" t="s">
        <v>7611</v>
      </c>
      <c r="W479" s="92"/>
      <c r="X479" s="92"/>
      <c r="Y479" s="442"/>
      <c r="Z479" s="443"/>
      <c r="AA479" s="443"/>
      <c r="AB479" s="443"/>
      <c r="AC479" s="443"/>
      <c r="AD479" s="92"/>
      <c r="AE479" s="443"/>
      <c r="AF479" s="443"/>
      <c r="AG479" s="92"/>
      <c r="AH479" s="411"/>
      <c r="AI479" s="412"/>
      <c r="AJ479" s="413"/>
      <c r="AK479" s="414"/>
      <c r="AL479" s="92"/>
    </row>
    <row r="480" spans="2:38" ht="39" x14ac:dyDescent="0.25">
      <c r="B480" s="406">
        <f t="shared" si="7"/>
        <v>472</v>
      </c>
      <c r="C480" s="445" t="s">
        <v>7641</v>
      </c>
      <c r="D480" s="92"/>
      <c r="E480" s="422" t="s">
        <v>7642</v>
      </c>
      <c r="F480" s="409">
        <v>0.77</v>
      </c>
      <c r="G480" s="410" t="s">
        <v>7240</v>
      </c>
      <c r="H480" s="410" t="s">
        <v>7636</v>
      </c>
      <c r="I480" s="99">
        <v>10</v>
      </c>
      <c r="J480" s="92"/>
      <c r="K480" s="99"/>
      <c r="L480" s="440">
        <v>10</v>
      </c>
      <c r="M480" s="415"/>
      <c r="N480" s="415"/>
      <c r="O480" s="409"/>
      <c r="P480" s="410"/>
      <c r="Q480" s="415"/>
      <c r="R480" s="444"/>
      <c r="S480" s="92"/>
      <c r="T480" s="99"/>
      <c r="U480" s="441"/>
      <c r="V480" s="441"/>
      <c r="W480" s="92"/>
      <c r="X480" s="92"/>
      <c r="Y480" s="442"/>
      <c r="Z480" s="443"/>
      <c r="AA480" s="443"/>
      <c r="AB480" s="443"/>
      <c r="AC480" s="443"/>
      <c r="AD480" s="92"/>
      <c r="AE480" s="443"/>
      <c r="AF480" s="443"/>
      <c r="AG480" s="92"/>
      <c r="AH480" s="411"/>
      <c r="AI480" s="412"/>
      <c r="AJ480" s="413"/>
      <c r="AK480" s="414"/>
      <c r="AL480" s="92"/>
    </row>
    <row r="481" spans="2:38" ht="25.5" x14ac:dyDescent="0.25">
      <c r="B481" s="406">
        <f t="shared" si="7"/>
        <v>473</v>
      </c>
      <c r="C481" s="445" t="s">
        <v>7641</v>
      </c>
      <c r="D481" s="92"/>
      <c r="E481" s="146"/>
      <c r="F481" s="99"/>
      <c r="G481" s="439"/>
      <c r="H481" s="99"/>
      <c r="I481" s="99"/>
      <c r="J481" s="92"/>
      <c r="K481" s="99"/>
      <c r="L481" s="440"/>
      <c r="M481" s="415"/>
      <c r="N481" s="415"/>
      <c r="O481" s="409"/>
      <c r="P481" s="409"/>
      <c r="Q481" s="415"/>
      <c r="R481" s="152" t="s">
        <v>1838</v>
      </c>
      <c r="S481" s="92">
        <v>118</v>
      </c>
      <c r="T481" s="99">
        <v>1986</v>
      </c>
      <c r="U481" s="441" t="s">
        <v>1020</v>
      </c>
      <c r="V481" s="406" t="s">
        <v>7611</v>
      </c>
      <c r="W481" s="92"/>
      <c r="X481" s="92"/>
      <c r="Y481" s="442"/>
      <c r="Z481" s="443"/>
      <c r="AA481" s="443"/>
      <c r="AB481" s="443"/>
      <c r="AC481" s="443"/>
      <c r="AD481" s="92"/>
      <c r="AE481" s="443"/>
      <c r="AF481" s="443"/>
      <c r="AG481" s="92"/>
      <c r="AH481" s="411"/>
      <c r="AI481" s="412"/>
      <c r="AJ481" s="413"/>
      <c r="AK481" s="414"/>
      <c r="AL481" s="92"/>
    </row>
    <row r="482" spans="2:38" ht="39" x14ac:dyDescent="0.25">
      <c r="B482" s="406">
        <f t="shared" si="7"/>
        <v>474</v>
      </c>
      <c r="C482" s="445" t="s">
        <v>7641</v>
      </c>
      <c r="D482" s="92"/>
      <c r="E482" s="422" t="s">
        <v>7643</v>
      </c>
      <c r="F482" s="409">
        <v>0.77</v>
      </c>
      <c r="G482" s="410" t="s">
        <v>7240</v>
      </c>
      <c r="H482" s="410" t="s">
        <v>7636</v>
      </c>
      <c r="I482" s="99">
        <v>10</v>
      </c>
      <c r="J482" s="92"/>
      <c r="K482" s="99"/>
      <c r="L482" s="440">
        <v>10</v>
      </c>
      <c r="M482" s="415"/>
      <c r="N482" s="415"/>
      <c r="O482" s="409"/>
      <c r="P482" s="410"/>
      <c r="Q482" s="415"/>
      <c r="R482" s="152"/>
      <c r="S482" s="92"/>
      <c r="T482" s="99"/>
      <c r="U482" s="441"/>
      <c r="V482" s="441"/>
      <c r="W482" s="92"/>
      <c r="X482" s="92"/>
      <c r="Y482" s="442"/>
      <c r="Z482" s="443"/>
      <c r="AA482" s="443"/>
      <c r="AB482" s="443"/>
      <c r="AC482" s="443"/>
      <c r="AD482" s="92"/>
      <c r="AE482" s="443"/>
      <c r="AF482" s="443"/>
      <c r="AG482" s="92"/>
      <c r="AH482" s="411"/>
      <c r="AI482" s="412"/>
      <c r="AJ482" s="413"/>
      <c r="AK482" s="414"/>
      <c r="AL482" s="92"/>
    </row>
    <row r="483" spans="2:38" ht="25.5" x14ac:dyDescent="0.25">
      <c r="B483" s="406">
        <f t="shared" si="7"/>
        <v>475</v>
      </c>
      <c r="C483" s="445" t="s">
        <v>7641</v>
      </c>
      <c r="D483" s="92"/>
      <c r="E483" s="146"/>
      <c r="F483" s="99"/>
      <c r="G483" s="439"/>
      <c r="H483" s="99"/>
      <c r="I483" s="99"/>
      <c r="J483" s="92"/>
      <c r="K483" s="99"/>
      <c r="L483" s="440"/>
      <c r="M483" s="415"/>
      <c r="N483" s="415"/>
      <c r="O483" s="409"/>
      <c r="P483" s="409"/>
      <c r="Q483" s="415"/>
      <c r="R483" s="152" t="s">
        <v>1875</v>
      </c>
      <c r="S483" s="92">
        <v>139</v>
      </c>
      <c r="T483" s="99">
        <v>1989</v>
      </c>
      <c r="U483" s="441" t="s">
        <v>1020</v>
      </c>
      <c r="V483" s="406" t="s">
        <v>7611</v>
      </c>
      <c r="W483" s="92"/>
      <c r="X483" s="92"/>
      <c r="Y483" s="442"/>
      <c r="Z483" s="443"/>
      <c r="AA483" s="443"/>
      <c r="AB483" s="443"/>
      <c r="AC483" s="443"/>
      <c r="AD483" s="92"/>
      <c r="AE483" s="443"/>
      <c r="AF483" s="443"/>
      <c r="AG483" s="92"/>
      <c r="AH483" s="411"/>
      <c r="AI483" s="412"/>
      <c r="AJ483" s="413"/>
      <c r="AK483" s="414"/>
      <c r="AL483" s="92"/>
    </row>
    <row r="484" spans="2:38" ht="39" x14ac:dyDescent="0.25">
      <c r="B484" s="406">
        <f t="shared" si="7"/>
        <v>476</v>
      </c>
      <c r="C484" s="445" t="s">
        <v>7641</v>
      </c>
      <c r="D484" s="92"/>
      <c r="E484" s="422" t="s">
        <v>7644</v>
      </c>
      <c r="F484" s="409">
        <v>0.49</v>
      </c>
      <c r="G484" s="410" t="s">
        <v>7240</v>
      </c>
      <c r="H484" s="410" t="s">
        <v>7636</v>
      </c>
      <c r="I484" s="99">
        <v>6</v>
      </c>
      <c r="J484" s="92"/>
      <c r="K484" s="99"/>
      <c r="L484" s="440">
        <v>6</v>
      </c>
      <c r="M484" s="415"/>
      <c r="N484" s="415"/>
      <c r="O484" s="410"/>
      <c r="P484" s="410"/>
      <c r="Q484" s="415"/>
      <c r="R484" s="152"/>
      <c r="S484" s="92"/>
      <c r="T484" s="99"/>
      <c r="U484" s="441"/>
      <c r="V484" s="441"/>
      <c r="W484" s="92"/>
      <c r="X484" s="92"/>
      <c r="Y484" s="442"/>
      <c r="Z484" s="443"/>
      <c r="AA484" s="443"/>
      <c r="AB484" s="443"/>
      <c r="AC484" s="443"/>
      <c r="AD484" s="92"/>
      <c r="AE484" s="443"/>
      <c r="AF484" s="443"/>
      <c r="AG484" s="92"/>
      <c r="AH484" s="411"/>
      <c r="AI484" s="412"/>
      <c r="AJ484" s="413"/>
      <c r="AK484" s="414"/>
      <c r="AL484" s="92"/>
    </row>
    <row r="485" spans="2:38" ht="39" x14ac:dyDescent="0.25">
      <c r="B485" s="406">
        <f t="shared" si="7"/>
        <v>477</v>
      </c>
      <c r="C485" s="445" t="s">
        <v>7641</v>
      </c>
      <c r="D485" s="92"/>
      <c r="E485" s="422" t="s">
        <v>7645</v>
      </c>
      <c r="F485" s="409">
        <v>0.42</v>
      </c>
      <c r="G485" s="410" t="s">
        <v>7240</v>
      </c>
      <c r="H485" s="410" t="s">
        <v>7636</v>
      </c>
      <c r="I485" s="409">
        <v>5</v>
      </c>
      <c r="J485" s="92"/>
      <c r="K485" s="99"/>
      <c r="L485" s="440">
        <v>5</v>
      </c>
      <c r="M485" s="415"/>
      <c r="N485" s="415"/>
      <c r="O485" s="409"/>
      <c r="P485" s="409"/>
      <c r="Q485" s="415"/>
      <c r="R485" s="152"/>
      <c r="S485" s="92"/>
      <c r="T485" s="99"/>
      <c r="U485" s="441"/>
      <c r="V485" s="441"/>
      <c r="W485" s="92"/>
      <c r="X485" s="92"/>
      <c r="Y485" s="442"/>
      <c r="Z485" s="443"/>
      <c r="AA485" s="443"/>
      <c r="AB485" s="443"/>
      <c r="AC485" s="443"/>
      <c r="AD485" s="92"/>
      <c r="AE485" s="443"/>
      <c r="AF485" s="443"/>
      <c r="AG485" s="92"/>
      <c r="AH485" s="411"/>
      <c r="AI485" s="412"/>
      <c r="AJ485" s="413"/>
      <c r="AK485" s="414"/>
      <c r="AL485" s="92"/>
    </row>
    <row r="486" spans="2:38" ht="39" x14ac:dyDescent="0.25">
      <c r="B486" s="406">
        <f t="shared" si="7"/>
        <v>478</v>
      </c>
      <c r="C486" s="445" t="s">
        <v>7641</v>
      </c>
      <c r="D486" s="92"/>
      <c r="E486" s="422" t="s">
        <v>7646</v>
      </c>
      <c r="F486" s="409">
        <v>0.7</v>
      </c>
      <c r="G486" s="410" t="s">
        <v>7240</v>
      </c>
      <c r="H486" s="410" t="s">
        <v>7636</v>
      </c>
      <c r="I486" s="409">
        <v>10</v>
      </c>
      <c r="J486" s="92"/>
      <c r="K486" s="99"/>
      <c r="L486" s="440">
        <v>10</v>
      </c>
      <c r="M486" s="415"/>
      <c r="N486" s="415"/>
      <c r="O486" s="409"/>
      <c r="P486" s="410"/>
      <c r="Q486" s="415"/>
      <c r="R486" s="152"/>
      <c r="S486" s="92"/>
      <c r="T486" s="99"/>
      <c r="U486" s="441"/>
      <c r="V486" s="441"/>
      <c r="W486" s="92"/>
      <c r="X486" s="92"/>
      <c r="Y486" s="442"/>
      <c r="Z486" s="443"/>
      <c r="AA486" s="443"/>
      <c r="AB486" s="443"/>
      <c r="AC486" s="443"/>
      <c r="AD486" s="92"/>
      <c r="AE486" s="443"/>
      <c r="AF486" s="443"/>
      <c r="AG486" s="92"/>
      <c r="AH486" s="411"/>
      <c r="AI486" s="412"/>
      <c r="AJ486" s="413"/>
      <c r="AK486" s="414"/>
      <c r="AL486" s="92"/>
    </row>
    <row r="487" spans="2:38" ht="25.5" x14ac:dyDescent="0.25">
      <c r="B487" s="406">
        <f t="shared" si="7"/>
        <v>479</v>
      </c>
      <c r="C487" s="445" t="s">
        <v>7641</v>
      </c>
      <c r="D487" s="92"/>
      <c r="E487" s="146"/>
      <c r="F487" s="99"/>
      <c r="G487" s="439"/>
      <c r="H487" s="99"/>
      <c r="I487" s="99"/>
      <c r="J487" s="92"/>
      <c r="K487" s="99"/>
      <c r="L487" s="440"/>
      <c r="M487" s="415"/>
      <c r="N487" s="415"/>
      <c r="O487" s="409"/>
      <c r="P487" s="409"/>
      <c r="Q487" s="415"/>
      <c r="R487" s="152" t="s">
        <v>1962</v>
      </c>
      <c r="S487" s="92">
        <v>181</v>
      </c>
      <c r="T487" s="99">
        <v>1995</v>
      </c>
      <c r="U487" s="441" t="s">
        <v>1018</v>
      </c>
      <c r="V487" s="406" t="s">
        <v>7515</v>
      </c>
      <c r="W487" s="92"/>
      <c r="X487" s="92"/>
      <c r="Y487" s="442"/>
      <c r="Z487" s="443"/>
      <c r="AA487" s="443"/>
      <c r="AB487" s="443"/>
      <c r="AC487" s="443"/>
      <c r="AD487" s="92"/>
      <c r="AE487" s="443"/>
      <c r="AF487" s="443"/>
      <c r="AG487" s="92"/>
      <c r="AH487" s="411"/>
      <c r="AI487" s="412"/>
      <c r="AJ487" s="413"/>
      <c r="AK487" s="414"/>
      <c r="AL487" s="92"/>
    </row>
    <row r="488" spans="2:38" ht="51.75" x14ac:dyDescent="0.25">
      <c r="B488" s="406">
        <f t="shared" si="7"/>
        <v>480</v>
      </c>
      <c r="C488" s="445" t="s">
        <v>7641</v>
      </c>
      <c r="D488" s="92"/>
      <c r="E488" s="422" t="s">
        <v>7647</v>
      </c>
      <c r="F488" s="409">
        <v>1.47</v>
      </c>
      <c r="G488" s="99">
        <v>1980</v>
      </c>
      <c r="H488" s="410" t="s">
        <v>7636</v>
      </c>
      <c r="I488" s="99">
        <v>21</v>
      </c>
      <c r="J488" s="92"/>
      <c r="K488" s="99"/>
      <c r="L488" s="440">
        <v>21</v>
      </c>
      <c r="M488" s="415"/>
      <c r="N488" s="415"/>
      <c r="O488" s="410"/>
      <c r="P488" s="410"/>
      <c r="Q488" s="415"/>
      <c r="R488" s="152"/>
      <c r="S488" s="92"/>
      <c r="T488" s="99"/>
      <c r="U488" s="441"/>
      <c r="V488" s="441"/>
      <c r="W488" s="92"/>
      <c r="X488" s="92"/>
      <c r="Y488" s="442"/>
      <c r="Z488" s="443"/>
      <c r="AA488" s="443"/>
      <c r="AB488" s="443"/>
      <c r="AC488" s="443"/>
      <c r="AD488" s="92"/>
      <c r="AE488" s="443"/>
      <c r="AF488" s="443"/>
      <c r="AG488" s="92"/>
      <c r="AH488" s="411"/>
      <c r="AI488" s="412"/>
      <c r="AJ488" s="413"/>
      <c r="AK488" s="414"/>
      <c r="AL488" s="92"/>
    </row>
    <row r="489" spans="2:38" x14ac:dyDescent="0.25">
      <c r="B489" s="406">
        <f t="shared" si="7"/>
        <v>481</v>
      </c>
      <c r="C489" s="445" t="s">
        <v>7641</v>
      </c>
      <c r="D489" s="92"/>
      <c r="E489" s="146"/>
      <c r="F489" s="99"/>
      <c r="G489" s="439"/>
      <c r="H489" s="99"/>
      <c r="I489" s="99"/>
      <c r="J489" s="92"/>
      <c r="K489" s="99"/>
      <c r="L489" s="440"/>
      <c r="M489" s="415"/>
      <c r="N489" s="415"/>
      <c r="O489" s="409"/>
      <c r="P489" s="409"/>
      <c r="Q489" s="415"/>
      <c r="R489" s="152" t="s">
        <v>1877</v>
      </c>
      <c r="S489" s="92">
        <v>140</v>
      </c>
      <c r="T489" s="99">
        <v>1989</v>
      </c>
      <c r="U489" s="441" t="s">
        <v>1020</v>
      </c>
      <c r="V489" s="441"/>
      <c r="W489" s="92"/>
      <c r="X489" s="92"/>
      <c r="Y489" s="442"/>
      <c r="Z489" s="443"/>
      <c r="AA489" s="443"/>
      <c r="AB489" s="443"/>
      <c r="AC489" s="443"/>
      <c r="AD489" s="92"/>
      <c r="AE489" s="443"/>
      <c r="AF489" s="443"/>
      <c r="AG489" s="92"/>
      <c r="AH489" s="411"/>
      <c r="AI489" s="412"/>
      <c r="AJ489" s="413"/>
      <c r="AK489" s="414"/>
      <c r="AL489" s="92"/>
    </row>
    <row r="490" spans="2:38" ht="39" x14ac:dyDescent="0.25">
      <c r="B490" s="406">
        <f t="shared" si="7"/>
        <v>482</v>
      </c>
      <c r="C490" s="445" t="s">
        <v>7641</v>
      </c>
      <c r="D490" s="92"/>
      <c r="E490" s="422" t="s">
        <v>7648</v>
      </c>
      <c r="F490" s="409">
        <v>1.4</v>
      </c>
      <c r="G490" s="410" t="s">
        <v>7240</v>
      </c>
      <c r="H490" s="410" t="s">
        <v>7636</v>
      </c>
      <c r="I490" s="99">
        <v>20</v>
      </c>
      <c r="J490" s="92"/>
      <c r="K490" s="99"/>
      <c r="L490" s="440">
        <v>20</v>
      </c>
      <c r="M490" s="415"/>
      <c r="N490" s="415"/>
      <c r="O490" s="410"/>
      <c r="P490" s="410"/>
      <c r="Q490" s="415"/>
      <c r="R490" s="152"/>
      <c r="S490" s="92"/>
      <c r="T490" s="99"/>
      <c r="U490" s="441"/>
      <c r="V490" s="441"/>
      <c r="W490" s="92"/>
      <c r="X490" s="92"/>
      <c r="Y490" s="442"/>
      <c r="Z490" s="443"/>
      <c r="AA490" s="443"/>
      <c r="AB490" s="443"/>
      <c r="AC490" s="443"/>
      <c r="AD490" s="92"/>
      <c r="AE490" s="443"/>
      <c r="AF490" s="443"/>
      <c r="AG490" s="92"/>
      <c r="AH490" s="411"/>
      <c r="AI490" s="412"/>
      <c r="AJ490" s="413"/>
      <c r="AK490" s="414"/>
      <c r="AL490" s="92"/>
    </row>
    <row r="491" spans="2:38" ht="25.5" x14ac:dyDescent="0.25">
      <c r="B491" s="406">
        <f t="shared" si="7"/>
        <v>483</v>
      </c>
      <c r="C491" s="445" t="s">
        <v>7641</v>
      </c>
      <c r="D491" s="92"/>
      <c r="E491" s="146"/>
      <c r="F491" s="99"/>
      <c r="G491" s="439"/>
      <c r="H491" s="99"/>
      <c r="I491" s="99"/>
      <c r="J491" s="92"/>
      <c r="K491" s="99"/>
      <c r="L491" s="440"/>
      <c r="M491" s="415"/>
      <c r="N491" s="415"/>
      <c r="O491" s="409"/>
      <c r="P491" s="409"/>
      <c r="Q491" s="415"/>
      <c r="R491" s="152" t="s">
        <v>1909</v>
      </c>
      <c r="S491" s="92">
        <v>155</v>
      </c>
      <c r="T491" s="99">
        <v>1995</v>
      </c>
      <c r="U491" s="441" t="s">
        <v>1018</v>
      </c>
      <c r="V491" s="406" t="s">
        <v>7611</v>
      </c>
      <c r="W491" s="92"/>
      <c r="X491" s="92"/>
      <c r="Y491" s="442"/>
      <c r="Z491" s="443"/>
      <c r="AA491" s="443"/>
      <c r="AB491" s="443"/>
      <c r="AC491" s="443"/>
      <c r="AD491" s="92"/>
      <c r="AE491" s="443"/>
      <c r="AF491" s="443"/>
      <c r="AG491" s="92"/>
      <c r="AH491" s="411"/>
      <c r="AI491" s="412"/>
      <c r="AJ491" s="413"/>
      <c r="AK491" s="414"/>
      <c r="AL491" s="92"/>
    </row>
    <row r="492" spans="2:38" ht="39" x14ac:dyDescent="0.25">
      <c r="B492" s="406">
        <f t="shared" si="7"/>
        <v>484</v>
      </c>
      <c r="C492" s="445" t="s">
        <v>7641</v>
      </c>
      <c r="D492" s="92"/>
      <c r="E492" s="422" t="s">
        <v>7649</v>
      </c>
      <c r="F492" s="409">
        <v>0.56000000000000005</v>
      </c>
      <c r="G492" s="99">
        <v>1980</v>
      </c>
      <c r="H492" s="410" t="s">
        <v>7636</v>
      </c>
      <c r="I492" s="99">
        <v>8</v>
      </c>
      <c r="J492" s="92"/>
      <c r="K492" s="99"/>
      <c r="L492" s="440">
        <v>8</v>
      </c>
      <c r="M492" s="415"/>
      <c r="N492" s="415"/>
      <c r="O492" s="410"/>
      <c r="P492" s="410"/>
      <c r="Q492" s="415"/>
      <c r="R492" s="152"/>
      <c r="S492" s="92"/>
      <c r="T492" s="99"/>
      <c r="U492" s="441"/>
      <c r="V492" s="441"/>
      <c r="W492" s="92"/>
      <c r="X492" s="92"/>
      <c r="Y492" s="442"/>
      <c r="Z492" s="443"/>
      <c r="AA492" s="443"/>
      <c r="AB492" s="443"/>
      <c r="AC492" s="443"/>
      <c r="AD492" s="92"/>
      <c r="AE492" s="443"/>
      <c r="AF492" s="443"/>
      <c r="AG492" s="92"/>
      <c r="AH492" s="411"/>
      <c r="AI492" s="412"/>
      <c r="AJ492" s="413"/>
      <c r="AK492" s="414"/>
      <c r="AL492" s="92"/>
    </row>
    <row r="493" spans="2:38" ht="60" x14ac:dyDescent="0.25">
      <c r="B493" s="406">
        <f t="shared" si="7"/>
        <v>485</v>
      </c>
      <c r="C493" s="445"/>
      <c r="D493" s="92"/>
      <c r="E493" s="422"/>
      <c r="F493" s="409"/>
      <c r="G493" s="99"/>
      <c r="H493" s="410"/>
      <c r="I493" s="99"/>
      <c r="J493" s="92"/>
      <c r="K493" s="99"/>
      <c r="L493" s="440"/>
      <c r="M493" s="415"/>
      <c r="N493" s="415"/>
      <c r="O493" s="410"/>
      <c r="P493" s="410"/>
      <c r="Q493" s="415"/>
      <c r="R493" s="444"/>
      <c r="S493" s="92"/>
      <c r="T493" s="99"/>
      <c r="U493" s="441"/>
      <c r="V493" s="441"/>
      <c r="W493" s="92"/>
      <c r="X493" s="92"/>
      <c r="Y493" s="442"/>
      <c r="Z493" s="443"/>
      <c r="AA493" s="443"/>
      <c r="AB493" s="443"/>
      <c r="AC493" s="443"/>
      <c r="AD493" s="92"/>
      <c r="AE493" s="443"/>
      <c r="AF493" s="443"/>
      <c r="AG493" s="92"/>
      <c r="AH493" s="134" t="s">
        <v>7650</v>
      </c>
      <c r="AI493" s="124">
        <v>0.105</v>
      </c>
      <c r="AJ493" s="124">
        <v>2021</v>
      </c>
      <c r="AK493" s="427" t="s">
        <v>7651</v>
      </c>
      <c r="AL493" s="92"/>
    </row>
    <row r="494" spans="2:38" ht="25.5" x14ac:dyDescent="0.25">
      <c r="B494" s="406">
        <f t="shared" si="7"/>
        <v>486</v>
      </c>
      <c r="C494" s="445" t="s">
        <v>7641</v>
      </c>
      <c r="D494" s="92"/>
      <c r="E494" s="146"/>
      <c r="F494" s="99"/>
      <c r="G494" s="439"/>
      <c r="H494" s="99"/>
      <c r="I494" s="99"/>
      <c r="J494" s="92"/>
      <c r="K494" s="99"/>
      <c r="L494" s="440"/>
      <c r="M494" s="415"/>
      <c r="N494" s="415"/>
      <c r="O494" s="409"/>
      <c r="P494" s="409"/>
      <c r="Q494" s="415"/>
      <c r="R494" s="444" t="s">
        <v>1782</v>
      </c>
      <c r="S494" s="92">
        <v>56</v>
      </c>
      <c r="T494" s="99">
        <v>2016</v>
      </c>
      <c r="U494" s="441" t="s">
        <v>1073</v>
      </c>
      <c r="V494" s="406" t="s">
        <v>7611</v>
      </c>
      <c r="W494" s="92"/>
      <c r="X494" s="92"/>
      <c r="Y494" s="442"/>
      <c r="Z494" s="443"/>
      <c r="AA494" s="443"/>
      <c r="AB494" s="443"/>
      <c r="AC494" s="443"/>
      <c r="AD494" s="92"/>
      <c r="AE494" s="443"/>
      <c r="AF494" s="443"/>
      <c r="AG494" s="92"/>
      <c r="AH494" s="411"/>
      <c r="AI494" s="412"/>
      <c r="AJ494" s="413"/>
      <c r="AK494" s="414"/>
      <c r="AL494" s="92"/>
    </row>
    <row r="495" spans="2:38" x14ac:dyDescent="0.25">
      <c r="B495" s="406">
        <f t="shared" si="7"/>
        <v>487</v>
      </c>
      <c r="C495" s="445" t="s">
        <v>7641</v>
      </c>
      <c r="D495" s="92"/>
      <c r="E495" s="146" t="s">
        <v>7652</v>
      </c>
      <c r="F495" s="99">
        <v>0.46700000000000003</v>
      </c>
      <c r="G495" s="99">
        <v>2016</v>
      </c>
      <c r="H495" s="99" t="s">
        <v>1193</v>
      </c>
      <c r="I495" s="99">
        <v>15</v>
      </c>
      <c r="J495" s="92"/>
      <c r="K495" s="99"/>
      <c r="L495" s="440">
        <v>15</v>
      </c>
      <c r="M495" s="415"/>
      <c r="N495" s="415"/>
      <c r="O495" s="410"/>
      <c r="P495" s="410"/>
      <c r="Q495" s="415"/>
      <c r="R495" s="152"/>
      <c r="S495" s="92"/>
      <c r="T495" s="99"/>
      <c r="U495" s="441"/>
      <c r="V495" s="441"/>
      <c r="W495" s="92"/>
      <c r="X495" s="92"/>
      <c r="Y495" s="442"/>
      <c r="Z495" s="443"/>
      <c r="AA495" s="443"/>
      <c r="AB495" s="443"/>
      <c r="AC495" s="443"/>
      <c r="AD495" s="92"/>
      <c r="AE495" s="443"/>
      <c r="AF495" s="443"/>
      <c r="AG495" s="92"/>
      <c r="AH495" s="411"/>
      <c r="AI495" s="412"/>
      <c r="AJ495" s="413"/>
      <c r="AK495" s="414"/>
      <c r="AL495" s="92"/>
    </row>
    <row r="496" spans="2:38" ht="51" x14ac:dyDescent="0.25">
      <c r="B496" s="406">
        <f t="shared" si="7"/>
        <v>488</v>
      </c>
      <c r="C496" s="445" t="s">
        <v>7641</v>
      </c>
      <c r="D496" s="92"/>
      <c r="E496" s="146"/>
      <c r="F496" s="99"/>
      <c r="G496" s="439"/>
      <c r="H496" s="99"/>
      <c r="I496" s="99"/>
      <c r="J496" s="92"/>
      <c r="K496" s="99"/>
      <c r="L496" s="440"/>
      <c r="M496" s="415"/>
      <c r="N496" s="415"/>
      <c r="O496" s="410"/>
      <c r="P496" s="410"/>
      <c r="Q496" s="415"/>
      <c r="R496" s="152"/>
      <c r="S496" s="92"/>
      <c r="T496" s="99"/>
      <c r="U496" s="441"/>
      <c r="V496" s="441"/>
      <c r="W496" s="92"/>
      <c r="X496" s="92"/>
      <c r="Y496" s="413" t="s">
        <v>7653</v>
      </c>
      <c r="Z496" s="95">
        <v>0.64300000000000002</v>
      </c>
      <c r="AA496" s="95">
        <v>2016</v>
      </c>
      <c r="AB496" s="125" t="s">
        <v>267</v>
      </c>
      <c r="AC496" s="92">
        <v>19</v>
      </c>
      <c r="AD496" s="92"/>
      <c r="AE496" s="92"/>
      <c r="AF496" s="92">
        <v>19</v>
      </c>
      <c r="AG496" s="92"/>
      <c r="AH496" s="92"/>
      <c r="AI496" s="92"/>
      <c r="AJ496" s="92"/>
      <c r="AK496" s="92"/>
      <c r="AL496" s="92"/>
    </row>
    <row r="497" spans="2:38" ht="51" x14ac:dyDescent="0.25">
      <c r="B497" s="406">
        <f t="shared" si="7"/>
        <v>489</v>
      </c>
      <c r="C497" s="445" t="s">
        <v>7641</v>
      </c>
      <c r="D497" s="92"/>
      <c r="E497" s="146"/>
      <c r="F497" s="99"/>
      <c r="G497" s="439"/>
      <c r="H497" s="99"/>
      <c r="I497" s="99"/>
      <c r="J497" s="92"/>
      <c r="K497" s="99"/>
      <c r="L497" s="440"/>
      <c r="M497" s="415"/>
      <c r="N497" s="415"/>
      <c r="O497" s="410"/>
      <c r="P497" s="410"/>
      <c r="Q497" s="415"/>
      <c r="R497" s="152"/>
      <c r="S497" s="92"/>
      <c r="T497" s="99"/>
      <c r="U497" s="441"/>
      <c r="V497" s="441"/>
      <c r="W497" s="92"/>
      <c r="X497" s="92"/>
      <c r="Y497" s="413" t="s">
        <v>7653</v>
      </c>
      <c r="Z497" s="95">
        <v>1.266</v>
      </c>
      <c r="AA497" s="95">
        <v>2016</v>
      </c>
      <c r="AB497" s="125" t="s">
        <v>1001</v>
      </c>
      <c r="AC497" s="92">
        <v>43</v>
      </c>
      <c r="AD497" s="92"/>
      <c r="AE497" s="92"/>
      <c r="AF497" s="92">
        <v>43</v>
      </c>
      <c r="AG497" s="92"/>
      <c r="AH497" s="92"/>
      <c r="AI497" s="92"/>
      <c r="AJ497" s="92"/>
      <c r="AK497" s="92"/>
      <c r="AL497" s="92"/>
    </row>
    <row r="498" spans="2:38" ht="51" x14ac:dyDescent="0.25">
      <c r="B498" s="406">
        <f t="shared" si="7"/>
        <v>490</v>
      </c>
      <c r="C498" s="445" t="s">
        <v>7641</v>
      </c>
      <c r="D498" s="92"/>
      <c r="E498" s="146"/>
      <c r="F498" s="99"/>
      <c r="G498" s="439"/>
      <c r="H498" s="99"/>
      <c r="I498" s="99"/>
      <c r="J498" s="92"/>
      <c r="K498" s="99"/>
      <c r="L498" s="440"/>
      <c r="M498" s="415"/>
      <c r="N498" s="415"/>
      <c r="O498" s="410"/>
      <c r="P498" s="410"/>
      <c r="Q498" s="415"/>
      <c r="R498" s="152"/>
      <c r="S498" s="92"/>
      <c r="T498" s="99"/>
      <c r="U498" s="441"/>
      <c r="V498" s="441"/>
      <c r="W498" s="92"/>
      <c r="X498" s="92"/>
      <c r="Y498" s="413" t="s">
        <v>7653</v>
      </c>
      <c r="Z498" s="95">
        <v>0.79700000000000004</v>
      </c>
      <c r="AA498" s="95">
        <v>2016</v>
      </c>
      <c r="AB498" s="125" t="s">
        <v>656</v>
      </c>
      <c r="AC498" s="92"/>
      <c r="AD498" s="92"/>
      <c r="AE498" s="92"/>
      <c r="AF498" s="92"/>
      <c r="AG498" s="92"/>
      <c r="AH498" s="92"/>
      <c r="AI498" s="92"/>
      <c r="AJ498" s="92"/>
      <c r="AK498" s="92"/>
      <c r="AL498" s="92"/>
    </row>
    <row r="499" spans="2:38" ht="25.5" x14ac:dyDescent="0.25">
      <c r="B499" s="406">
        <f t="shared" si="7"/>
        <v>491</v>
      </c>
      <c r="C499" s="445" t="s">
        <v>7641</v>
      </c>
      <c r="D499" s="92"/>
      <c r="E499" s="146"/>
      <c r="F499" s="99"/>
      <c r="G499" s="439"/>
      <c r="H499" s="99"/>
      <c r="I499" s="99"/>
      <c r="J499" s="92"/>
      <c r="K499" s="99"/>
      <c r="L499" s="440"/>
      <c r="M499" s="415"/>
      <c r="N499" s="415"/>
      <c r="O499" s="409"/>
      <c r="P499" s="409"/>
      <c r="Q499" s="415"/>
      <c r="R499" s="152" t="s">
        <v>1913</v>
      </c>
      <c r="S499" s="92">
        <v>157</v>
      </c>
      <c r="T499" s="99">
        <v>2001</v>
      </c>
      <c r="U499" s="441" t="s">
        <v>1018</v>
      </c>
      <c r="V499" s="406" t="s">
        <v>7611</v>
      </c>
      <c r="W499" s="92"/>
      <c r="X499" s="92"/>
      <c r="Y499" s="413"/>
      <c r="Z499" s="95"/>
      <c r="AA499" s="95"/>
      <c r="AB499" s="125"/>
      <c r="AC499" s="92"/>
      <c r="AD499" s="92"/>
      <c r="AE499" s="92"/>
      <c r="AF499" s="92"/>
      <c r="AG499" s="92"/>
      <c r="AH499" s="92"/>
      <c r="AI499" s="92"/>
      <c r="AJ499" s="92"/>
      <c r="AK499" s="92"/>
      <c r="AL499" s="92"/>
    </row>
    <row r="500" spans="2:38" ht="51.75" x14ac:dyDescent="0.25">
      <c r="B500" s="406">
        <f t="shared" si="7"/>
        <v>492</v>
      </c>
      <c r="C500" s="445" t="s">
        <v>7641</v>
      </c>
      <c r="D500" s="92"/>
      <c r="E500" s="422" t="s">
        <v>7654</v>
      </c>
      <c r="F500" s="409">
        <v>1.1200000000000001</v>
      </c>
      <c r="G500" s="99">
        <v>1980</v>
      </c>
      <c r="H500" s="410" t="s">
        <v>7636</v>
      </c>
      <c r="I500" s="99">
        <v>16</v>
      </c>
      <c r="J500" s="92"/>
      <c r="K500" s="99"/>
      <c r="L500" s="440">
        <v>16</v>
      </c>
      <c r="M500" s="415"/>
      <c r="N500" s="415"/>
      <c r="O500" s="410"/>
      <c r="P500" s="410"/>
      <c r="Q500" s="415"/>
      <c r="R500" s="152"/>
      <c r="S500" s="92"/>
      <c r="T500" s="99"/>
      <c r="U500" s="441"/>
      <c r="V500" s="441"/>
      <c r="W500" s="92"/>
      <c r="X500" s="92"/>
      <c r="Y500" s="442"/>
      <c r="Z500" s="443"/>
      <c r="AA500" s="443"/>
      <c r="AB500" s="443"/>
      <c r="AC500" s="443"/>
      <c r="AD500" s="92"/>
      <c r="AE500" s="443"/>
      <c r="AF500" s="443"/>
      <c r="AG500" s="92"/>
      <c r="AH500" s="411"/>
      <c r="AI500" s="412"/>
      <c r="AJ500" s="413"/>
      <c r="AK500" s="414"/>
      <c r="AL500" s="92"/>
    </row>
    <row r="501" spans="2:38" ht="25.5" x14ac:dyDescent="0.25">
      <c r="B501" s="406">
        <f t="shared" si="7"/>
        <v>493</v>
      </c>
      <c r="C501" s="407" t="s">
        <v>7655</v>
      </c>
      <c r="D501" s="92"/>
      <c r="E501" s="146"/>
      <c r="F501" s="99"/>
      <c r="G501" s="439"/>
      <c r="H501" s="99"/>
      <c r="I501" s="99"/>
      <c r="J501" s="92"/>
      <c r="K501" s="99"/>
      <c r="L501" s="440"/>
      <c r="M501" s="112"/>
      <c r="N501" s="112"/>
      <c r="O501" s="99"/>
      <c r="P501" s="99"/>
      <c r="Q501" s="112"/>
      <c r="R501" s="152" t="s">
        <v>1744</v>
      </c>
      <c r="S501" s="92">
        <v>40</v>
      </c>
      <c r="T501" s="409">
        <v>1984</v>
      </c>
      <c r="U501" s="441" t="s">
        <v>1016</v>
      </c>
      <c r="V501" s="406" t="s">
        <v>6962</v>
      </c>
      <c r="W501" s="92"/>
      <c r="X501" s="92"/>
      <c r="Y501" s="442"/>
      <c r="Z501" s="443"/>
      <c r="AA501" s="443"/>
      <c r="AB501" s="443"/>
      <c r="AC501" s="443"/>
      <c r="AD501" s="92"/>
      <c r="AE501" s="443"/>
      <c r="AF501" s="443"/>
      <c r="AG501" s="92"/>
      <c r="AH501" s="411"/>
      <c r="AI501" s="412"/>
      <c r="AJ501" s="413"/>
      <c r="AK501" s="414"/>
      <c r="AL501" s="92"/>
    </row>
    <row r="502" spans="2:38" ht="39" x14ac:dyDescent="0.25">
      <c r="B502" s="406">
        <f t="shared" si="7"/>
        <v>494</v>
      </c>
      <c r="C502" s="407" t="s">
        <v>7655</v>
      </c>
      <c r="D502" s="92"/>
      <c r="E502" s="146"/>
      <c r="F502" s="99"/>
      <c r="G502" s="439"/>
      <c r="H502" s="99"/>
      <c r="I502" s="99"/>
      <c r="J502" s="92"/>
      <c r="K502" s="99"/>
      <c r="L502" s="440"/>
      <c r="M502" s="415" t="s">
        <v>7656</v>
      </c>
      <c r="N502" s="415" t="s">
        <v>7657</v>
      </c>
      <c r="O502" s="409">
        <v>0.70799999999999996</v>
      </c>
      <c r="P502" s="410" t="s">
        <v>1690</v>
      </c>
      <c r="Q502" s="415" t="s">
        <v>7658</v>
      </c>
      <c r="R502" s="152"/>
      <c r="S502" s="92"/>
      <c r="T502" s="99"/>
      <c r="U502" s="441"/>
      <c r="V502" s="441"/>
      <c r="W502" s="92"/>
      <c r="X502" s="92"/>
      <c r="Y502" s="442"/>
      <c r="Z502" s="443"/>
      <c r="AA502" s="443"/>
      <c r="AB502" s="443"/>
      <c r="AC502" s="443"/>
      <c r="AD502" s="92"/>
      <c r="AE502" s="443"/>
      <c r="AF502" s="443"/>
      <c r="AG502" s="92"/>
      <c r="AH502" s="411"/>
      <c r="AI502" s="412"/>
      <c r="AJ502" s="413"/>
      <c r="AK502" s="414"/>
      <c r="AL502" s="92"/>
    </row>
    <row r="503" spans="2:38" ht="51" x14ac:dyDescent="0.25">
      <c r="B503" s="406">
        <f t="shared" si="7"/>
        <v>495</v>
      </c>
      <c r="C503" s="407" t="s">
        <v>7655</v>
      </c>
      <c r="D503" s="92"/>
      <c r="E503" s="146"/>
      <c r="F503" s="99"/>
      <c r="G503" s="439"/>
      <c r="H503" s="99"/>
      <c r="I503" s="99"/>
      <c r="J503" s="92"/>
      <c r="K503" s="99"/>
      <c r="L503" s="440"/>
      <c r="M503" s="415"/>
      <c r="N503" s="415"/>
      <c r="O503" s="409"/>
      <c r="P503" s="410"/>
      <c r="Q503" s="415"/>
      <c r="R503" s="152"/>
      <c r="S503" s="92"/>
      <c r="T503" s="99"/>
      <c r="U503" s="441"/>
      <c r="V503" s="441"/>
      <c r="W503" s="92"/>
      <c r="X503" s="92"/>
      <c r="Y503" s="413" t="s">
        <v>7659</v>
      </c>
      <c r="Z503" s="412">
        <v>0.16</v>
      </c>
      <c r="AA503" s="413" t="s">
        <v>1760</v>
      </c>
      <c r="AB503" s="413" t="s">
        <v>468</v>
      </c>
      <c r="AC503" s="412">
        <v>7</v>
      </c>
      <c r="AD503" s="92"/>
      <c r="AE503" s="413"/>
      <c r="AF503" s="412">
        <v>7</v>
      </c>
      <c r="AG503" s="92"/>
      <c r="AH503" s="413" t="s">
        <v>7660</v>
      </c>
      <c r="AI503" s="412">
        <v>0.28000000000000003</v>
      </c>
      <c r="AJ503" s="413" t="s">
        <v>1760</v>
      </c>
      <c r="AK503" s="413" t="s">
        <v>186</v>
      </c>
      <c r="AL503" s="92"/>
    </row>
    <row r="504" spans="2:38" ht="38.25" x14ac:dyDescent="0.25">
      <c r="B504" s="406">
        <f t="shared" si="7"/>
        <v>496</v>
      </c>
      <c r="C504" s="407" t="s">
        <v>7655</v>
      </c>
      <c r="D504" s="92"/>
      <c r="E504" s="146"/>
      <c r="F504" s="99"/>
      <c r="G504" s="439"/>
      <c r="H504" s="99"/>
      <c r="I504" s="99"/>
      <c r="J504" s="92"/>
      <c r="K504" s="99"/>
      <c r="L504" s="440"/>
      <c r="M504" s="415"/>
      <c r="N504" s="415"/>
      <c r="O504" s="409"/>
      <c r="P504" s="410"/>
      <c r="Q504" s="415"/>
      <c r="R504" s="152"/>
      <c r="S504" s="92"/>
      <c r="T504" s="99"/>
      <c r="U504" s="441"/>
      <c r="V504" s="441"/>
      <c r="W504" s="92"/>
      <c r="X504" s="92"/>
      <c r="Y504" s="413" t="s">
        <v>7661</v>
      </c>
      <c r="Z504" s="412">
        <v>0.4</v>
      </c>
      <c r="AA504" s="413" t="s">
        <v>7662</v>
      </c>
      <c r="AB504" s="413" t="s">
        <v>7663</v>
      </c>
      <c r="AC504" s="412">
        <v>10</v>
      </c>
      <c r="AD504" s="92"/>
      <c r="AE504" s="413"/>
      <c r="AF504" s="412">
        <v>10</v>
      </c>
      <c r="AG504" s="92"/>
      <c r="AH504" s="413"/>
      <c r="AI504" s="412"/>
      <c r="AJ504" s="92"/>
      <c r="AK504" s="413"/>
      <c r="AL504" s="92"/>
    </row>
    <row r="505" spans="2:38" ht="38.25" x14ac:dyDescent="0.25">
      <c r="B505" s="406">
        <f t="shared" si="7"/>
        <v>497</v>
      </c>
      <c r="C505" s="407" t="s">
        <v>7655</v>
      </c>
      <c r="D505" s="92"/>
      <c r="E505" s="146"/>
      <c r="F505" s="99"/>
      <c r="G505" s="439"/>
      <c r="H505" s="99"/>
      <c r="I505" s="99"/>
      <c r="J505" s="92"/>
      <c r="K505" s="99"/>
      <c r="L505" s="440"/>
      <c r="M505" s="415"/>
      <c r="N505" s="415"/>
      <c r="O505" s="409"/>
      <c r="P505" s="410"/>
      <c r="Q505" s="415"/>
      <c r="R505" s="152"/>
      <c r="S505" s="92"/>
      <c r="T505" s="99"/>
      <c r="U505" s="441"/>
      <c r="V505" s="441"/>
      <c r="W505" s="92"/>
      <c r="X505" s="92"/>
      <c r="Y505" s="413"/>
      <c r="Z505" s="412"/>
      <c r="AA505" s="413"/>
      <c r="AB505" s="413"/>
      <c r="AC505" s="412"/>
      <c r="AD505" s="92"/>
      <c r="AE505" s="413"/>
      <c r="AF505" s="412"/>
      <c r="AG505" s="92"/>
      <c r="AH505" s="413" t="s">
        <v>7664</v>
      </c>
      <c r="AI505" s="412">
        <v>0.14000000000000001</v>
      </c>
      <c r="AJ505" s="92"/>
      <c r="AK505" s="413" t="s">
        <v>605</v>
      </c>
      <c r="AL505" s="92"/>
    </row>
    <row r="506" spans="2:38" ht="25.5" x14ac:dyDescent="0.25">
      <c r="B506" s="406">
        <f t="shared" si="7"/>
        <v>498</v>
      </c>
      <c r="C506" s="407" t="s">
        <v>7655</v>
      </c>
      <c r="D506" s="92"/>
      <c r="E506" s="422"/>
      <c r="F506" s="409"/>
      <c r="G506" s="408"/>
      <c r="H506" s="410"/>
      <c r="I506" s="409"/>
      <c r="J506" s="92"/>
      <c r="K506" s="410"/>
      <c r="L506" s="425"/>
      <c r="M506" s="112"/>
      <c r="N506" s="112"/>
      <c r="O506" s="99"/>
      <c r="P506" s="99"/>
      <c r="Q506" s="112"/>
      <c r="R506" s="152" t="s">
        <v>1759</v>
      </c>
      <c r="S506" s="92">
        <v>46</v>
      </c>
      <c r="T506" s="99">
        <v>2018</v>
      </c>
      <c r="U506" s="441" t="s">
        <v>1073</v>
      </c>
      <c r="V506" s="406" t="s">
        <v>7611</v>
      </c>
      <c r="W506" s="92"/>
      <c r="X506" s="92"/>
      <c r="Y506" s="442"/>
      <c r="Z506" s="443"/>
      <c r="AA506" s="443"/>
      <c r="AB506" s="443"/>
      <c r="AC506" s="443"/>
      <c r="AD506" s="92"/>
      <c r="AE506" s="443"/>
      <c r="AF506" s="443"/>
      <c r="AG506" s="92"/>
      <c r="AH506" s="411"/>
      <c r="AI506" s="412"/>
      <c r="AJ506" s="413"/>
      <c r="AK506" s="414"/>
      <c r="AL506" s="92"/>
    </row>
    <row r="507" spans="2:38" ht="39" x14ac:dyDescent="0.25">
      <c r="B507" s="406">
        <f t="shared" si="7"/>
        <v>499</v>
      </c>
      <c r="C507" s="407" t="s">
        <v>7655</v>
      </c>
      <c r="D507" s="92"/>
      <c r="E507" s="133" t="s">
        <v>7665</v>
      </c>
      <c r="F507" s="99">
        <v>0.76</v>
      </c>
      <c r="G507" s="410" t="s">
        <v>1637</v>
      </c>
      <c r="H507" s="110" t="s">
        <v>1193</v>
      </c>
      <c r="I507" s="409">
        <v>21</v>
      </c>
      <c r="J507" s="92"/>
      <c r="K507" s="410"/>
      <c r="L507" s="425">
        <v>21</v>
      </c>
      <c r="M507" s="112"/>
      <c r="N507" s="112"/>
      <c r="O507" s="99"/>
      <c r="P507" s="99"/>
      <c r="Q507" s="112"/>
      <c r="R507" s="152"/>
      <c r="S507" s="92"/>
      <c r="T507" s="99"/>
      <c r="U507" s="441"/>
      <c r="V507" s="441"/>
      <c r="W507" s="92"/>
      <c r="X507" s="92"/>
      <c r="Y507" s="442"/>
      <c r="Z507" s="443"/>
      <c r="AA507" s="443"/>
      <c r="AB507" s="443"/>
      <c r="AC507" s="443"/>
      <c r="AD507" s="92"/>
      <c r="AE507" s="443"/>
      <c r="AF507" s="443"/>
      <c r="AG507" s="92"/>
      <c r="AH507" s="411"/>
      <c r="AI507" s="412"/>
      <c r="AJ507" s="413"/>
      <c r="AK507" s="414"/>
      <c r="AL507" s="92"/>
    </row>
    <row r="508" spans="2:38" ht="39" x14ac:dyDescent="0.25">
      <c r="B508" s="406">
        <f t="shared" si="7"/>
        <v>500</v>
      </c>
      <c r="C508" s="407" t="s">
        <v>7655</v>
      </c>
      <c r="D508" s="92"/>
      <c r="E508" s="146"/>
      <c r="F508" s="99"/>
      <c r="G508" s="439"/>
      <c r="H508" s="99"/>
      <c r="I508" s="99"/>
      <c r="J508" s="92"/>
      <c r="K508" s="99"/>
      <c r="L508" s="440"/>
      <c r="M508" s="415" t="s">
        <v>7666</v>
      </c>
      <c r="N508" s="415" t="s">
        <v>7667</v>
      </c>
      <c r="O508" s="409">
        <v>2.4E-2</v>
      </c>
      <c r="P508" s="410" t="s">
        <v>1637</v>
      </c>
      <c r="Q508" s="415" t="s">
        <v>7668</v>
      </c>
      <c r="R508" s="152"/>
      <c r="S508" s="92"/>
      <c r="T508" s="99"/>
      <c r="U508" s="441"/>
      <c r="V508" s="441"/>
      <c r="W508" s="92"/>
      <c r="X508" s="92"/>
      <c r="Y508" s="442"/>
      <c r="Z508" s="443"/>
      <c r="AA508" s="443"/>
      <c r="AB508" s="443"/>
      <c r="AC508" s="443"/>
      <c r="AD508" s="92"/>
      <c r="AE508" s="443"/>
      <c r="AF508" s="443"/>
      <c r="AG508" s="92"/>
      <c r="AH508" s="411"/>
      <c r="AI508" s="412"/>
      <c r="AJ508" s="413"/>
      <c r="AK508" s="414"/>
      <c r="AL508" s="92"/>
    </row>
    <row r="509" spans="2:38" ht="63.75" x14ac:dyDescent="0.25">
      <c r="B509" s="406">
        <f t="shared" si="7"/>
        <v>501</v>
      </c>
      <c r="C509" s="407" t="s">
        <v>7655</v>
      </c>
      <c r="D509" s="92"/>
      <c r="E509" s="146"/>
      <c r="F509" s="99"/>
      <c r="G509" s="439"/>
      <c r="H509" s="99"/>
      <c r="I509" s="99"/>
      <c r="J509" s="92"/>
      <c r="K509" s="99"/>
      <c r="L509" s="440"/>
      <c r="M509" s="415"/>
      <c r="N509" s="415"/>
      <c r="O509" s="409"/>
      <c r="P509" s="410"/>
      <c r="Q509" s="415"/>
      <c r="R509" s="152"/>
      <c r="S509" s="92"/>
      <c r="T509" s="99"/>
      <c r="U509" s="441"/>
      <c r="V509" s="441"/>
      <c r="W509" s="92"/>
      <c r="X509" s="92"/>
      <c r="Y509" s="413" t="s">
        <v>7669</v>
      </c>
      <c r="Z509" s="412"/>
      <c r="AA509" s="413" t="s">
        <v>1807</v>
      </c>
      <c r="AB509" s="413" t="s">
        <v>7670</v>
      </c>
      <c r="AC509" s="412">
        <v>45</v>
      </c>
      <c r="AD509" s="92"/>
      <c r="AE509" s="412"/>
      <c r="AF509" s="412">
        <v>45</v>
      </c>
      <c r="AG509" s="92"/>
      <c r="AH509" s="413"/>
      <c r="AI509" s="412"/>
      <c r="AJ509" s="413"/>
      <c r="AK509" s="413"/>
      <c r="AL509" s="92"/>
    </row>
    <row r="510" spans="2:38" ht="51" x14ac:dyDescent="0.25">
      <c r="B510" s="406">
        <f t="shared" si="7"/>
        <v>502</v>
      </c>
      <c r="C510" s="407" t="s">
        <v>7655</v>
      </c>
      <c r="D510" s="92"/>
      <c r="E510" s="146"/>
      <c r="F510" s="99"/>
      <c r="G510" s="439"/>
      <c r="H510" s="99"/>
      <c r="I510" s="99"/>
      <c r="J510" s="92"/>
      <c r="K510" s="99"/>
      <c r="L510" s="440"/>
      <c r="M510" s="415"/>
      <c r="N510" s="415"/>
      <c r="O510" s="409"/>
      <c r="P510" s="410"/>
      <c r="Q510" s="415"/>
      <c r="R510" s="152"/>
      <c r="S510" s="92"/>
      <c r="T510" s="99"/>
      <c r="U510" s="441"/>
      <c r="V510" s="441"/>
      <c r="W510" s="92"/>
      <c r="X510" s="92"/>
      <c r="Y510" s="413" t="s">
        <v>7671</v>
      </c>
      <c r="Z510" s="412"/>
      <c r="AA510" s="413" t="s">
        <v>1807</v>
      </c>
      <c r="AB510" s="413" t="s">
        <v>7670</v>
      </c>
      <c r="AC510" s="412">
        <v>28</v>
      </c>
      <c r="AD510" s="92"/>
      <c r="AE510" s="412"/>
      <c r="AF510" s="412">
        <v>28</v>
      </c>
      <c r="AG510" s="92"/>
      <c r="AH510" s="413"/>
      <c r="AI510" s="412"/>
      <c r="AJ510" s="413"/>
      <c r="AK510" s="413"/>
      <c r="AL510" s="92"/>
    </row>
    <row r="511" spans="2:38" ht="25.5" x14ac:dyDescent="0.25">
      <c r="B511" s="406">
        <f t="shared" si="7"/>
        <v>503</v>
      </c>
      <c r="C511" s="445" t="s">
        <v>7672</v>
      </c>
      <c r="D511" s="92"/>
      <c r="E511" s="422"/>
      <c r="F511" s="409"/>
      <c r="G511" s="408"/>
      <c r="H511" s="410"/>
      <c r="I511" s="409"/>
      <c r="J511" s="92"/>
      <c r="K511" s="410"/>
      <c r="L511" s="425"/>
      <c r="M511" s="112"/>
      <c r="N511" s="112"/>
      <c r="O511" s="99"/>
      <c r="P511" s="99"/>
      <c r="Q511" s="112"/>
      <c r="R511" s="152" t="s">
        <v>1780</v>
      </c>
      <c r="S511" s="92">
        <v>55</v>
      </c>
      <c r="T511" s="99">
        <v>1995</v>
      </c>
      <c r="U511" s="441" t="s">
        <v>1016</v>
      </c>
      <c r="V511" s="406" t="s">
        <v>6913</v>
      </c>
      <c r="W511" s="92"/>
      <c r="X511" s="92"/>
      <c r="Y511" s="442"/>
      <c r="Z511" s="443"/>
      <c r="AA511" s="443"/>
      <c r="AB511" s="443"/>
      <c r="AC511" s="443"/>
      <c r="AD511" s="92"/>
      <c r="AE511" s="443"/>
      <c r="AF511" s="443"/>
      <c r="AG511" s="92"/>
      <c r="AH511" s="411"/>
      <c r="AI511" s="412"/>
      <c r="AJ511" s="413"/>
      <c r="AK511" s="414"/>
      <c r="AL511" s="92"/>
    </row>
    <row r="512" spans="2:38" ht="39" x14ac:dyDescent="0.25">
      <c r="B512" s="406">
        <f t="shared" si="7"/>
        <v>504</v>
      </c>
      <c r="C512" s="445" t="s">
        <v>7672</v>
      </c>
      <c r="D512" s="92"/>
      <c r="E512" s="146"/>
      <c r="F512" s="99"/>
      <c r="G512" s="439"/>
      <c r="H512" s="99"/>
      <c r="I512" s="99"/>
      <c r="J512" s="92"/>
      <c r="K512" s="99"/>
      <c r="L512" s="440"/>
      <c r="M512" s="415" t="s">
        <v>7673</v>
      </c>
      <c r="N512" s="415" t="s">
        <v>7674</v>
      </c>
      <c r="O512" s="409">
        <v>0.94</v>
      </c>
      <c r="P512" s="410" t="s">
        <v>1766</v>
      </c>
      <c r="Q512" s="415" t="s">
        <v>7658</v>
      </c>
      <c r="R512" s="152"/>
      <c r="S512" s="92"/>
      <c r="T512" s="99"/>
      <c r="U512" s="441"/>
      <c r="V512" s="441"/>
      <c r="W512" s="92"/>
      <c r="X512" s="92"/>
      <c r="Y512" s="442"/>
      <c r="Z512" s="443"/>
      <c r="AA512" s="443"/>
      <c r="AB512" s="443"/>
      <c r="AC512" s="443"/>
      <c r="AD512" s="92"/>
      <c r="AE512" s="443"/>
      <c r="AF512" s="443"/>
      <c r="AG512" s="92"/>
      <c r="AH512" s="411"/>
      <c r="AI512" s="412"/>
      <c r="AJ512" s="413"/>
      <c r="AK512" s="414"/>
      <c r="AL512" s="92"/>
    </row>
    <row r="513" spans="2:38" ht="25.5" x14ac:dyDescent="0.25">
      <c r="B513" s="406">
        <f t="shared" si="7"/>
        <v>505</v>
      </c>
      <c r="C513" s="445" t="s">
        <v>7672</v>
      </c>
      <c r="D513" s="92"/>
      <c r="E513" s="146"/>
      <c r="F513" s="99"/>
      <c r="G513" s="439"/>
      <c r="H513" s="99"/>
      <c r="I513" s="99"/>
      <c r="J513" s="92"/>
      <c r="K513" s="99"/>
      <c r="L513" s="440"/>
      <c r="M513" s="415"/>
      <c r="N513" s="415"/>
      <c r="O513" s="409"/>
      <c r="P513" s="410"/>
      <c r="Q513" s="415"/>
      <c r="R513" s="152"/>
      <c r="S513" s="92"/>
      <c r="T513" s="99"/>
      <c r="U513" s="441"/>
      <c r="V513" s="441"/>
      <c r="W513" s="92"/>
      <c r="X513" s="92"/>
      <c r="Y513" s="413" t="s">
        <v>7675</v>
      </c>
      <c r="Z513" s="412">
        <v>0.5</v>
      </c>
      <c r="AA513" s="413" t="s">
        <v>1786</v>
      </c>
      <c r="AB513" s="413" t="s">
        <v>468</v>
      </c>
      <c r="AC513" s="412">
        <v>8</v>
      </c>
      <c r="AD513" s="92"/>
      <c r="AE513" s="413"/>
      <c r="AF513" s="412">
        <v>8</v>
      </c>
      <c r="AG513" s="92"/>
      <c r="AH513" s="413" t="s">
        <v>7676</v>
      </c>
      <c r="AI513" s="412">
        <v>0.13</v>
      </c>
      <c r="AJ513" s="413" t="s">
        <v>1786</v>
      </c>
      <c r="AK513" s="413" t="s">
        <v>7058</v>
      </c>
      <c r="AL513" s="92"/>
    </row>
    <row r="514" spans="2:38" ht="38.25" x14ac:dyDescent="0.25">
      <c r="B514" s="406">
        <f t="shared" si="7"/>
        <v>506</v>
      </c>
      <c r="C514" s="445" t="s">
        <v>7672</v>
      </c>
      <c r="D514" s="92"/>
      <c r="E514" s="146"/>
      <c r="F514" s="99"/>
      <c r="G514" s="439"/>
      <c r="H514" s="99"/>
      <c r="I514" s="99"/>
      <c r="J514" s="92"/>
      <c r="K514" s="99"/>
      <c r="L514" s="440"/>
      <c r="M514" s="415"/>
      <c r="N514" s="415"/>
      <c r="O514" s="409"/>
      <c r="P514" s="410"/>
      <c r="Q514" s="415"/>
      <c r="R514" s="152"/>
      <c r="S514" s="92"/>
      <c r="T514" s="99"/>
      <c r="U514" s="441"/>
      <c r="V514" s="441"/>
      <c r="W514" s="92"/>
      <c r="X514" s="92"/>
      <c r="Y514" s="92"/>
      <c r="Z514" s="92"/>
      <c r="AA514" s="92"/>
      <c r="AB514" s="92"/>
      <c r="AC514" s="92"/>
      <c r="AD514" s="92"/>
      <c r="AE514" s="92"/>
      <c r="AF514" s="92"/>
      <c r="AG514" s="92"/>
      <c r="AH514" s="413" t="s">
        <v>7677</v>
      </c>
      <c r="AI514" s="412">
        <v>0.12</v>
      </c>
      <c r="AJ514" s="413" t="s">
        <v>1786</v>
      </c>
      <c r="AK514" s="413" t="s">
        <v>7678</v>
      </c>
      <c r="AL514" s="92"/>
    </row>
    <row r="515" spans="2:38" ht="25.5" x14ac:dyDescent="0.25">
      <c r="B515" s="406">
        <f t="shared" si="7"/>
        <v>507</v>
      </c>
      <c r="C515" s="445" t="s">
        <v>7672</v>
      </c>
      <c r="D515" s="92"/>
      <c r="E515" s="146"/>
      <c r="F515" s="99"/>
      <c r="G515" s="439"/>
      <c r="H515" s="99"/>
      <c r="I515" s="99"/>
      <c r="J515" s="92"/>
      <c r="K515" s="99"/>
      <c r="L515" s="440"/>
      <c r="M515" s="415"/>
      <c r="N515" s="415"/>
      <c r="O515" s="409"/>
      <c r="P515" s="410"/>
      <c r="Q515" s="415"/>
      <c r="R515" s="152" t="s">
        <v>6244</v>
      </c>
      <c r="S515" s="92">
        <v>48</v>
      </c>
      <c r="T515" s="99">
        <v>2020</v>
      </c>
      <c r="U515" s="441" t="s">
        <v>1073</v>
      </c>
      <c r="V515" s="406" t="s">
        <v>7623</v>
      </c>
      <c r="W515" s="92"/>
      <c r="X515" s="92"/>
      <c r="Y515" s="413"/>
      <c r="Z515" s="412"/>
      <c r="AA515" s="413"/>
      <c r="AB515" s="413"/>
      <c r="AC515" s="412"/>
      <c r="AD515" s="92"/>
      <c r="AE515" s="412"/>
      <c r="AF515" s="412"/>
      <c r="AG515" s="92"/>
      <c r="AH515" s="413"/>
      <c r="AI515" s="412"/>
      <c r="AJ515" s="413"/>
      <c r="AK515" s="413"/>
      <c r="AL515" s="92"/>
    </row>
    <row r="516" spans="2:38" ht="25.5" x14ac:dyDescent="0.25">
      <c r="B516" s="406">
        <f t="shared" si="7"/>
        <v>508</v>
      </c>
      <c r="C516" s="446" t="s">
        <v>6997</v>
      </c>
      <c r="D516" s="92"/>
      <c r="E516" s="146"/>
      <c r="F516" s="99"/>
      <c r="G516" s="439"/>
      <c r="H516" s="99"/>
      <c r="I516" s="99"/>
      <c r="J516" s="92"/>
      <c r="K516" s="99"/>
      <c r="L516" s="440"/>
      <c r="M516" s="415"/>
      <c r="N516" s="415"/>
      <c r="O516" s="409"/>
      <c r="P516" s="410"/>
      <c r="Q516" s="415"/>
      <c r="R516" s="152" t="s">
        <v>1780</v>
      </c>
      <c r="S516" s="92">
        <v>55</v>
      </c>
      <c r="T516" s="99">
        <v>1995</v>
      </c>
      <c r="U516" s="441" t="s">
        <v>1016</v>
      </c>
      <c r="V516" s="406" t="s">
        <v>7679</v>
      </c>
      <c r="W516" s="92"/>
      <c r="X516" s="92"/>
      <c r="Y516" s="442"/>
      <c r="Z516" s="443"/>
      <c r="AA516" s="443"/>
      <c r="AB516" s="443"/>
      <c r="AC516" s="443"/>
      <c r="AD516" s="92"/>
      <c r="AE516" s="443"/>
      <c r="AF516" s="443"/>
      <c r="AG516" s="92"/>
      <c r="AH516" s="411"/>
      <c r="AI516" s="412"/>
      <c r="AJ516" s="413"/>
      <c r="AK516" s="414"/>
      <c r="AL516" s="92"/>
    </row>
    <row r="517" spans="2:38" ht="26.25" x14ac:dyDescent="0.25">
      <c r="B517" s="406">
        <f t="shared" si="7"/>
        <v>509</v>
      </c>
      <c r="C517" s="446" t="s">
        <v>6997</v>
      </c>
      <c r="D517" s="92"/>
      <c r="E517" s="422" t="s">
        <v>7680</v>
      </c>
      <c r="F517" s="409">
        <v>0.7</v>
      </c>
      <c r="G517" s="99">
        <v>2008</v>
      </c>
      <c r="H517" s="410" t="s">
        <v>7681</v>
      </c>
      <c r="I517" s="99">
        <v>13</v>
      </c>
      <c r="J517" s="92"/>
      <c r="K517" s="99"/>
      <c r="L517" s="440">
        <v>13</v>
      </c>
      <c r="M517" s="415"/>
      <c r="N517" s="415"/>
      <c r="O517" s="409"/>
      <c r="P517" s="410"/>
      <c r="Q517" s="415"/>
      <c r="R517" s="152"/>
      <c r="S517" s="92"/>
      <c r="T517" s="99"/>
      <c r="U517" s="441"/>
      <c r="V517" s="441"/>
      <c r="W517" s="92"/>
      <c r="X517" s="92"/>
      <c r="Y517" s="442"/>
      <c r="Z517" s="443"/>
      <c r="AA517" s="443"/>
      <c r="AB517" s="443"/>
      <c r="AC517" s="443"/>
      <c r="AD517" s="92"/>
      <c r="AE517" s="443"/>
      <c r="AF517" s="443"/>
      <c r="AG517" s="92"/>
      <c r="AH517" s="411"/>
      <c r="AI517" s="412"/>
      <c r="AJ517" s="413"/>
      <c r="AK517" s="414"/>
      <c r="AL517" s="92"/>
    </row>
    <row r="518" spans="2:38" ht="39" x14ac:dyDescent="0.25">
      <c r="B518" s="406">
        <f t="shared" si="7"/>
        <v>510</v>
      </c>
      <c r="C518" s="446" t="s">
        <v>6997</v>
      </c>
      <c r="D518" s="92"/>
      <c r="E518" s="422"/>
      <c r="F518" s="409"/>
      <c r="G518" s="439"/>
      <c r="H518" s="410"/>
      <c r="I518" s="99"/>
      <c r="J518" s="92"/>
      <c r="K518" s="99"/>
      <c r="L518" s="440"/>
      <c r="M518" s="415" t="s">
        <v>7682</v>
      </c>
      <c r="N518" s="415" t="s">
        <v>7683</v>
      </c>
      <c r="O518" s="409">
        <v>0.24</v>
      </c>
      <c r="P518" s="410" t="s">
        <v>1766</v>
      </c>
      <c r="Q518" s="415" t="s">
        <v>7658</v>
      </c>
      <c r="R518" s="152"/>
      <c r="S518" s="92"/>
      <c r="T518" s="99"/>
      <c r="U518" s="441"/>
      <c r="V518" s="441"/>
      <c r="W518" s="92"/>
      <c r="X518" s="92"/>
      <c r="Y518" s="442"/>
      <c r="Z518" s="443"/>
      <c r="AA518" s="443"/>
      <c r="AB518" s="443"/>
      <c r="AC518" s="443"/>
      <c r="AD518" s="92"/>
      <c r="AE518" s="443"/>
      <c r="AF518" s="443"/>
      <c r="AG518" s="92"/>
      <c r="AH518" s="411"/>
      <c r="AI518" s="412"/>
      <c r="AJ518" s="413"/>
      <c r="AK518" s="414"/>
      <c r="AL518" s="92"/>
    </row>
    <row r="519" spans="2:38" ht="26.25" x14ac:dyDescent="0.25">
      <c r="B519" s="406">
        <f t="shared" si="7"/>
        <v>511</v>
      </c>
      <c r="C519" s="446" t="s">
        <v>6997</v>
      </c>
      <c r="D519" s="92"/>
      <c r="E519" s="422"/>
      <c r="F519" s="409"/>
      <c r="G519" s="410"/>
      <c r="H519" s="410"/>
      <c r="I519" s="99"/>
      <c r="J519" s="92"/>
      <c r="K519" s="99"/>
      <c r="L519" s="440"/>
      <c r="M519" s="415"/>
      <c r="N519" s="415" t="s">
        <v>7684</v>
      </c>
      <c r="O519" s="409">
        <v>0.06</v>
      </c>
      <c r="P519" s="410" t="s">
        <v>1712</v>
      </c>
      <c r="Q519" s="415" t="s">
        <v>7685</v>
      </c>
      <c r="R519" s="152"/>
      <c r="S519" s="92"/>
      <c r="T519" s="99"/>
      <c r="U519" s="441"/>
      <c r="V519" s="441"/>
      <c r="W519" s="92"/>
      <c r="X519" s="92"/>
      <c r="Y519" s="442"/>
      <c r="Z519" s="443"/>
      <c r="AA519" s="443"/>
      <c r="AB519" s="443"/>
      <c r="AC519" s="443"/>
      <c r="AD519" s="92"/>
      <c r="AE519" s="443"/>
      <c r="AF519" s="443"/>
      <c r="AG519" s="92"/>
      <c r="AH519" s="411"/>
      <c r="AI519" s="412"/>
      <c r="AJ519" s="413"/>
      <c r="AK519" s="414"/>
      <c r="AL519" s="92"/>
    </row>
    <row r="520" spans="2:38" ht="39" x14ac:dyDescent="0.25">
      <c r="B520" s="406">
        <f t="shared" ref="B520:B537" si="8">B519+1</f>
        <v>512</v>
      </c>
      <c r="C520" s="446" t="s">
        <v>6997</v>
      </c>
      <c r="D520" s="92"/>
      <c r="E520" s="422"/>
      <c r="F520" s="409"/>
      <c r="G520" s="410"/>
      <c r="H520" s="410"/>
      <c r="I520" s="99"/>
      <c r="J520" s="92"/>
      <c r="K520" s="99"/>
      <c r="L520" s="440"/>
      <c r="M520" s="415" t="s">
        <v>7686</v>
      </c>
      <c r="N520" s="415" t="s">
        <v>6998</v>
      </c>
      <c r="O520" s="409">
        <v>0.14000000000000001</v>
      </c>
      <c r="P520" s="410" t="s">
        <v>1712</v>
      </c>
      <c r="Q520" s="415" t="s">
        <v>7685</v>
      </c>
      <c r="R520" s="152"/>
      <c r="S520" s="92"/>
      <c r="T520" s="99"/>
      <c r="U520" s="441"/>
      <c r="V520" s="441"/>
      <c r="W520" s="92"/>
      <c r="X520" s="92"/>
      <c r="Y520" s="442"/>
      <c r="Z520" s="443"/>
      <c r="AA520" s="443"/>
      <c r="AB520" s="443"/>
      <c r="AC520" s="443"/>
      <c r="AD520" s="92"/>
      <c r="AE520" s="443"/>
      <c r="AF520" s="443"/>
      <c r="AG520" s="92"/>
      <c r="AH520" s="411"/>
      <c r="AI520" s="412"/>
      <c r="AJ520" s="413"/>
      <c r="AK520" s="414"/>
      <c r="AL520" s="92"/>
    </row>
    <row r="521" spans="2:38" ht="25.5" x14ac:dyDescent="0.25">
      <c r="B521" s="406">
        <f t="shared" si="8"/>
        <v>513</v>
      </c>
      <c r="C521" s="445" t="s">
        <v>7687</v>
      </c>
      <c r="D521" s="92"/>
      <c r="E521" s="422"/>
      <c r="F521" s="409"/>
      <c r="G521" s="408"/>
      <c r="H521" s="410"/>
      <c r="I521" s="409"/>
      <c r="J521" s="92"/>
      <c r="K521" s="410"/>
      <c r="L521" s="425"/>
      <c r="M521" s="415"/>
      <c r="N521" s="415"/>
      <c r="O521" s="409"/>
      <c r="P521" s="409"/>
      <c r="Q521" s="415"/>
      <c r="R521" s="152" t="s">
        <v>1750</v>
      </c>
      <c r="S521" s="92">
        <v>42</v>
      </c>
      <c r="T521" s="99">
        <v>1968</v>
      </c>
      <c r="U521" s="441" t="s">
        <v>1018</v>
      </c>
      <c r="V521" s="406" t="s">
        <v>6913</v>
      </c>
      <c r="W521" s="92"/>
      <c r="X521" s="92"/>
      <c r="Y521" s="442"/>
      <c r="Z521" s="443"/>
      <c r="AA521" s="443"/>
      <c r="AB521" s="443"/>
      <c r="AC521" s="443"/>
      <c r="AD521" s="92"/>
      <c r="AE521" s="443"/>
      <c r="AF521" s="443"/>
      <c r="AG521" s="92"/>
      <c r="AH521" s="411"/>
      <c r="AI521" s="412"/>
      <c r="AJ521" s="413"/>
      <c r="AK521" s="414"/>
      <c r="AL521" s="92"/>
    </row>
    <row r="522" spans="2:38" ht="77.25" x14ac:dyDescent="0.25">
      <c r="B522" s="406">
        <f t="shared" si="8"/>
        <v>514</v>
      </c>
      <c r="C522" s="445" t="s">
        <v>7687</v>
      </c>
      <c r="D522" s="92"/>
      <c r="E522" s="422" t="s">
        <v>7688</v>
      </c>
      <c r="F522" s="409">
        <v>0.21</v>
      </c>
      <c r="G522" s="99">
        <v>1968</v>
      </c>
      <c r="H522" s="410" t="s">
        <v>247</v>
      </c>
      <c r="I522" s="409">
        <v>4</v>
      </c>
      <c r="J522" s="92"/>
      <c r="K522" s="99"/>
      <c r="L522" s="440">
        <v>4</v>
      </c>
      <c r="M522" s="415"/>
      <c r="N522" s="415"/>
      <c r="O522" s="409"/>
      <c r="P522" s="410"/>
      <c r="Q522" s="415"/>
      <c r="R522" s="152"/>
      <c r="S522" s="92"/>
      <c r="T522" s="99"/>
      <c r="U522" s="441"/>
      <c r="V522" s="441"/>
      <c r="W522" s="92"/>
      <c r="X522" s="92"/>
      <c r="Y522" s="442"/>
      <c r="Z522" s="443"/>
      <c r="AA522" s="443"/>
      <c r="AB522" s="443"/>
      <c r="AC522" s="443"/>
      <c r="AD522" s="92"/>
      <c r="AE522" s="443"/>
      <c r="AF522" s="443"/>
      <c r="AG522" s="92"/>
      <c r="AH522" s="411"/>
      <c r="AI522" s="412"/>
      <c r="AJ522" s="413"/>
      <c r="AK522" s="414"/>
      <c r="AL522" s="92"/>
    </row>
    <row r="523" spans="2:38" ht="39" x14ac:dyDescent="0.25">
      <c r="B523" s="406">
        <f t="shared" si="8"/>
        <v>515</v>
      </c>
      <c r="C523" s="445" t="s">
        <v>7687</v>
      </c>
      <c r="D523" s="92"/>
      <c r="E523" s="422" t="s">
        <v>7689</v>
      </c>
      <c r="F523" s="409">
        <v>0.79</v>
      </c>
      <c r="G523" s="410" t="s">
        <v>1669</v>
      </c>
      <c r="H523" s="410" t="s">
        <v>7690</v>
      </c>
      <c r="I523" s="409">
        <v>8</v>
      </c>
      <c r="J523" s="92"/>
      <c r="K523" s="99"/>
      <c r="L523" s="440">
        <v>8</v>
      </c>
      <c r="M523" s="428"/>
      <c r="N523" s="428"/>
      <c r="O523" s="409"/>
      <c r="P523" s="410"/>
      <c r="Q523" s="408"/>
      <c r="R523" s="152"/>
      <c r="S523" s="92"/>
      <c r="T523" s="99"/>
      <c r="U523" s="441"/>
      <c r="V523" s="441"/>
      <c r="W523" s="92"/>
      <c r="X523" s="92"/>
      <c r="Y523" s="442"/>
      <c r="Z523" s="443"/>
      <c r="AA523" s="443"/>
      <c r="AB523" s="443"/>
      <c r="AC523" s="443"/>
      <c r="AD523" s="92"/>
      <c r="AE523" s="443"/>
      <c r="AF523" s="443"/>
      <c r="AG523" s="92"/>
      <c r="AH523" s="411"/>
      <c r="AI523" s="412"/>
      <c r="AJ523" s="413"/>
      <c r="AK523" s="414"/>
      <c r="AL523" s="92"/>
    </row>
    <row r="524" spans="2:38" ht="51" x14ac:dyDescent="0.25">
      <c r="B524" s="406">
        <f t="shared" si="8"/>
        <v>516</v>
      </c>
      <c r="C524" s="445" t="s">
        <v>7687</v>
      </c>
      <c r="D524" s="92"/>
      <c r="E524" s="422"/>
      <c r="F524" s="409"/>
      <c r="G524" s="410"/>
      <c r="H524" s="410"/>
      <c r="I524" s="409"/>
      <c r="J524" s="92"/>
      <c r="K524" s="99"/>
      <c r="L524" s="440"/>
      <c r="M524" s="428"/>
      <c r="N524" s="428"/>
      <c r="O524" s="409"/>
      <c r="P524" s="410"/>
      <c r="Q524" s="408"/>
      <c r="R524" s="152"/>
      <c r="S524" s="92"/>
      <c r="T524" s="99"/>
      <c r="U524" s="441"/>
      <c r="V524" s="441"/>
      <c r="W524" s="92"/>
      <c r="X524" s="92"/>
      <c r="Y524" s="413" t="s">
        <v>7691</v>
      </c>
      <c r="Z524" s="413" t="s">
        <v>7692</v>
      </c>
      <c r="AA524" s="412">
        <v>2000</v>
      </c>
      <c r="AB524" s="413" t="s">
        <v>5940</v>
      </c>
      <c r="AC524" s="412">
        <v>30</v>
      </c>
      <c r="AD524" s="92"/>
      <c r="AE524" s="413"/>
      <c r="AF524" s="412">
        <v>30</v>
      </c>
      <c r="AG524" s="92"/>
      <c r="AH524" s="92"/>
      <c r="AI524" s="92"/>
      <c r="AJ524" s="92"/>
      <c r="AK524" s="92"/>
      <c r="AL524" s="92"/>
    </row>
    <row r="525" spans="2:38" ht="51" x14ac:dyDescent="0.25">
      <c r="B525" s="406">
        <f t="shared" si="8"/>
        <v>517</v>
      </c>
      <c r="C525" s="448" t="s">
        <v>7687</v>
      </c>
      <c r="D525" s="92"/>
      <c r="E525" s="429"/>
      <c r="F525" s="430"/>
      <c r="G525" s="154"/>
      <c r="H525" s="154"/>
      <c r="I525" s="430"/>
      <c r="J525" s="92"/>
      <c r="K525" s="449"/>
      <c r="L525" s="450"/>
      <c r="M525" s="431"/>
      <c r="N525" s="431"/>
      <c r="O525" s="430"/>
      <c r="P525" s="154"/>
      <c r="Q525" s="432"/>
      <c r="R525" s="444"/>
      <c r="S525" s="92"/>
      <c r="T525" s="99"/>
      <c r="U525" s="451"/>
      <c r="V525" s="451"/>
      <c r="W525" s="92"/>
      <c r="X525" s="92"/>
      <c r="Y525" s="433" t="s">
        <v>7693</v>
      </c>
      <c r="Z525" s="433" t="s">
        <v>7694</v>
      </c>
      <c r="AA525" s="434">
        <v>2000</v>
      </c>
      <c r="AB525" s="433" t="s">
        <v>5940</v>
      </c>
      <c r="AC525" s="434">
        <v>38</v>
      </c>
      <c r="AD525" s="92"/>
      <c r="AE525" s="433"/>
      <c r="AF525" s="434">
        <v>30</v>
      </c>
      <c r="AG525" s="92"/>
      <c r="AH525" s="103"/>
      <c r="AI525" s="103"/>
      <c r="AJ525" s="103"/>
      <c r="AK525" s="103"/>
      <c r="AL525" s="92"/>
    </row>
    <row r="526" spans="2:38" ht="25.5" x14ac:dyDescent="0.25">
      <c r="B526" s="406">
        <f t="shared" si="8"/>
        <v>518</v>
      </c>
      <c r="C526" s="448" t="s">
        <v>7687</v>
      </c>
      <c r="D526" s="92"/>
      <c r="E526" s="92"/>
      <c r="F526" s="92"/>
      <c r="G526" s="92"/>
      <c r="H526" s="92"/>
      <c r="I526" s="92"/>
      <c r="J526" s="92"/>
      <c r="K526" s="92"/>
      <c r="L526" s="92"/>
      <c r="M526" s="92"/>
      <c r="N526" s="92"/>
      <c r="O526" s="92"/>
      <c r="P526" s="92"/>
      <c r="Q526" s="92"/>
      <c r="R526" s="413" t="s">
        <v>1771</v>
      </c>
      <c r="S526" s="92">
        <v>51</v>
      </c>
      <c r="T526" s="452">
        <v>2021</v>
      </c>
      <c r="U526" s="95" t="s">
        <v>1073</v>
      </c>
      <c r="V526" s="406" t="s">
        <v>7623</v>
      </c>
      <c r="W526" s="92"/>
      <c r="X526" s="92"/>
      <c r="Y526" s="92"/>
      <c r="Z526" s="92"/>
      <c r="AA526" s="92"/>
      <c r="AB526" s="92"/>
      <c r="AC526" s="92"/>
      <c r="AD526" s="92"/>
      <c r="AE526" s="92"/>
      <c r="AF526" s="92"/>
      <c r="AG526" s="92"/>
      <c r="AH526" s="92"/>
      <c r="AI526" s="92"/>
      <c r="AJ526" s="92"/>
      <c r="AK526" s="92"/>
      <c r="AL526" s="92"/>
    </row>
    <row r="527" spans="2:38" ht="75" x14ac:dyDescent="0.25">
      <c r="B527" s="406">
        <f t="shared" si="8"/>
        <v>519</v>
      </c>
      <c r="C527" s="448" t="s">
        <v>7687</v>
      </c>
      <c r="D527" s="92"/>
      <c r="E527" s="123" t="s">
        <v>7695</v>
      </c>
      <c r="F527" s="95">
        <v>8.0000000000000002E-3</v>
      </c>
      <c r="G527" s="95">
        <v>2021</v>
      </c>
      <c r="H527" s="122" t="s">
        <v>7613</v>
      </c>
      <c r="I527" s="95">
        <v>1</v>
      </c>
      <c r="J527" s="92"/>
      <c r="K527" s="92"/>
      <c r="L527" s="95">
        <v>1</v>
      </c>
      <c r="M527" s="92"/>
      <c r="N527" s="92"/>
      <c r="O527" s="92"/>
      <c r="P527" s="92"/>
      <c r="Q527" s="92"/>
      <c r="R527" s="92"/>
      <c r="S527" s="92"/>
      <c r="T527" s="452"/>
      <c r="U527" s="95"/>
      <c r="V527" s="95"/>
      <c r="W527" s="92"/>
      <c r="X527" s="92"/>
      <c r="Y527" s="92"/>
      <c r="Z527" s="92"/>
      <c r="AA527" s="92"/>
      <c r="AB527" s="92"/>
      <c r="AC527" s="92"/>
      <c r="AD527" s="92"/>
      <c r="AE527" s="92"/>
      <c r="AF527" s="92"/>
      <c r="AG527" s="92"/>
      <c r="AH527" s="92"/>
      <c r="AI527" s="92"/>
      <c r="AJ527" s="92"/>
      <c r="AK527" s="92"/>
      <c r="AL527" s="92"/>
    </row>
    <row r="528" spans="2:38" ht="75" x14ac:dyDescent="0.25">
      <c r="B528" s="406">
        <f t="shared" si="8"/>
        <v>520</v>
      </c>
      <c r="C528" s="448" t="s">
        <v>7687</v>
      </c>
      <c r="D528" s="92"/>
      <c r="E528" s="92"/>
      <c r="F528" s="92"/>
      <c r="G528" s="92"/>
      <c r="H528" s="92"/>
      <c r="I528" s="92"/>
      <c r="J528" s="92"/>
      <c r="K528" s="92"/>
      <c r="L528" s="92"/>
      <c r="M528" s="92"/>
      <c r="N528" s="92"/>
      <c r="O528" s="92"/>
      <c r="P528" s="92"/>
      <c r="Q528" s="92"/>
      <c r="R528" s="92"/>
      <c r="S528" s="92"/>
      <c r="T528" s="452"/>
      <c r="U528" s="95"/>
      <c r="V528" s="95"/>
      <c r="W528" s="92"/>
      <c r="X528" s="92"/>
      <c r="Y528" s="92"/>
      <c r="Z528" s="92"/>
      <c r="AA528" s="92"/>
      <c r="AB528" s="92"/>
      <c r="AC528" s="92"/>
      <c r="AD528" s="92"/>
      <c r="AE528" s="92"/>
      <c r="AF528" s="92"/>
      <c r="AG528" s="92"/>
      <c r="AH528" s="125" t="s">
        <v>7696</v>
      </c>
      <c r="AI528" s="95">
        <v>0.11899999999999999</v>
      </c>
      <c r="AJ528" s="95">
        <v>2021</v>
      </c>
      <c r="AK528" s="123" t="s">
        <v>32</v>
      </c>
      <c r="AL528" s="92"/>
    </row>
    <row r="529" spans="2:38" ht="60" x14ac:dyDescent="0.25">
      <c r="B529" s="406">
        <f t="shared" si="8"/>
        <v>521</v>
      </c>
      <c r="C529" s="448" t="s">
        <v>7687</v>
      </c>
      <c r="D529" s="92"/>
      <c r="E529" s="92"/>
      <c r="F529" s="92"/>
      <c r="G529" s="92"/>
      <c r="H529" s="92"/>
      <c r="I529" s="92"/>
      <c r="J529" s="92"/>
      <c r="K529" s="92"/>
      <c r="L529" s="92"/>
      <c r="M529" s="92"/>
      <c r="N529" s="92"/>
      <c r="O529" s="92"/>
      <c r="P529" s="92"/>
      <c r="Q529" s="92"/>
      <c r="R529" s="125" t="s">
        <v>7697</v>
      </c>
      <c r="S529" s="92"/>
      <c r="T529" s="452">
        <v>2021</v>
      </c>
      <c r="U529" s="95" t="s">
        <v>1073</v>
      </c>
      <c r="V529" s="406" t="s">
        <v>7623</v>
      </c>
      <c r="W529" s="92"/>
      <c r="X529" s="92"/>
      <c r="Y529" s="92"/>
      <c r="Z529" s="92"/>
      <c r="AA529" s="92"/>
      <c r="AB529" s="92"/>
      <c r="AC529" s="92"/>
      <c r="AD529" s="92"/>
      <c r="AE529" s="92"/>
      <c r="AF529" s="92"/>
      <c r="AG529" s="92"/>
      <c r="AH529" s="92"/>
      <c r="AI529" s="92"/>
      <c r="AJ529" s="92"/>
      <c r="AK529" s="92"/>
      <c r="AL529" s="92"/>
    </row>
    <row r="530" spans="2:38" ht="60" x14ac:dyDescent="0.25">
      <c r="B530" s="406">
        <f t="shared" si="8"/>
        <v>522</v>
      </c>
      <c r="C530" s="448" t="s">
        <v>7687</v>
      </c>
      <c r="D530" s="92"/>
      <c r="E530" s="122" t="s">
        <v>1079</v>
      </c>
      <c r="F530" s="95">
        <v>0.06</v>
      </c>
      <c r="G530" s="95">
        <v>2021</v>
      </c>
      <c r="H530" s="122" t="s">
        <v>7698</v>
      </c>
      <c r="I530" s="95">
        <v>2</v>
      </c>
      <c r="J530" s="92"/>
      <c r="K530" s="92"/>
      <c r="L530" s="95">
        <v>2</v>
      </c>
      <c r="M530" s="92"/>
      <c r="N530" s="92"/>
      <c r="O530" s="92"/>
      <c r="P530" s="92"/>
      <c r="Q530" s="92"/>
      <c r="R530" s="92"/>
      <c r="S530" s="92"/>
      <c r="T530" s="452"/>
      <c r="U530" s="95"/>
      <c r="V530" s="95"/>
      <c r="W530" s="92"/>
      <c r="X530" s="92"/>
      <c r="Y530" s="92"/>
      <c r="Z530" s="92"/>
      <c r="AA530" s="92"/>
      <c r="AB530" s="92"/>
      <c r="AC530" s="92"/>
      <c r="AD530" s="92"/>
      <c r="AE530" s="92"/>
      <c r="AF530" s="92"/>
      <c r="AG530" s="92"/>
      <c r="AH530" s="92"/>
      <c r="AI530" s="92"/>
      <c r="AJ530" s="92"/>
      <c r="AK530" s="92"/>
      <c r="AL530" s="92"/>
    </row>
    <row r="531" spans="2:38" ht="45" x14ac:dyDescent="0.25">
      <c r="B531" s="406">
        <f t="shared" si="8"/>
        <v>523</v>
      </c>
      <c r="C531" s="448" t="s">
        <v>7687</v>
      </c>
      <c r="D531" s="92"/>
      <c r="E531" s="92"/>
      <c r="F531" s="92"/>
      <c r="G531" s="95">
        <v>2021</v>
      </c>
      <c r="H531" s="92"/>
      <c r="I531" s="92"/>
      <c r="J531" s="92"/>
      <c r="K531" s="92"/>
      <c r="L531" s="92"/>
      <c r="M531" s="92"/>
      <c r="N531" s="92"/>
      <c r="O531" s="92"/>
      <c r="P531" s="92"/>
      <c r="Q531" s="92"/>
      <c r="R531" s="125" t="s">
        <v>7699</v>
      </c>
      <c r="S531" s="92"/>
      <c r="T531" s="452">
        <v>2021</v>
      </c>
      <c r="U531" s="95" t="s">
        <v>1073</v>
      </c>
      <c r="V531" s="406" t="s">
        <v>7700</v>
      </c>
      <c r="W531" s="92"/>
      <c r="X531" s="92"/>
      <c r="Y531" s="92"/>
      <c r="Z531" s="92"/>
      <c r="AA531" s="92"/>
      <c r="AB531" s="92"/>
      <c r="AC531" s="92"/>
      <c r="AD531" s="92"/>
      <c r="AE531" s="92"/>
      <c r="AF531" s="92"/>
      <c r="AG531" s="92"/>
      <c r="AH531" s="92"/>
      <c r="AI531" s="92"/>
      <c r="AJ531" s="92"/>
      <c r="AK531" s="92"/>
      <c r="AL531" s="92"/>
    </row>
    <row r="532" spans="2:38" ht="30" x14ac:dyDescent="0.25">
      <c r="B532" s="406">
        <f t="shared" si="8"/>
        <v>524</v>
      </c>
      <c r="C532" s="448" t="s">
        <v>7687</v>
      </c>
      <c r="D532" s="92"/>
      <c r="E532" s="122" t="s">
        <v>7701</v>
      </c>
      <c r="F532" s="95">
        <v>0.04</v>
      </c>
      <c r="G532" s="95">
        <v>2021</v>
      </c>
      <c r="H532" s="122" t="s">
        <v>7698</v>
      </c>
      <c r="I532" s="95">
        <v>2</v>
      </c>
      <c r="J532" s="92"/>
      <c r="K532" s="92"/>
      <c r="L532" s="95">
        <v>2</v>
      </c>
      <c r="M532" s="92"/>
      <c r="N532" s="92"/>
      <c r="O532" s="92"/>
      <c r="P532" s="92"/>
      <c r="Q532" s="92"/>
      <c r="R532" s="92"/>
      <c r="S532" s="92"/>
      <c r="T532" s="452"/>
      <c r="U532" s="95"/>
      <c r="V532" s="95"/>
      <c r="W532" s="92"/>
      <c r="X532" s="92"/>
      <c r="Y532" s="92"/>
      <c r="Z532" s="92"/>
      <c r="AA532" s="92"/>
      <c r="AB532" s="92"/>
      <c r="AC532" s="92"/>
      <c r="AD532" s="92"/>
      <c r="AE532" s="92"/>
      <c r="AF532" s="92"/>
      <c r="AG532" s="92"/>
      <c r="AH532" s="92"/>
      <c r="AI532" s="92"/>
      <c r="AJ532" s="92"/>
      <c r="AK532" s="92"/>
      <c r="AL532" s="92"/>
    </row>
    <row r="533" spans="2:38" ht="45" x14ac:dyDescent="0.25">
      <c r="B533" s="406">
        <f t="shared" si="8"/>
        <v>525</v>
      </c>
      <c r="C533" s="448" t="s">
        <v>7687</v>
      </c>
      <c r="D533" s="92"/>
      <c r="E533" s="92"/>
      <c r="F533" s="92"/>
      <c r="G533" s="95">
        <v>2021</v>
      </c>
      <c r="H533" s="92"/>
      <c r="I533" s="92"/>
      <c r="J533" s="92"/>
      <c r="K533" s="92"/>
      <c r="L533" s="92"/>
      <c r="M533" s="92"/>
      <c r="N533" s="92"/>
      <c r="O533" s="92"/>
      <c r="P533" s="92"/>
      <c r="Q533" s="92"/>
      <c r="R533" s="453" t="s">
        <v>7702</v>
      </c>
      <c r="S533" s="92"/>
      <c r="T533" s="452">
        <v>2021</v>
      </c>
      <c r="U533" s="95" t="s">
        <v>1073</v>
      </c>
      <c r="V533" s="406" t="s">
        <v>7700</v>
      </c>
      <c r="W533" s="92"/>
      <c r="X533" s="92"/>
      <c r="Y533" s="92"/>
      <c r="Z533" s="92"/>
      <c r="AA533" s="92"/>
      <c r="AB533" s="92"/>
      <c r="AC533" s="92"/>
      <c r="AD533" s="92"/>
      <c r="AE533" s="92"/>
      <c r="AF533" s="92"/>
      <c r="AG533" s="92"/>
      <c r="AH533" s="92"/>
      <c r="AI533" s="92"/>
      <c r="AJ533" s="92"/>
      <c r="AK533" s="92"/>
      <c r="AL533" s="92"/>
    </row>
    <row r="534" spans="2:38" ht="75" x14ac:dyDescent="0.25">
      <c r="B534" s="406">
        <f t="shared" si="8"/>
        <v>526</v>
      </c>
      <c r="C534" s="448" t="s">
        <v>7687</v>
      </c>
      <c r="D534" s="92"/>
      <c r="E534" s="122" t="s">
        <v>7703</v>
      </c>
      <c r="F534" s="95">
        <v>0.01</v>
      </c>
      <c r="G534" s="95">
        <v>2021</v>
      </c>
      <c r="H534" s="454" t="s">
        <v>7698</v>
      </c>
      <c r="I534" s="95">
        <v>1</v>
      </c>
      <c r="J534" s="92"/>
      <c r="K534" s="92"/>
      <c r="L534" s="95">
        <v>1</v>
      </c>
      <c r="M534" s="92"/>
      <c r="N534" s="92"/>
      <c r="O534" s="92"/>
      <c r="P534" s="92"/>
      <c r="Q534" s="92"/>
      <c r="R534" s="92"/>
      <c r="S534" s="92"/>
      <c r="T534" s="452"/>
      <c r="U534" s="95"/>
      <c r="V534" s="95"/>
      <c r="W534" s="92"/>
      <c r="X534" s="92"/>
      <c r="Y534" s="92"/>
      <c r="Z534" s="92"/>
      <c r="AA534" s="92"/>
      <c r="AB534" s="92"/>
      <c r="AC534" s="92"/>
      <c r="AD534" s="92"/>
      <c r="AE534" s="92"/>
      <c r="AF534" s="92"/>
      <c r="AG534" s="92"/>
      <c r="AH534" s="92"/>
      <c r="AI534" s="92"/>
      <c r="AJ534" s="92"/>
      <c r="AK534" s="92"/>
      <c r="AL534" s="92"/>
    </row>
    <row r="535" spans="2:38" ht="90" x14ac:dyDescent="0.25">
      <c r="B535" s="406">
        <f t="shared" si="8"/>
        <v>527</v>
      </c>
      <c r="C535" s="455" t="s">
        <v>7704</v>
      </c>
      <c r="D535" s="92"/>
      <c r="E535" s="92"/>
      <c r="F535" s="95"/>
      <c r="G535" s="95"/>
      <c r="H535" s="95"/>
      <c r="I535" s="95"/>
      <c r="J535" s="92"/>
      <c r="K535" s="95"/>
      <c r="L535" s="95"/>
      <c r="M535" s="92"/>
      <c r="N535" s="92"/>
      <c r="O535" s="92"/>
      <c r="P535" s="92"/>
      <c r="Q535" s="92"/>
      <c r="R535" s="453" t="s">
        <v>7705</v>
      </c>
      <c r="S535" s="92"/>
      <c r="T535" s="452">
        <v>2022</v>
      </c>
      <c r="U535" s="95"/>
      <c r="V535" s="95"/>
      <c r="W535" s="92"/>
      <c r="X535" s="92"/>
      <c r="Y535" s="92"/>
      <c r="Z535" s="92"/>
      <c r="AA535" s="92"/>
      <c r="AB535" s="92"/>
      <c r="AC535" s="92"/>
      <c r="AD535" s="92"/>
      <c r="AE535" s="92"/>
      <c r="AF535" s="92"/>
      <c r="AG535" s="92"/>
      <c r="AH535" s="92"/>
      <c r="AI535" s="92"/>
      <c r="AJ535" s="92"/>
      <c r="AK535" s="92"/>
      <c r="AL535" s="92"/>
    </row>
    <row r="536" spans="2:38" ht="45" x14ac:dyDescent="0.25">
      <c r="B536" s="406">
        <f t="shared" si="8"/>
        <v>528</v>
      </c>
      <c r="C536" s="448"/>
      <c r="D536" s="92"/>
      <c r="E536" s="125" t="s">
        <v>7706</v>
      </c>
      <c r="F536" s="95" t="s">
        <v>7707</v>
      </c>
      <c r="G536" s="95">
        <v>2022</v>
      </c>
      <c r="H536" s="95" t="s">
        <v>7708</v>
      </c>
      <c r="I536" s="95">
        <v>15</v>
      </c>
      <c r="J536" s="92"/>
      <c r="K536" s="95"/>
      <c r="L536" s="95">
        <v>15</v>
      </c>
      <c r="M536" s="92"/>
      <c r="N536" s="92"/>
      <c r="O536" s="92"/>
      <c r="P536" s="92"/>
      <c r="Q536" s="92"/>
      <c r="R536" s="92"/>
      <c r="S536" s="92"/>
      <c r="T536" s="456"/>
      <c r="U536" s="92"/>
      <c r="V536" s="92"/>
      <c r="W536" s="92"/>
      <c r="X536" s="92"/>
      <c r="Y536" s="92"/>
      <c r="Z536" s="92"/>
      <c r="AA536" s="92"/>
      <c r="AB536" s="92"/>
      <c r="AC536" s="92"/>
      <c r="AD536" s="92"/>
      <c r="AE536" s="92"/>
      <c r="AF536" s="92"/>
      <c r="AG536" s="92"/>
      <c r="AH536" s="92"/>
      <c r="AI536" s="92"/>
      <c r="AJ536" s="92"/>
      <c r="AK536" s="92"/>
      <c r="AL536" s="92"/>
    </row>
    <row r="537" spans="2:38" ht="75" x14ac:dyDescent="0.25">
      <c r="B537" s="406">
        <f t="shared" si="8"/>
        <v>529</v>
      </c>
      <c r="C537" s="92"/>
      <c r="D537" s="92"/>
      <c r="E537" s="92"/>
      <c r="F537" s="95"/>
      <c r="G537" s="95"/>
      <c r="H537" s="95"/>
      <c r="I537" s="95"/>
      <c r="J537" s="92"/>
      <c r="K537" s="92"/>
      <c r="L537" s="95"/>
      <c r="M537" s="92"/>
      <c r="N537" s="92"/>
      <c r="O537" s="92"/>
      <c r="P537" s="92"/>
      <c r="Q537" s="92"/>
      <c r="R537" s="453" t="s">
        <v>7709</v>
      </c>
      <c r="S537" s="92"/>
      <c r="T537" s="452">
        <v>2022</v>
      </c>
      <c r="U537" s="95" t="s">
        <v>1089</v>
      </c>
      <c r="V537" s="406" t="s">
        <v>7710</v>
      </c>
      <c r="W537" s="92"/>
      <c r="X537" s="92"/>
      <c r="Y537" s="92"/>
      <c r="Z537" s="92"/>
      <c r="AA537" s="92"/>
      <c r="AB537" s="92"/>
      <c r="AC537" s="92"/>
      <c r="AD537" s="92"/>
      <c r="AE537" s="92"/>
      <c r="AF537" s="92"/>
      <c r="AG537" s="92"/>
      <c r="AH537" s="92"/>
      <c r="AI537" s="92"/>
      <c r="AJ537" s="92"/>
      <c r="AK537" s="92"/>
      <c r="AL537" s="92"/>
    </row>
    <row r="538" spans="2:38" x14ac:dyDescent="0.25">
      <c r="F538" s="104"/>
    </row>
    <row r="539" spans="2:38" x14ac:dyDescent="0.25">
      <c r="F539" s="104"/>
    </row>
  </sheetData>
  <mergeCells count="65">
    <mergeCell ref="AH462:AH463"/>
    <mergeCell ref="AJ462:AJ463"/>
    <mergeCell ref="Z462:Z463"/>
    <mergeCell ref="AA462:AA463"/>
    <mergeCell ref="AB462:AB463"/>
    <mergeCell ref="AC462:AC463"/>
    <mergeCell ref="AE462:AE463"/>
    <mergeCell ref="AF462:AF463"/>
    <mergeCell ref="Y462:Y463"/>
    <mergeCell ref="K462:K463"/>
    <mergeCell ref="L462:L463"/>
    <mergeCell ref="M462:M463"/>
    <mergeCell ref="N462:N463"/>
    <mergeCell ref="O462:O463"/>
    <mergeCell ref="P462:P463"/>
    <mergeCell ref="Q462:Q463"/>
    <mergeCell ref="R462:R463"/>
    <mergeCell ref="T462:T463"/>
    <mergeCell ref="U462:U463"/>
    <mergeCell ref="V462:V463"/>
    <mergeCell ref="AJ3:AJ4"/>
    <mergeCell ref="AK3:AK4"/>
    <mergeCell ref="AL3:AL4"/>
    <mergeCell ref="B462:B463"/>
    <mergeCell ref="C462:C463"/>
    <mergeCell ref="E462:E463"/>
    <mergeCell ref="F462:F463"/>
    <mergeCell ref="G462:G463"/>
    <mergeCell ref="H462:H463"/>
    <mergeCell ref="I462:I463"/>
    <mergeCell ref="AB3:AB4"/>
    <mergeCell ref="AC3:AF3"/>
    <mergeCell ref="AG3:AG4"/>
    <mergeCell ref="AH3:AH4"/>
    <mergeCell ref="AI3:AI4"/>
    <mergeCell ref="W3:W4"/>
    <mergeCell ref="Y3:Y4"/>
    <mergeCell ref="Z3:Z4"/>
    <mergeCell ref="AA3:AA4"/>
    <mergeCell ref="R3:R4"/>
    <mergeCell ref="S3:S4"/>
    <mergeCell ref="T3:T4"/>
    <mergeCell ref="U3:U4"/>
    <mergeCell ref="V3:V4"/>
    <mergeCell ref="N3:N4"/>
    <mergeCell ref="O3:O4"/>
    <mergeCell ref="P3:P4"/>
    <mergeCell ref="Q3:Q4"/>
    <mergeCell ref="X3:X4"/>
    <mergeCell ref="I3:L3"/>
    <mergeCell ref="A1:AL1"/>
    <mergeCell ref="A2:A4"/>
    <mergeCell ref="B2:B4"/>
    <mergeCell ref="C2:C4"/>
    <mergeCell ref="D2:L2"/>
    <mergeCell ref="M2:Q2"/>
    <mergeCell ref="R2:V2"/>
    <mergeCell ref="W2:AF2"/>
    <mergeCell ref="AG2:AK2"/>
    <mergeCell ref="D3:D4"/>
    <mergeCell ref="E3:E4"/>
    <mergeCell ref="F3:F4"/>
    <mergeCell ref="G3:G4"/>
    <mergeCell ref="H3:H4"/>
    <mergeCell ref="M3:M4"/>
  </mergeCells>
  <pageMargins left="0.7" right="0.7" top="0.75" bottom="0.75" header="0.3" footer="0.3"/>
  <pageSetup paperSize="9" scale="24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ACEE20-9916-4B8D-A3EA-B5DE7B0147D9}">
  <sheetPr>
    <pageSetUpPr fitToPage="1"/>
  </sheetPr>
  <dimension ref="A1:AK1812"/>
  <sheetViews>
    <sheetView view="pageBreakPreview" topLeftCell="A4" zoomScale="55" zoomScaleNormal="80" zoomScaleSheetLayoutView="55" workbookViewId="0">
      <selection activeCell="M26" sqref="M26"/>
    </sheetView>
  </sheetViews>
  <sheetFormatPr defaultColWidth="8.85546875" defaultRowHeight="15" x14ac:dyDescent="0.25"/>
  <cols>
    <col min="1" max="1" width="5" style="505" customWidth="1"/>
    <col min="2" max="2" width="5" style="141" customWidth="1"/>
    <col min="3" max="3" width="26.5703125" style="505" customWidth="1"/>
    <col min="4" max="4" width="38" style="141" customWidth="1"/>
    <col min="5" max="5" width="33.7109375" style="141" customWidth="1"/>
    <col min="6" max="6" width="9" style="141" customWidth="1"/>
    <col min="7" max="7" width="6.140625" style="141" customWidth="1"/>
    <col min="8" max="8" width="22.140625" style="141" customWidth="1"/>
    <col min="9" max="12" width="5.42578125" style="141" customWidth="1"/>
    <col min="13" max="13" width="35.28515625" style="141" customWidth="1"/>
    <col min="14" max="14" width="35.140625" style="141" customWidth="1"/>
    <col min="15" max="16" width="7" style="141" customWidth="1"/>
    <col min="17" max="17" width="17.28515625" style="141" customWidth="1"/>
    <col min="18" max="18" width="32" style="141" customWidth="1"/>
    <col min="19" max="19" width="9.42578125" style="141" customWidth="1"/>
    <col min="20" max="20" width="6.85546875" style="141" customWidth="1"/>
    <col min="21" max="21" width="6.7109375" style="141" customWidth="1"/>
    <col min="22" max="22" width="8.5703125" style="141" customWidth="1"/>
    <col min="23" max="23" width="31.7109375" style="141" customWidth="1"/>
    <col min="24" max="24" width="9.140625" style="506" customWidth="1"/>
    <col min="25" max="25" width="41.5703125" style="141" customWidth="1"/>
    <col min="26" max="26" width="6.42578125" style="141" customWidth="1"/>
    <col min="27" max="27" width="5.85546875" style="141" customWidth="1"/>
    <col min="28" max="28" width="23.85546875" style="141" customWidth="1"/>
    <col min="29" max="30" width="5.5703125" style="141" customWidth="1"/>
    <col min="31" max="31" width="5" style="141" customWidth="1"/>
    <col min="32" max="32" width="5.140625" style="141" customWidth="1"/>
    <col min="33" max="33" width="33" style="141" customWidth="1"/>
    <col min="34" max="34" width="38.85546875" style="141" customWidth="1"/>
    <col min="35" max="35" width="6.42578125" style="141" customWidth="1"/>
    <col min="36" max="36" width="5.7109375" style="141" customWidth="1"/>
    <col min="37" max="37" width="16.85546875" style="141" customWidth="1"/>
    <col min="38" max="16384" width="8.85546875" style="141"/>
  </cols>
  <sheetData>
    <row r="1" spans="1:37" x14ac:dyDescent="0.25">
      <c r="A1" s="473"/>
      <c r="B1" s="474"/>
      <c r="C1" s="473"/>
      <c r="D1" s="474"/>
      <c r="E1" s="474"/>
      <c r="F1" s="474"/>
      <c r="G1" s="474"/>
      <c r="H1" s="474"/>
      <c r="I1" s="474"/>
      <c r="J1" s="474"/>
      <c r="K1" s="474"/>
      <c r="L1" s="474"/>
      <c r="M1" s="474"/>
      <c r="N1" s="474"/>
      <c r="O1" s="474"/>
      <c r="P1" s="474"/>
      <c r="Q1" s="474"/>
      <c r="R1" s="474"/>
      <c r="S1" s="474"/>
      <c r="T1" s="474"/>
      <c r="U1" s="474"/>
      <c r="V1" s="474"/>
      <c r="W1" s="474"/>
      <c r="X1" s="475"/>
      <c r="Y1" s="474"/>
      <c r="Z1" s="474"/>
      <c r="AA1" s="474"/>
      <c r="AB1" s="474"/>
      <c r="AC1" s="474"/>
      <c r="AD1" s="474"/>
      <c r="AE1" s="474"/>
      <c r="AF1" s="474"/>
      <c r="AG1" s="474"/>
      <c r="AH1" s="474"/>
      <c r="AI1" s="474"/>
      <c r="AJ1" s="474"/>
      <c r="AK1" s="474"/>
    </row>
    <row r="2" spans="1:37" x14ac:dyDescent="0.25">
      <c r="A2" s="634" t="s">
        <v>11637</v>
      </c>
      <c r="B2" s="634"/>
      <c r="C2" s="634"/>
      <c r="D2" s="634"/>
      <c r="E2" s="634"/>
      <c r="F2" s="634"/>
      <c r="G2" s="634"/>
      <c r="H2" s="634"/>
      <c r="I2" s="634"/>
      <c r="J2" s="634"/>
      <c r="K2" s="634"/>
      <c r="L2" s="634"/>
      <c r="M2" s="634"/>
      <c r="N2" s="634"/>
      <c r="O2" s="634"/>
      <c r="P2" s="634"/>
      <c r="Q2" s="634"/>
      <c r="R2" s="634"/>
      <c r="S2" s="634"/>
      <c r="T2" s="634"/>
      <c r="U2" s="634"/>
      <c r="V2" s="634"/>
      <c r="W2" s="634"/>
      <c r="X2" s="634"/>
      <c r="Y2" s="634"/>
      <c r="Z2" s="634"/>
      <c r="AA2" s="634"/>
      <c r="AB2" s="634"/>
      <c r="AC2" s="634"/>
      <c r="AD2" s="634"/>
      <c r="AE2" s="634"/>
      <c r="AF2" s="634"/>
      <c r="AG2" s="634"/>
      <c r="AH2" s="634"/>
      <c r="AI2" s="634"/>
      <c r="AJ2" s="634"/>
      <c r="AK2" s="634"/>
    </row>
    <row r="3" spans="1:37" ht="15.75" thickBot="1" x14ac:dyDescent="0.3">
      <c r="A3" s="635"/>
      <c r="B3" s="635"/>
      <c r="C3" s="635"/>
      <c r="D3" s="636"/>
      <c r="E3" s="636"/>
      <c r="F3" s="636"/>
      <c r="G3" s="636"/>
      <c r="H3" s="636"/>
      <c r="I3" s="636"/>
      <c r="J3" s="636"/>
      <c r="K3" s="636"/>
      <c r="L3" s="636"/>
      <c r="M3" s="636"/>
      <c r="N3" s="636"/>
      <c r="O3" s="636"/>
      <c r="P3" s="636"/>
      <c r="Q3" s="636"/>
      <c r="R3" s="636"/>
      <c r="S3" s="636"/>
      <c r="T3" s="636"/>
      <c r="U3" s="636"/>
      <c r="V3" s="636"/>
      <c r="W3" s="636"/>
      <c r="X3" s="636"/>
      <c r="Y3" s="636"/>
      <c r="Z3" s="636"/>
      <c r="AA3" s="636"/>
      <c r="AB3" s="636"/>
      <c r="AC3" s="636"/>
      <c r="AD3" s="636"/>
      <c r="AE3" s="636"/>
      <c r="AF3" s="636"/>
      <c r="AG3" s="636"/>
      <c r="AH3" s="636"/>
      <c r="AI3" s="636"/>
      <c r="AJ3" s="636"/>
      <c r="AK3" s="636"/>
    </row>
    <row r="4" spans="1:37" ht="16.5" thickBot="1" x14ac:dyDescent="0.3">
      <c r="A4" s="637" t="s">
        <v>0</v>
      </c>
      <c r="B4" s="476"/>
      <c r="C4" s="640" t="s">
        <v>7711</v>
      </c>
      <c r="D4" s="477"/>
      <c r="E4" s="643" t="s">
        <v>7712</v>
      </c>
      <c r="F4" s="644"/>
      <c r="G4" s="644"/>
      <c r="H4" s="644"/>
      <c r="I4" s="644"/>
      <c r="J4" s="644"/>
      <c r="K4" s="644"/>
      <c r="L4" s="644"/>
      <c r="M4" s="644"/>
      <c r="N4" s="644"/>
      <c r="O4" s="644"/>
      <c r="P4" s="644"/>
      <c r="Q4" s="644"/>
      <c r="R4" s="644"/>
      <c r="S4" s="644"/>
      <c r="T4" s="644"/>
      <c r="U4" s="644"/>
      <c r="V4" s="644"/>
      <c r="W4" s="644"/>
      <c r="X4" s="644"/>
      <c r="Y4" s="644"/>
      <c r="Z4" s="644"/>
      <c r="AA4" s="644"/>
      <c r="AB4" s="644"/>
      <c r="AC4" s="644"/>
      <c r="AD4" s="644"/>
      <c r="AE4" s="644"/>
      <c r="AF4" s="644"/>
      <c r="AG4" s="644"/>
      <c r="AH4" s="644"/>
      <c r="AI4" s="644"/>
      <c r="AJ4" s="644"/>
      <c r="AK4" s="645"/>
    </row>
    <row r="5" spans="1:37" ht="15.6" customHeight="1" thickBot="1" x14ac:dyDescent="0.3">
      <c r="A5" s="638"/>
      <c r="B5" s="646" t="s">
        <v>1</v>
      </c>
      <c r="C5" s="641"/>
      <c r="D5" s="647"/>
      <c r="E5" s="647"/>
      <c r="F5" s="647"/>
      <c r="G5" s="647"/>
      <c r="H5" s="647"/>
      <c r="I5" s="647"/>
      <c r="J5" s="647"/>
      <c r="K5" s="647"/>
      <c r="L5" s="648"/>
      <c r="M5" s="647"/>
      <c r="N5" s="647"/>
      <c r="O5" s="647"/>
      <c r="P5" s="647"/>
      <c r="Q5" s="648"/>
      <c r="R5" s="647"/>
      <c r="S5" s="647"/>
      <c r="T5" s="647"/>
      <c r="U5" s="647"/>
      <c r="V5" s="648"/>
      <c r="W5" s="647"/>
      <c r="X5" s="647"/>
      <c r="Y5" s="647"/>
      <c r="Z5" s="647"/>
      <c r="AA5" s="647"/>
      <c r="AB5" s="647"/>
      <c r="AC5" s="647"/>
      <c r="AD5" s="647"/>
      <c r="AE5" s="647"/>
      <c r="AF5" s="648"/>
      <c r="AG5" s="647"/>
      <c r="AH5" s="647"/>
      <c r="AI5" s="647"/>
      <c r="AJ5" s="647"/>
      <c r="AK5" s="648"/>
    </row>
    <row r="6" spans="1:37" ht="18.75" customHeight="1" x14ac:dyDescent="0.25">
      <c r="A6" s="638"/>
      <c r="B6" s="646"/>
      <c r="C6" s="641"/>
      <c r="D6" s="649" t="s">
        <v>2</v>
      </c>
      <c r="E6" s="650" t="s">
        <v>7713</v>
      </c>
      <c r="F6" s="652" t="s">
        <v>4</v>
      </c>
      <c r="G6" s="633" t="s">
        <v>7714</v>
      </c>
      <c r="H6" s="652" t="s">
        <v>6</v>
      </c>
      <c r="I6" s="630" t="s">
        <v>7</v>
      </c>
      <c r="J6" s="631"/>
      <c r="K6" s="631"/>
      <c r="L6" s="632"/>
      <c r="M6" s="633" t="s">
        <v>2</v>
      </c>
      <c r="N6" s="650" t="s">
        <v>3</v>
      </c>
      <c r="O6" s="652" t="s">
        <v>4</v>
      </c>
      <c r="P6" s="633" t="s">
        <v>5</v>
      </c>
      <c r="Q6" s="654" t="s">
        <v>17</v>
      </c>
      <c r="R6" s="650" t="s">
        <v>2</v>
      </c>
      <c r="S6" s="649" t="s">
        <v>7715</v>
      </c>
      <c r="T6" s="652" t="s">
        <v>5</v>
      </c>
      <c r="U6" s="652" t="s">
        <v>12</v>
      </c>
      <c r="V6" s="660" t="s">
        <v>7716</v>
      </c>
      <c r="W6" s="633" t="s">
        <v>2</v>
      </c>
      <c r="X6" s="662" t="s">
        <v>7717</v>
      </c>
      <c r="Y6" s="663" t="s">
        <v>3</v>
      </c>
      <c r="Z6" s="652" t="s">
        <v>4</v>
      </c>
      <c r="AA6" s="633" t="s">
        <v>5</v>
      </c>
      <c r="AB6" s="652" t="s">
        <v>6</v>
      </c>
      <c r="AC6" s="665" t="s">
        <v>7718</v>
      </c>
      <c r="AD6" s="632"/>
      <c r="AE6" s="666"/>
      <c r="AF6" s="667"/>
      <c r="AG6" s="633" t="s">
        <v>2</v>
      </c>
      <c r="AH6" s="658" t="s">
        <v>3</v>
      </c>
      <c r="AI6" s="652" t="s">
        <v>4</v>
      </c>
      <c r="AJ6" s="633" t="s">
        <v>5</v>
      </c>
      <c r="AK6" s="660" t="s">
        <v>17</v>
      </c>
    </row>
    <row r="7" spans="1:37" ht="76.5" customHeight="1" thickBot="1" x14ac:dyDescent="0.3">
      <c r="A7" s="639"/>
      <c r="B7" s="646"/>
      <c r="C7" s="642"/>
      <c r="D7" s="649"/>
      <c r="E7" s="651"/>
      <c r="F7" s="653"/>
      <c r="G7" s="633"/>
      <c r="H7" s="653"/>
      <c r="I7" s="478" t="s">
        <v>19</v>
      </c>
      <c r="J7" s="478" t="s">
        <v>7719</v>
      </c>
      <c r="K7" s="478" t="s">
        <v>21</v>
      </c>
      <c r="L7" s="479" t="s">
        <v>22</v>
      </c>
      <c r="M7" s="633"/>
      <c r="N7" s="651"/>
      <c r="O7" s="653"/>
      <c r="P7" s="633"/>
      <c r="Q7" s="655"/>
      <c r="R7" s="651"/>
      <c r="S7" s="649"/>
      <c r="T7" s="653"/>
      <c r="U7" s="653"/>
      <c r="V7" s="661"/>
      <c r="W7" s="633"/>
      <c r="X7" s="662"/>
      <c r="Y7" s="664"/>
      <c r="Z7" s="653"/>
      <c r="AA7" s="633"/>
      <c r="AB7" s="653"/>
      <c r="AC7" s="478" t="s">
        <v>19</v>
      </c>
      <c r="AD7" s="478" t="s">
        <v>20</v>
      </c>
      <c r="AE7" s="478" t="s">
        <v>21</v>
      </c>
      <c r="AF7" s="480" t="s">
        <v>22</v>
      </c>
      <c r="AG7" s="633"/>
      <c r="AH7" s="659"/>
      <c r="AI7" s="653"/>
      <c r="AJ7" s="633"/>
      <c r="AK7" s="661"/>
    </row>
    <row r="8" spans="1:37" s="484" customFormat="1" ht="16.5" thickBot="1" x14ac:dyDescent="0.3">
      <c r="A8" s="481">
        <v>1</v>
      </c>
      <c r="B8" s="481">
        <v>2</v>
      </c>
      <c r="C8" s="482" t="s">
        <v>1151</v>
      </c>
      <c r="D8" s="482" t="s">
        <v>2118</v>
      </c>
      <c r="E8" s="481">
        <v>6</v>
      </c>
      <c r="F8" s="481">
        <v>7</v>
      </c>
      <c r="G8" s="481">
        <v>8</v>
      </c>
      <c r="H8" s="481">
        <v>9</v>
      </c>
      <c r="I8" s="481">
        <v>10</v>
      </c>
      <c r="J8" s="481">
        <v>11</v>
      </c>
      <c r="K8" s="481">
        <v>12</v>
      </c>
      <c r="L8" s="481">
        <v>13</v>
      </c>
      <c r="M8" s="481">
        <v>15</v>
      </c>
      <c r="N8" s="481">
        <v>16</v>
      </c>
      <c r="O8" s="481">
        <v>17</v>
      </c>
      <c r="P8" s="481">
        <v>18</v>
      </c>
      <c r="Q8" s="481">
        <v>19</v>
      </c>
      <c r="R8" s="481">
        <v>21</v>
      </c>
      <c r="S8" s="481">
        <v>22</v>
      </c>
      <c r="T8" s="481">
        <v>23</v>
      </c>
      <c r="U8" s="481">
        <v>24</v>
      </c>
      <c r="V8" s="481">
        <v>25</v>
      </c>
      <c r="W8" s="481">
        <v>27</v>
      </c>
      <c r="X8" s="483">
        <v>28</v>
      </c>
      <c r="Y8" s="481">
        <v>29</v>
      </c>
      <c r="Z8" s="481">
        <v>30</v>
      </c>
      <c r="AA8" s="481">
        <v>31</v>
      </c>
      <c r="AB8" s="481">
        <v>32</v>
      </c>
      <c r="AC8" s="481">
        <v>33</v>
      </c>
      <c r="AD8" s="481">
        <v>34</v>
      </c>
      <c r="AE8" s="481">
        <v>35</v>
      </c>
      <c r="AF8" s="481">
        <v>36</v>
      </c>
      <c r="AG8" s="481">
        <v>38</v>
      </c>
      <c r="AH8" s="482" t="s">
        <v>7720</v>
      </c>
      <c r="AI8" s="481">
        <v>40</v>
      </c>
      <c r="AJ8" s="481">
        <v>41</v>
      </c>
      <c r="AK8" s="481">
        <v>42</v>
      </c>
    </row>
    <row r="9" spans="1:37" ht="22.9" customHeight="1" x14ac:dyDescent="0.25">
      <c r="A9" s="471">
        <v>1</v>
      </c>
      <c r="B9" s="471">
        <v>1</v>
      </c>
      <c r="C9" s="472" t="s">
        <v>7721</v>
      </c>
      <c r="D9" s="155" t="s">
        <v>7722</v>
      </c>
      <c r="E9" s="457" t="s">
        <v>7723</v>
      </c>
      <c r="F9" s="485">
        <v>0.53</v>
      </c>
      <c r="G9" s="486">
        <v>1998</v>
      </c>
      <c r="H9" s="457" t="s">
        <v>7724</v>
      </c>
      <c r="I9" s="457">
        <v>10</v>
      </c>
      <c r="J9" s="110" t="s">
        <v>7725</v>
      </c>
      <c r="K9" s="457">
        <v>1</v>
      </c>
      <c r="L9" s="457">
        <v>11</v>
      </c>
      <c r="M9" s="155" t="s">
        <v>7722</v>
      </c>
      <c r="N9" s="457" t="s">
        <v>7726</v>
      </c>
      <c r="O9" s="457">
        <v>0.03</v>
      </c>
      <c r="P9" s="457">
        <v>1990</v>
      </c>
      <c r="Q9" s="457" t="s">
        <v>1601</v>
      </c>
      <c r="R9" s="486"/>
      <c r="S9" s="486"/>
      <c r="T9" s="486"/>
      <c r="U9" s="457"/>
      <c r="V9" s="155"/>
      <c r="W9" s="155"/>
      <c r="X9" s="458"/>
      <c r="Y9" s="457"/>
      <c r="Z9" s="486"/>
      <c r="AA9" s="486"/>
      <c r="AB9" s="486"/>
      <c r="AC9" s="486"/>
      <c r="AD9" s="486"/>
      <c r="AE9" s="486"/>
      <c r="AF9" s="486"/>
      <c r="AG9" s="486"/>
      <c r="AH9" s="155"/>
      <c r="AI9" s="458"/>
      <c r="AJ9" s="458"/>
      <c r="AK9" s="155"/>
    </row>
    <row r="10" spans="1:37" ht="22.9" customHeight="1" x14ac:dyDescent="0.25">
      <c r="A10" s="459"/>
      <c r="B10" s="110"/>
      <c r="C10" s="445"/>
      <c r="D10" s="410"/>
      <c r="E10" s="99"/>
      <c r="F10" s="99"/>
      <c r="G10" s="99"/>
      <c r="H10" s="99"/>
      <c r="I10" s="99"/>
      <c r="J10" s="99"/>
      <c r="K10" s="99"/>
      <c r="L10" s="99"/>
      <c r="M10" s="155" t="s">
        <v>7722</v>
      </c>
      <c r="N10" s="110" t="s">
        <v>7727</v>
      </c>
      <c r="O10" s="110">
        <v>0.02</v>
      </c>
      <c r="P10" s="110">
        <v>2008</v>
      </c>
      <c r="Q10" s="110" t="s">
        <v>1601</v>
      </c>
      <c r="R10" s="99"/>
      <c r="S10" s="99"/>
      <c r="T10" s="99"/>
      <c r="U10" s="99"/>
      <c r="V10" s="99"/>
      <c r="W10" s="99"/>
      <c r="X10" s="436"/>
      <c r="Y10" s="110"/>
      <c r="Z10" s="99"/>
      <c r="AA10" s="99"/>
      <c r="AB10" s="99"/>
      <c r="AC10" s="99"/>
      <c r="AD10" s="99"/>
      <c r="AE10" s="99"/>
      <c r="AF10" s="99"/>
      <c r="AG10" s="99"/>
      <c r="AH10" s="410"/>
      <c r="AI10" s="409"/>
      <c r="AJ10" s="409"/>
      <c r="AK10" s="410"/>
    </row>
    <row r="11" spans="1:37" ht="22.9" customHeight="1" x14ac:dyDescent="0.25">
      <c r="A11" s="459"/>
      <c r="B11" s="110"/>
      <c r="C11" s="445"/>
      <c r="D11" s="410"/>
      <c r="E11" s="99"/>
      <c r="F11" s="99"/>
      <c r="G11" s="99"/>
      <c r="H11" s="99"/>
      <c r="I11" s="99"/>
      <c r="J11" s="99"/>
      <c r="K11" s="99"/>
      <c r="L11" s="99"/>
      <c r="M11" s="155" t="s">
        <v>7722</v>
      </c>
      <c r="N11" s="110" t="s">
        <v>7728</v>
      </c>
      <c r="O11" s="110">
        <v>0.02</v>
      </c>
      <c r="P11" s="110">
        <v>1998</v>
      </c>
      <c r="Q11" s="110" t="s">
        <v>1601</v>
      </c>
      <c r="R11" s="110"/>
      <c r="S11" s="110"/>
      <c r="T11" s="110"/>
      <c r="U11" s="99"/>
      <c r="V11" s="99"/>
      <c r="W11" s="99"/>
      <c r="X11" s="436"/>
      <c r="Y11" s="110"/>
      <c r="Z11" s="99"/>
      <c r="AA11" s="99"/>
      <c r="AB11" s="99"/>
      <c r="AC11" s="99"/>
      <c r="AD11" s="99"/>
      <c r="AE11" s="99"/>
      <c r="AF11" s="99"/>
      <c r="AG11" s="99"/>
      <c r="AH11" s="410"/>
      <c r="AI11" s="409"/>
      <c r="AJ11" s="409"/>
      <c r="AK11" s="410"/>
    </row>
    <row r="12" spans="1:37" ht="22.9" customHeight="1" x14ac:dyDescent="0.25">
      <c r="A12" s="459"/>
      <c r="B12" s="110"/>
      <c r="C12" s="445"/>
      <c r="D12" s="410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110" t="s">
        <v>5477</v>
      </c>
      <c r="S12" s="110" t="s">
        <v>7729</v>
      </c>
      <c r="T12" s="110">
        <v>1998</v>
      </c>
      <c r="U12" s="110" t="s">
        <v>1642</v>
      </c>
      <c r="V12" s="110">
        <f>2*630</f>
        <v>1260</v>
      </c>
      <c r="W12" s="110"/>
      <c r="X12" s="409"/>
      <c r="Y12" s="110"/>
      <c r="Z12" s="99"/>
      <c r="AA12" s="99"/>
      <c r="AB12" s="99"/>
      <c r="AC12" s="99"/>
      <c r="AD12" s="99"/>
      <c r="AE12" s="99"/>
      <c r="AF12" s="99"/>
      <c r="AG12" s="99"/>
      <c r="AH12" s="410"/>
      <c r="AI12" s="409"/>
      <c r="AJ12" s="409"/>
      <c r="AK12" s="410"/>
    </row>
    <row r="13" spans="1:37" ht="30.6" customHeight="1" x14ac:dyDescent="0.25">
      <c r="A13" s="459"/>
      <c r="B13" s="110"/>
      <c r="C13" s="445"/>
      <c r="D13" s="410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110"/>
      <c r="S13" s="110"/>
      <c r="T13" s="99"/>
      <c r="U13" s="110"/>
      <c r="V13" s="110"/>
      <c r="W13" s="110" t="s">
        <v>7730</v>
      </c>
      <c r="X13" s="409">
        <f>Z13+AI13</f>
        <v>0.39</v>
      </c>
      <c r="Y13" s="110" t="s">
        <v>7731</v>
      </c>
      <c r="Z13" s="110">
        <v>0.36499999999999999</v>
      </c>
      <c r="AA13" s="110">
        <v>1988</v>
      </c>
      <c r="AB13" s="110" t="s">
        <v>7732</v>
      </c>
      <c r="AC13" s="110">
        <v>11</v>
      </c>
      <c r="AD13" s="110" t="s">
        <v>7725</v>
      </c>
      <c r="AE13" s="110">
        <v>1</v>
      </c>
      <c r="AF13" s="110">
        <v>12</v>
      </c>
      <c r="AG13" s="110" t="s">
        <v>7730</v>
      </c>
      <c r="AH13" s="110" t="s">
        <v>7733</v>
      </c>
      <c r="AI13" s="110">
        <v>2.5000000000000001E-2</v>
      </c>
      <c r="AJ13" s="110">
        <v>1988</v>
      </c>
      <c r="AK13" s="110" t="s">
        <v>7734</v>
      </c>
    </row>
    <row r="14" spans="1:37" ht="30.6" customHeight="1" x14ac:dyDescent="0.25">
      <c r="A14" s="459"/>
      <c r="B14" s="110"/>
      <c r="C14" s="445"/>
      <c r="D14" s="410"/>
      <c r="E14" s="99"/>
      <c r="F14" s="99"/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110"/>
      <c r="S14" s="110"/>
      <c r="T14" s="110"/>
      <c r="U14" s="99"/>
      <c r="V14" s="99"/>
      <c r="W14" s="110" t="s">
        <v>7730</v>
      </c>
      <c r="X14" s="409">
        <f>Z14+AI14</f>
        <v>0.35400000000000004</v>
      </c>
      <c r="Y14" s="110" t="s">
        <v>7735</v>
      </c>
      <c r="Z14" s="110">
        <v>0.32900000000000001</v>
      </c>
      <c r="AA14" s="110">
        <v>1988</v>
      </c>
      <c r="AB14" s="110" t="s">
        <v>7732</v>
      </c>
      <c r="AC14" s="110">
        <v>8</v>
      </c>
      <c r="AD14" s="110" t="s">
        <v>7725</v>
      </c>
      <c r="AE14" s="110">
        <v>1</v>
      </c>
      <c r="AF14" s="110">
        <v>9</v>
      </c>
      <c r="AG14" s="110" t="s">
        <v>7730</v>
      </c>
      <c r="AH14" s="110" t="s">
        <v>7736</v>
      </c>
      <c r="AI14" s="110">
        <v>2.5000000000000001E-2</v>
      </c>
      <c r="AJ14" s="110">
        <v>1988</v>
      </c>
      <c r="AK14" s="110" t="s">
        <v>385</v>
      </c>
    </row>
    <row r="15" spans="1:37" ht="30.6" customHeight="1" x14ac:dyDescent="0.25">
      <c r="A15" s="459"/>
      <c r="B15" s="110"/>
      <c r="C15" s="445"/>
      <c r="D15" s="410"/>
      <c r="E15" s="99"/>
      <c r="F15" s="99"/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110"/>
      <c r="S15" s="110"/>
      <c r="T15" s="110"/>
      <c r="U15" s="99"/>
      <c r="V15" s="99"/>
      <c r="W15" s="99" t="s">
        <v>7737</v>
      </c>
      <c r="X15" s="409">
        <f>Z15+AI15</f>
        <v>7.4999999999999997E-2</v>
      </c>
      <c r="Y15" s="110" t="s">
        <v>7738</v>
      </c>
      <c r="Z15" s="110">
        <v>0.06</v>
      </c>
      <c r="AA15" s="110">
        <v>2018</v>
      </c>
      <c r="AB15" s="110" t="s">
        <v>7739</v>
      </c>
      <c r="AC15" s="110" t="s">
        <v>7725</v>
      </c>
      <c r="AD15" s="110" t="s">
        <v>7725</v>
      </c>
      <c r="AE15" s="110">
        <v>3</v>
      </c>
      <c r="AF15" s="110">
        <v>3</v>
      </c>
      <c r="AG15" s="99" t="s">
        <v>7737</v>
      </c>
      <c r="AH15" s="110" t="s">
        <v>7740</v>
      </c>
      <c r="AI15" s="110">
        <v>1.4999999999999999E-2</v>
      </c>
      <c r="AJ15" s="110">
        <v>2018</v>
      </c>
      <c r="AK15" s="110" t="s">
        <v>7741</v>
      </c>
    </row>
    <row r="16" spans="1:37" ht="30.6" customHeight="1" x14ac:dyDescent="0.25">
      <c r="A16" s="459"/>
      <c r="B16" s="110"/>
      <c r="C16" s="445"/>
      <c r="D16" s="410"/>
      <c r="E16" s="99"/>
      <c r="F16" s="99"/>
      <c r="G16" s="99"/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110"/>
      <c r="S16" s="110"/>
      <c r="T16" s="110"/>
      <c r="U16" s="99"/>
      <c r="V16" s="99"/>
      <c r="W16" s="99"/>
      <c r="X16" s="436"/>
      <c r="Y16" s="99"/>
      <c r="Z16" s="99"/>
      <c r="AA16" s="99"/>
      <c r="AB16" s="99"/>
      <c r="AC16" s="99"/>
      <c r="AD16" s="99"/>
      <c r="AE16" s="99"/>
      <c r="AF16" s="99"/>
      <c r="AG16" s="99" t="s">
        <v>3976</v>
      </c>
      <c r="AH16" s="110" t="s">
        <v>7742</v>
      </c>
      <c r="AI16" s="110">
        <v>0.2</v>
      </c>
      <c r="AJ16" s="110">
        <v>1977</v>
      </c>
      <c r="AK16" s="110" t="s">
        <v>7743</v>
      </c>
    </row>
    <row r="17" spans="1:37" ht="45" customHeight="1" x14ac:dyDescent="0.25">
      <c r="A17" s="459"/>
      <c r="B17" s="110"/>
      <c r="C17" s="445"/>
      <c r="D17" s="410"/>
      <c r="E17" s="99"/>
      <c r="F17" s="99"/>
      <c r="G17" s="99"/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110"/>
      <c r="S17" s="110"/>
      <c r="T17" s="110"/>
      <c r="U17" s="99"/>
      <c r="V17" s="99"/>
      <c r="W17" s="99"/>
      <c r="X17" s="436"/>
      <c r="Y17" s="110"/>
      <c r="Z17" s="99"/>
      <c r="AA17" s="99"/>
      <c r="AB17" s="99"/>
      <c r="AC17" s="99"/>
      <c r="AD17" s="99"/>
      <c r="AE17" s="99"/>
      <c r="AF17" s="99"/>
      <c r="AG17" s="99" t="s">
        <v>3976</v>
      </c>
      <c r="AH17" s="110" t="s">
        <v>7744</v>
      </c>
      <c r="AI17" s="110">
        <v>0.48</v>
      </c>
      <c r="AJ17" s="110">
        <v>1991</v>
      </c>
      <c r="AK17" s="110" t="s">
        <v>7745</v>
      </c>
    </row>
    <row r="18" spans="1:37" ht="45" customHeight="1" x14ac:dyDescent="0.25">
      <c r="A18" s="459"/>
      <c r="B18" s="110"/>
      <c r="C18" s="445"/>
      <c r="D18" s="410"/>
      <c r="E18" s="99"/>
      <c r="F18" s="99"/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110"/>
      <c r="S18" s="110"/>
      <c r="T18" s="110"/>
      <c r="U18" s="99"/>
      <c r="V18" s="99"/>
      <c r="W18" s="99"/>
      <c r="X18" s="436"/>
      <c r="Y18" s="110"/>
      <c r="Z18" s="99"/>
      <c r="AA18" s="99"/>
      <c r="AB18" s="99"/>
      <c r="AC18" s="99"/>
      <c r="AD18" s="99"/>
      <c r="AE18" s="99"/>
      <c r="AF18" s="99"/>
      <c r="AG18" s="99" t="s">
        <v>3976</v>
      </c>
      <c r="AH18" s="110" t="s">
        <v>7746</v>
      </c>
      <c r="AI18" s="110">
        <v>0.03</v>
      </c>
      <c r="AJ18" s="110">
        <v>1991</v>
      </c>
      <c r="AK18" s="110" t="s">
        <v>7747</v>
      </c>
    </row>
    <row r="19" spans="1:37" ht="30.6" customHeight="1" x14ac:dyDescent="0.25">
      <c r="A19" s="459"/>
      <c r="B19" s="110"/>
      <c r="C19" s="445"/>
      <c r="D19" s="410"/>
      <c r="E19" s="99"/>
      <c r="F19" s="99"/>
      <c r="G19" s="99"/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110"/>
      <c r="S19" s="110"/>
      <c r="T19" s="110"/>
      <c r="U19" s="99"/>
      <c r="V19" s="99"/>
      <c r="W19" s="99"/>
      <c r="X19" s="436"/>
      <c r="Y19" s="110"/>
      <c r="Z19" s="99"/>
      <c r="AA19" s="99"/>
      <c r="AB19" s="99"/>
      <c r="AC19" s="99"/>
      <c r="AD19" s="99"/>
      <c r="AE19" s="99"/>
      <c r="AF19" s="99"/>
      <c r="AG19" s="110" t="s">
        <v>7748</v>
      </c>
      <c r="AH19" s="110" t="s">
        <v>7749</v>
      </c>
      <c r="AI19" s="110">
        <v>0.1</v>
      </c>
      <c r="AJ19" s="110">
        <v>1990</v>
      </c>
      <c r="AK19" s="110" t="s">
        <v>7002</v>
      </c>
    </row>
    <row r="20" spans="1:37" ht="30.6" customHeight="1" x14ac:dyDescent="0.25">
      <c r="A20" s="459"/>
      <c r="B20" s="110"/>
      <c r="C20" s="445"/>
      <c r="D20" s="410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110"/>
      <c r="S20" s="110"/>
      <c r="T20" s="110"/>
      <c r="U20" s="99"/>
      <c r="V20" s="99"/>
      <c r="W20" s="99"/>
      <c r="X20" s="436"/>
      <c r="Y20" s="110"/>
      <c r="Z20" s="99"/>
      <c r="AA20" s="99"/>
      <c r="AB20" s="99"/>
      <c r="AC20" s="99"/>
      <c r="AD20" s="99"/>
      <c r="AE20" s="99"/>
      <c r="AF20" s="99"/>
      <c r="AG20" s="110" t="s">
        <v>7748</v>
      </c>
      <c r="AH20" s="110" t="s">
        <v>7750</v>
      </c>
      <c r="AI20" s="110">
        <v>0.37</v>
      </c>
      <c r="AJ20" s="110">
        <v>2019</v>
      </c>
      <c r="AK20" s="110" t="s">
        <v>5060</v>
      </c>
    </row>
    <row r="21" spans="1:37" ht="45" customHeight="1" x14ac:dyDescent="0.25">
      <c r="A21" s="459"/>
      <c r="B21" s="110"/>
      <c r="C21" s="445"/>
      <c r="D21" s="410"/>
      <c r="E21" s="99"/>
      <c r="F21" s="99"/>
      <c r="G21" s="99"/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110"/>
      <c r="S21" s="110"/>
      <c r="T21" s="110"/>
      <c r="U21" s="99"/>
      <c r="V21" s="99"/>
      <c r="W21" s="99"/>
      <c r="X21" s="436"/>
      <c r="Y21" s="110"/>
      <c r="Z21" s="99"/>
      <c r="AA21" s="99"/>
      <c r="AB21" s="99"/>
      <c r="AC21" s="99"/>
      <c r="AD21" s="99"/>
      <c r="AE21" s="99"/>
      <c r="AF21" s="99"/>
      <c r="AG21" s="99" t="s">
        <v>3976</v>
      </c>
      <c r="AH21" s="110" t="s">
        <v>7751</v>
      </c>
      <c r="AI21" s="110">
        <v>7.0000000000000007E-2</v>
      </c>
      <c r="AJ21" s="110">
        <v>1991</v>
      </c>
      <c r="AK21" s="110" t="s">
        <v>7747</v>
      </c>
    </row>
    <row r="22" spans="1:37" ht="23.25" customHeight="1" x14ac:dyDescent="0.25">
      <c r="A22" s="459"/>
      <c r="B22" s="110"/>
      <c r="C22" s="445"/>
      <c r="D22" s="410"/>
      <c r="E22" s="99"/>
      <c r="F22" s="99"/>
      <c r="G22" s="99"/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110" t="s">
        <v>7752</v>
      </c>
      <c r="S22" s="110" t="s">
        <v>7753</v>
      </c>
      <c r="T22" s="110">
        <v>1998</v>
      </c>
      <c r="U22" s="110" t="s">
        <v>1642</v>
      </c>
      <c r="V22" s="110">
        <f>2*400</f>
        <v>800</v>
      </c>
      <c r="W22" s="110"/>
      <c r="X22" s="409"/>
      <c r="Y22" s="110"/>
      <c r="Z22" s="99"/>
      <c r="AA22" s="99"/>
      <c r="AB22" s="99"/>
      <c r="AC22" s="99"/>
      <c r="AD22" s="99"/>
      <c r="AE22" s="99"/>
      <c r="AF22" s="99"/>
      <c r="AG22" s="99"/>
      <c r="AH22" s="110"/>
      <c r="AI22" s="110"/>
      <c r="AJ22" s="110"/>
      <c r="AK22" s="110"/>
    </row>
    <row r="23" spans="1:37" ht="45" customHeight="1" x14ac:dyDescent="0.25">
      <c r="A23" s="459"/>
      <c r="B23" s="110"/>
      <c r="C23" s="445"/>
      <c r="D23" s="410"/>
      <c r="E23" s="99"/>
      <c r="F23" s="99"/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110"/>
      <c r="S23" s="110"/>
      <c r="T23" s="99"/>
      <c r="U23" s="99"/>
      <c r="V23" s="99"/>
      <c r="W23" s="99" t="s">
        <v>7754</v>
      </c>
      <c r="X23" s="436">
        <f>Z23+AI23</f>
        <v>0.44900000000000001</v>
      </c>
      <c r="Y23" s="110" t="s">
        <v>7755</v>
      </c>
      <c r="Z23" s="110">
        <v>0.42899999999999999</v>
      </c>
      <c r="AA23" s="110">
        <v>1985</v>
      </c>
      <c r="AB23" s="110" t="s">
        <v>7756</v>
      </c>
      <c r="AC23" s="110">
        <v>15</v>
      </c>
      <c r="AD23" s="110" t="s">
        <v>7725</v>
      </c>
      <c r="AE23" s="110" t="s">
        <v>7725</v>
      </c>
      <c r="AF23" s="110">
        <v>15</v>
      </c>
      <c r="AG23" s="110" t="s">
        <v>7754</v>
      </c>
      <c r="AH23" s="110" t="s">
        <v>7757</v>
      </c>
      <c r="AI23" s="110">
        <v>0.02</v>
      </c>
      <c r="AJ23" s="110">
        <v>1985</v>
      </c>
      <c r="AK23" s="110" t="s">
        <v>1258</v>
      </c>
    </row>
    <row r="24" spans="1:37" ht="45" customHeight="1" x14ac:dyDescent="0.25">
      <c r="A24" s="459"/>
      <c r="B24" s="110"/>
      <c r="C24" s="445"/>
      <c r="D24" s="410"/>
      <c r="E24" s="99"/>
      <c r="F24" s="99"/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110"/>
      <c r="S24" s="110"/>
      <c r="T24" s="110"/>
      <c r="U24" s="99"/>
      <c r="V24" s="99"/>
      <c r="W24" s="99" t="s">
        <v>7754</v>
      </c>
      <c r="X24" s="436">
        <f>Z24+AI24</f>
        <v>0.63200000000000001</v>
      </c>
      <c r="Y24" s="110" t="s">
        <v>7758</v>
      </c>
      <c r="Z24" s="110">
        <v>0.58199999999999996</v>
      </c>
      <c r="AA24" s="110">
        <v>1985</v>
      </c>
      <c r="AB24" s="110" t="s">
        <v>7759</v>
      </c>
      <c r="AC24" s="110">
        <v>17</v>
      </c>
      <c r="AD24" s="110" t="s">
        <v>7725</v>
      </c>
      <c r="AE24" s="110" t="s">
        <v>7725</v>
      </c>
      <c r="AF24" s="110">
        <v>17</v>
      </c>
      <c r="AG24" s="110" t="s">
        <v>7754</v>
      </c>
      <c r="AH24" s="110" t="s">
        <v>7760</v>
      </c>
      <c r="AI24" s="110">
        <v>0.05</v>
      </c>
      <c r="AJ24" s="110">
        <v>1985</v>
      </c>
      <c r="AK24" s="110" t="s">
        <v>1500</v>
      </c>
    </row>
    <row r="25" spans="1:37" ht="45" customHeight="1" x14ac:dyDescent="0.25">
      <c r="A25" s="459"/>
      <c r="B25" s="110"/>
      <c r="C25" s="445"/>
      <c r="D25" s="410"/>
      <c r="E25" s="99"/>
      <c r="F25" s="99"/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110"/>
      <c r="S25" s="110"/>
      <c r="T25" s="110"/>
      <c r="U25" s="99"/>
      <c r="V25" s="99"/>
      <c r="W25" s="99" t="s">
        <v>7754</v>
      </c>
      <c r="X25" s="436">
        <f>Z25+AI25</f>
        <v>1.159</v>
      </c>
      <c r="Y25" s="110" t="s">
        <v>7761</v>
      </c>
      <c r="Z25" s="110">
        <v>1.069</v>
      </c>
      <c r="AA25" s="110">
        <v>1970</v>
      </c>
      <c r="AB25" s="110" t="s">
        <v>7762</v>
      </c>
      <c r="AC25" s="110">
        <v>35</v>
      </c>
      <c r="AD25" s="110" t="s">
        <v>7725</v>
      </c>
      <c r="AE25" s="110" t="s">
        <v>7725</v>
      </c>
      <c r="AF25" s="110">
        <v>35</v>
      </c>
      <c r="AG25" s="110" t="s">
        <v>7754</v>
      </c>
      <c r="AH25" s="110" t="s">
        <v>7763</v>
      </c>
      <c r="AI25" s="110">
        <v>0.09</v>
      </c>
      <c r="AJ25" s="110">
        <v>1970</v>
      </c>
      <c r="AK25" s="110" t="s">
        <v>385</v>
      </c>
    </row>
    <row r="26" spans="1:37" ht="45" customHeight="1" x14ac:dyDescent="0.25">
      <c r="A26" s="459"/>
      <c r="B26" s="110"/>
      <c r="C26" s="445"/>
      <c r="D26" s="410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110"/>
      <c r="S26" s="110"/>
      <c r="T26" s="110"/>
      <c r="U26" s="99"/>
      <c r="V26" s="99"/>
      <c r="W26" s="99" t="s">
        <v>7754</v>
      </c>
      <c r="X26" s="436">
        <f>Z26+AI26</f>
        <v>1.1020000000000001</v>
      </c>
      <c r="Y26" s="110" t="s">
        <v>7764</v>
      </c>
      <c r="Z26" s="110">
        <v>1.052</v>
      </c>
      <c r="AA26" s="110">
        <v>1985</v>
      </c>
      <c r="AB26" s="110" t="s">
        <v>7765</v>
      </c>
      <c r="AC26" s="110">
        <v>30</v>
      </c>
      <c r="AD26" s="110" t="s">
        <v>7725</v>
      </c>
      <c r="AE26" s="110" t="s">
        <v>7725</v>
      </c>
      <c r="AF26" s="110">
        <v>30</v>
      </c>
      <c r="AG26" s="110" t="s">
        <v>7754</v>
      </c>
      <c r="AH26" s="110" t="s">
        <v>7766</v>
      </c>
      <c r="AI26" s="110">
        <v>0.05</v>
      </c>
      <c r="AJ26" s="110">
        <v>1985</v>
      </c>
      <c r="AK26" s="110" t="s">
        <v>1258</v>
      </c>
    </row>
    <row r="27" spans="1:37" ht="45" customHeight="1" x14ac:dyDescent="0.25">
      <c r="A27" s="459"/>
      <c r="B27" s="110"/>
      <c r="C27" s="445"/>
      <c r="D27" s="410"/>
      <c r="E27" s="99"/>
      <c r="F27" s="99"/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110"/>
      <c r="S27" s="110"/>
      <c r="T27" s="110"/>
      <c r="U27" s="99"/>
      <c r="V27" s="99"/>
      <c r="W27" s="99"/>
      <c r="X27" s="436"/>
      <c r="Y27" s="110"/>
      <c r="Z27" s="99"/>
      <c r="AA27" s="99"/>
      <c r="AB27" s="99"/>
      <c r="AC27" s="99"/>
      <c r="AD27" s="99"/>
      <c r="AE27" s="99"/>
      <c r="AF27" s="99"/>
      <c r="AG27" s="99" t="s">
        <v>7754</v>
      </c>
      <c r="AH27" s="110" t="s">
        <v>7767</v>
      </c>
      <c r="AI27" s="110">
        <v>0.05</v>
      </c>
      <c r="AJ27" s="110">
        <v>1985</v>
      </c>
      <c r="AK27" s="110" t="s">
        <v>1258</v>
      </c>
    </row>
    <row r="28" spans="1:37" ht="18.75" customHeight="1" x14ac:dyDescent="0.25">
      <c r="A28" s="461"/>
      <c r="B28" s="462"/>
      <c r="C28" s="462"/>
      <c r="D28" s="462"/>
      <c r="E28" s="462"/>
      <c r="F28" s="462"/>
      <c r="G28" s="462"/>
      <c r="H28" s="462"/>
      <c r="I28" s="462"/>
      <c r="J28" s="462"/>
      <c r="K28" s="462"/>
      <c r="L28" s="462"/>
      <c r="M28" s="462"/>
      <c r="N28" s="462"/>
      <c r="O28" s="462"/>
      <c r="P28" s="462"/>
      <c r="Q28" s="462"/>
      <c r="R28" s="462"/>
      <c r="S28" s="462"/>
      <c r="T28" s="462"/>
      <c r="U28" s="462"/>
      <c r="V28" s="462"/>
      <c r="W28" s="462"/>
      <c r="X28" s="463"/>
      <c r="Y28" s="462"/>
      <c r="Z28" s="462"/>
      <c r="AA28" s="462"/>
      <c r="AB28" s="462"/>
      <c r="AC28" s="462"/>
      <c r="AD28" s="462"/>
      <c r="AE28" s="462"/>
      <c r="AF28" s="462"/>
      <c r="AG28" s="462"/>
      <c r="AH28" s="462"/>
      <c r="AI28" s="462"/>
      <c r="AJ28" s="462"/>
      <c r="AK28" s="462"/>
    </row>
    <row r="29" spans="1:37" ht="31.15" customHeight="1" x14ac:dyDescent="0.25">
      <c r="A29" s="459">
        <v>2</v>
      </c>
      <c r="B29" s="459"/>
      <c r="C29" s="445" t="s">
        <v>7768</v>
      </c>
      <c r="D29" s="410" t="s">
        <v>7769</v>
      </c>
      <c r="E29" s="110" t="s">
        <v>7770</v>
      </c>
      <c r="F29" s="110">
        <v>0.32</v>
      </c>
      <c r="G29" s="110">
        <v>2002</v>
      </c>
      <c r="H29" s="110" t="s">
        <v>7771</v>
      </c>
      <c r="I29" s="110">
        <v>9</v>
      </c>
      <c r="J29" s="110" t="s">
        <v>7725</v>
      </c>
      <c r="K29" s="110" t="s">
        <v>7725</v>
      </c>
      <c r="L29" s="110">
        <v>9</v>
      </c>
      <c r="M29" s="410" t="s">
        <v>7769</v>
      </c>
      <c r="N29" s="110" t="s">
        <v>7772</v>
      </c>
      <c r="O29" s="110">
        <v>0.05</v>
      </c>
      <c r="P29" s="110">
        <v>2002</v>
      </c>
      <c r="Q29" s="110" t="s">
        <v>7773</v>
      </c>
      <c r="R29" s="110"/>
      <c r="S29" s="110"/>
      <c r="T29" s="110"/>
      <c r="U29" s="99"/>
      <c r="V29" s="99"/>
      <c r="W29" s="99"/>
      <c r="X29" s="436"/>
      <c r="Y29" s="110"/>
      <c r="Z29" s="99"/>
      <c r="AA29" s="99"/>
      <c r="AB29" s="99"/>
      <c r="AC29" s="99"/>
      <c r="AD29" s="99"/>
      <c r="AE29" s="99"/>
      <c r="AF29" s="99"/>
      <c r="AG29" s="99"/>
      <c r="AH29" s="110"/>
      <c r="AI29" s="110"/>
      <c r="AJ29" s="110"/>
      <c r="AK29" s="110"/>
    </row>
    <row r="30" spans="1:37" ht="31.15" customHeight="1" x14ac:dyDescent="0.25">
      <c r="A30" s="459"/>
      <c r="B30" s="110"/>
      <c r="C30" s="445"/>
      <c r="D30" s="410"/>
      <c r="E30" s="99"/>
      <c r="F30" s="99"/>
      <c r="G30" s="99"/>
      <c r="H30" s="99"/>
      <c r="I30" s="99"/>
      <c r="J30" s="99"/>
      <c r="K30" s="99"/>
      <c r="L30" s="99"/>
      <c r="M30" s="410" t="s">
        <v>7769</v>
      </c>
      <c r="N30" s="110" t="s">
        <v>7774</v>
      </c>
      <c r="O30" s="110">
        <v>3.4000000000000002E-2</v>
      </c>
      <c r="P30" s="110">
        <v>2002</v>
      </c>
      <c r="Q30" s="110" t="s">
        <v>4611</v>
      </c>
      <c r="R30" s="110"/>
      <c r="S30" s="110"/>
      <c r="T30" s="110"/>
      <c r="U30" s="99"/>
      <c r="V30" s="99"/>
      <c r="W30" s="99"/>
      <c r="X30" s="436"/>
      <c r="Y30" s="110"/>
      <c r="Z30" s="99"/>
      <c r="AA30" s="99"/>
      <c r="AB30" s="99"/>
      <c r="AC30" s="99"/>
      <c r="AD30" s="99"/>
      <c r="AE30" s="99"/>
      <c r="AF30" s="99"/>
      <c r="AG30" s="99"/>
      <c r="AH30" s="110"/>
      <c r="AI30" s="110"/>
      <c r="AJ30" s="110"/>
      <c r="AK30" s="110"/>
    </row>
    <row r="31" spans="1:37" ht="31.15" customHeight="1" x14ac:dyDescent="0.25">
      <c r="A31" s="459"/>
      <c r="B31" s="110"/>
      <c r="C31" s="445"/>
      <c r="D31" s="410"/>
      <c r="E31" s="99"/>
      <c r="F31" s="99"/>
      <c r="G31" s="99"/>
      <c r="H31" s="99"/>
      <c r="I31" s="99"/>
      <c r="J31" s="99"/>
      <c r="K31" s="99"/>
      <c r="L31" s="99"/>
      <c r="M31" s="410" t="s">
        <v>7769</v>
      </c>
      <c r="N31" s="110" t="s">
        <v>7775</v>
      </c>
      <c r="O31" s="110">
        <v>3.4000000000000002E-2</v>
      </c>
      <c r="P31" s="110">
        <v>2002</v>
      </c>
      <c r="Q31" s="110" t="s">
        <v>7773</v>
      </c>
      <c r="R31" s="110"/>
      <c r="S31" s="110"/>
      <c r="T31" s="110"/>
      <c r="U31" s="99"/>
      <c r="V31" s="99"/>
      <c r="W31" s="99"/>
      <c r="X31" s="436"/>
      <c r="Y31" s="110"/>
      <c r="Z31" s="99"/>
      <c r="AA31" s="99"/>
      <c r="AB31" s="99"/>
      <c r="AC31" s="99"/>
      <c r="AD31" s="99"/>
      <c r="AE31" s="99"/>
      <c r="AF31" s="99"/>
      <c r="AG31" s="99"/>
      <c r="AH31" s="110"/>
      <c r="AI31" s="110"/>
      <c r="AJ31" s="110"/>
      <c r="AK31" s="110"/>
    </row>
    <row r="32" spans="1:37" ht="15.6" customHeight="1" x14ac:dyDescent="0.25">
      <c r="A32" s="461"/>
      <c r="B32" s="462"/>
      <c r="C32" s="462"/>
      <c r="D32" s="462"/>
      <c r="E32" s="462"/>
      <c r="F32" s="462"/>
      <c r="G32" s="462"/>
      <c r="H32" s="462"/>
      <c r="I32" s="462"/>
      <c r="J32" s="462"/>
      <c r="K32" s="462"/>
      <c r="L32" s="462"/>
      <c r="M32" s="462"/>
      <c r="N32" s="462"/>
      <c r="O32" s="462"/>
      <c r="P32" s="462"/>
      <c r="Q32" s="462"/>
      <c r="R32" s="462"/>
      <c r="S32" s="462"/>
      <c r="T32" s="462"/>
      <c r="U32" s="462"/>
      <c r="V32" s="462"/>
      <c r="W32" s="462"/>
      <c r="X32" s="463"/>
      <c r="Y32" s="462"/>
      <c r="Z32" s="462"/>
      <c r="AA32" s="462"/>
      <c r="AB32" s="462"/>
      <c r="AC32" s="462"/>
      <c r="AD32" s="462"/>
      <c r="AE32" s="462"/>
      <c r="AF32" s="462"/>
      <c r="AG32" s="462"/>
      <c r="AH32" s="462"/>
      <c r="AI32" s="462"/>
      <c r="AJ32" s="462"/>
      <c r="AK32" s="462"/>
    </row>
    <row r="33" spans="1:37" ht="36.75" customHeight="1" x14ac:dyDescent="0.25">
      <c r="A33" s="459">
        <v>3</v>
      </c>
      <c r="B33" s="459"/>
      <c r="C33" s="445" t="s">
        <v>7776</v>
      </c>
      <c r="D33" s="410" t="s">
        <v>7777</v>
      </c>
      <c r="E33" s="110" t="s">
        <v>7778</v>
      </c>
      <c r="F33" s="110">
        <v>0.52200000000000002</v>
      </c>
      <c r="G33" s="110">
        <v>1980</v>
      </c>
      <c r="H33" s="110" t="s">
        <v>7779</v>
      </c>
      <c r="I33" s="110">
        <v>9</v>
      </c>
      <c r="J33" s="110" t="s">
        <v>7725</v>
      </c>
      <c r="K33" s="110" t="s">
        <v>7725</v>
      </c>
      <c r="L33" s="110">
        <v>9</v>
      </c>
      <c r="M33" s="110" t="s">
        <v>7780</v>
      </c>
      <c r="N33" s="110" t="s">
        <v>7781</v>
      </c>
      <c r="O33" s="110">
        <v>0.22</v>
      </c>
      <c r="P33" s="110">
        <v>2014</v>
      </c>
      <c r="Q33" s="110" t="s">
        <v>1603</v>
      </c>
      <c r="R33" s="110"/>
      <c r="S33" s="110"/>
      <c r="T33" s="110"/>
      <c r="U33" s="99"/>
      <c r="V33" s="99"/>
      <c r="W33" s="99"/>
      <c r="X33" s="436"/>
      <c r="Y33" s="110"/>
      <c r="Z33" s="99"/>
      <c r="AA33" s="99"/>
      <c r="AB33" s="99"/>
      <c r="AC33" s="99"/>
      <c r="AD33" s="99"/>
      <c r="AE33" s="99"/>
      <c r="AF33" s="99"/>
      <c r="AG33" s="99"/>
      <c r="AH33" s="110"/>
      <c r="AI33" s="110"/>
      <c r="AJ33" s="110"/>
      <c r="AK33" s="110"/>
    </row>
    <row r="34" spans="1:37" ht="22.15" customHeight="1" x14ac:dyDescent="0.25">
      <c r="A34" s="459"/>
      <c r="B34" s="110"/>
      <c r="C34" s="445"/>
      <c r="D34" s="410"/>
      <c r="E34" s="99"/>
      <c r="F34" s="99"/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110" t="s">
        <v>7782</v>
      </c>
      <c r="S34" s="110" t="s">
        <v>7783</v>
      </c>
      <c r="T34" s="99">
        <v>1980</v>
      </c>
      <c r="U34" s="110" t="s">
        <v>1642</v>
      </c>
      <c r="V34" s="110">
        <f>2*400</f>
        <v>800</v>
      </c>
      <c r="W34" s="110"/>
      <c r="X34" s="409"/>
      <c r="Y34" s="110"/>
      <c r="Z34" s="99"/>
      <c r="AA34" s="99"/>
      <c r="AB34" s="99"/>
      <c r="AC34" s="99"/>
      <c r="AD34" s="99"/>
      <c r="AE34" s="99"/>
      <c r="AF34" s="99"/>
      <c r="AG34" s="99"/>
      <c r="AH34" s="410"/>
      <c r="AI34" s="410"/>
      <c r="AJ34" s="410"/>
      <c r="AK34" s="410"/>
    </row>
    <row r="35" spans="1:37" ht="26.25" customHeight="1" x14ac:dyDescent="0.25">
      <c r="A35" s="459"/>
      <c r="B35" s="110"/>
      <c r="C35" s="445"/>
      <c r="D35" s="410"/>
      <c r="E35" s="99"/>
      <c r="F35" s="99"/>
      <c r="G35" s="99"/>
      <c r="H35" s="99"/>
      <c r="I35" s="99"/>
      <c r="J35" s="99"/>
      <c r="K35" s="99"/>
      <c r="L35" s="99"/>
      <c r="M35" s="99" t="s">
        <v>7784</v>
      </c>
      <c r="N35" s="110" t="s">
        <v>7785</v>
      </c>
      <c r="O35" s="110">
        <v>0.14499999999999999</v>
      </c>
      <c r="P35" s="110">
        <v>2007</v>
      </c>
      <c r="Q35" s="110" t="s">
        <v>7786</v>
      </c>
      <c r="R35" s="110"/>
      <c r="S35" s="110"/>
      <c r="T35" s="99"/>
      <c r="U35" s="110"/>
      <c r="V35" s="110"/>
      <c r="W35" s="110"/>
      <c r="X35" s="409"/>
      <c r="Y35" s="110"/>
      <c r="Z35" s="99"/>
      <c r="AA35" s="99"/>
      <c r="AB35" s="99"/>
      <c r="AC35" s="99"/>
      <c r="AD35" s="99"/>
      <c r="AE35" s="99"/>
      <c r="AF35" s="99"/>
      <c r="AG35" s="99"/>
      <c r="AH35" s="410"/>
      <c r="AI35" s="410"/>
      <c r="AJ35" s="410"/>
      <c r="AK35" s="410"/>
    </row>
    <row r="36" spans="1:37" ht="29.45" customHeight="1" x14ac:dyDescent="0.25">
      <c r="A36" s="459"/>
      <c r="B36" s="110"/>
      <c r="C36" s="445"/>
      <c r="D36" s="410"/>
      <c r="E36" s="99"/>
      <c r="F36" s="99"/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110"/>
      <c r="S36" s="110"/>
      <c r="T36" s="99"/>
      <c r="U36" s="110"/>
      <c r="V36" s="110"/>
      <c r="W36" s="110" t="s">
        <v>7787</v>
      </c>
      <c r="X36" s="409"/>
      <c r="Y36" s="110" t="s">
        <v>7788</v>
      </c>
      <c r="Z36" s="488">
        <v>0.86499999999999999</v>
      </c>
      <c r="AA36" s="110">
        <v>1960</v>
      </c>
      <c r="AB36" s="110" t="s">
        <v>7789</v>
      </c>
      <c r="AC36" s="110">
        <v>23</v>
      </c>
      <c r="AD36" s="110" t="s">
        <v>7725</v>
      </c>
      <c r="AE36" s="110">
        <v>5</v>
      </c>
      <c r="AF36" s="110">
        <v>28</v>
      </c>
      <c r="AG36" s="110" t="s">
        <v>7787</v>
      </c>
      <c r="AH36" s="110" t="s">
        <v>7790</v>
      </c>
      <c r="AI36" s="110">
        <v>0.03</v>
      </c>
      <c r="AJ36" s="110">
        <v>1960</v>
      </c>
      <c r="AK36" s="110" t="s">
        <v>385</v>
      </c>
    </row>
    <row r="37" spans="1:37" ht="22.15" customHeight="1" x14ac:dyDescent="0.25">
      <c r="A37" s="459"/>
      <c r="B37" s="110"/>
      <c r="C37" s="445"/>
      <c r="D37" s="410"/>
      <c r="E37" s="99"/>
      <c r="F37" s="99"/>
      <c r="G37" s="99"/>
      <c r="H37" s="99"/>
      <c r="I37" s="99"/>
      <c r="J37" s="99"/>
      <c r="K37" s="99"/>
      <c r="L37" s="99"/>
      <c r="M37" s="99" t="s">
        <v>7791</v>
      </c>
      <c r="N37" s="110" t="s">
        <v>7792</v>
      </c>
      <c r="O37" s="110">
        <v>0.125</v>
      </c>
      <c r="P37" s="110">
        <v>1976</v>
      </c>
      <c r="Q37" s="110" t="s">
        <v>6931</v>
      </c>
      <c r="R37" s="110"/>
      <c r="S37" s="110"/>
      <c r="T37" s="99"/>
      <c r="U37" s="110"/>
      <c r="V37" s="110"/>
      <c r="W37" s="110"/>
      <c r="X37" s="409"/>
      <c r="Y37" s="110"/>
      <c r="Z37" s="99"/>
      <c r="AA37" s="99"/>
      <c r="AB37" s="99"/>
      <c r="AC37" s="99"/>
      <c r="AD37" s="99"/>
      <c r="AE37" s="99"/>
      <c r="AF37" s="99"/>
      <c r="AG37" s="99"/>
      <c r="AH37" s="410"/>
      <c r="AI37" s="410"/>
      <c r="AJ37" s="410"/>
      <c r="AK37" s="410"/>
    </row>
    <row r="38" spans="1:37" ht="22.15" customHeight="1" x14ac:dyDescent="0.25">
      <c r="A38" s="407"/>
      <c r="B38" s="410"/>
      <c r="C38" s="445"/>
      <c r="D38" s="410"/>
      <c r="E38" s="99"/>
      <c r="F38" s="99"/>
      <c r="G38" s="99"/>
      <c r="H38" s="99"/>
      <c r="I38" s="99"/>
      <c r="J38" s="99"/>
      <c r="K38" s="99"/>
      <c r="L38" s="99"/>
      <c r="M38" s="99" t="s">
        <v>7793</v>
      </c>
      <c r="N38" s="110" t="s">
        <v>7794</v>
      </c>
      <c r="O38" s="110">
        <v>0.125</v>
      </c>
      <c r="P38" s="110">
        <v>1986</v>
      </c>
      <c r="Q38" s="110" t="s">
        <v>6931</v>
      </c>
      <c r="R38" s="410"/>
      <c r="S38" s="410"/>
      <c r="T38" s="410"/>
      <c r="U38" s="110"/>
      <c r="V38" s="410"/>
      <c r="W38" s="410"/>
      <c r="X38" s="409"/>
      <c r="Y38" s="99"/>
      <c r="Z38" s="99"/>
      <c r="AA38" s="99"/>
      <c r="AB38" s="99"/>
      <c r="AC38" s="99"/>
      <c r="AD38" s="99"/>
      <c r="AE38" s="99"/>
      <c r="AF38" s="99"/>
      <c r="AG38" s="99"/>
      <c r="AH38" s="99"/>
      <c r="AI38" s="409"/>
      <c r="AJ38" s="409"/>
      <c r="AK38" s="410"/>
    </row>
    <row r="39" spans="1:37" ht="22.15" customHeight="1" x14ac:dyDescent="0.25">
      <c r="A39" s="407"/>
      <c r="B39" s="410"/>
      <c r="C39" s="445"/>
      <c r="D39" s="410"/>
      <c r="E39" s="99"/>
      <c r="F39" s="99"/>
      <c r="G39" s="99"/>
      <c r="H39" s="99"/>
      <c r="I39" s="99"/>
      <c r="J39" s="99"/>
      <c r="K39" s="99"/>
      <c r="L39" s="99"/>
      <c r="M39" s="99"/>
      <c r="N39" s="110"/>
      <c r="O39" s="110"/>
      <c r="P39" s="110"/>
      <c r="Q39" s="110"/>
      <c r="R39" s="110" t="s">
        <v>7795</v>
      </c>
      <c r="S39" s="110" t="s">
        <v>7796</v>
      </c>
      <c r="T39" s="99">
        <v>1980</v>
      </c>
      <c r="U39" s="110" t="s">
        <v>1642</v>
      </c>
      <c r="V39" s="110">
        <f>2*400</f>
        <v>800</v>
      </c>
      <c r="W39" s="110"/>
      <c r="X39" s="409"/>
      <c r="Y39" s="99"/>
      <c r="Z39" s="99"/>
      <c r="AA39" s="99"/>
      <c r="AB39" s="99"/>
      <c r="AC39" s="99"/>
      <c r="AD39" s="99"/>
      <c r="AE39" s="99"/>
      <c r="AF39" s="99"/>
      <c r="AG39" s="99"/>
      <c r="AH39" s="99"/>
      <c r="AI39" s="409"/>
      <c r="AJ39" s="409"/>
      <c r="AK39" s="410"/>
    </row>
    <row r="40" spans="1:37" ht="34.15" customHeight="1" x14ac:dyDescent="0.25">
      <c r="A40" s="407"/>
      <c r="B40" s="410"/>
      <c r="C40" s="445"/>
      <c r="D40" s="410"/>
      <c r="E40" s="99"/>
      <c r="F40" s="99"/>
      <c r="G40" s="99"/>
      <c r="H40" s="99"/>
      <c r="I40" s="99"/>
      <c r="J40" s="99"/>
      <c r="K40" s="99"/>
      <c r="L40" s="99"/>
      <c r="M40" s="99"/>
      <c r="N40" s="110"/>
      <c r="O40" s="110"/>
      <c r="P40" s="110"/>
      <c r="Q40" s="110"/>
      <c r="R40" s="110"/>
      <c r="S40" s="110"/>
      <c r="T40" s="110"/>
      <c r="U40" s="110"/>
      <c r="V40" s="410"/>
      <c r="W40" s="410" t="s">
        <v>7797</v>
      </c>
      <c r="X40" s="409"/>
      <c r="Y40" s="110" t="s">
        <v>7798</v>
      </c>
      <c r="Z40" s="110">
        <v>0.10299999999999999</v>
      </c>
      <c r="AA40" s="110">
        <v>2002</v>
      </c>
      <c r="AB40" s="110" t="s">
        <v>7799</v>
      </c>
      <c r="AC40" s="110">
        <v>4</v>
      </c>
      <c r="AD40" s="110" t="s">
        <v>7725</v>
      </c>
      <c r="AE40" s="110" t="s">
        <v>7725</v>
      </c>
      <c r="AF40" s="110">
        <v>4</v>
      </c>
      <c r="AG40" s="110" t="s">
        <v>7797</v>
      </c>
      <c r="AH40" s="110" t="s">
        <v>7800</v>
      </c>
      <c r="AI40" s="110">
        <v>0.06</v>
      </c>
      <c r="AJ40" s="110">
        <v>2002</v>
      </c>
      <c r="AK40" s="110" t="s">
        <v>385</v>
      </c>
    </row>
    <row r="41" spans="1:37" ht="34.15" customHeight="1" x14ac:dyDescent="0.25">
      <c r="A41" s="407"/>
      <c r="B41" s="410"/>
      <c r="C41" s="445"/>
      <c r="D41" s="410"/>
      <c r="E41" s="99"/>
      <c r="F41" s="99"/>
      <c r="G41" s="99"/>
      <c r="H41" s="99"/>
      <c r="I41" s="99"/>
      <c r="J41" s="99"/>
      <c r="K41" s="99"/>
      <c r="L41" s="99"/>
      <c r="M41" s="99"/>
      <c r="N41" s="110"/>
      <c r="O41" s="110"/>
      <c r="P41" s="110"/>
      <c r="Q41" s="110"/>
      <c r="R41" s="410"/>
      <c r="S41" s="410"/>
      <c r="T41" s="410"/>
      <c r="U41" s="110"/>
      <c r="V41" s="410"/>
      <c r="W41" s="410" t="s">
        <v>7797</v>
      </c>
      <c r="X41" s="409"/>
      <c r="Y41" s="110" t="s">
        <v>7801</v>
      </c>
      <c r="Z41" s="110">
        <v>7.8E-2</v>
      </c>
      <c r="AA41" s="110">
        <v>2002</v>
      </c>
      <c r="AB41" s="110" t="s">
        <v>7802</v>
      </c>
      <c r="AC41" s="110">
        <v>2</v>
      </c>
      <c r="AD41" s="110" t="s">
        <v>7725</v>
      </c>
      <c r="AE41" s="110" t="s">
        <v>7725</v>
      </c>
      <c r="AF41" s="110">
        <v>2</v>
      </c>
      <c r="AG41" s="110" t="s">
        <v>7797</v>
      </c>
      <c r="AH41" s="110" t="s">
        <v>7803</v>
      </c>
      <c r="AI41" s="110">
        <v>0.06</v>
      </c>
      <c r="AJ41" s="110">
        <v>2002</v>
      </c>
      <c r="AK41" s="110" t="s">
        <v>7804</v>
      </c>
    </row>
    <row r="42" spans="1:37" ht="42.6" customHeight="1" x14ac:dyDescent="0.25">
      <c r="A42" s="407"/>
      <c r="B42" s="410"/>
      <c r="C42" s="445"/>
      <c r="D42" s="410"/>
      <c r="E42" s="99"/>
      <c r="F42" s="99"/>
      <c r="G42" s="99"/>
      <c r="H42" s="99"/>
      <c r="I42" s="99"/>
      <c r="J42" s="99"/>
      <c r="K42" s="99"/>
      <c r="L42" s="99"/>
      <c r="M42" s="99"/>
      <c r="N42" s="110"/>
      <c r="O42" s="110"/>
      <c r="P42" s="110"/>
      <c r="Q42" s="110"/>
      <c r="R42" s="410"/>
      <c r="S42" s="410"/>
      <c r="T42" s="410"/>
      <c r="U42" s="110"/>
      <c r="V42" s="410"/>
      <c r="W42" s="410" t="s">
        <v>7797</v>
      </c>
      <c r="X42" s="409"/>
      <c r="Y42" s="110" t="s">
        <v>7805</v>
      </c>
      <c r="Z42" s="110">
        <v>0.56999999999999995</v>
      </c>
      <c r="AA42" s="110" t="s">
        <v>7806</v>
      </c>
      <c r="AB42" s="110" t="s">
        <v>7807</v>
      </c>
      <c r="AC42" s="110">
        <v>18</v>
      </c>
      <c r="AD42" s="110" t="s">
        <v>7725</v>
      </c>
      <c r="AE42" s="110">
        <v>2</v>
      </c>
      <c r="AF42" s="110">
        <f>18+2</f>
        <v>20</v>
      </c>
      <c r="AG42" s="110" t="s">
        <v>7797</v>
      </c>
      <c r="AH42" s="110" t="s">
        <v>7808</v>
      </c>
      <c r="AI42" s="110">
        <v>0.04</v>
      </c>
      <c r="AJ42" s="110">
        <v>2002</v>
      </c>
      <c r="AK42" s="110" t="s">
        <v>77</v>
      </c>
    </row>
    <row r="43" spans="1:37" ht="34.15" customHeight="1" x14ac:dyDescent="0.25">
      <c r="A43" s="407"/>
      <c r="B43" s="410"/>
      <c r="C43" s="445"/>
      <c r="D43" s="410"/>
      <c r="E43" s="99"/>
      <c r="F43" s="99"/>
      <c r="G43" s="99"/>
      <c r="H43" s="99"/>
      <c r="I43" s="99"/>
      <c r="J43" s="99"/>
      <c r="K43" s="99"/>
      <c r="L43" s="99"/>
      <c r="M43" s="99"/>
      <c r="N43" s="110"/>
      <c r="O43" s="110"/>
      <c r="P43" s="110"/>
      <c r="Q43" s="110"/>
      <c r="R43" s="410"/>
      <c r="S43" s="410"/>
      <c r="T43" s="410"/>
      <c r="U43" s="110"/>
      <c r="V43" s="410"/>
      <c r="W43" s="410" t="s">
        <v>7797</v>
      </c>
      <c r="X43" s="409"/>
      <c r="Y43" s="110" t="s">
        <v>7809</v>
      </c>
      <c r="Z43" s="110">
        <v>0.41499999999999998</v>
      </c>
      <c r="AA43" s="110">
        <v>2002</v>
      </c>
      <c r="AB43" s="110" t="s">
        <v>7810</v>
      </c>
      <c r="AC43" s="110">
        <v>13</v>
      </c>
      <c r="AD43" s="110" t="s">
        <v>7725</v>
      </c>
      <c r="AE43" s="110" t="s">
        <v>7725</v>
      </c>
      <c r="AF43" s="110">
        <v>13</v>
      </c>
      <c r="AG43" s="110" t="s">
        <v>7797</v>
      </c>
      <c r="AH43" s="110" t="s">
        <v>7811</v>
      </c>
      <c r="AI43" s="110">
        <v>0.06</v>
      </c>
      <c r="AJ43" s="110">
        <v>2002</v>
      </c>
      <c r="AK43" s="110" t="s">
        <v>164</v>
      </c>
    </row>
    <row r="44" spans="1:37" ht="34.15" customHeight="1" x14ac:dyDescent="0.25">
      <c r="A44" s="407"/>
      <c r="B44" s="410"/>
      <c r="C44" s="445"/>
      <c r="D44" s="410"/>
      <c r="E44" s="99"/>
      <c r="F44" s="99"/>
      <c r="G44" s="99"/>
      <c r="H44" s="99"/>
      <c r="I44" s="99"/>
      <c r="J44" s="99"/>
      <c r="K44" s="99"/>
      <c r="L44" s="99"/>
      <c r="M44" s="99"/>
      <c r="N44" s="110"/>
      <c r="O44" s="110"/>
      <c r="P44" s="110"/>
      <c r="Q44" s="110"/>
      <c r="R44" s="410"/>
      <c r="S44" s="410"/>
      <c r="T44" s="410"/>
      <c r="U44" s="110"/>
      <c r="V44" s="410"/>
      <c r="W44" s="410"/>
      <c r="X44" s="409"/>
      <c r="Y44" s="99"/>
      <c r="Z44" s="99"/>
      <c r="AA44" s="99"/>
      <c r="AB44" s="99"/>
      <c r="AC44" s="99"/>
      <c r="AD44" s="99"/>
      <c r="AE44" s="99"/>
      <c r="AF44" s="99"/>
      <c r="AG44" s="110" t="s">
        <v>7812</v>
      </c>
      <c r="AH44" s="110" t="s">
        <v>7813</v>
      </c>
      <c r="AI44" s="110">
        <v>0.35699999999999998</v>
      </c>
      <c r="AJ44" s="110">
        <v>2011</v>
      </c>
      <c r="AK44" s="110" t="s">
        <v>6763</v>
      </c>
    </row>
    <row r="45" spans="1:37" ht="34.15" customHeight="1" x14ac:dyDescent="0.25">
      <c r="A45" s="407"/>
      <c r="B45" s="410"/>
      <c r="C45" s="445"/>
      <c r="D45" s="410"/>
      <c r="E45" s="99"/>
      <c r="F45" s="99"/>
      <c r="G45" s="99"/>
      <c r="H45" s="99"/>
      <c r="I45" s="99"/>
      <c r="J45" s="99"/>
      <c r="K45" s="99"/>
      <c r="L45" s="99"/>
      <c r="M45" s="99"/>
      <c r="N45" s="110"/>
      <c r="O45" s="110"/>
      <c r="P45" s="110"/>
      <c r="Q45" s="110"/>
      <c r="R45" s="410"/>
      <c r="S45" s="410"/>
      <c r="T45" s="410"/>
      <c r="U45" s="110"/>
      <c r="V45" s="410"/>
      <c r="W45" s="410"/>
      <c r="X45" s="409"/>
      <c r="Y45" s="99"/>
      <c r="Z45" s="99"/>
      <c r="AA45" s="99"/>
      <c r="AB45" s="99"/>
      <c r="AC45" s="99"/>
      <c r="AD45" s="99"/>
      <c r="AE45" s="99"/>
      <c r="AF45" s="99"/>
      <c r="AG45" s="110" t="s">
        <v>7812</v>
      </c>
      <c r="AH45" s="110" t="s">
        <v>7814</v>
      </c>
      <c r="AI45" s="110">
        <v>0.35699999999999998</v>
      </c>
      <c r="AJ45" s="110">
        <v>2011</v>
      </c>
      <c r="AK45" s="110" t="s">
        <v>6763</v>
      </c>
    </row>
    <row r="46" spans="1:37" ht="15.6" customHeight="1" x14ac:dyDescent="0.25">
      <c r="A46" s="489"/>
      <c r="B46" s="490"/>
      <c r="C46" s="490"/>
      <c r="D46" s="490"/>
      <c r="E46" s="490"/>
      <c r="F46" s="490"/>
      <c r="G46" s="490"/>
      <c r="H46" s="490"/>
      <c r="I46" s="490"/>
      <c r="J46" s="490"/>
      <c r="K46" s="490"/>
      <c r="L46" s="490"/>
      <c r="M46" s="490"/>
      <c r="N46" s="490"/>
      <c r="O46" s="490"/>
      <c r="P46" s="490"/>
      <c r="Q46" s="490"/>
      <c r="R46" s="490"/>
      <c r="S46" s="490"/>
      <c r="T46" s="490"/>
      <c r="U46" s="490"/>
      <c r="V46" s="490"/>
      <c r="W46" s="490"/>
      <c r="X46" s="463"/>
      <c r="Y46" s="490"/>
      <c r="Z46" s="490"/>
      <c r="AA46" s="490"/>
      <c r="AB46" s="490"/>
      <c r="AC46" s="490"/>
      <c r="AD46" s="490"/>
      <c r="AE46" s="490"/>
      <c r="AF46" s="490"/>
      <c r="AG46" s="490"/>
      <c r="AH46" s="490"/>
      <c r="AI46" s="490"/>
      <c r="AJ46" s="490"/>
      <c r="AK46" s="490"/>
    </row>
    <row r="47" spans="1:37" ht="22.15" customHeight="1" x14ac:dyDescent="0.25">
      <c r="A47" s="459">
        <v>4</v>
      </c>
      <c r="B47" s="459"/>
      <c r="C47" s="459" t="s">
        <v>7815</v>
      </c>
      <c r="D47" s="410" t="s">
        <v>7816</v>
      </c>
      <c r="E47" s="110" t="s">
        <v>7817</v>
      </c>
      <c r="F47" s="110">
        <v>0.69</v>
      </c>
      <c r="G47" s="110">
        <v>2007</v>
      </c>
      <c r="H47" s="110" t="s">
        <v>7818</v>
      </c>
      <c r="I47" s="110">
        <v>16</v>
      </c>
      <c r="J47" s="110" t="s">
        <v>7725</v>
      </c>
      <c r="K47" s="110" t="s">
        <v>7725</v>
      </c>
      <c r="L47" s="110">
        <v>16</v>
      </c>
      <c r="M47" s="110" t="s">
        <v>7816</v>
      </c>
      <c r="N47" s="110" t="s">
        <v>7819</v>
      </c>
      <c r="O47" s="110">
        <v>7.9000000000000001E-2</v>
      </c>
      <c r="P47" s="110">
        <v>1972</v>
      </c>
      <c r="Q47" s="110" t="s">
        <v>7820</v>
      </c>
      <c r="R47" s="410"/>
      <c r="S47" s="410"/>
      <c r="T47" s="410"/>
      <c r="U47" s="110"/>
      <c r="V47" s="410"/>
      <c r="W47" s="410"/>
      <c r="X47" s="409"/>
      <c r="Y47" s="99"/>
      <c r="Z47" s="99"/>
      <c r="AA47" s="99"/>
      <c r="AB47" s="99"/>
      <c r="AC47" s="99"/>
      <c r="AD47" s="99"/>
      <c r="AE47" s="99"/>
      <c r="AF47" s="99"/>
      <c r="AG47" s="99"/>
      <c r="AH47" s="99"/>
      <c r="AI47" s="409"/>
      <c r="AJ47" s="409"/>
      <c r="AK47" s="410"/>
    </row>
    <row r="48" spans="1:37" ht="31.5" customHeight="1" x14ac:dyDescent="0.25">
      <c r="A48" s="407"/>
      <c r="B48" s="410"/>
      <c r="C48" s="445"/>
      <c r="D48" s="410" t="s">
        <v>7816</v>
      </c>
      <c r="E48" s="110" t="s">
        <v>7821</v>
      </c>
      <c r="F48" s="110">
        <v>1.3180000000000001</v>
      </c>
      <c r="G48" s="110">
        <v>1972</v>
      </c>
      <c r="H48" s="110" t="s">
        <v>1116</v>
      </c>
      <c r="I48" s="110">
        <v>20</v>
      </c>
      <c r="J48" s="110" t="s">
        <v>7725</v>
      </c>
      <c r="K48" s="110" t="s">
        <v>7822</v>
      </c>
      <c r="L48" s="110">
        <v>20</v>
      </c>
      <c r="M48" s="110"/>
      <c r="N48" s="110"/>
      <c r="O48" s="110"/>
      <c r="P48" s="110"/>
      <c r="Q48" s="110"/>
      <c r="R48" s="410"/>
      <c r="S48" s="410"/>
      <c r="T48" s="410"/>
      <c r="U48" s="110"/>
      <c r="V48" s="410"/>
      <c r="W48" s="410"/>
      <c r="X48" s="409"/>
      <c r="Y48" s="99"/>
      <c r="Z48" s="99"/>
      <c r="AA48" s="99"/>
      <c r="AB48" s="99"/>
      <c r="AC48" s="99"/>
      <c r="AD48" s="99"/>
      <c r="AE48" s="99"/>
      <c r="AF48" s="99"/>
      <c r="AG48" s="99"/>
      <c r="AH48" s="99"/>
      <c r="AI48" s="409"/>
      <c r="AJ48" s="409"/>
      <c r="AK48" s="410"/>
    </row>
    <row r="49" spans="1:37" ht="22.15" customHeight="1" x14ac:dyDescent="0.25">
      <c r="A49" s="407"/>
      <c r="B49" s="410"/>
      <c r="C49" s="445"/>
      <c r="D49" s="410" t="s">
        <v>7816</v>
      </c>
      <c r="E49" s="110" t="s">
        <v>7823</v>
      </c>
      <c r="F49" s="110">
        <v>2.1999999999999999E-2</v>
      </c>
      <c r="G49" s="110">
        <v>2007</v>
      </c>
      <c r="H49" s="110" t="s">
        <v>1193</v>
      </c>
      <c r="I49" s="110">
        <v>1</v>
      </c>
      <c r="J49" s="110" t="s">
        <v>7725</v>
      </c>
      <c r="K49" s="110" t="s">
        <v>7725</v>
      </c>
      <c r="L49" s="110">
        <v>1</v>
      </c>
      <c r="M49" s="110"/>
      <c r="N49" s="110"/>
      <c r="O49" s="110"/>
      <c r="P49" s="110"/>
      <c r="Q49" s="110"/>
      <c r="R49" s="410"/>
      <c r="S49" s="410"/>
      <c r="T49" s="410"/>
      <c r="U49" s="110"/>
      <c r="V49" s="410"/>
      <c r="W49" s="410"/>
      <c r="X49" s="409"/>
      <c r="Y49" s="99"/>
      <c r="Z49" s="99"/>
      <c r="AA49" s="99"/>
      <c r="AB49" s="99"/>
      <c r="AC49" s="99"/>
      <c r="AD49" s="99"/>
      <c r="AE49" s="99"/>
      <c r="AF49" s="99"/>
      <c r="AG49" s="99"/>
      <c r="AH49" s="99"/>
      <c r="AI49" s="409"/>
      <c r="AJ49" s="409"/>
      <c r="AK49" s="410"/>
    </row>
    <row r="50" spans="1:37" ht="33" customHeight="1" x14ac:dyDescent="0.25">
      <c r="A50" s="407"/>
      <c r="B50" s="410"/>
      <c r="C50" s="445"/>
      <c r="D50" s="410" t="s">
        <v>7816</v>
      </c>
      <c r="E50" s="110" t="s">
        <v>7824</v>
      </c>
      <c r="F50" s="110">
        <v>0.21</v>
      </c>
      <c r="G50" s="110">
        <v>1985</v>
      </c>
      <c r="H50" s="110" t="s">
        <v>1119</v>
      </c>
      <c r="I50" s="110">
        <v>4</v>
      </c>
      <c r="J50" s="110" t="s">
        <v>7725</v>
      </c>
      <c r="K50" s="110" t="s">
        <v>7822</v>
      </c>
      <c r="L50" s="110">
        <v>4</v>
      </c>
      <c r="M50" s="110"/>
      <c r="N50" s="110"/>
      <c r="O50" s="110"/>
      <c r="P50" s="110"/>
      <c r="Q50" s="110"/>
      <c r="R50" s="410"/>
      <c r="S50" s="410"/>
      <c r="T50" s="410"/>
      <c r="U50" s="110"/>
      <c r="V50" s="410"/>
      <c r="W50" s="410"/>
      <c r="X50" s="409"/>
      <c r="Y50" s="99"/>
      <c r="Z50" s="99"/>
      <c r="AA50" s="99"/>
      <c r="AB50" s="99"/>
      <c r="AC50" s="99"/>
      <c r="AD50" s="99"/>
      <c r="AE50" s="99"/>
      <c r="AF50" s="99"/>
      <c r="AG50" s="99"/>
      <c r="AH50" s="99"/>
      <c r="AI50" s="409"/>
      <c r="AJ50" s="409"/>
      <c r="AK50" s="410"/>
    </row>
    <row r="51" spans="1:37" ht="33" customHeight="1" x14ac:dyDescent="0.25">
      <c r="A51" s="407"/>
      <c r="B51" s="410"/>
      <c r="C51" s="445"/>
      <c r="D51" s="410" t="s">
        <v>7816</v>
      </c>
      <c r="E51" s="110" t="s">
        <v>7825</v>
      </c>
      <c r="F51" s="110">
        <v>0.41</v>
      </c>
      <c r="G51" s="110">
        <v>2007</v>
      </c>
      <c r="H51" s="110" t="s">
        <v>7826</v>
      </c>
      <c r="I51" s="110">
        <v>11</v>
      </c>
      <c r="J51" s="110" t="s">
        <v>7725</v>
      </c>
      <c r="K51" s="110" t="s">
        <v>7822</v>
      </c>
      <c r="L51" s="110">
        <v>11</v>
      </c>
      <c r="M51" s="110"/>
      <c r="N51" s="110"/>
      <c r="O51" s="110"/>
      <c r="P51" s="110"/>
      <c r="Q51" s="110"/>
      <c r="R51" s="410"/>
      <c r="S51" s="410"/>
      <c r="T51" s="410"/>
      <c r="U51" s="110"/>
      <c r="V51" s="410"/>
      <c r="W51" s="410"/>
      <c r="X51" s="409"/>
      <c r="Y51" s="99"/>
      <c r="Z51" s="99"/>
      <c r="AA51" s="99"/>
      <c r="AB51" s="99"/>
      <c r="AC51" s="99"/>
      <c r="AD51" s="99"/>
      <c r="AE51" s="99"/>
      <c r="AF51" s="99"/>
      <c r="AG51" s="99"/>
      <c r="AH51" s="99"/>
      <c r="AI51" s="409"/>
      <c r="AJ51" s="409"/>
      <c r="AK51" s="410"/>
    </row>
    <row r="52" spans="1:37" ht="33" customHeight="1" x14ac:dyDescent="0.25">
      <c r="A52" s="407"/>
      <c r="B52" s="410"/>
      <c r="C52" s="445"/>
      <c r="D52" s="410"/>
      <c r="E52" s="99"/>
      <c r="F52" s="99"/>
      <c r="G52" s="99"/>
      <c r="H52" s="99"/>
      <c r="I52" s="99"/>
      <c r="J52" s="99"/>
      <c r="K52" s="99"/>
      <c r="L52" s="99"/>
      <c r="M52" s="110" t="s">
        <v>7827</v>
      </c>
      <c r="N52" s="110" t="s">
        <v>7828</v>
      </c>
      <c r="O52" s="110">
        <v>0.09</v>
      </c>
      <c r="P52" s="110">
        <v>2017</v>
      </c>
      <c r="Q52" s="110" t="s">
        <v>7829</v>
      </c>
      <c r="R52" s="410"/>
      <c r="S52" s="410"/>
      <c r="T52" s="410"/>
      <c r="U52" s="110"/>
      <c r="V52" s="410"/>
      <c r="W52" s="410"/>
      <c r="X52" s="409"/>
      <c r="Y52" s="99"/>
      <c r="Z52" s="99"/>
      <c r="AA52" s="99"/>
      <c r="AB52" s="99"/>
      <c r="AC52" s="99"/>
      <c r="AD52" s="99"/>
      <c r="AE52" s="99"/>
      <c r="AF52" s="99"/>
      <c r="AG52" s="99"/>
      <c r="AH52" s="99"/>
      <c r="AI52" s="409"/>
      <c r="AJ52" s="409"/>
      <c r="AK52" s="410"/>
    </row>
    <row r="53" spans="1:37" ht="22.15" customHeight="1" x14ac:dyDescent="0.25">
      <c r="A53" s="407"/>
      <c r="B53" s="410"/>
      <c r="C53" s="445"/>
      <c r="D53" s="410"/>
      <c r="E53" s="99"/>
      <c r="F53" s="99"/>
      <c r="G53" s="99"/>
      <c r="H53" s="99"/>
      <c r="I53" s="99"/>
      <c r="J53" s="99"/>
      <c r="K53" s="99"/>
      <c r="L53" s="99"/>
      <c r="M53" s="99"/>
      <c r="N53" s="110"/>
      <c r="O53" s="110"/>
      <c r="P53" s="110"/>
      <c r="Q53" s="110"/>
      <c r="R53" s="110" t="s">
        <v>7830</v>
      </c>
      <c r="S53" s="110" t="s">
        <v>7831</v>
      </c>
      <c r="T53" s="99">
        <v>2013</v>
      </c>
      <c r="U53" s="110" t="s">
        <v>975</v>
      </c>
      <c r="V53" s="110">
        <v>630</v>
      </c>
      <c r="W53" s="110"/>
      <c r="X53" s="409"/>
      <c r="Y53" s="99"/>
      <c r="Z53" s="99"/>
      <c r="AA53" s="99"/>
      <c r="AB53" s="99"/>
      <c r="AC53" s="99"/>
      <c r="AD53" s="99"/>
      <c r="AE53" s="99"/>
      <c r="AF53" s="99"/>
      <c r="AG53" s="99"/>
      <c r="AH53" s="99"/>
      <c r="AI53" s="409"/>
      <c r="AJ53" s="409"/>
      <c r="AK53" s="410"/>
    </row>
    <row r="54" spans="1:37" ht="22.15" customHeight="1" x14ac:dyDescent="0.25">
      <c r="A54" s="407"/>
      <c r="B54" s="410"/>
      <c r="C54" s="445"/>
      <c r="D54" s="410"/>
      <c r="E54" s="99"/>
      <c r="F54" s="99"/>
      <c r="G54" s="99"/>
      <c r="H54" s="99"/>
      <c r="I54" s="99"/>
      <c r="J54" s="99"/>
      <c r="K54" s="99"/>
      <c r="L54" s="99"/>
      <c r="M54" s="99"/>
      <c r="N54" s="110"/>
      <c r="O54" s="110"/>
      <c r="P54" s="110"/>
      <c r="Q54" s="110"/>
      <c r="R54" s="110" t="s">
        <v>7832</v>
      </c>
      <c r="S54" s="110" t="s">
        <v>7833</v>
      </c>
      <c r="T54" s="99">
        <v>2014</v>
      </c>
      <c r="U54" s="110" t="s">
        <v>975</v>
      </c>
      <c r="V54" s="110">
        <v>400</v>
      </c>
      <c r="W54" s="110"/>
      <c r="X54" s="409"/>
      <c r="Y54" s="99"/>
      <c r="Z54" s="99"/>
      <c r="AA54" s="99"/>
      <c r="AB54" s="99"/>
      <c r="AC54" s="99"/>
      <c r="AD54" s="99"/>
      <c r="AE54" s="99"/>
      <c r="AF54" s="99"/>
      <c r="AG54" s="99"/>
      <c r="AH54" s="99"/>
      <c r="AI54" s="409"/>
      <c r="AJ54" s="409"/>
      <c r="AK54" s="410"/>
    </row>
    <row r="55" spans="1:37" ht="34.9" customHeight="1" x14ac:dyDescent="0.25">
      <c r="A55" s="407"/>
      <c r="B55" s="410"/>
      <c r="C55" s="445"/>
      <c r="D55" s="410"/>
      <c r="E55" s="99"/>
      <c r="F55" s="99"/>
      <c r="G55" s="99"/>
      <c r="H55" s="99"/>
      <c r="I55" s="99"/>
      <c r="J55" s="99"/>
      <c r="K55" s="99"/>
      <c r="L55" s="99"/>
      <c r="M55" s="99"/>
      <c r="N55" s="110"/>
      <c r="O55" s="110"/>
      <c r="P55" s="110"/>
      <c r="Q55" s="110"/>
      <c r="R55" s="410"/>
      <c r="S55" s="410"/>
      <c r="T55" s="410"/>
      <c r="U55" s="110"/>
      <c r="V55" s="410"/>
      <c r="W55" s="410" t="s">
        <v>7834</v>
      </c>
      <c r="X55" s="409">
        <f>Z55+AI55</f>
        <v>0.66600000000000004</v>
      </c>
      <c r="Y55" s="110" t="s">
        <v>7835</v>
      </c>
      <c r="Z55" s="110">
        <v>0.63600000000000001</v>
      </c>
      <c r="AA55" s="110">
        <v>2004</v>
      </c>
      <c r="AB55" s="110" t="s">
        <v>7836</v>
      </c>
      <c r="AC55" s="110">
        <v>15</v>
      </c>
      <c r="AD55" s="110" t="s">
        <v>7725</v>
      </c>
      <c r="AE55" s="110" t="s">
        <v>7725</v>
      </c>
      <c r="AF55" s="110">
        <v>15</v>
      </c>
      <c r="AG55" s="110" t="s">
        <v>7834</v>
      </c>
      <c r="AH55" s="110" t="s">
        <v>7837</v>
      </c>
      <c r="AI55" s="110">
        <v>0.03</v>
      </c>
      <c r="AJ55" s="110">
        <v>2004</v>
      </c>
      <c r="AK55" s="110" t="s">
        <v>7838</v>
      </c>
    </row>
    <row r="56" spans="1:37" ht="15.6" customHeight="1" x14ac:dyDescent="0.25">
      <c r="A56" s="489"/>
      <c r="B56" s="490"/>
      <c r="C56" s="490"/>
      <c r="D56" s="490"/>
      <c r="E56" s="490"/>
      <c r="F56" s="490"/>
      <c r="G56" s="490"/>
      <c r="H56" s="490"/>
      <c r="I56" s="490"/>
      <c r="J56" s="490"/>
      <c r="K56" s="490"/>
      <c r="L56" s="490"/>
      <c r="M56" s="490"/>
      <c r="N56" s="490"/>
      <c r="O56" s="490"/>
      <c r="P56" s="490"/>
      <c r="Q56" s="490"/>
      <c r="R56" s="490"/>
      <c r="S56" s="490"/>
      <c r="T56" s="490"/>
      <c r="U56" s="490"/>
      <c r="V56" s="490"/>
      <c r="W56" s="490"/>
      <c r="X56" s="463"/>
      <c r="Y56" s="490"/>
      <c r="Z56" s="490"/>
      <c r="AA56" s="490"/>
      <c r="AB56" s="490"/>
      <c r="AC56" s="490"/>
      <c r="AD56" s="490"/>
      <c r="AE56" s="490"/>
      <c r="AF56" s="490"/>
      <c r="AG56" s="490"/>
      <c r="AH56" s="490"/>
      <c r="AI56" s="490"/>
      <c r="AJ56" s="490"/>
      <c r="AK56" s="490"/>
    </row>
    <row r="57" spans="1:37" ht="34.15" customHeight="1" x14ac:dyDescent="0.25">
      <c r="A57" s="459">
        <v>5</v>
      </c>
      <c r="B57" s="459"/>
      <c r="C57" s="459" t="s">
        <v>7839</v>
      </c>
      <c r="D57" s="410" t="s">
        <v>7816</v>
      </c>
      <c r="E57" s="110" t="s">
        <v>7840</v>
      </c>
      <c r="F57" s="110">
        <v>2.6520000000000001</v>
      </c>
      <c r="G57" s="99">
        <v>1971</v>
      </c>
      <c r="H57" s="110" t="s">
        <v>7841</v>
      </c>
      <c r="I57" s="110">
        <v>38</v>
      </c>
      <c r="J57" s="110" t="s">
        <v>7725</v>
      </c>
      <c r="K57" s="110">
        <v>14</v>
      </c>
      <c r="L57" s="110">
        <v>52</v>
      </c>
      <c r="M57" s="110"/>
      <c r="N57" s="110"/>
      <c r="O57" s="110"/>
      <c r="P57" s="110"/>
      <c r="Q57" s="110"/>
      <c r="R57" s="410"/>
      <c r="S57" s="410"/>
      <c r="T57" s="410"/>
      <c r="U57" s="110"/>
      <c r="V57" s="410"/>
      <c r="W57" s="410"/>
      <c r="X57" s="409"/>
      <c r="Y57" s="99"/>
      <c r="Z57" s="99"/>
      <c r="AA57" s="99"/>
      <c r="AB57" s="99"/>
      <c r="AC57" s="99"/>
      <c r="AD57" s="99"/>
      <c r="AE57" s="99"/>
      <c r="AF57" s="99"/>
      <c r="AG57" s="99"/>
      <c r="AH57" s="99"/>
      <c r="AI57" s="409"/>
      <c r="AJ57" s="409"/>
      <c r="AK57" s="410"/>
    </row>
    <row r="58" spans="1:37" ht="27" customHeight="1" x14ac:dyDescent="0.25">
      <c r="A58" s="407"/>
      <c r="B58" s="410"/>
      <c r="C58" s="445"/>
      <c r="D58" s="410" t="s">
        <v>7816</v>
      </c>
      <c r="E58" s="110" t="s">
        <v>7842</v>
      </c>
      <c r="F58" s="110">
        <v>8.0000000000000002E-3</v>
      </c>
      <c r="G58" s="99">
        <v>1971</v>
      </c>
      <c r="H58" s="110" t="s">
        <v>7843</v>
      </c>
      <c r="I58" s="110" t="s">
        <v>7725</v>
      </c>
      <c r="J58" s="110" t="s">
        <v>7725</v>
      </c>
      <c r="K58" s="110" t="s">
        <v>7725</v>
      </c>
      <c r="L58" s="110" t="s">
        <v>7725</v>
      </c>
      <c r="M58" s="110"/>
      <c r="N58" s="110"/>
      <c r="O58" s="110"/>
      <c r="P58" s="110"/>
      <c r="Q58" s="110"/>
      <c r="R58" s="410"/>
      <c r="S58" s="410"/>
      <c r="T58" s="410"/>
      <c r="U58" s="110"/>
      <c r="V58" s="410"/>
      <c r="W58" s="410"/>
      <c r="X58" s="409"/>
      <c r="Y58" s="99"/>
      <c r="Z58" s="99"/>
      <c r="AA58" s="99"/>
      <c r="AB58" s="99"/>
      <c r="AC58" s="99"/>
      <c r="AD58" s="99"/>
      <c r="AE58" s="99"/>
      <c r="AF58" s="99"/>
      <c r="AG58" s="99"/>
      <c r="AH58" s="99"/>
      <c r="AI58" s="409"/>
      <c r="AJ58" s="409"/>
      <c r="AK58" s="410"/>
    </row>
    <row r="59" spans="1:37" ht="27" customHeight="1" x14ac:dyDescent="0.25">
      <c r="A59" s="407"/>
      <c r="B59" s="410"/>
      <c r="C59" s="445"/>
      <c r="D59" s="410" t="s">
        <v>7816</v>
      </c>
      <c r="E59" s="110" t="s">
        <v>7844</v>
      </c>
      <c r="F59" s="110">
        <v>0.48499999999999999</v>
      </c>
      <c r="G59" s="99">
        <v>1971</v>
      </c>
      <c r="H59" s="110" t="s">
        <v>1193</v>
      </c>
      <c r="I59" s="110">
        <v>13</v>
      </c>
      <c r="J59" s="110" t="s">
        <v>7725</v>
      </c>
      <c r="K59" s="110" t="s">
        <v>7725</v>
      </c>
      <c r="L59" s="110">
        <v>13</v>
      </c>
      <c r="M59" s="110"/>
      <c r="N59" s="110"/>
      <c r="O59" s="110"/>
      <c r="P59" s="110"/>
      <c r="Q59" s="110"/>
      <c r="R59" s="410"/>
      <c r="S59" s="410"/>
      <c r="T59" s="410"/>
      <c r="U59" s="110"/>
      <c r="V59" s="410"/>
      <c r="W59" s="410"/>
      <c r="X59" s="409"/>
      <c r="Y59" s="99"/>
      <c r="Z59" s="99"/>
      <c r="AA59" s="99"/>
      <c r="AB59" s="99"/>
      <c r="AC59" s="99"/>
      <c r="AD59" s="99"/>
      <c r="AE59" s="99"/>
      <c r="AF59" s="99"/>
      <c r="AG59" s="99"/>
      <c r="AH59" s="99"/>
      <c r="AI59" s="409"/>
      <c r="AJ59" s="409"/>
      <c r="AK59" s="410"/>
    </row>
    <row r="60" spans="1:37" ht="27" customHeight="1" x14ac:dyDescent="0.25">
      <c r="A60" s="407"/>
      <c r="B60" s="410"/>
      <c r="C60" s="445"/>
      <c r="D60" s="4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 t="s">
        <v>7845</v>
      </c>
      <c r="S60" s="110" t="s">
        <v>7846</v>
      </c>
      <c r="T60" s="99">
        <v>1976</v>
      </c>
      <c r="U60" s="110" t="s">
        <v>975</v>
      </c>
      <c r="V60" s="110">
        <v>250</v>
      </c>
      <c r="W60" s="110"/>
      <c r="X60" s="409"/>
      <c r="Y60" s="99"/>
      <c r="Z60" s="99"/>
      <c r="AA60" s="99"/>
      <c r="AB60" s="99"/>
      <c r="AC60" s="99"/>
      <c r="AD60" s="99"/>
      <c r="AE60" s="99"/>
      <c r="AF60" s="99"/>
      <c r="AG60" s="99"/>
      <c r="AH60" s="99"/>
      <c r="AI60" s="409"/>
      <c r="AJ60" s="409"/>
      <c r="AK60" s="410"/>
    </row>
    <row r="61" spans="1:37" ht="42" customHeight="1" x14ac:dyDescent="0.25">
      <c r="A61" s="407"/>
      <c r="B61" s="410"/>
      <c r="C61" s="445"/>
      <c r="D61" s="4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410"/>
      <c r="S61" s="410"/>
      <c r="T61" s="410"/>
      <c r="U61" s="110"/>
      <c r="V61" s="410"/>
      <c r="W61" s="410" t="s">
        <v>7847</v>
      </c>
      <c r="X61" s="409">
        <f>Z61+AI61</f>
        <v>0.46499999999999997</v>
      </c>
      <c r="Y61" s="110" t="s">
        <v>7848</v>
      </c>
      <c r="Z61" s="110">
        <v>0.43</v>
      </c>
      <c r="AA61" s="110">
        <v>1998</v>
      </c>
      <c r="AB61" s="110" t="s">
        <v>7849</v>
      </c>
      <c r="AC61" s="110">
        <v>1</v>
      </c>
      <c r="AD61" s="110" t="s">
        <v>7725</v>
      </c>
      <c r="AE61" s="110">
        <v>18</v>
      </c>
      <c r="AF61" s="110">
        <v>19</v>
      </c>
      <c r="AG61" s="110" t="s">
        <v>7847</v>
      </c>
      <c r="AH61" s="110" t="s">
        <v>7850</v>
      </c>
      <c r="AI61" s="110">
        <v>3.5000000000000003E-2</v>
      </c>
      <c r="AJ61" s="110">
        <v>2018</v>
      </c>
      <c r="AK61" s="110" t="s">
        <v>385</v>
      </c>
    </row>
    <row r="62" spans="1:37" ht="32.450000000000003" customHeight="1" x14ac:dyDescent="0.25">
      <c r="A62" s="407"/>
      <c r="B62" s="410"/>
      <c r="C62" s="445"/>
      <c r="D62" s="4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410"/>
      <c r="S62" s="410"/>
      <c r="T62" s="410"/>
      <c r="U62" s="110"/>
      <c r="V62" s="410"/>
      <c r="W62" s="410" t="s">
        <v>7847</v>
      </c>
      <c r="X62" s="409">
        <f>Z62+AI62</f>
        <v>0.42100000000000004</v>
      </c>
      <c r="Y62" s="110" t="s">
        <v>7851</v>
      </c>
      <c r="Z62" s="110">
        <v>0.39100000000000001</v>
      </c>
      <c r="AA62" s="110">
        <v>1998</v>
      </c>
      <c r="AB62" s="110" t="s">
        <v>7852</v>
      </c>
      <c r="AC62" s="110" t="s">
        <v>7725</v>
      </c>
      <c r="AD62" s="110" t="s">
        <v>7725</v>
      </c>
      <c r="AE62" s="110">
        <v>16</v>
      </c>
      <c r="AF62" s="110">
        <v>16</v>
      </c>
      <c r="AG62" s="110" t="s">
        <v>7847</v>
      </c>
      <c r="AH62" s="110" t="s">
        <v>7853</v>
      </c>
      <c r="AI62" s="110">
        <v>0.03</v>
      </c>
      <c r="AJ62" s="110">
        <v>2014</v>
      </c>
      <c r="AK62" s="110" t="s">
        <v>385</v>
      </c>
    </row>
    <row r="63" spans="1:37" ht="32.450000000000003" customHeight="1" x14ac:dyDescent="0.25">
      <c r="A63" s="407"/>
      <c r="B63" s="410"/>
      <c r="C63" s="445"/>
      <c r="D63" s="410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410"/>
      <c r="S63" s="410"/>
      <c r="T63" s="410"/>
      <c r="U63" s="110"/>
      <c r="V63" s="410"/>
      <c r="W63" s="410" t="s">
        <v>7847</v>
      </c>
      <c r="X63" s="409">
        <f>Z63+AI63</f>
        <v>0.15</v>
      </c>
      <c r="Y63" s="110" t="s">
        <v>7854</v>
      </c>
      <c r="Z63" s="110">
        <v>0.105</v>
      </c>
      <c r="AA63" s="110">
        <v>2016</v>
      </c>
      <c r="AB63" s="110" t="s">
        <v>7855</v>
      </c>
      <c r="AC63" s="110" t="s">
        <v>7725</v>
      </c>
      <c r="AD63" s="110" t="s">
        <v>7725</v>
      </c>
      <c r="AE63" s="110">
        <v>6</v>
      </c>
      <c r="AF63" s="110">
        <v>6</v>
      </c>
      <c r="AG63" s="110" t="s">
        <v>7847</v>
      </c>
      <c r="AH63" s="110" t="s">
        <v>7856</v>
      </c>
      <c r="AI63" s="110">
        <v>4.4999999999999998E-2</v>
      </c>
      <c r="AJ63" s="110">
        <v>2016</v>
      </c>
      <c r="AK63" s="110" t="s">
        <v>32</v>
      </c>
    </row>
    <row r="64" spans="1:37" ht="46.15" customHeight="1" x14ac:dyDescent="0.25">
      <c r="A64" s="407"/>
      <c r="B64" s="410"/>
      <c r="C64" s="445"/>
      <c r="D64" s="4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410"/>
      <c r="S64" s="410"/>
      <c r="T64" s="410"/>
      <c r="U64" s="110"/>
      <c r="V64" s="410"/>
      <c r="W64" s="410" t="s">
        <v>7847</v>
      </c>
      <c r="X64" s="409">
        <f>Z64+AI64</f>
        <v>0.26500000000000001</v>
      </c>
      <c r="Y64" s="110" t="s">
        <v>7857</v>
      </c>
      <c r="Z64" s="110">
        <v>0.25</v>
      </c>
      <c r="AA64" s="110">
        <v>2014</v>
      </c>
      <c r="AB64" s="110" t="s">
        <v>7858</v>
      </c>
      <c r="AC64" s="110" t="s">
        <v>7725</v>
      </c>
      <c r="AD64" s="110" t="s">
        <v>7725</v>
      </c>
      <c r="AE64" s="110">
        <v>8</v>
      </c>
      <c r="AF64" s="110">
        <v>8</v>
      </c>
      <c r="AG64" s="110" t="s">
        <v>7847</v>
      </c>
      <c r="AH64" s="110" t="s">
        <v>7859</v>
      </c>
      <c r="AI64" s="110">
        <v>1.4999999999999999E-2</v>
      </c>
      <c r="AJ64" s="110">
        <v>2014</v>
      </c>
      <c r="AK64" s="110" t="s">
        <v>77</v>
      </c>
    </row>
    <row r="65" spans="1:37" ht="46.15" customHeight="1" x14ac:dyDescent="0.25">
      <c r="A65" s="407"/>
      <c r="B65" s="410"/>
      <c r="C65" s="445"/>
      <c r="D65" s="4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410"/>
      <c r="S65" s="410"/>
      <c r="T65" s="410"/>
      <c r="U65" s="110"/>
      <c r="V65" s="410"/>
      <c r="W65" s="410"/>
      <c r="X65" s="409"/>
      <c r="Y65" s="99"/>
      <c r="Z65" s="99"/>
      <c r="AA65" s="99"/>
      <c r="AB65" s="99"/>
      <c r="AC65" s="99"/>
      <c r="AD65" s="99"/>
      <c r="AE65" s="99"/>
      <c r="AF65" s="99"/>
      <c r="AG65" s="99" t="s">
        <v>7847</v>
      </c>
      <c r="AH65" s="110" t="s">
        <v>7860</v>
      </c>
      <c r="AI65" s="110">
        <v>0.04</v>
      </c>
      <c r="AJ65" s="110">
        <v>2014</v>
      </c>
      <c r="AK65" s="110" t="s">
        <v>385</v>
      </c>
    </row>
    <row r="66" spans="1:37" ht="22.15" customHeight="1" x14ac:dyDescent="0.25">
      <c r="A66" s="407"/>
      <c r="B66" s="410"/>
      <c r="C66" s="445"/>
      <c r="D66" s="410" t="s">
        <v>7816</v>
      </c>
      <c r="E66" s="110" t="s">
        <v>7861</v>
      </c>
      <c r="F66" s="110">
        <v>0.36499999999999999</v>
      </c>
      <c r="G66" s="110">
        <v>2014</v>
      </c>
      <c r="H66" s="110" t="s">
        <v>1193</v>
      </c>
      <c r="I66" s="110" t="s">
        <v>7725</v>
      </c>
      <c r="J66" s="110" t="s">
        <v>7725</v>
      </c>
      <c r="K66" s="110">
        <v>8</v>
      </c>
      <c r="L66" s="110">
        <v>8</v>
      </c>
      <c r="M66" s="110"/>
      <c r="N66" s="110"/>
      <c r="O66" s="110"/>
      <c r="P66" s="110"/>
      <c r="Q66" s="110"/>
      <c r="R66" s="410"/>
      <c r="S66" s="410"/>
      <c r="T66" s="410"/>
      <c r="U66" s="110"/>
      <c r="V66" s="410"/>
      <c r="W66" s="410"/>
      <c r="X66" s="409"/>
      <c r="Y66" s="99"/>
      <c r="Z66" s="99"/>
      <c r="AA66" s="99"/>
      <c r="AB66" s="99"/>
      <c r="AC66" s="99"/>
      <c r="AD66" s="99"/>
      <c r="AE66" s="99"/>
      <c r="AF66" s="99"/>
      <c r="AG66" s="99"/>
      <c r="AH66" s="99"/>
      <c r="AI66" s="409"/>
      <c r="AJ66" s="409"/>
      <c r="AK66" s="410"/>
    </row>
    <row r="67" spans="1:37" ht="22.9" customHeight="1" x14ac:dyDescent="0.25">
      <c r="A67" s="407"/>
      <c r="B67" s="410"/>
      <c r="C67" s="445"/>
      <c r="D67" s="410"/>
      <c r="E67" s="99"/>
      <c r="F67" s="99"/>
      <c r="G67" s="99"/>
      <c r="H67" s="99"/>
      <c r="I67" s="99"/>
      <c r="J67" s="99"/>
      <c r="K67" s="99"/>
      <c r="L67" s="99"/>
      <c r="M67" s="99"/>
      <c r="N67" s="110"/>
      <c r="O67" s="110"/>
      <c r="P67" s="110"/>
      <c r="Q67" s="110"/>
      <c r="R67" s="110" t="s">
        <v>7862</v>
      </c>
      <c r="S67" s="110" t="s">
        <v>7863</v>
      </c>
      <c r="T67" s="99">
        <v>2014</v>
      </c>
      <c r="U67" s="110" t="s">
        <v>1073</v>
      </c>
      <c r="V67" s="110">
        <v>100</v>
      </c>
      <c r="W67" s="110"/>
      <c r="X67" s="409"/>
      <c r="Y67" s="99"/>
      <c r="Z67" s="99"/>
      <c r="AA67" s="99"/>
      <c r="AB67" s="99"/>
      <c r="AC67" s="99"/>
      <c r="AD67" s="99"/>
      <c r="AE67" s="99"/>
      <c r="AF67" s="99"/>
      <c r="AG67" s="99"/>
      <c r="AH67" s="99"/>
      <c r="AI67" s="409"/>
      <c r="AJ67" s="409"/>
      <c r="AK67" s="410"/>
    </row>
    <row r="68" spans="1:37" ht="28.9" customHeight="1" x14ac:dyDescent="0.25">
      <c r="A68" s="407"/>
      <c r="B68" s="410"/>
      <c r="C68" s="445"/>
      <c r="D68" s="410"/>
      <c r="E68" s="99"/>
      <c r="F68" s="99"/>
      <c r="G68" s="99"/>
      <c r="H68" s="99"/>
      <c r="I68" s="99"/>
      <c r="J68" s="99"/>
      <c r="K68" s="99"/>
      <c r="L68" s="99"/>
      <c r="M68" s="99"/>
      <c r="N68" s="110"/>
      <c r="O68" s="110"/>
      <c r="P68" s="110"/>
      <c r="Q68" s="110"/>
      <c r="R68" s="110"/>
      <c r="S68" s="110"/>
      <c r="T68" s="99"/>
      <c r="U68" s="110"/>
      <c r="V68" s="110"/>
      <c r="W68" s="110" t="s">
        <v>7864</v>
      </c>
      <c r="X68" s="409">
        <f>Z68+AI68</f>
        <v>0.15</v>
      </c>
      <c r="Y68" s="110" t="s">
        <v>7865</v>
      </c>
      <c r="Z68" s="110">
        <v>0.15</v>
      </c>
      <c r="AA68" s="110">
        <v>2014</v>
      </c>
      <c r="AB68" s="110" t="s">
        <v>7048</v>
      </c>
      <c r="AC68" s="110" t="s">
        <v>7725</v>
      </c>
      <c r="AD68" s="110" t="s">
        <v>7725</v>
      </c>
      <c r="AE68" s="110">
        <v>6</v>
      </c>
      <c r="AF68" s="110">
        <v>6</v>
      </c>
      <c r="AG68" s="110"/>
      <c r="AH68" s="99"/>
      <c r="AI68" s="409"/>
      <c r="AJ68" s="409"/>
      <c r="AK68" s="410"/>
    </row>
    <row r="69" spans="1:37" ht="22.9" customHeight="1" x14ac:dyDescent="0.25">
      <c r="A69" s="407"/>
      <c r="B69" s="410"/>
      <c r="C69" s="445"/>
      <c r="D69" s="410" t="s">
        <v>7816</v>
      </c>
      <c r="E69" s="110" t="s">
        <v>7866</v>
      </c>
      <c r="F69" s="110">
        <v>0.108</v>
      </c>
      <c r="G69" s="110">
        <v>2016</v>
      </c>
      <c r="H69" s="110" t="s">
        <v>1198</v>
      </c>
      <c r="I69" s="110" t="s">
        <v>7725</v>
      </c>
      <c r="J69" s="110" t="s">
        <v>7725</v>
      </c>
      <c r="K69" s="110">
        <v>4</v>
      </c>
      <c r="L69" s="110">
        <v>4</v>
      </c>
      <c r="M69" s="110"/>
      <c r="N69" s="110"/>
      <c r="O69" s="110"/>
      <c r="P69" s="110"/>
      <c r="Q69" s="110"/>
      <c r="R69" s="110"/>
      <c r="S69" s="110"/>
      <c r="T69" s="99"/>
      <c r="U69" s="110"/>
      <c r="V69" s="110"/>
      <c r="W69" s="110"/>
      <c r="X69" s="409"/>
      <c r="Y69" s="99"/>
      <c r="Z69" s="99"/>
      <c r="AA69" s="99"/>
      <c r="AB69" s="99"/>
      <c r="AC69" s="99"/>
      <c r="AD69" s="99"/>
      <c r="AE69" s="99"/>
      <c r="AF69" s="99"/>
      <c r="AG69" s="99"/>
      <c r="AH69" s="99"/>
      <c r="AI69" s="409"/>
      <c r="AJ69" s="409"/>
      <c r="AK69" s="410"/>
    </row>
    <row r="70" spans="1:37" ht="22.9" customHeight="1" x14ac:dyDescent="0.25">
      <c r="A70" s="407"/>
      <c r="B70" s="410"/>
      <c r="C70" s="445"/>
      <c r="D70" s="410"/>
      <c r="E70" s="99"/>
      <c r="F70" s="99"/>
      <c r="G70" s="99"/>
      <c r="H70" s="99"/>
      <c r="I70" s="99"/>
      <c r="J70" s="99"/>
      <c r="K70" s="99"/>
      <c r="L70" s="99"/>
      <c r="M70" s="99"/>
      <c r="N70" s="110"/>
      <c r="O70" s="110"/>
      <c r="P70" s="110"/>
      <c r="Q70" s="110"/>
      <c r="R70" s="110" t="s">
        <v>7867</v>
      </c>
      <c r="S70" s="110" t="s">
        <v>7868</v>
      </c>
      <c r="T70" s="99">
        <v>2016</v>
      </c>
      <c r="U70" s="110" t="s">
        <v>1073</v>
      </c>
      <c r="V70" s="110">
        <v>100</v>
      </c>
      <c r="W70" s="110"/>
      <c r="X70" s="409"/>
      <c r="Y70" s="99"/>
      <c r="Z70" s="99"/>
      <c r="AA70" s="99"/>
      <c r="AB70" s="99"/>
      <c r="AC70" s="99"/>
      <c r="AD70" s="99"/>
      <c r="AE70" s="99"/>
      <c r="AF70" s="99"/>
      <c r="AG70" s="99"/>
      <c r="AH70" s="99"/>
      <c r="AI70" s="409"/>
      <c r="AJ70" s="409"/>
      <c r="AK70" s="410"/>
    </row>
    <row r="71" spans="1:37" ht="28.9" customHeight="1" x14ac:dyDescent="0.25">
      <c r="A71" s="407"/>
      <c r="B71" s="410"/>
      <c r="C71" s="445"/>
      <c r="D71" s="410"/>
      <c r="E71" s="99"/>
      <c r="F71" s="99"/>
      <c r="G71" s="99"/>
      <c r="H71" s="99"/>
      <c r="I71" s="99"/>
      <c r="J71" s="99"/>
      <c r="K71" s="99"/>
      <c r="L71" s="99"/>
      <c r="M71" s="99"/>
      <c r="N71" s="110"/>
      <c r="O71" s="110"/>
      <c r="P71" s="110"/>
      <c r="Q71" s="110"/>
      <c r="R71" s="110"/>
      <c r="S71" s="110"/>
      <c r="T71" s="99"/>
      <c r="U71" s="110"/>
      <c r="V71" s="110"/>
      <c r="W71" s="110" t="s">
        <v>7869</v>
      </c>
      <c r="X71" s="409">
        <f>Z71+AI71</f>
        <v>0.187</v>
      </c>
      <c r="Y71" s="110" t="s">
        <v>7870</v>
      </c>
      <c r="Z71" s="110">
        <v>0.187</v>
      </c>
      <c r="AA71" s="110">
        <v>2016</v>
      </c>
      <c r="AB71" s="110" t="s">
        <v>7871</v>
      </c>
      <c r="AC71" s="110" t="s">
        <v>7725</v>
      </c>
      <c r="AD71" s="110" t="s">
        <v>7725</v>
      </c>
      <c r="AE71" s="110">
        <v>2</v>
      </c>
      <c r="AF71" s="110">
        <v>2</v>
      </c>
      <c r="AG71" s="110"/>
      <c r="AH71" s="99"/>
      <c r="AI71" s="409"/>
      <c r="AJ71" s="409"/>
      <c r="AK71" s="410"/>
    </row>
    <row r="72" spans="1:37" ht="28.9" customHeight="1" x14ac:dyDescent="0.25">
      <c r="A72" s="407"/>
      <c r="B72" s="410"/>
      <c r="C72" s="445"/>
      <c r="D72" s="410"/>
      <c r="E72" s="99"/>
      <c r="F72" s="99"/>
      <c r="G72" s="99"/>
      <c r="H72" s="99"/>
      <c r="I72" s="99"/>
      <c r="J72" s="99"/>
      <c r="K72" s="99"/>
      <c r="L72" s="99"/>
      <c r="M72" s="99"/>
      <c r="N72" s="110"/>
      <c r="O72" s="110"/>
      <c r="P72" s="110"/>
      <c r="Q72" s="110"/>
      <c r="R72" s="110"/>
      <c r="S72" s="110"/>
      <c r="T72" s="99"/>
      <c r="U72" s="110"/>
      <c r="V72" s="110"/>
      <c r="W72" s="110" t="s">
        <v>7872</v>
      </c>
      <c r="X72" s="409">
        <f>Z72+AI72</f>
        <v>0.13700000000000001</v>
      </c>
      <c r="Y72" s="110" t="s">
        <v>7873</v>
      </c>
      <c r="Z72" s="110">
        <v>0.13700000000000001</v>
      </c>
      <c r="AA72" s="110">
        <v>2016</v>
      </c>
      <c r="AB72" s="110" t="s">
        <v>7871</v>
      </c>
      <c r="AC72" s="110" t="s">
        <v>7725</v>
      </c>
      <c r="AD72" s="110" t="s">
        <v>7725</v>
      </c>
      <c r="AE72" s="110">
        <v>6</v>
      </c>
      <c r="AF72" s="110">
        <v>6</v>
      </c>
      <c r="AG72" s="110"/>
      <c r="AH72" s="99"/>
      <c r="AI72" s="409"/>
      <c r="AJ72" s="409"/>
      <c r="AK72" s="410"/>
    </row>
    <row r="73" spans="1:37" ht="22.9" customHeight="1" x14ac:dyDescent="0.25">
      <c r="A73" s="407"/>
      <c r="B73" s="410"/>
      <c r="C73" s="445"/>
      <c r="D73" s="410" t="s">
        <v>7816</v>
      </c>
      <c r="E73" s="110" t="s">
        <v>7874</v>
      </c>
      <c r="F73" s="110">
        <v>0.435</v>
      </c>
      <c r="G73" s="110">
        <v>2017</v>
      </c>
      <c r="H73" s="110" t="s">
        <v>1198</v>
      </c>
      <c r="I73" s="110">
        <v>1</v>
      </c>
      <c r="J73" s="110" t="s">
        <v>7725</v>
      </c>
      <c r="K73" s="110">
        <v>13</v>
      </c>
      <c r="L73" s="110">
        <v>14</v>
      </c>
      <c r="M73" s="110"/>
      <c r="N73" s="110"/>
      <c r="O73" s="110"/>
      <c r="P73" s="110"/>
      <c r="Q73" s="110"/>
      <c r="R73" s="110"/>
      <c r="S73" s="110"/>
      <c r="T73" s="99"/>
      <c r="U73" s="110"/>
      <c r="V73" s="110"/>
      <c r="W73" s="110"/>
      <c r="X73" s="409"/>
      <c r="Y73" s="99"/>
      <c r="Z73" s="99"/>
      <c r="AA73" s="99"/>
      <c r="AB73" s="99"/>
      <c r="AC73" s="99"/>
      <c r="AD73" s="99"/>
      <c r="AE73" s="99"/>
      <c r="AF73" s="99"/>
      <c r="AG73" s="99"/>
      <c r="AH73" s="99"/>
      <c r="AI73" s="409"/>
      <c r="AJ73" s="409"/>
      <c r="AK73" s="410"/>
    </row>
    <row r="74" spans="1:37" ht="22.9" customHeight="1" x14ac:dyDescent="0.25">
      <c r="A74" s="407"/>
      <c r="B74" s="410"/>
      <c r="C74" s="445"/>
      <c r="D74" s="410"/>
      <c r="E74" s="99"/>
      <c r="F74" s="99"/>
      <c r="G74" s="99"/>
      <c r="H74" s="99"/>
      <c r="I74" s="99"/>
      <c r="J74" s="99"/>
      <c r="K74" s="99"/>
      <c r="L74" s="99"/>
      <c r="M74" s="99"/>
      <c r="N74" s="110"/>
      <c r="O74" s="110"/>
      <c r="P74" s="110"/>
      <c r="Q74" s="110"/>
      <c r="R74" s="110" t="s">
        <v>7875</v>
      </c>
      <c r="S74" s="110" t="s">
        <v>7876</v>
      </c>
      <c r="T74" s="99">
        <v>2017</v>
      </c>
      <c r="U74" s="110" t="s">
        <v>1073</v>
      </c>
      <c r="V74" s="110">
        <v>100</v>
      </c>
      <c r="W74" s="110"/>
      <c r="X74" s="409"/>
      <c r="Y74" s="99"/>
      <c r="Z74" s="99"/>
      <c r="AA74" s="99"/>
      <c r="AB74" s="99"/>
      <c r="AC74" s="99"/>
      <c r="AD74" s="99"/>
      <c r="AE74" s="99"/>
      <c r="AF74" s="99"/>
      <c r="AG74" s="99"/>
      <c r="AH74" s="99"/>
      <c r="AI74" s="409"/>
      <c r="AJ74" s="409"/>
      <c r="AK74" s="410"/>
    </row>
    <row r="75" spans="1:37" ht="28.9" customHeight="1" x14ac:dyDescent="0.25">
      <c r="A75" s="407"/>
      <c r="B75" s="410"/>
      <c r="C75" s="445"/>
      <c r="D75" s="410"/>
      <c r="E75" s="99"/>
      <c r="F75" s="99"/>
      <c r="G75" s="99"/>
      <c r="H75" s="99"/>
      <c r="I75" s="99"/>
      <c r="J75" s="99"/>
      <c r="K75" s="99"/>
      <c r="L75" s="99"/>
      <c r="M75" s="99"/>
      <c r="N75" s="110"/>
      <c r="O75" s="110"/>
      <c r="P75" s="110"/>
      <c r="Q75" s="110"/>
      <c r="R75" s="110"/>
      <c r="S75" s="110"/>
      <c r="T75" s="99"/>
      <c r="U75" s="110"/>
      <c r="V75" s="110"/>
      <c r="W75" s="110" t="s">
        <v>7877</v>
      </c>
      <c r="X75" s="409">
        <f>Z75+AI75</f>
        <v>0.22</v>
      </c>
      <c r="Y75" s="110" t="s">
        <v>7878</v>
      </c>
      <c r="Z75" s="110">
        <v>0.22</v>
      </c>
      <c r="AA75" s="110">
        <v>2017</v>
      </c>
      <c r="AB75" s="110" t="s">
        <v>4881</v>
      </c>
      <c r="AC75" s="110" t="s">
        <v>7725</v>
      </c>
      <c r="AD75" s="110" t="s">
        <v>7725</v>
      </c>
      <c r="AE75" s="110">
        <v>10</v>
      </c>
      <c r="AF75" s="110">
        <v>10</v>
      </c>
      <c r="AG75" s="110"/>
      <c r="AH75" s="99"/>
      <c r="AI75" s="409"/>
      <c r="AJ75" s="409"/>
      <c r="AK75" s="410"/>
    </row>
    <row r="76" spans="1:37" ht="22.9" customHeight="1" x14ac:dyDescent="0.25">
      <c r="A76" s="407"/>
      <c r="B76" s="410"/>
      <c r="C76" s="445"/>
      <c r="D76" s="410" t="s">
        <v>7816</v>
      </c>
      <c r="E76" s="110" t="s">
        <v>7879</v>
      </c>
      <c r="F76" s="110">
        <v>0.03</v>
      </c>
      <c r="G76" s="110">
        <v>2017</v>
      </c>
      <c r="H76" s="110" t="s">
        <v>1198</v>
      </c>
      <c r="I76" s="110">
        <v>1</v>
      </c>
      <c r="J76" s="110" t="s">
        <v>7725</v>
      </c>
      <c r="K76" s="110" t="s">
        <v>7725</v>
      </c>
      <c r="L76" s="110">
        <v>1</v>
      </c>
      <c r="M76" s="110"/>
      <c r="N76" s="110"/>
      <c r="O76" s="110"/>
      <c r="P76" s="110"/>
      <c r="Q76" s="110"/>
      <c r="R76" s="110"/>
      <c r="S76" s="110"/>
      <c r="T76" s="99"/>
      <c r="U76" s="110"/>
      <c r="V76" s="110"/>
      <c r="W76" s="110"/>
      <c r="X76" s="409"/>
      <c r="Y76" s="99"/>
      <c r="Z76" s="99"/>
      <c r="AA76" s="99"/>
      <c r="AB76" s="99"/>
      <c r="AC76" s="99"/>
      <c r="AD76" s="99"/>
      <c r="AE76" s="99"/>
      <c r="AF76" s="99"/>
      <c r="AG76" s="99"/>
      <c r="AH76" s="99"/>
      <c r="AI76" s="409"/>
      <c r="AJ76" s="409"/>
      <c r="AK76" s="410"/>
    </row>
    <row r="77" spans="1:37" ht="22.9" customHeight="1" x14ac:dyDescent="0.25">
      <c r="A77" s="407"/>
      <c r="B77" s="410"/>
      <c r="C77" s="445"/>
      <c r="D77" s="410"/>
      <c r="E77" s="99"/>
      <c r="F77" s="99"/>
      <c r="G77" s="99"/>
      <c r="H77" s="99"/>
      <c r="I77" s="99"/>
      <c r="J77" s="99"/>
      <c r="K77" s="99"/>
      <c r="L77" s="99"/>
      <c r="M77" s="99"/>
      <c r="N77" s="110"/>
      <c r="O77" s="110"/>
      <c r="P77" s="110"/>
      <c r="Q77" s="110"/>
      <c r="R77" s="110" t="s">
        <v>7880</v>
      </c>
      <c r="S77" s="110" t="s">
        <v>7881</v>
      </c>
      <c r="T77" s="99">
        <v>2017</v>
      </c>
      <c r="U77" s="110" t="s">
        <v>1073</v>
      </c>
      <c r="V77" s="110">
        <v>100</v>
      </c>
      <c r="W77" s="110"/>
      <c r="X77" s="409"/>
      <c r="Y77" s="99"/>
      <c r="Z77" s="99"/>
      <c r="AA77" s="99"/>
      <c r="AB77" s="99"/>
      <c r="AC77" s="99"/>
      <c r="AD77" s="99"/>
      <c r="AE77" s="99"/>
      <c r="AF77" s="99"/>
      <c r="AG77" s="99"/>
      <c r="AH77" s="99"/>
      <c r="AI77" s="409"/>
      <c r="AJ77" s="409"/>
      <c r="AK77" s="410"/>
    </row>
    <row r="78" spans="1:37" ht="28.9" customHeight="1" x14ac:dyDescent="0.25">
      <c r="A78" s="407"/>
      <c r="B78" s="410"/>
      <c r="C78" s="445"/>
      <c r="D78" s="410"/>
      <c r="E78" s="99"/>
      <c r="F78" s="99"/>
      <c r="G78" s="99"/>
      <c r="H78" s="99"/>
      <c r="I78" s="99"/>
      <c r="J78" s="99"/>
      <c r="K78" s="99"/>
      <c r="L78" s="99"/>
      <c r="M78" s="99"/>
      <c r="N78" s="110"/>
      <c r="O78" s="110"/>
      <c r="P78" s="110"/>
      <c r="Q78" s="110"/>
      <c r="R78" s="110"/>
      <c r="S78" s="110"/>
      <c r="T78" s="99"/>
      <c r="U78" s="110"/>
      <c r="V78" s="110"/>
      <c r="W78" s="110" t="s">
        <v>7882</v>
      </c>
      <c r="X78" s="409">
        <f>Z78+AI78</f>
        <v>0.22</v>
      </c>
      <c r="Y78" s="110" t="s">
        <v>7883</v>
      </c>
      <c r="Z78" s="110">
        <v>0.22</v>
      </c>
      <c r="AA78" s="110">
        <v>2017</v>
      </c>
      <c r="AB78" s="110" t="s">
        <v>4881</v>
      </c>
      <c r="AC78" s="110" t="s">
        <v>7725</v>
      </c>
      <c r="AD78" s="110" t="s">
        <v>7725</v>
      </c>
      <c r="AE78" s="110">
        <v>8</v>
      </c>
      <c r="AF78" s="110">
        <v>8</v>
      </c>
      <c r="AG78" s="110"/>
      <c r="AH78" s="99"/>
      <c r="AI78" s="409"/>
      <c r="AJ78" s="409"/>
      <c r="AK78" s="410"/>
    </row>
    <row r="79" spans="1:37" ht="22.9" customHeight="1" x14ac:dyDescent="0.25">
      <c r="A79" s="407"/>
      <c r="B79" s="410"/>
      <c r="C79" s="445"/>
      <c r="D79" s="410" t="s">
        <v>7816</v>
      </c>
      <c r="E79" s="110" t="s">
        <v>7884</v>
      </c>
      <c r="F79" s="110">
        <v>0.04</v>
      </c>
      <c r="G79" s="110">
        <v>2018</v>
      </c>
      <c r="H79" s="110" t="s">
        <v>1198</v>
      </c>
      <c r="I79" s="110">
        <v>1</v>
      </c>
      <c r="J79" s="110" t="s">
        <v>7725</v>
      </c>
      <c r="K79" s="110">
        <v>1</v>
      </c>
      <c r="L79" s="110">
        <v>2</v>
      </c>
      <c r="M79" s="110"/>
      <c r="N79" s="110"/>
      <c r="O79" s="110"/>
      <c r="P79" s="110"/>
      <c r="Q79" s="110"/>
      <c r="R79" s="110"/>
      <c r="S79" s="110"/>
      <c r="T79" s="99"/>
      <c r="U79" s="99"/>
      <c r="V79" s="99"/>
      <c r="W79" s="99"/>
      <c r="X79" s="436"/>
      <c r="Y79" s="99"/>
      <c r="Z79" s="99"/>
      <c r="AA79" s="99"/>
      <c r="AB79" s="99"/>
      <c r="AC79" s="99"/>
      <c r="AD79" s="99"/>
      <c r="AE79" s="99"/>
      <c r="AF79" s="99"/>
      <c r="AG79" s="99"/>
      <c r="AH79" s="99"/>
      <c r="AI79" s="409"/>
      <c r="AJ79" s="409"/>
      <c r="AK79" s="410"/>
    </row>
    <row r="80" spans="1:37" ht="31.5" customHeight="1" x14ac:dyDescent="0.25">
      <c r="A80" s="407"/>
      <c r="B80" s="410"/>
      <c r="C80" s="445"/>
      <c r="D80" s="410"/>
      <c r="E80" s="99"/>
      <c r="F80" s="99"/>
      <c r="G80" s="99"/>
      <c r="H80" s="99"/>
      <c r="I80" s="99"/>
      <c r="J80" s="99"/>
      <c r="K80" s="99"/>
      <c r="L80" s="99"/>
      <c r="M80" s="99"/>
      <c r="N80" s="110"/>
      <c r="O80" s="110"/>
      <c r="P80" s="110"/>
      <c r="Q80" s="110"/>
      <c r="R80" s="110" t="s">
        <v>7885</v>
      </c>
      <c r="S80" s="110" t="s">
        <v>7886</v>
      </c>
      <c r="T80" s="99">
        <v>2018</v>
      </c>
      <c r="U80" s="110" t="s">
        <v>1073</v>
      </c>
      <c r="V80" s="110">
        <v>100</v>
      </c>
      <c r="W80" s="110"/>
      <c r="X80" s="409"/>
      <c r="Y80" s="99"/>
      <c r="Z80" s="99"/>
      <c r="AA80" s="99"/>
      <c r="AB80" s="99"/>
      <c r="AC80" s="99"/>
      <c r="AD80" s="99"/>
      <c r="AE80" s="99"/>
      <c r="AF80" s="99"/>
      <c r="AG80" s="99"/>
      <c r="AH80" s="99"/>
      <c r="AI80" s="409"/>
      <c r="AJ80" s="409"/>
      <c r="AK80" s="410"/>
    </row>
    <row r="81" spans="1:37" ht="15.6" customHeight="1" x14ac:dyDescent="0.25">
      <c r="A81" s="489"/>
      <c r="B81" s="491"/>
      <c r="C81" s="490"/>
      <c r="D81" s="490"/>
      <c r="E81" s="490"/>
      <c r="F81" s="490"/>
      <c r="G81" s="490"/>
      <c r="H81" s="490"/>
      <c r="I81" s="490"/>
      <c r="J81" s="490"/>
      <c r="K81" s="490"/>
      <c r="L81" s="490"/>
      <c r="M81" s="490"/>
      <c r="N81" s="490"/>
      <c r="O81" s="490"/>
      <c r="P81" s="490"/>
      <c r="Q81" s="490"/>
      <c r="R81" s="490"/>
      <c r="S81" s="490"/>
      <c r="T81" s="490"/>
      <c r="U81" s="490"/>
      <c r="V81" s="490"/>
      <c r="W81" s="490"/>
      <c r="X81" s="463"/>
      <c r="Y81" s="490"/>
      <c r="Z81" s="490"/>
      <c r="AA81" s="490"/>
      <c r="AB81" s="490"/>
      <c r="AC81" s="490"/>
      <c r="AD81" s="490"/>
      <c r="AE81" s="490"/>
      <c r="AF81" s="490"/>
      <c r="AG81" s="490"/>
      <c r="AH81" s="490"/>
      <c r="AI81" s="490"/>
      <c r="AJ81" s="490"/>
      <c r="AK81" s="490"/>
    </row>
    <row r="82" spans="1:37" ht="22.15" customHeight="1" x14ac:dyDescent="0.25">
      <c r="A82" s="459">
        <v>6</v>
      </c>
      <c r="B82" s="459"/>
      <c r="C82" s="445" t="s">
        <v>7887</v>
      </c>
      <c r="D82" s="410" t="s">
        <v>7816</v>
      </c>
      <c r="E82" s="110" t="s">
        <v>7888</v>
      </c>
      <c r="F82" s="110">
        <v>1.1919999999999999</v>
      </c>
      <c r="G82" s="110">
        <v>1972</v>
      </c>
      <c r="H82" s="110" t="s">
        <v>468</v>
      </c>
      <c r="I82" s="110">
        <v>25</v>
      </c>
      <c r="J82" s="110" t="s">
        <v>7725</v>
      </c>
      <c r="K82" s="110">
        <v>2</v>
      </c>
      <c r="L82" s="110">
        <v>27</v>
      </c>
      <c r="M82" s="110"/>
      <c r="N82" s="110"/>
      <c r="O82" s="110"/>
      <c r="P82" s="110"/>
      <c r="Q82" s="110"/>
      <c r="R82" s="110"/>
      <c r="S82" s="110"/>
      <c r="T82" s="99"/>
      <c r="U82" s="110"/>
      <c r="V82" s="110"/>
      <c r="W82" s="110"/>
      <c r="X82" s="409"/>
      <c r="Y82" s="99"/>
      <c r="Z82" s="99"/>
      <c r="AA82" s="99"/>
      <c r="AB82" s="99"/>
      <c r="AC82" s="99"/>
      <c r="AD82" s="99"/>
      <c r="AE82" s="99"/>
      <c r="AF82" s="99"/>
      <c r="AG82" s="99"/>
      <c r="AH82" s="99"/>
      <c r="AI82" s="409"/>
      <c r="AJ82" s="409"/>
      <c r="AK82" s="410"/>
    </row>
    <row r="83" spans="1:37" ht="22.15" customHeight="1" x14ac:dyDescent="0.25">
      <c r="A83" s="407"/>
      <c r="B83" s="410"/>
      <c r="C83" s="445"/>
      <c r="D83" s="410"/>
      <c r="E83" s="99"/>
      <c r="F83" s="99"/>
      <c r="G83" s="99"/>
      <c r="H83" s="99"/>
      <c r="I83" s="99"/>
      <c r="J83" s="99"/>
      <c r="K83" s="99"/>
      <c r="L83" s="99"/>
      <c r="M83" s="99"/>
      <c r="N83" s="110"/>
      <c r="O83" s="110"/>
      <c r="P83" s="110"/>
      <c r="Q83" s="110"/>
      <c r="R83" s="110" t="s">
        <v>7889</v>
      </c>
      <c r="S83" s="110" t="s">
        <v>7890</v>
      </c>
      <c r="T83" s="99">
        <v>1965</v>
      </c>
      <c r="U83" s="110" t="s">
        <v>975</v>
      </c>
      <c r="V83" s="110">
        <v>250</v>
      </c>
      <c r="W83" s="110"/>
      <c r="X83" s="409"/>
      <c r="Y83" s="99"/>
      <c r="Z83" s="99"/>
      <c r="AA83" s="99"/>
      <c r="AB83" s="99"/>
      <c r="AC83" s="99"/>
      <c r="AD83" s="99"/>
      <c r="AE83" s="99"/>
      <c r="AF83" s="99"/>
      <c r="AG83" s="99"/>
      <c r="AH83" s="99"/>
      <c r="AI83" s="409"/>
      <c r="AJ83" s="409"/>
      <c r="AK83" s="410"/>
    </row>
    <row r="84" spans="1:37" ht="22.15" customHeight="1" x14ac:dyDescent="0.25">
      <c r="A84" s="407"/>
      <c r="B84" s="410"/>
      <c r="C84" s="445"/>
      <c r="D84" s="410" t="s">
        <v>7816</v>
      </c>
      <c r="E84" s="110" t="s">
        <v>7891</v>
      </c>
      <c r="F84" s="110">
        <v>2.5000000000000001E-2</v>
      </c>
      <c r="G84" s="110">
        <v>2015</v>
      </c>
      <c r="H84" s="110" t="s">
        <v>1193</v>
      </c>
      <c r="I84" s="110">
        <v>1</v>
      </c>
      <c r="J84" s="110" t="s">
        <v>7725</v>
      </c>
      <c r="K84" s="110" t="s">
        <v>7725</v>
      </c>
      <c r="L84" s="110">
        <v>1</v>
      </c>
      <c r="M84" s="110"/>
      <c r="N84" s="110"/>
      <c r="O84" s="110"/>
      <c r="P84" s="110"/>
      <c r="Q84" s="110"/>
      <c r="R84" s="110"/>
      <c r="S84" s="110"/>
      <c r="T84" s="99"/>
      <c r="U84" s="110"/>
      <c r="V84" s="110"/>
      <c r="W84" s="110"/>
      <c r="X84" s="409"/>
      <c r="Y84" s="99"/>
      <c r="Z84" s="99"/>
      <c r="AA84" s="99"/>
      <c r="AB84" s="99"/>
      <c r="AC84" s="99"/>
      <c r="AD84" s="99"/>
      <c r="AE84" s="99"/>
      <c r="AF84" s="99"/>
      <c r="AG84" s="99"/>
      <c r="AH84" s="99"/>
      <c r="AI84" s="409"/>
      <c r="AJ84" s="409"/>
      <c r="AK84" s="410"/>
    </row>
    <row r="85" spans="1:37" ht="22.15" customHeight="1" x14ac:dyDescent="0.25">
      <c r="A85" s="407"/>
      <c r="B85" s="410"/>
      <c r="C85" s="445"/>
      <c r="D85" s="410"/>
      <c r="E85" s="99"/>
      <c r="F85" s="99"/>
      <c r="G85" s="99"/>
      <c r="H85" s="99"/>
      <c r="I85" s="99"/>
      <c r="J85" s="99"/>
      <c r="K85" s="99"/>
      <c r="L85" s="99"/>
      <c r="M85" s="99"/>
      <c r="N85" s="110"/>
      <c r="O85" s="110"/>
      <c r="P85" s="110"/>
      <c r="Q85" s="110"/>
      <c r="R85" s="110" t="s">
        <v>7892</v>
      </c>
      <c r="S85" s="110" t="s">
        <v>7893</v>
      </c>
      <c r="T85" s="99">
        <v>2015</v>
      </c>
      <c r="U85" s="110" t="s">
        <v>1073</v>
      </c>
      <c r="V85" s="110">
        <v>25</v>
      </c>
      <c r="W85" s="110"/>
      <c r="X85" s="409"/>
      <c r="Y85" s="99"/>
      <c r="Z85" s="99"/>
      <c r="AA85" s="99"/>
      <c r="AB85" s="99"/>
      <c r="AC85" s="99"/>
      <c r="AD85" s="99"/>
      <c r="AE85" s="99"/>
      <c r="AF85" s="99"/>
      <c r="AG85" s="99"/>
      <c r="AH85" s="99"/>
      <c r="AI85" s="409"/>
      <c r="AJ85" s="409"/>
      <c r="AK85" s="410"/>
    </row>
    <row r="86" spans="1:37" ht="15.6" customHeight="1" x14ac:dyDescent="0.25">
      <c r="A86" s="489"/>
      <c r="B86" s="490"/>
      <c r="C86" s="490"/>
      <c r="D86" s="490"/>
      <c r="E86" s="490"/>
      <c r="F86" s="490"/>
      <c r="G86" s="490"/>
      <c r="H86" s="490"/>
      <c r="I86" s="490"/>
      <c r="J86" s="490"/>
      <c r="K86" s="490"/>
      <c r="L86" s="490"/>
      <c r="M86" s="490"/>
      <c r="N86" s="490"/>
      <c r="O86" s="490"/>
      <c r="P86" s="490"/>
      <c r="Q86" s="490"/>
      <c r="R86" s="490"/>
      <c r="S86" s="490"/>
      <c r="T86" s="490"/>
      <c r="U86" s="490"/>
      <c r="V86" s="490"/>
      <c r="W86" s="490"/>
      <c r="X86" s="463"/>
      <c r="Y86" s="490"/>
      <c r="Z86" s="490"/>
      <c r="AA86" s="490"/>
      <c r="AB86" s="490"/>
      <c r="AC86" s="490"/>
      <c r="AD86" s="490"/>
      <c r="AE86" s="490"/>
      <c r="AF86" s="490"/>
      <c r="AG86" s="490"/>
      <c r="AH86" s="490"/>
      <c r="AI86" s="490"/>
      <c r="AJ86" s="490"/>
      <c r="AK86" s="490"/>
    </row>
    <row r="87" spans="1:37" ht="28.9" customHeight="1" x14ac:dyDescent="0.25">
      <c r="A87" s="459">
        <v>7</v>
      </c>
      <c r="B87" s="459"/>
      <c r="C87" s="445" t="s">
        <v>7894</v>
      </c>
      <c r="D87" s="410"/>
      <c r="E87" s="99"/>
      <c r="F87" s="99"/>
      <c r="G87" s="99"/>
      <c r="H87" s="99"/>
      <c r="I87" s="99"/>
      <c r="J87" s="99"/>
      <c r="K87" s="99"/>
      <c r="L87" s="99"/>
      <c r="M87" s="99" t="s">
        <v>7895</v>
      </c>
      <c r="N87" s="110" t="s">
        <v>7896</v>
      </c>
      <c r="O87" s="110">
        <v>0.05</v>
      </c>
      <c r="P87" s="110">
        <v>2003</v>
      </c>
      <c r="Q87" s="110" t="s">
        <v>7897</v>
      </c>
      <c r="R87" s="110"/>
      <c r="S87" s="110"/>
      <c r="T87" s="99"/>
      <c r="U87" s="110"/>
      <c r="V87" s="110"/>
      <c r="W87" s="110"/>
      <c r="X87" s="409"/>
      <c r="Y87" s="99"/>
      <c r="Z87" s="99"/>
      <c r="AA87" s="99"/>
      <c r="AB87" s="99"/>
      <c r="AC87" s="99"/>
      <c r="AD87" s="99"/>
      <c r="AE87" s="99"/>
      <c r="AF87" s="99"/>
      <c r="AG87" s="99"/>
      <c r="AH87" s="99"/>
      <c r="AI87" s="409"/>
      <c r="AJ87" s="409"/>
      <c r="AK87" s="410"/>
    </row>
    <row r="88" spans="1:37" ht="28.9" customHeight="1" x14ac:dyDescent="0.25">
      <c r="A88" s="407"/>
      <c r="B88" s="410"/>
      <c r="C88" s="445"/>
      <c r="D88" s="410"/>
      <c r="E88" s="99"/>
      <c r="F88" s="99"/>
      <c r="G88" s="99"/>
      <c r="H88" s="99"/>
      <c r="I88" s="99"/>
      <c r="J88" s="99"/>
      <c r="K88" s="99"/>
      <c r="L88" s="99"/>
      <c r="M88" s="99"/>
      <c r="N88" s="110"/>
      <c r="O88" s="110"/>
      <c r="P88" s="110"/>
      <c r="Q88" s="110"/>
      <c r="R88" s="110" t="s">
        <v>7898</v>
      </c>
      <c r="S88" s="110" t="s">
        <v>7899</v>
      </c>
      <c r="T88" s="99">
        <v>2003</v>
      </c>
      <c r="U88" s="110" t="s">
        <v>975</v>
      </c>
      <c r="V88" s="110">
        <v>250</v>
      </c>
      <c r="W88" s="110"/>
      <c r="X88" s="409"/>
      <c r="Y88" s="99"/>
      <c r="Z88" s="99"/>
      <c r="AA88" s="99"/>
      <c r="AB88" s="99"/>
      <c r="AC88" s="99"/>
      <c r="AD88" s="99"/>
      <c r="AE88" s="99"/>
      <c r="AF88" s="99"/>
      <c r="AG88" s="99"/>
      <c r="AH88" s="99"/>
      <c r="AI88" s="409"/>
      <c r="AJ88" s="409"/>
      <c r="AK88" s="410"/>
    </row>
    <row r="89" spans="1:37" ht="33" customHeight="1" x14ac:dyDescent="0.25">
      <c r="A89" s="407"/>
      <c r="B89" s="410"/>
      <c r="C89" s="445"/>
      <c r="D89" s="410"/>
      <c r="E89" s="99"/>
      <c r="F89" s="99"/>
      <c r="G89" s="99"/>
      <c r="H89" s="99"/>
      <c r="I89" s="99"/>
      <c r="J89" s="99"/>
      <c r="K89" s="99"/>
      <c r="L89" s="99"/>
      <c r="M89" s="99"/>
      <c r="N89" s="110"/>
      <c r="O89" s="110"/>
      <c r="P89" s="110"/>
      <c r="Q89" s="110"/>
      <c r="R89" s="410"/>
      <c r="S89" s="410"/>
      <c r="T89" s="410"/>
      <c r="U89" s="110"/>
      <c r="V89" s="410"/>
      <c r="W89" s="410" t="s">
        <v>7900</v>
      </c>
      <c r="X89" s="409">
        <f>Z89+AI89</f>
        <v>0.41500000000000004</v>
      </c>
      <c r="Y89" s="110" t="s">
        <v>7901</v>
      </c>
      <c r="Z89" s="110">
        <v>0.4</v>
      </c>
      <c r="AA89" s="110">
        <v>2003</v>
      </c>
      <c r="AB89" s="110" t="s">
        <v>7902</v>
      </c>
      <c r="AC89" s="110">
        <v>11</v>
      </c>
      <c r="AD89" s="110" t="s">
        <v>7725</v>
      </c>
      <c r="AE89" s="110">
        <v>1</v>
      </c>
      <c r="AF89" s="110">
        <v>12</v>
      </c>
      <c r="AG89" s="110" t="s">
        <v>7900</v>
      </c>
      <c r="AH89" s="110" t="s">
        <v>7903</v>
      </c>
      <c r="AI89" s="110">
        <v>1.4999999999999999E-2</v>
      </c>
      <c r="AJ89" s="110">
        <v>2003</v>
      </c>
      <c r="AK89" s="110" t="s">
        <v>32</v>
      </c>
    </row>
    <row r="90" spans="1:37" ht="45.6" customHeight="1" x14ac:dyDescent="0.25">
      <c r="A90" s="407"/>
      <c r="B90" s="410"/>
      <c r="C90" s="445"/>
      <c r="D90" s="410"/>
      <c r="E90" s="99"/>
      <c r="F90" s="99"/>
      <c r="G90" s="99"/>
      <c r="H90" s="99"/>
      <c r="I90" s="99"/>
      <c r="J90" s="99"/>
      <c r="K90" s="99"/>
      <c r="L90" s="99"/>
      <c r="M90" s="99"/>
      <c r="N90" s="110"/>
      <c r="O90" s="110"/>
      <c r="P90" s="110"/>
      <c r="Q90" s="110"/>
      <c r="R90" s="410"/>
      <c r="S90" s="410"/>
      <c r="T90" s="410"/>
      <c r="U90" s="110"/>
      <c r="V90" s="410"/>
      <c r="W90" s="410" t="s">
        <v>7900</v>
      </c>
      <c r="X90" s="409">
        <f>Z90+AI90</f>
        <v>0.315</v>
      </c>
      <c r="Y90" s="110" t="s">
        <v>7904</v>
      </c>
      <c r="Z90" s="110">
        <v>0.3</v>
      </c>
      <c r="AA90" s="110">
        <v>2000</v>
      </c>
      <c r="AB90" s="110" t="s">
        <v>7905</v>
      </c>
      <c r="AC90" s="110">
        <v>4</v>
      </c>
      <c r="AD90" s="110" t="s">
        <v>7725</v>
      </c>
      <c r="AE90" s="110">
        <v>6</v>
      </c>
      <c r="AF90" s="110">
        <v>10</v>
      </c>
      <c r="AG90" s="110" t="s">
        <v>7900</v>
      </c>
      <c r="AH90" s="110" t="s">
        <v>7906</v>
      </c>
      <c r="AI90" s="110">
        <v>1.4999999999999999E-2</v>
      </c>
      <c r="AJ90" s="110">
        <v>2000</v>
      </c>
      <c r="AK90" s="110" t="s">
        <v>32</v>
      </c>
    </row>
    <row r="91" spans="1:37" ht="69" customHeight="1" x14ac:dyDescent="0.25">
      <c r="A91" s="407"/>
      <c r="B91" s="410"/>
      <c r="C91" s="445"/>
      <c r="D91" s="410"/>
      <c r="E91" s="99"/>
      <c r="F91" s="99"/>
      <c r="G91" s="99"/>
      <c r="H91" s="99"/>
      <c r="I91" s="99"/>
      <c r="J91" s="99"/>
      <c r="K91" s="99"/>
      <c r="L91" s="99"/>
      <c r="M91" s="99"/>
      <c r="N91" s="110"/>
      <c r="O91" s="110"/>
      <c r="P91" s="110"/>
      <c r="Q91" s="110"/>
      <c r="R91" s="410"/>
      <c r="S91" s="410"/>
      <c r="T91" s="410"/>
      <c r="U91" s="110"/>
      <c r="V91" s="410"/>
      <c r="W91" s="410" t="s">
        <v>7900</v>
      </c>
      <c r="X91" s="409">
        <f>Z91+AI91</f>
        <v>1.9249999999999998</v>
      </c>
      <c r="Y91" s="110" t="s">
        <v>7907</v>
      </c>
      <c r="Z91" s="110">
        <v>1.91</v>
      </c>
      <c r="AA91" s="110" t="s">
        <v>7908</v>
      </c>
      <c r="AB91" s="110" t="s">
        <v>7909</v>
      </c>
      <c r="AC91" s="110">
        <v>17</v>
      </c>
      <c r="AD91" s="110" t="s">
        <v>7725</v>
      </c>
      <c r="AE91" s="110">
        <v>38</v>
      </c>
      <c r="AF91" s="110">
        <v>55</v>
      </c>
      <c r="AG91" s="110" t="s">
        <v>7900</v>
      </c>
      <c r="AH91" s="110" t="s">
        <v>7910</v>
      </c>
      <c r="AI91" s="110">
        <v>1.4999999999999999E-2</v>
      </c>
      <c r="AJ91" s="110">
        <v>2000</v>
      </c>
      <c r="AK91" s="110" t="s">
        <v>32</v>
      </c>
    </row>
    <row r="92" spans="1:37" ht="33" customHeight="1" x14ac:dyDescent="0.25">
      <c r="A92" s="407"/>
      <c r="B92" s="410"/>
      <c r="C92" s="445"/>
      <c r="D92" s="410"/>
      <c r="E92" s="99"/>
      <c r="F92" s="99"/>
      <c r="G92" s="99"/>
      <c r="H92" s="99"/>
      <c r="I92" s="99"/>
      <c r="J92" s="99"/>
      <c r="K92" s="99"/>
      <c r="L92" s="99"/>
      <c r="M92" s="99"/>
      <c r="N92" s="110"/>
      <c r="O92" s="110"/>
      <c r="P92" s="110"/>
      <c r="Q92" s="110"/>
      <c r="R92" s="410"/>
      <c r="S92" s="410"/>
      <c r="T92" s="410"/>
      <c r="U92" s="110"/>
      <c r="V92" s="410"/>
      <c r="W92" s="410" t="s">
        <v>7900</v>
      </c>
      <c r="X92" s="409">
        <f>Z92+AI92</f>
        <v>0.39500000000000002</v>
      </c>
      <c r="Y92" s="110" t="s">
        <v>7911</v>
      </c>
      <c r="Z92" s="110">
        <v>0.38</v>
      </c>
      <c r="AA92" s="110">
        <v>2003</v>
      </c>
      <c r="AB92" s="110" t="s">
        <v>7902</v>
      </c>
      <c r="AC92" s="110">
        <v>6</v>
      </c>
      <c r="AD92" s="110" t="s">
        <v>7725</v>
      </c>
      <c r="AE92" s="110">
        <v>1</v>
      </c>
      <c r="AF92" s="110">
        <v>7</v>
      </c>
      <c r="AG92" s="110" t="s">
        <v>7900</v>
      </c>
      <c r="AH92" s="110" t="s">
        <v>7912</v>
      </c>
      <c r="AI92" s="110">
        <v>1.4999999999999999E-2</v>
      </c>
      <c r="AJ92" s="110">
        <v>2003</v>
      </c>
      <c r="AK92" s="110" t="s">
        <v>32</v>
      </c>
    </row>
    <row r="93" spans="1:37" ht="22.9" customHeight="1" x14ac:dyDescent="0.25">
      <c r="A93" s="407"/>
      <c r="B93" s="410"/>
      <c r="C93" s="445"/>
      <c r="D93" s="410" t="s">
        <v>7913</v>
      </c>
      <c r="E93" s="110" t="s">
        <v>7914</v>
      </c>
      <c r="F93" s="99">
        <v>0.40600000000000003</v>
      </c>
      <c r="G93" s="99">
        <v>2020</v>
      </c>
      <c r="H93" s="110" t="s">
        <v>7843</v>
      </c>
      <c r="I93" s="110">
        <v>3</v>
      </c>
      <c r="J93" s="110" t="s">
        <v>7725</v>
      </c>
      <c r="K93" s="99">
        <v>14</v>
      </c>
      <c r="L93" s="99">
        <v>17</v>
      </c>
      <c r="M93" s="99"/>
      <c r="N93" s="110"/>
      <c r="O93" s="110"/>
      <c r="P93" s="110"/>
      <c r="Q93" s="110"/>
      <c r="R93" s="410"/>
      <c r="S93" s="410"/>
      <c r="T93" s="409"/>
      <c r="U93" s="110"/>
      <c r="V93" s="409"/>
      <c r="W93" s="409"/>
      <c r="X93" s="409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</row>
    <row r="94" spans="1:37" ht="22.9" customHeight="1" x14ac:dyDescent="0.25">
      <c r="A94" s="407"/>
      <c r="B94" s="410"/>
      <c r="C94" s="445"/>
      <c r="D94" s="410"/>
      <c r="E94" s="99"/>
      <c r="F94" s="99"/>
      <c r="G94" s="99"/>
      <c r="H94" s="99"/>
      <c r="I94" s="99"/>
      <c r="J94" s="99"/>
      <c r="K94" s="99"/>
      <c r="L94" s="99"/>
      <c r="M94" s="99" t="s">
        <v>7915</v>
      </c>
      <c r="N94" s="110" t="s">
        <v>7916</v>
      </c>
      <c r="O94" s="110">
        <v>6.7000000000000004E-2</v>
      </c>
      <c r="P94" s="110">
        <v>2020</v>
      </c>
      <c r="Q94" s="110" t="s">
        <v>7917</v>
      </c>
      <c r="R94" s="410"/>
      <c r="S94" s="410"/>
      <c r="T94" s="409"/>
      <c r="U94" s="110"/>
      <c r="V94" s="409"/>
      <c r="W94" s="409"/>
      <c r="X94" s="409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</row>
    <row r="95" spans="1:37" ht="36" customHeight="1" x14ac:dyDescent="0.25">
      <c r="A95" s="407"/>
      <c r="B95" s="410"/>
      <c r="C95" s="445"/>
      <c r="D95" s="410"/>
      <c r="E95" s="99"/>
      <c r="F95" s="99"/>
      <c r="G95" s="99"/>
      <c r="H95" s="99"/>
      <c r="I95" s="99"/>
      <c r="J95" s="99"/>
      <c r="K95" s="99"/>
      <c r="L95" s="99"/>
      <c r="M95" s="99"/>
      <c r="N95" s="110"/>
      <c r="O95" s="110"/>
      <c r="P95" s="110"/>
      <c r="Q95" s="110"/>
      <c r="R95" s="410" t="s">
        <v>7918</v>
      </c>
      <c r="S95" s="410" t="s">
        <v>7919</v>
      </c>
      <c r="T95" s="409">
        <v>2020</v>
      </c>
      <c r="U95" s="110" t="s">
        <v>1073</v>
      </c>
      <c r="V95" s="409">
        <v>100</v>
      </c>
      <c r="W95" s="409"/>
      <c r="X95" s="409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</row>
    <row r="96" spans="1:37" ht="15.6" customHeight="1" x14ac:dyDescent="0.25">
      <c r="A96" s="489"/>
      <c r="B96" s="490"/>
      <c r="C96" s="490"/>
      <c r="D96" s="490"/>
      <c r="E96" s="490"/>
      <c r="F96" s="490"/>
      <c r="G96" s="490"/>
      <c r="H96" s="490"/>
      <c r="I96" s="490"/>
      <c r="J96" s="490"/>
      <c r="K96" s="490"/>
      <c r="L96" s="490"/>
      <c r="M96" s="490"/>
      <c r="N96" s="490"/>
      <c r="O96" s="490"/>
      <c r="P96" s="490"/>
      <c r="Q96" s="490"/>
      <c r="R96" s="490"/>
      <c r="S96" s="490"/>
      <c r="T96" s="490"/>
      <c r="U96" s="490"/>
      <c r="V96" s="490"/>
      <c r="W96" s="490"/>
      <c r="X96" s="463"/>
      <c r="Y96" s="490"/>
      <c r="Z96" s="490"/>
      <c r="AA96" s="490"/>
      <c r="AB96" s="490"/>
      <c r="AC96" s="490"/>
      <c r="AD96" s="490"/>
      <c r="AE96" s="490"/>
      <c r="AF96" s="490"/>
      <c r="AG96" s="490"/>
      <c r="AH96" s="490"/>
      <c r="AI96" s="490"/>
      <c r="AJ96" s="490"/>
      <c r="AK96" s="490"/>
    </row>
    <row r="97" spans="1:37" ht="28.15" customHeight="1" x14ac:dyDescent="0.25">
      <c r="A97" s="459">
        <v>8</v>
      </c>
      <c r="B97" s="459"/>
      <c r="C97" s="445" t="s">
        <v>7920</v>
      </c>
      <c r="D97" s="410" t="s">
        <v>7921</v>
      </c>
      <c r="E97" s="110" t="s">
        <v>7922</v>
      </c>
      <c r="F97" s="110">
        <v>1.4999999999999999E-2</v>
      </c>
      <c r="G97" s="110">
        <v>2016</v>
      </c>
      <c r="H97" s="110" t="s">
        <v>7843</v>
      </c>
      <c r="I97" s="110" t="s">
        <v>7725</v>
      </c>
      <c r="J97" s="110" t="s">
        <v>7725</v>
      </c>
      <c r="K97" s="110" t="s">
        <v>7725</v>
      </c>
      <c r="L97" s="110" t="s">
        <v>7725</v>
      </c>
      <c r="M97" s="110"/>
      <c r="N97" s="110"/>
      <c r="O97" s="110"/>
      <c r="P97" s="110"/>
      <c r="Q97" s="110"/>
      <c r="R97" s="410"/>
      <c r="S97" s="410"/>
      <c r="T97" s="410"/>
      <c r="U97" s="110"/>
      <c r="V97" s="410"/>
      <c r="W97" s="410"/>
      <c r="X97" s="409"/>
      <c r="Y97" s="99"/>
      <c r="Z97" s="99"/>
      <c r="AA97" s="99"/>
      <c r="AB97" s="99"/>
      <c r="AC97" s="99"/>
      <c r="AD97" s="99"/>
      <c r="AE97" s="99"/>
      <c r="AF97" s="99"/>
      <c r="AG97" s="99"/>
      <c r="AH97" s="99"/>
      <c r="AI97" s="409"/>
      <c r="AJ97" s="409"/>
      <c r="AK97" s="410"/>
    </row>
    <row r="98" spans="1:37" ht="28.15" customHeight="1" x14ac:dyDescent="0.25">
      <c r="A98" s="407"/>
      <c r="B98" s="410"/>
      <c r="C98" s="445"/>
      <c r="D98" s="410"/>
      <c r="E98" s="99"/>
      <c r="F98" s="99"/>
      <c r="G98" s="99"/>
      <c r="H98" s="99"/>
      <c r="I98" s="99"/>
      <c r="J98" s="99"/>
      <c r="K98" s="99"/>
      <c r="L98" s="99"/>
      <c r="M98" s="99"/>
      <c r="N98" s="110"/>
      <c r="O98" s="110"/>
      <c r="P98" s="110"/>
      <c r="Q98" s="110"/>
      <c r="R98" s="110" t="s">
        <v>7923</v>
      </c>
      <c r="S98" s="110" t="s">
        <v>7924</v>
      </c>
      <c r="T98" s="99">
        <v>2016</v>
      </c>
      <c r="U98" s="110" t="s">
        <v>975</v>
      </c>
      <c r="V98" s="110">
        <v>250</v>
      </c>
      <c r="W98" s="110"/>
      <c r="X98" s="409"/>
      <c r="Y98" s="99"/>
      <c r="Z98" s="99"/>
      <c r="AA98" s="99"/>
      <c r="AB98" s="99"/>
      <c r="AC98" s="99"/>
      <c r="AD98" s="99"/>
      <c r="AE98" s="99"/>
      <c r="AF98" s="99"/>
      <c r="AG98" s="99"/>
      <c r="AH98" s="99"/>
      <c r="AI98" s="409"/>
      <c r="AJ98" s="409"/>
      <c r="AK98" s="410"/>
    </row>
    <row r="99" spans="1:37" ht="36" customHeight="1" x14ac:dyDescent="0.25">
      <c r="A99" s="407"/>
      <c r="B99" s="410"/>
      <c r="C99" s="445"/>
      <c r="D99" s="410"/>
      <c r="E99" s="99"/>
      <c r="F99" s="99"/>
      <c r="G99" s="99"/>
      <c r="H99" s="99"/>
      <c r="I99" s="99"/>
      <c r="J99" s="99"/>
      <c r="K99" s="99"/>
      <c r="L99" s="99"/>
      <c r="M99" s="99"/>
      <c r="N99" s="110"/>
      <c r="O99" s="110"/>
      <c r="P99" s="110"/>
      <c r="Q99" s="110"/>
      <c r="R99" s="410"/>
      <c r="S99" s="410"/>
      <c r="T99" s="410"/>
      <c r="U99" s="110"/>
      <c r="V99" s="410"/>
      <c r="W99" s="410" t="s">
        <v>7925</v>
      </c>
      <c r="X99" s="409">
        <f>Z99+AI99</f>
        <v>1.36</v>
      </c>
      <c r="Y99" s="110" t="s">
        <v>7926</v>
      </c>
      <c r="Z99" s="110">
        <v>1.36</v>
      </c>
      <c r="AA99" s="110">
        <v>1973</v>
      </c>
      <c r="AB99" s="110" t="s">
        <v>7927</v>
      </c>
      <c r="AC99" s="110">
        <v>11</v>
      </c>
      <c r="AD99" s="110" t="s">
        <v>7725</v>
      </c>
      <c r="AE99" s="110">
        <v>41</v>
      </c>
      <c r="AF99" s="110">
        <v>52</v>
      </c>
      <c r="AG99" s="110"/>
      <c r="AH99" s="99"/>
      <c r="AI99" s="409"/>
      <c r="AJ99" s="409"/>
      <c r="AK99" s="410"/>
    </row>
    <row r="100" spans="1:37" ht="36" customHeight="1" x14ac:dyDescent="0.25">
      <c r="A100" s="407"/>
      <c r="B100" s="410"/>
      <c r="C100" s="445"/>
      <c r="D100" s="410"/>
      <c r="E100" s="99"/>
      <c r="F100" s="99"/>
      <c r="G100" s="99"/>
      <c r="H100" s="99"/>
      <c r="I100" s="99"/>
      <c r="J100" s="99"/>
      <c r="K100" s="99"/>
      <c r="L100" s="99"/>
      <c r="M100" s="99"/>
      <c r="N100" s="110"/>
      <c r="O100" s="110"/>
      <c r="P100" s="110"/>
      <c r="Q100" s="110"/>
      <c r="R100" s="410"/>
      <c r="S100" s="410"/>
      <c r="T100" s="410"/>
      <c r="U100" s="110"/>
      <c r="V100" s="410"/>
      <c r="W100" s="410" t="s">
        <v>7925</v>
      </c>
      <c r="X100" s="409">
        <f>Z100+AI100</f>
        <v>0.15</v>
      </c>
      <c r="Y100" s="110" t="s">
        <v>7928</v>
      </c>
      <c r="Z100" s="110">
        <v>0.15</v>
      </c>
      <c r="AA100" s="110">
        <v>1973</v>
      </c>
      <c r="AB100" s="110" t="s">
        <v>7929</v>
      </c>
      <c r="AC100" s="110">
        <v>4</v>
      </c>
      <c r="AD100" s="110" t="s">
        <v>7725</v>
      </c>
      <c r="AE100" s="110">
        <v>1</v>
      </c>
      <c r="AF100" s="110">
        <v>5</v>
      </c>
      <c r="AG100" s="110"/>
      <c r="AH100" s="99"/>
      <c r="AI100" s="409"/>
      <c r="AJ100" s="409"/>
      <c r="AK100" s="410"/>
    </row>
    <row r="101" spans="1:37" ht="63.6" customHeight="1" x14ac:dyDescent="0.25">
      <c r="A101" s="407"/>
      <c r="B101" s="410"/>
      <c r="C101" s="445"/>
      <c r="D101" s="410"/>
      <c r="E101" s="99"/>
      <c r="F101" s="99"/>
      <c r="G101" s="99"/>
      <c r="H101" s="99"/>
      <c r="I101" s="99"/>
      <c r="J101" s="99"/>
      <c r="K101" s="99"/>
      <c r="L101" s="99"/>
      <c r="M101" s="99"/>
      <c r="N101" s="110"/>
      <c r="O101" s="110"/>
      <c r="P101" s="110"/>
      <c r="Q101" s="110"/>
      <c r="R101" s="410"/>
      <c r="S101" s="410"/>
      <c r="T101" s="410"/>
      <c r="U101" s="110"/>
      <c r="V101" s="410"/>
      <c r="W101" s="410" t="s">
        <v>7925</v>
      </c>
      <c r="X101" s="409">
        <f>Z101+AI101</f>
        <v>2.0670000000000002</v>
      </c>
      <c r="Y101" s="110" t="s">
        <v>7930</v>
      </c>
      <c r="Z101" s="110">
        <v>2.0670000000000002</v>
      </c>
      <c r="AA101" s="110">
        <v>1973</v>
      </c>
      <c r="AB101" s="110" t="s">
        <v>7931</v>
      </c>
      <c r="AC101" s="110">
        <v>14</v>
      </c>
      <c r="AD101" s="110" t="s">
        <v>7725</v>
      </c>
      <c r="AE101" s="110">
        <v>53</v>
      </c>
      <c r="AF101" s="110">
        <v>67</v>
      </c>
      <c r="AG101" s="110"/>
      <c r="AH101" s="99"/>
      <c r="AI101" s="409"/>
      <c r="AJ101" s="409"/>
      <c r="AK101" s="410"/>
    </row>
    <row r="102" spans="1:37" ht="36" customHeight="1" x14ac:dyDescent="0.25">
      <c r="A102" s="407"/>
      <c r="B102" s="410"/>
      <c r="C102" s="445"/>
      <c r="D102" s="99"/>
      <c r="E102" s="99"/>
      <c r="F102" s="99"/>
      <c r="G102" s="99"/>
      <c r="H102" s="99"/>
      <c r="I102" s="99"/>
      <c r="J102" s="99"/>
      <c r="K102" s="99"/>
      <c r="L102" s="99"/>
      <c r="M102" s="99"/>
      <c r="N102" s="110"/>
      <c r="O102" s="110"/>
      <c r="P102" s="110"/>
      <c r="Q102" s="110"/>
      <c r="R102" s="410"/>
      <c r="S102" s="410"/>
      <c r="T102" s="410"/>
      <c r="U102" s="110"/>
      <c r="V102" s="410"/>
      <c r="W102" s="410" t="s">
        <v>7932</v>
      </c>
      <c r="X102" s="409">
        <f>Z102+AI102</f>
        <v>0.62</v>
      </c>
      <c r="Y102" s="110" t="s">
        <v>7933</v>
      </c>
      <c r="Z102" s="110">
        <v>0.6</v>
      </c>
      <c r="AA102" s="110">
        <v>1989</v>
      </c>
      <c r="AB102" s="110" t="s">
        <v>7934</v>
      </c>
      <c r="AC102" s="110">
        <v>1</v>
      </c>
      <c r="AD102" s="110" t="s">
        <v>7725</v>
      </c>
      <c r="AE102" s="110">
        <v>21</v>
      </c>
      <c r="AF102" s="110">
        <v>22</v>
      </c>
      <c r="AG102" s="110" t="s">
        <v>7932</v>
      </c>
      <c r="AH102" s="110" t="s">
        <v>7935</v>
      </c>
      <c r="AI102" s="110">
        <v>0.02</v>
      </c>
      <c r="AJ102" s="110">
        <v>2016</v>
      </c>
      <c r="AK102" s="110" t="s">
        <v>385</v>
      </c>
    </row>
    <row r="103" spans="1:37" ht="28.9" customHeight="1" x14ac:dyDescent="0.25">
      <c r="A103" s="407"/>
      <c r="B103" s="410"/>
      <c r="C103" s="445"/>
      <c r="D103" s="410" t="s">
        <v>7921</v>
      </c>
      <c r="E103" s="110" t="s">
        <v>7936</v>
      </c>
      <c r="F103" s="110">
        <v>0.38</v>
      </c>
      <c r="G103" s="110">
        <v>2015</v>
      </c>
      <c r="H103" s="110" t="s">
        <v>7613</v>
      </c>
      <c r="I103" s="110" t="s">
        <v>7725</v>
      </c>
      <c r="J103" s="110" t="s">
        <v>7725</v>
      </c>
      <c r="K103" s="110">
        <v>15</v>
      </c>
      <c r="L103" s="110">
        <v>15</v>
      </c>
      <c r="M103" s="110"/>
      <c r="N103" s="110"/>
      <c r="O103" s="110"/>
      <c r="P103" s="110"/>
      <c r="Q103" s="110"/>
      <c r="R103" s="410"/>
      <c r="S103" s="410"/>
      <c r="T103" s="410"/>
      <c r="U103" s="110"/>
      <c r="V103" s="410"/>
      <c r="W103" s="410"/>
      <c r="X103" s="409"/>
      <c r="Y103" s="99"/>
      <c r="Z103" s="99"/>
      <c r="AA103" s="99"/>
      <c r="AB103" s="99"/>
      <c r="AC103" s="99"/>
      <c r="AD103" s="99"/>
      <c r="AE103" s="99"/>
      <c r="AF103" s="99"/>
      <c r="AG103" s="99"/>
      <c r="AH103" s="99"/>
      <c r="AI103" s="409"/>
      <c r="AJ103" s="409"/>
      <c r="AK103" s="410"/>
    </row>
    <row r="104" spans="1:37" ht="24.75" customHeight="1" x14ac:dyDescent="0.25">
      <c r="A104" s="407"/>
      <c r="B104" s="410"/>
      <c r="C104" s="445"/>
      <c r="D104" s="410"/>
      <c r="E104" s="99"/>
      <c r="F104" s="99"/>
      <c r="G104" s="99"/>
      <c r="H104" s="99"/>
      <c r="I104" s="99"/>
      <c r="J104" s="99"/>
      <c r="K104" s="99"/>
      <c r="L104" s="99"/>
      <c r="M104" s="99"/>
      <c r="N104" s="110"/>
      <c r="O104" s="110"/>
      <c r="P104" s="110"/>
      <c r="Q104" s="110"/>
      <c r="R104" s="110" t="s">
        <v>7937</v>
      </c>
      <c r="S104" s="110" t="s">
        <v>7938</v>
      </c>
      <c r="T104" s="99">
        <v>2016</v>
      </c>
      <c r="U104" s="110" t="s">
        <v>1073</v>
      </c>
      <c r="V104" s="110">
        <v>100</v>
      </c>
      <c r="W104" s="110"/>
      <c r="X104" s="409"/>
      <c r="Y104" s="99"/>
      <c r="Z104" s="99"/>
      <c r="AA104" s="99"/>
      <c r="AB104" s="99"/>
      <c r="AC104" s="99"/>
      <c r="AD104" s="99"/>
      <c r="AE104" s="99"/>
      <c r="AF104" s="99"/>
      <c r="AG104" s="99"/>
      <c r="AH104" s="99"/>
      <c r="AI104" s="409"/>
      <c r="AJ104" s="409"/>
      <c r="AK104" s="410"/>
    </row>
    <row r="105" spans="1:37" ht="46.9" customHeight="1" x14ac:dyDescent="0.25">
      <c r="A105" s="407"/>
      <c r="B105" s="410"/>
      <c r="C105" s="445"/>
      <c r="D105" s="410"/>
      <c r="E105" s="99"/>
      <c r="F105" s="99"/>
      <c r="G105" s="99"/>
      <c r="H105" s="99"/>
      <c r="I105" s="99"/>
      <c r="J105" s="99"/>
      <c r="K105" s="99"/>
      <c r="L105" s="99"/>
      <c r="M105" s="99"/>
      <c r="N105" s="110"/>
      <c r="O105" s="110"/>
      <c r="P105" s="110"/>
      <c r="Q105" s="110"/>
      <c r="R105" s="110"/>
      <c r="S105" s="110"/>
      <c r="T105" s="99"/>
      <c r="U105" s="110"/>
      <c r="V105" s="110"/>
      <c r="W105" s="110" t="s">
        <v>7925</v>
      </c>
      <c r="X105" s="409">
        <f>Z105+AI105</f>
        <v>0.47499999999999998</v>
      </c>
      <c r="Y105" s="110" t="s">
        <v>7939</v>
      </c>
      <c r="Z105" s="110">
        <v>0.47499999999999998</v>
      </c>
      <c r="AA105" s="110">
        <v>1973</v>
      </c>
      <c r="AB105" s="110" t="s">
        <v>7940</v>
      </c>
      <c r="AC105" s="110">
        <v>8</v>
      </c>
      <c r="AD105" s="110" t="s">
        <v>7725</v>
      </c>
      <c r="AE105" s="110">
        <v>4</v>
      </c>
      <c r="AF105" s="110">
        <v>12</v>
      </c>
      <c r="AG105" s="110"/>
      <c r="AH105" s="99"/>
      <c r="AI105" s="409"/>
      <c r="AJ105" s="409"/>
      <c r="AK105" s="410"/>
    </row>
    <row r="106" spans="1:37" ht="28.15" customHeight="1" x14ac:dyDescent="0.25">
      <c r="A106" s="407"/>
      <c r="B106" s="410"/>
      <c r="C106" s="445"/>
      <c r="D106" s="410"/>
      <c r="E106" s="99"/>
      <c r="F106" s="99"/>
      <c r="G106" s="99"/>
      <c r="H106" s="99"/>
      <c r="I106" s="99"/>
      <c r="J106" s="99"/>
      <c r="K106" s="99"/>
      <c r="L106" s="99"/>
      <c r="M106" s="99"/>
      <c r="N106" s="110"/>
      <c r="O106" s="110"/>
      <c r="P106" s="110"/>
      <c r="Q106" s="110"/>
      <c r="R106" s="110"/>
      <c r="S106" s="110"/>
      <c r="T106" s="99"/>
      <c r="U106" s="110"/>
      <c r="V106" s="110"/>
      <c r="W106" s="110" t="s">
        <v>7925</v>
      </c>
      <c r="X106" s="409">
        <f>Z106+AI106</f>
        <v>0.59</v>
      </c>
      <c r="Y106" s="110" t="s">
        <v>7941</v>
      </c>
      <c r="Z106" s="110">
        <v>0.59</v>
      </c>
      <c r="AA106" s="110">
        <v>1973</v>
      </c>
      <c r="AB106" s="110" t="s">
        <v>7942</v>
      </c>
      <c r="AC106" s="110" t="s">
        <v>7725</v>
      </c>
      <c r="AD106" s="110" t="s">
        <v>7725</v>
      </c>
      <c r="AE106" s="110">
        <v>20</v>
      </c>
      <c r="AF106" s="110">
        <v>20</v>
      </c>
      <c r="AG106" s="110"/>
      <c r="AH106" s="99"/>
      <c r="AI106" s="409"/>
      <c r="AJ106" s="409"/>
      <c r="AK106" s="410"/>
    </row>
    <row r="107" spans="1:37" ht="28.15" customHeight="1" x14ac:dyDescent="0.25">
      <c r="A107" s="407"/>
      <c r="B107" s="410"/>
      <c r="C107" s="445"/>
      <c r="D107" s="410"/>
      <c r="E107" s="99"/>
      <c r="F107" s="99"/>
      <c r="G107" s="99"/>
      <c r="H107" s="99"/>
      <c r="I107" s="99"/>
      <c r="J107" s="99"/>
      <c r="K107" s="99"/>
      <c r="L107" s="99"/>
      <c r="M107" s="99"/>
      <c r="N107" s="110"/>
      <c r="O107" s="110"/>
      <c r="P107" s="110"/>
      <c r="Q107" s="110"/>
      <c r="R107" s="110"/>
      <c r="S107" s="110"/>
      <c r="T107" s="99"/>
      <c r="U107" s="110"/>
      <c r="V107" s="110"/>
      <c r="W107" s="110" t="s">
        <v>7925</v>
      </c>
      <c r="X107" s="409">
        <f>Z107+AI107</f>
        <v>0.48499999999999999</v>
      </c>
      <c r="Y107" s="110" t="s">
        <v>7943</v>
      </c>
      <c r="Z107" s="110">
        <v>0.48499999999999999</v>
      </c>
      <c r="AA107" s="110">
        <v>1973</v>
      </c>
      <c r="AB107" s="110" t="s">
        <v>7942</v>
      </c>
      <c r="AC107" s="110" t="s">
        <v>7725</v>
      </c>
      <c r="AD107" s="110" t="s">
        <v>7725</v>
      </c>
      <c r="AE107" s="110">
        <v>19</v>
      </c>
      <c r="AF107" s="110">
        <v>19</v>
      </c>
      <c r="AG107" s="110"/>
      <c r="AH107" s="99"/>
      <c r="AI107" s="409"/>
      <c r="AJ107" s="409"/>
      <c r="AK107" s="410"/>
    </row>
    <row r="108" spans="1:37" ht="15.6" customHeight="1" x14ac:dyDescent="0.25">
      <c r="A108" s="489"/>
      <c r="B108" s="490"/>
      <c r="C108" s="490"/>
      <c r="D108" s="490"/>
      <c r="E108" s="490"/>
      <c r="F108" s="490"/>
      <c r="G108" s="490"/>
      <c r="H108" s="490"/>
      <c r="I108" s="490"/>
      <c r="J108" s="490"/>
      <c r="K108" s="490"/>
      <c r="L108" s="490"/>
      <c r="M108" s="490"/>
      <c r="N108" s="490"/>
      <c r="O108" s="490"/>
      <c r="P108" s="490"/>
      <c r="Q108" s="490"/>
      <c r="R108" s="490"/>
      <c r="S108" s="490"/>
      <c r="T108" s="490"/>
      <c r="U108" s="490"/>
      <c r="V108" s="490"/>
      <c r="W108" s="490"/>
      <c r="X108" s="463"/>
      <c r="Y108" s="490"/>
      <c r="Z108" s="490"/>
      <c r="AA108" s="490"/>
      <c r="AB108" s="490"/>
      <c r="AC108" s="490"/>
      <c r="AD108" s="490"/>
      <c r="AE108" s="490"/>
      <c r="AF108" s="490"/>
      <c r="AG108" s="490"/>
      <c r="AH108" s="491"/>
      <c r="AI108" s="490"/>
      <c r="AJ108" s="490"/>
      <c r="AK108" s="490"/>
    </row>
    <row r="109" spans="1:37" ht="28.15" customHeight="1" x14ac:dyDescent="0.25">
      <c r="A109" s="459">
        <v>9</v>
      </c>
      <c r="B109" s="459"/>
      <c r="C109" s="445" t="s">
        <v>7944</v>
      </c>
      <c r="D109" s="410" t="s">
        <v>7945</v>
      </c>
      <c r="E109" s="110" t="s">
        <v>7946</v>
      </c>
      <c r="F109" s="110">
        <v>1.105</v>
      </c>
      <c r="G109" s="110">
        <v>1998</v>
      </c>
      <c r="H109" s="110" t="s">
        <v>7947</v>
      </c>
      <c r="I109" s="110">
        <v>23</v>
      </c>
      <c r="J109" s="110" t="s">
        <v>7725</v>
      </c>
      <c r="K109" s="110" t="s">
        <v>7725</v>
      </c>
      <c r="L109" s="110">
        <v>23</v>
      </c>
      <c r="M109" s="110" t="s">
        <v>7945</v>
      </c>
      <c r="N109" s="110" t="s">
        <v>7948</v>
      </c>
      <c r="O109" s="110">
        <v>0.13300000000000001</v>
      </c>
      <c r="P109" s="110">
        <v>1994</v>
      </c>
      <c r="Q109" s="110" t="s">
        <v>7949</v>
      </c>
      <c r="R109" s="110"/>
      <c r="S109" s="110"/>
      <c r="T109" s="99"/>
      <c r="U109" s="110"/>
      <c r="V109" s="110"/>
      <c r="W109" s="110"/>
      <c r="X109" s="409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99"/>
      <c r="AI109" s="409"/>
      <c r="AJ109" s="409"/>
      <c r="AK109" s="410"/>
    </row>
    <row r="110" spans="1:37" ht="22.15" customHeight="1" x14ac:dyDescent="0.25">
      <c r="A110" s="407"/>
      <c r="B110" s="410"/>
      <c r="C110" s="445"/>
      <c r="D110" s="410"/>
      <c r="E110" s="99"/>
      <c r="F110" s="99"/>
      <c r="G110" s="99"/>
      <c r="H110" s="99"/>
      <c r="I110" s="99"/>
      <c r="J110" s="99"/>
      <c r="K110" s="99"/>
      <c r="L110" s="99"/>
      <c r="M110" s="99" t="s">
        <v>7945</v>
      </c>
      <c r="N110" s="110" t="s">
        <v>7950</v>
      </c>
      <c r="O110" s="110">
        <v>0.03</v>
      </c>
      <c r="P110" s="110">
        <v>2008</v>
      </c>
      <c r="Q110" s="110" t="s">
        <v>4151</v>
      </c>
      <c r="R110" s="110"/>
      <c r="S110" s="110"/>
      <c r="T110" s="99"/>
      <c r="U110" s="110"/>
      <c r="V110" s="110"/>
      <c r="W110" s="110"/>
      <c r="X110" s="409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99"/>
      <c r="AI110" s="409"/>
      <c r="AJ110" s="409"/>
      <c r="AK110" s="410"/>
    </row>
    <row r="111" spans="1:37" ht="28.15" customHeight="1" x14ac:dyDescent="0.25">
      <c r="A111" s="407"/>
      <c r="B111" s="410"/>
      <c r="C111" s="445"/>
      <c r="D111" s="410" t="s">
        <v>7945</v>
      </c>
      <c r="E111" s="110" t="s">
        <v>7951</v>
      </c>
      <c r="F111" s="110">
        <v>6.5000000000000002E-2</v>
      </c>
      <c r="G111" s="110">
        <v>1994</v>
      </c>
      <c r="H111" s="110" t="s">
        <v>7952</v>
      </c>
      <c r="I111" s="110">
        <v>2</v>
      </c>
      <c r="J111" s="110" t="s">
        <v>7725</v>
      </c>
      <c r="K111" s="110" t="s">
        <v>7725</v>
      </c>
      <c r="L111" s="110">
        <v>2</v>
      </c>
      <c r="M111" s="110"/>
      <c r="N111" s="110"/>
      <c r="O111" s="110"/>
      <c r="P111" s="110"/>
      <c r="Q111" s="110"/>
      <c r="R111" s="110"/>
      <c r="S111" s="110"/>
      <c r="T111" s="99"/>
      <c r="U111" s="110"/>
      <c r="V111" s="110"/>
      <c r="W111" s="110"/>
      <c r="X111" s="409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99"/>
      <c r="AI111" s="409"/>
      <c r="AJ111" s="409"/>
      <c r="AK111" s="410"/>
    </row>
    <row r="112" spans="1:37" ht="22.15" customHeight="1" x14ac:dyDescent="0.25">
      <c r="A112" s="407"/>
      <c r="B112" s="410"/>
      <c r="C112" s="445"/>
      <c r="D112" s="410"/>
      <c r="E112" s="99"/>
      <c r="F112" s="99"/>
      <c r="G112" s="99"/>
      <c r="H112" s="99"/>
      <c r="I112" s="99"/>
      <c r="J112" s="99"/>
      <c r="K112" s="99"/>
      <c r="L112" s="99"/>
      <c r="M112" s="99" t="s">
        <v>7953</v>
      </c>
      <c r="N112" s="110" t="s">
        <v>7954</v>
      </c>
      <c r="O112" s="110">
        <v>1.6E-2</v>
      </c>
      <c r="P112" s="110">
        <v>2004</v>
      </c>
      <c r="Q112" s="110" t="s">
        <v>7773</v>
      </c>
      <c r="R112" s="110"/>
      <c r="S112" s="110"/>
      <c r="T112" s="99"/>
      <c r="U112" s="110"/>
      <c r="V112" s="110"/>
      <c r="W112" s="110"/>
      <c r="X112" s="409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99"/>
      <c r="AI112" s="409"/>
      <c r="AJ112" s="409"/>
      <c r="AK112" s="410"/>
    </row>
    <row r="113" spans="1:37" ht="22.15" customHeight="1" x14ac:dyDescent="0.25">
      <c r="A113" s="407"/>
      <c r="B113" s="410"/>
      <c r="C113" s="445"/>
      <c r="D113" s="410"/>
      <c r="E113" s="99"/>
      <c r="F113" s="99"/>
      <c r="G113" s="99"/>
      <c r="H113" s="99"/>
      <c r="I113" s="99"/>
      <c r="J113" s="99"/>
      <c r="K113" s="99"/>
      <c r="L113" s="99"/>
      <c r="M113" s="99"/>
      <c r="N113" s="110"/>
      <c r="O113" s="110"/>
      <c r="P113" s="110"/>
      <c r="Q113" s="110"/>
      <c r="R113" s="110" t="s">
        <v>7955</v>
      </c>
      <c r="S113" s="110" t="s">
        <v>7956</v>
      </c>
      <c r="T113" s="99">
        <v>2011</v>
      </c>
      <c r="U113" s="110" t="s">
        <v>975</v>
      </c>
      <c r="V113" s="110">
        <v>250</v>
      </c>
      <c r="W113" s="110"/>
      <c r="X113" s="409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99"/>
      <c r="AI113" s="409"/>
      <c r="AJ113" s="409"/>
      <c r="AK113" s="410"/>
    </row>
    <row r="114" spans="1:37" ht="39.75" customHeight="1" x14ac:dyDescent="0.25">
      <c r="A114" s="407"/>
      <c r="B114" s="410"/>
      <c r="C114" s="445"/>
      <c r="D114" s="410"/>
      <c r="E114" s="99"/>
      <c r="F114" s="99"/>
      <c r="G114" s="99"/>
      <c r="H114" s="99"/>
      <c r="I114" s="99"/>
      <c r="J114" s="99"/>
      <c r="K114" s="99"/>
      <c r="L114" s="99"/>
      <c r="M114" s="99"/>
      <c r="N114" s="110"/>
      <c r="O114" s="110"/>
      <c r="P114" s="110"/>
      <c r="Q114" s="110"/>
      <c r="R114" s="110"/>
      <c r="S114" s="110"/>
      <c r="T114" s="99"/>
      <c r="U114" s="110"/>
      <c r="V114" s="110"/>
      <c r="W114" s="110" t="s">
        <v>7957</v>
      </c>
      <c r="X114" s="409">
        <f>Z114+AI114</f>
        <v>1.4910000000000001</v>
      </c>
      <c r="Y114" s="110" t="s">
        <v>7958</v>
      </c>
      <c r="Z114" s="110">
        <v>1.4610000000000001</v>
      </c>
      <c r="AA114" s="110" t="s">
        <v>7959</v>
      </c>
      <c r="AB114" s="110" t="s">
        <v>7960</v>
      </c>
      <c r="AC114" s="110" t="s">
        <v>7725</v>
      </c>
      <c r="AD114" s="110" t="s">
        <v>7725</v>
      </c>
      <c r="AE114" s="110">
        <v>72</v>
      </c>
      <c r="AF114" s="110">
        <v>72</v>
      </c>
      <c r="AG114" s="110" t="s">
        <v>7957</v>
      </c>
      <c r="AH114" s="110" t="s">
        <v>7961</v>
      </c>
      <c r="AI114" s="409">
        <v>0.03</v>
      </c>
      <c r="AJ114" s="110">
        <v>2021</v>
      </c>
      <c r="AK114" s="410" t="s">
        <v>1032</v>
      </c>
    </row>
    <row r="115" spans="1:37" ht="45" customHeight="1" x14ac:dyDescent="0.25">
      <c r="A115" s="407"/>
      <c r="B115" s="410"/>
      <c r="C115" s="445"/>
      <c r="D115" s="410"/>
      <c r="E115" s="99"/>
      <c r="F115" s="99"/>
      <c r="G115" s="99"/>
      <c r="H115" s="99"/>
      <c r="I115" s="99"/>
      <c r="J115" s="99"/>
      <c r="K115" s="99"/>
      <c r="L115" s="99"/>
      <c r="M115" s="99"/>
      <c r="N115" s="110"/>
      <c r="O115" s="110"/>
      <c r="P115" s="110"/>
      <c r="Q115" s="110"/>
      <c r="R115" s="110"/>
      <c r="S115" s="110"/>
      <c r="T115" s="99"/>
      <c r="U115" s="110"/>
      <c r="V115" s="110"/>
      <c r="W115" s="110" t="s">
        <v>7962</v>
      </c>
      <c r="X115" s="409">
        <f>Z115+AI115</f>
        <v>0.42700000000000005</v>
      </c>
      <c r="Y115" s="110" t="s">
        <v>7963</v>
      </c>
      <c r="Z115" s="110">
        <v>0.39700000000000002</v>
      </c>
      <c r="AA115" s="110">
        <v>2022</v>
      </c>
      <c r="AB115" s="110" t="s">
        <v>7964</v>
      </c>
      <c r="AC115" s="110" t="s">
        <v>7725</v>
      </c>
      <c r="AD115" s="110" t="s">
        <v>7725</v>
      </c>
      <c r="AE115" s="110">
        <v>23</v>
      </c>
      <c r="AF115" s="110">
        <v>23</v>
      </c>
      <c r="AG115" s="110" t="s">
        <v>7962</v>
      </c>
      <c r="AH115" s="110" t="s">
        <v>7965</v>
      </c>
      <c r="AI115" s="409">
        <v>0.03</v>
      </c>
      <c r="AJ115" s="110">
        <v>2022</v>
      </c>
      <c r="AK115" s="410" t="s">
        <v>1032</v>
      </c>
    </row>
    <row r="116" spans="1:37" ht="42" customHeight="1" x14ac:dyDescent="0.25">
      <c r="A116" s="407"/>
      <c r="B116" s="410"/>
      <c r="C116" s="445"/>
      <c r="D116" s="410"/>
      <c r="E116" s="99"/>
      <c r="F116" s="99"/>
      <c r="G116" s="99"/>
      <c r="H116" s="99"/>
      <c r="I116" s="99"/>
      <c r="J116" s="99"/>
      <c r="K116" s="99"/>
      <c r="L116" s="99"/>
      <c r="M116" s="99"/>
      <c r="N116" s="110"/>
      <c r="O116" s="110"/>
      <c r="P116" s="110"/>
      <c r="Q116" s="110"/>
      <c r="R116" s="110"/>
      <c r="S116" s="110"/>
      <c r="T116" s="99"/>
      <c r="U116" s="110"/>
      <c r="V116" s="110"/>
      <c r="W116" s="110" t="s">
        <v>7966</v>
      </c>
      <c r="X116" s="409">
        <f>Z116+AI116</f>
        <v>0.67400000000000004</v>
      </c>
      <c r="Y116" s="110" t="s">
        <v>7967</v>
      </c>
      <c r="Z116" s="110">
        <v>0.65400000000000003</v>
      </c>
      <c r="AA116" s="110">
        <v>2022</v>
      </c>
      <c r="AB116" s="110" t="s">
        <v>7964</v>
      </c>
      <c r="AC116" s="110" t="s">
        <v>7725</v>
      </c>
      <c r="AD116" s="110" t="s">
        <v>7725</v>
      </c>
      <c r="AE116" s="110">
        <v>31</v>
      </c>
      <c r="AF116" s="110">
        <v>31</v>
      </c>
      <c r="AG116" s="110" t="s">
        <v>7966</v>
      </c>
      <c r="AH116" s="110" t="s">
        <v>7968</v>
      </c>
      <c r="AI116" s="409">
        <v>0.02</v>
      </c>
      <c r="AJ116" s="110">
        <v>2022</v>
      </c>
      <c r="AK116" s="410" t="s">
        <v>1032</v>
      </c>
    </row>
    <row r="117" spans="1:37" ht="22.15" customHeight="1" x14ac:dyDescent="0.25">
      <c r="A117" s="407"/>
      <c r="B117" s="410"/>
      <c r="C117" s="445"/>
      <c r="D117" s="410"/>
      <c r="E117" s="99"/>
      <c r="F117" s="99"/>
      <c r="G117" s="99"/>
      <c r="H117" s="99"/>
      <c r="I117" s="99"/>
      <c r="J117" s="99"/>
      <c r="K117" s="99"/>
      <c r="L117" s="99"/>
      <c r="M117" s="99"/>
      <c r="N117" s="110"/>
      <c r="O117" s="110"/>
      <c r="P117" s="110"/>
      <c r="Q117" s="110"/>
      <c r="R117" s="110" t="s">
        <v>5786</v>
      </c>
      <c r="S117" s="110" t="s">
        <v>7969</v>
      </c>
      <c r="T117" s="99">
        <v>1994</v>
      </c>
      <c r="U117" s="110" t="s">
        <v>1642</v>
      </c>
      <c r="V117" s="110">
        <f>2*630</f>
        <v>1260</v>
      </c>
      <c r="W117" s="110"/>
      <c r="X117" s="409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99"/>
      <c r="AI117" s="409"/>
      <c r="AJ117" s="409"/>
      <c r="AK117" s="410"/>
    </row>
    <row r="118" spans="1:37" ht="22.15" customHeight="1" x14ac:dyDescent="0.25">
      <c r="A118" s="407"/>
      <c r="B118" s="410"/>
      <c r="C118" s="445"/>
      <c r="D118" s="410"/>
      <c r="E118" s="99"/>
      <c r="F118" s="99"/>
      <c r="G118" s="99"/>
      <c r="H118" s="99"/>
      <c r="I118" s="99"/>
      <c r="J118" s="99"/>
      <c r="K118" s="99"/>
      <c r="L118" s="99"/>
      <c r="M118" s="99" t="s">
        <v>7970</v>
      </c>
      <c r="N118" s="110" t="s">
        <v>7971</v>
      </c>
      <c r="O118" s="110">
        <v>0.30499999999999999</v>
      </c>
      <c r="P118" s="110">
        <v>2018</v>
      </c>
      <c r="Q118" s="110" t="s">
        <v>6796</v>
      </c>
      <c r="R118" s="110"/>
      <c r="S118" s="110"/>
      <c r="T118" s="110"/>
      <c r="U118" s="110"/>
      <c r="V118" s="110"/>
      <c r="W118" s="110"/>
      <c r="X118" s="409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99"/>
      <c r="AI118" s="409"/>
      <c r="AJ118" s="409"/>
      <c r="AK118" s="410"/>
    </row>
    <row r="119" spans="1:37" ht="22.15" customHeight="1" x14ac:dyDescent="0.25">
      <c r="A119" s="407"/>
      <c r="B119" s="410"/>
      <c r="C119" s="445"/>
      <c r="D119" s="410"/>
      <c r="E119" s="99"/>
      <c r="F119" s="99"/>
      <c r="G119" s="99"/>
      <c r="H119" s="99"/>
      <c r="I119" s="99"/>
      <c r="J119" s="99"/>
      <c r="K119" s="99"/>
      <c r="L119" s="99"/>
      <c r="M119" s="99"/>
      <c r="N119" s="110"/>
      <c r="O119" s="110"/>
      <c r="P119" s="110"/>
      <c r="Q119" s="110"/>
      <c r="R119" s="110"/>
      <c r="S119" s="110"/>
      <c r="T119" s="99"/>
      <c r="U119" s="110"/>
      <c r="V119" s="110"/>
      <c r="W119" s="110"/>
      <c r="X119" s="409"/>
      <c r="Y119" s="110"/>
      <c r="Z119" s="110"/>
      <c r="AA119" s="110"/>
      <c r="AB119" s="110"/>
      <c r="AC119" s="110"/>
      <c r="AD119" s="110"/>
      <c r="AE119" s="110"/>
      <c r="AF119" s="110"/>
      <c r="AG119" s="110" t="s">
        <v>3391</v>
      </c>
      <c r="AH119" s="110" t="s">
        <v>7972</v>
      </c>
      <c r="AI119" s="110">
        <v>0.17</v>
      </c>
      <c r="AJ119" s="110">
        <v>2007</v>
      </c>
      <c r="AK119" s="110" t="s">
        <v>138</v>
      </c>
    </row>
    <row r="120" spans="1:37" ht="30" customHeight="1" x14ac:dyDescent="0.25">
      <c r="A120" s="407"/>
      <c r="B120" s="410"/>
      <c r="C120" s="445"/>
      <c r="D120" s="410"/>
      <c r="E120" s="99"/>
      <c r="F120" s="99"/>
      <c r="G120" s="99"/>
      <c r="H120" s="99"/>
      <c r="I120" s="99"/>
      <c r="J120" s="99"/>
      <c r="K120" s="99"/>
      <c r="L120" s="99"/>
      <c r="M120" s="99"/>
      <c r="N120" s="110"/>
      <c r="O120" s="110"/>
      <c r="P120" s="110"/>
      <c r="Q120" s="110"/>
      <c r="R120" s="110"/>
      <c r="S120" s="110"/>
      <c r="T120" s="99"/>
      <c r="U120" s="110"/>
      <c r="V120" s="110"/>
      <c r="W120" s="110"/>
      <c r="X120" s="409"/>
      <c r="Y120" s="110"/>
      <c r="Z120" s="110"/>
      <c r="AA120" s="110"/>
      <c r="AB120" s="110"/>
      <c r="AC120" s="110"/>
      <c r="AD120" s="110"/>
      <c r="AE120" s="110"/>
      <c r="AF120" s="110"/>
      <c r="AG120" s="110" t="s">
        <v>3391</v>
      </c>
      <c r="AH120" s="110" t="s">
        <v>7973</v>
      </c>
      <c r="AI120" s="110">
        <v>2.5000000000000001E-2</v>
      </c>
      <c r="AJ120" s="110">
        <v>2007</v>
      </c>
      <c r="AK120" s="110" t="s">
        <v>534</v>
      </c>
    </row>
    <row r="121" spans="1:37" ht="30" customHeight="1" x14ac:dyDescent="0.25">
      <c r="A121" s="407"/>
      <c r="B121" s="410"/>
      <c r="C121" s="445"/>
      <c r="D121" s="410"/>
      <c r="E121" s="99"/>
      <c r="F121" s="99"/>
      <c r="G121" s="99"/>
      <c r="H121" s="99"/>
      <c r="I121" s="99"/>
      <c r="J121" s="99"/>
      <c r="K121" s="99"/>
      <c r="L121" s="99"/>
      <c r="M121" s="99"/>
      <c r="N121" s="110"/>
      <c r="O121" s="110"/>
      <c r="P121" s="110"/>
      <c r="Q121" s="110"/>
      <c r="R121" s="110"/>
      <c r="S121" s="110"/>
      <c r="T121" s="99"/>
      <c r="U121" s="110"/>
      <c r="V121" s="110"/>
      <c r="W121" s="110"/>
      <c r="X121" s="409"/>
      <c r="Y121" s="110"/>
      <c r="Z121" s="110"/>
      <c r="AA121" s="110"/>
      <c r="AB121" s="110"/>
      <c r="AC121" s="110"/>
      <c r="AD121" s="110"/>
      <c r="AE121" s="110"/>
      <c r="AF121" s="110"/>
      <c r="AG121" s="110" t="s">
        <v>3391</v>
      </c>
      <c r="AH121" s="110" t="s">
        <v>7974</v>
      </c>
      <c r="AI121" s="110">
        <v>0.28000000000000003</v>
      </c>
      <c r="AJ121" s="110">
        <v>1990</v>
      </c>
      <c r="AK121" s="110" t="s">
        <v>7975</v>
      </c>
    </row>
    <row r="122" spans="1:37" ht="22.15" customHeight="1" x14ac:dyDescent="0.25">
      <c r="A122" s="407"/>
      <c r="B122" s="410"/>
      <c r="C122" s="445"/>
      <c r="D122" s="410"/>
      <c r="E122" s="99"/>
      <c r="F122" s="99"/>
      <c r="G122" s="99"/>
      <c r="H122" s="99"/>
      <c r="I122" s="99"/>
      <c r="J122" s="99"/>
      <c r="K122" s="99"/>
      <c r="L122" s="99"/>
      <c r="M122" s="99"/>
      <c r="N122" s="110"/>
      <c r="O122" s="110"/>
      <c r="P122" s="110"/>
      <c r="Q122" s="110"/>
      <c r="R122" s="110"/>
      <c r="S122" s="110"/>
      <c r="T122" s="99"/>
      <c r="U122" s="110"/>
      <c r="V122" s="110"/>
      <c r="W122" s="110"/>
      <c r="X122" s="409"/>
      <c r="Y122" s="110"/>
      <c r="Z122" s="110"/>
      <c r="AA122" s="110"/>
      <c r="AB122" s="110"/>
      <c r="AC122" s="110"/>
      <c r="AD122" s="110"/>
      <c r="AE122" s="110"/>
      <c r="AF122" s="110"/>
      <c r="AG122" s="110" t="s">
        <v>3391</v>
      </c>
      <c r="AH122" s="110" t="s">
        <v>7976</v>
      </c>
      <c r="AI122" s="110">
        <v>0.2</v>
      </c>
      <c r="AJ122" s="110">
        <v>1990</v>
      </c>
      <c r="AK122" s="110" t="s">
        <v>1308</v>
      </c>
    </row>
    <row r="123" spans="1:37" ht="30" customHeight="1" x14ac:dyDescent="0.25">
      <c r="A123" s="407"/>
      <c r="B123" s="410"/>
      <c r="C123" s="445"/>
      <c r="D123" s="410"/>
      <c r="E123" s="99"/>
      <c r="F123" s="99"/>
      <c r="G123" s="99"/>
      <c r="H123" s="99"/>
      <c r="I123" s="99"/>
      <c r="J123" s="99"/>
      <c r="K123" s="99"/>
      <c r="L123" s="99"/>
      <c r="M123" s="99"/>
      <c r="N123" s="110"/>
      <c r="O123" s="110"/>
      <c r="P123" s="110"/>
      <c r="Q123" s="110"/>
      <c r="R123" s="110"/>
      <c r="S123" s="110"/>
      <c r="T123" s="99"/>
      <c r="U123" s="110"/>
      <c r="V123" s="110"/>
      <c r="W123" s="110"/>
      <c r="X123" s="409"/>
      <c r="Y123" s="110"/>
      <c r="Z123" s="110"/>
      <c r="AA123" s="110"/>
      <c r="AB123" s="110"/>
      <c r="AC123" s="110"/>
      <c r="AD123" s="110"/>
      <c r="AE123" s="110"/>
      <c r="AF123" s="110"/>
      <c r="AG123" s="110" t="s">
        <v>3391</v>
      </c>
      <c r="AH123" s="110" t="s">
        <v>7977</v>
      </c>
      <c r="AI123" s="110">
        <v>0.1</v>
      </c>
      <c r="AJ123" s="110">
        <v>1990</v>
      </c>
      <c r="AK123" s="110" t="s">
        <v>7978</v>
      </c>
    </row>
    <row r="124" spans="1:37" ht="30" customHeight="1" x14ac:dyDescent="0.25">
      <c r="A124" s="407"/>
      <c r="B124" s="410"/>
      <c r="C124" s="445"/>
      <c r="D124" s="410"/>
      <c r="E124" s="99"/>
      <c r="F124" s="99"/>
      <c r="G124" s="99"/>
      <c r="H124" s="99"/>
      <c r="I124" s="99"/>
      <c r="J124" s="99"/>
      <c r="K124" s="99"/>
      <c r="L124" s="99"/>
      <c r="M124" s="99"/>
      <c r="N124" s="110"/>
      <c r="O124" s="110"/>
      <c r="P124" s="110"/>
      <c r="Q124" s="110"/>
      <c r="R124" s="110"/>
      <c r="S124" s="110"/>
      <c r="T124" s="99"/>
      <c r="U124" s="110"/>
      <c r="V124" s="110"/>
      <c r="W124" s="110"/>
      <c r="X124" s="409"/>
      <c r="Y124" s="110"/>
      <c r="Z124" s="110"/>
      <c r="AA124" s="110"/>
      <c r="AB124" s="110"/>
      <c r="AC124" s="110"/>
      <c r="AD124" s="110"/>
      <c r="AE124" s="110"/>
      <c r="AF124" s="110"/>
      <c r="AG124" s="110" t="s">
        <v>3391</v>
      </c>
      <c r="AH124" s="110" t="s">
        <v>7979</v>
      </c>
      <c r="AI124" s="110">
        <v>7.4999999999999997E-2</v>
      </c>
      <c r="AJ124" s="110">
        <v>2007</v>
      </c>
      <c r="AK124" s="110" t="s">
        <v>36</v>
      </c>
    </row>
    <row r="125" spans="1:37" ht="22.15" customHeight="1" x14ac:dyDescent="0.25">
      <c r="A125" s="407"/>
      <c r="B125" s="410"/>
      <c r="C125" s="445"/>
      <c r="D125" s="410"/>
      <c r="E125" s="99"/>
      <c r="F125" s="99"/>
      <c r="G125" s="99"/>
      <c r="H125" s="99"/>
      <c r="I125" s="99"/>
      <c r="J125" s="99"/>
      <c r="K125" s="99"/>
      <c r="L125" s="99"/>
      <c r="M125" s="99"/>
      <c r="N125" s="110"/>
      <c r="O125" s="110"/>
      <c r="P125" s="110"/>
      <c r="Q125" s="110"/>
      <c r="R125" s="110"/>
      <c r="S125" s="110"/>
      <c r="T125" s="99"/>
      <c r="U125" s="110"/>
      <c r="V125" s="110"/>
      <c r="W125" s="110"/>
      <c r="X125" s="409"/>
      <c r="Y125" s="110"/>
      <c r="Z125" s="110"/>
      <c r="AA125" s="110"/>
      <c r="AB125" s="110"/>
      <c r="AC125" s="110"/>
      <c r="AD125" s="110"/>
      <c r="AE125" s="110"/>
      <c r="AF125" s="110"/>
      <c r="AG125" s="110" t="s">
        <v>3391</v>
      </c>
      <c r="AH125" s="110" t="s">
        <v>7980</v>
      </c>
      <c r="AI125" s="110">
        <v>7.4999999999999997E-2</v>
      </c>
      <c r="AJ125" s="110">
        <v>2007</v>
      </c>
      <c r="AK125" s="110" t="s">
        <v>36</v>
      </c>
    </row>
    <row r="126" spans="1:37" ht="22.15" customHeight="1" x14ac:dyDescent="0.25">
      <c r="A126" s="407"/>
      <c r="B126" s="410"/>
      <c r="C126" s="445"/>
      <c r="D126" s="410"/>
      <c r="E126" s="99"/>
      <c r="F126" s="99"/>
      <c r="G126" s="99"/>
      <c r="H126" s="99"/>
      <c r="I126" s="99"/>
      <c r="J126" s="99"/>
      <c r="K126" s="99"/>
      <c r="L126" s="99"/>
      <c r="M126" s="99"/>
      <c r="N126" s="110"/>
      <c r="O126" s="110"/>
      <c r="P126" s="110"/>
      <c r="Q126" s="110"/>
      <c r="R126" s="110"/>
      <c r="S126" s="110"/>
      <c r="T126" s="99"/>
      <c r="U126" s="110"/>
      <c r="V126" s="110"/>
      <c r="W126" s="110"/>
      <c r="X126" s="409"/>
      <c r="Y126" s="110"/>
      <c r="Z126" s="110"/>
      <c r="AA126" s="110"/>
      <c r="AB126" s="110"/>
      <c r="AC126" s="110"/>
      <c r="AD126" s="110"/>
      <c r="AE126" s="110"/>
      <c r="AF126" s="110"/>
      <c r="AG126" s="110" t="s">
        <v>3391</v>
      </c>
      <c r="AH126" s="110" t="s">
        <v>7981</v>
      </c>
      <c r="AI126" s="110">
        <v>7.4999999999999997E-2</v>
      </c>
      <c r="AJ126" s="110">
        <v>2007</v>
      </c>
      <c r="AK126" s="110" t="s">
        <v>36</v>
      </c>
    </row>
    <row r="127" spans="1:37" ht="30" customHeight="1" x14ac:dyDescent="0.25">
      <c r="A127" s="407"/>
      <c r="B127" s="410"/>
      <c r="C127" s="445"/>
      <c r="D127" s="410"/>
      <c r="E127" s="99"/>
      <c r="F127" s="99"/>
      <c r="G127" s="99"/>
      <c r="H127" s="99"/>
      <c r="I127" s="99"/>
      <c r="J127" s="99"/>
      <c r="K127" s="99"/>
      <c r="L127" s="99"/>
      <c r="M127" s="99"/>
      <c r="N127" s="110"/>
      <c r="O127" s="110"/>
      <c r="P127" s="110"/>
      <c r="Q127" s="110"/>
      <c r="R127" s="110"/>
      <c r="S127" s="110"/>
      <c r="T127" s="99"/>
      <c r="U127" s="110"/>
      <c r="V127" s="110"/>
      <c r="W127" s="110"/>
      <c r="X127" s="409"/>
      <c r="Y127" s="110"/>
      <c r="Z127" s="110"/>
      <c r="AA127" s="110"/>
      <c r="AB127" s="110"/>
      <c r="AC127" s="110"/>
      <c r="AD127" s="110"/>
      <c r="AE127" s="110"/>
      <c r="AF127" s="110"/>
      <c r="AG127" s="110" t="s">
        <v>3391</v>
      </c>
      <c r="AH127" s="110" t="s">
        <v>7982</v>
      </c>
      <c r="AI127" s="110">
        <v>7.4999999999999997E-2</v>
      </c>
      <c r="AJ127" s="110">
        <v>2007</v>
      </c>
      <c r="AK127" s="110" t="s">
        <v>36</v>
      </c>
    </row>
    <row r="128" spans="1:37" ht="22.15" customHeight="1" x14ac:dyDescent="0.25">
      <c r="A128" s="407"/>
      <c r="B128" s="410"/>
      <c r="C128" s="445"/>
      <c r="D128" s="410"/>
      <c r="E128" s="99"/>
      <c r="F128" s="99"/>
      <c r="G128" s="99"/>
      <c r="H128" s="99"/>
      <c r="I128" s="99"/>
      <c r="J128" s="99"/>
      <c r="K128" s="99"/>
      <c r="L128" s="99"/>
      <c r="M128" s="99"/>
      <c r="N128" s="110"/>
      <c r="O128" s="110"/>
      <c r="P128" s="110"/>
      <c r="Q128" s="110"/>
      <c r="R128" s="110"/>
      <c r="S128" s="110"/>
      <c r="T128" s="99"/>
      <c r="U128" s="110"/>
      <c r="V128" s="110"/>
      <c r="W128" s="110"/>
      <c r="X128" s="409"/>
      <c r="Y128" s="110"/>
      <c r="Z128" s="110"/>
      <c r="AA128" s="110"/>
      <c r="AB128" s="110"/>
      <c r="AC128" s="110"/>
      <c r="AD128" s="110"/>
      <c r="AE128" s="110"/>
      <c r="AF128" s="110"/>
      <c r="AG128" s="110" t="s">
        <v>3391</v>
      </c>
      <c r="AH128" s="110" t="s">
        <v>7983</v>
      </c>
      <c r="AI128" s="110">
        <v>0.08</v>
      </c>
      <c r="AJ128" s="110">
        <v>2008</v>
      </c>
      <c r="AK128" s="110" t="s">
        <v>36</v>
      </c>
    </row>
    <row r="129" spans="1:37" ht="22.15" customHeight="1" x14ac:dyDescent="0.25">
      <c r="A129" s="407"/>
      <c r="B129" s="410"/>
      <c r="C129" s="445"/>
      <c r="D129" s="410"/>
      <c r="E129" s="99"/>
      <c r="F129" s="99"/>
      <c r="G129" s="99"/>
      <c r="H129" s="99"/>
      <c r="I129" s="99"/>
      <c r="J129" s="99"/>
      <c r="K129" s="99"/>
      <c r="L129" s="99"/>
      <c r="M129" s="99"/>
      <c r="N129" s="110"/>
      <c r="O129" s="110"/>
      <c r="P129" s="110"/>
      <c r="Q129" s="110"/>
      <c r="R129" s="110"/>
      <c r="S129" s="110"/>
      <c r="T129" s="99"/>
      <c r="U129" s="110"/>
      <c r="V129" s="110"/>
      <c r="W129" s="110"/>
      <c r="X129" s="409"/>
      <c r="Y129" s="110"/>
      <c r="Z129" s="110"/>
      <c r="AA129" s="110"/>
      <c r="AB129" s="110"/>
      <c r="AC129" s="110"/>
      <c r="AD129" s="110"/>
      <c r="AE129" s="110"/>
      <c r="AF129" s="110"/>
      <c r="AG129" s="110" t="s">
        <v>3391</v>
      </c>
      <c r="AH129" s="110" t="s">
        <v>7984</v>
      </c>
      <c r="AI129" s="110">
        <v>0.08</v>
      </c>
      <c r="AJ129" s="110">
        <v>2008</v>
      </c>
      <c r="AK129" s="110" t="s">
        <v>36</v>
      </c>
    </row>
    <row r="130" spans="1:37" ht="22.15" customHeight="1" x14ac:dyDescent="0.25">
      <c r="A130" s="407"/>
      <c r="B130" s="410"/>
      <c r="C130" s="445"/>
      <c r="D130" s="410"/>
      <c r="E130" s="99"/>
      <c r="F130" s="99"/>
      <c r="G130" s="99"/>
      <c r="H130" s="99"/>
      <c r="I130" s="99"/>
      <c r="J130" s="99"/>
      <c r="K130" s="99"/>
      <c r="L130" s="99"/>
      <c r="M130" s="99"/>
      <c r="N130" s="110"/>
      <c r="O130" s="110"/>
      <c r="P130" s="110"/>
      <c r="Q130" s="110"/>
      <c r="R130" s="110"/>
      <c r="S130" s="110"/>
      <c r="T130" s="99"/>
      <c r="U130" s="110"/>
      <c r="V130" s="110"/>
      <c r="W130" s="110"/>
      <c r="X130" s="409"/>
      <c r="Y130" s="110"/>
      <c r="Z130" s="110"/>
      <c r="AA130" s="110"/>
      <c r="AB130" s="110"/>
      <c r="AC130" s="110"/>
      <c r="AD130" s="110"/>
      <c r="AE130" s="110"/>
      <c r="AF130" s="110"/>
      <c r="AG130" s="110" t="s">
        <v>3391</v>
      </c>
      <c r="AH130" s="110" t="s">
        <v>7985</v>
      </c>
      <c r="AI130" s="110">
        <v>0.06</v>
      </c>
      <c r="AJ130" s="110">
        <v>2008</v>
      </c>
      <c r="AK130" s="110" t="s">
        <v>36</v>
      </c>
    </row>
    <row r="131" spans="1:37" ht="22.15" customHeight="1" x14ac:dyDescent="0.25">
      <c r="A131" s="407"/>
      <c r="B131" s="410"/>
      <c r="C131" s="445"/>
      <c r="D131" s="410"/>
      <c r="E131" s="99"/>
      <c r="F131" s="99"/>
      <c r="G131" s="99"/>
      <c r="H131" s="99"/>
      <c r="I131" s="99"/>
      <c r="J131" s="99"/>
      <c r="K131" s="99"/>
      <c r="L131" s="99"/>
      <c r="M131" s="99"/>
      <c r="N131" s="110"/>
      <c r="O131" s="110"/>
      <c r="P131" s="110"/>
      <c r="Q131" s="110"/>
      <c r="R131" s="110"/>
      <c r="S131" s="110"/>
      <c r="T131" s="99"/>
      <c r="U131" s="110"/>
      <c r="V131" s="110"/>
      <c r="W131" s="110"/>
      <c r="X131" s="409"/>
      <c r="Y131" s="110"/>
      <c r="Z131" s="110"/>
      <c r="AA131" s="110"/>
      <c r="AB131" s="110"/>
      <c r="AC131" s="110"/>
      <c r="AD131" s="110"/>
      <c r="AE131" s="110"/>
      <c r="AF131" s="110"/>
      <c r="AG131" s="110" t="s">
        <v>3391</v>
      </c>
      <c r="AH131" s="110" t="s">
        <v>7986</v>
      </c>
      <c r="AI131" s="110">
        <v>0.06</v>
      </c>
      <c r="AJ131" s="110">
        <v>2008</v>
      </c>
      <c r="AK131" s="110" t="s">
        <v>36</v>
      </c>
    </row>
    <row r="132" spans="1:37" ht="30" customHeight="1" x14ac:dyDescent="0.25">
      <c r="A132" s="407"/>
      <c r="B132" s="410"/>
      <c r="C132" s="445"/>
      <c r="D132" s="410"/>
      <c r="E132" s="99"/>
      <c r="F132" s="99"/>
      <c r="G132" s="99"/>
      <c r="H132" s="99"/>
      <c r="I132" s="99"/>
      <c r="J132" s="99"/>
      <c r="K132" s="99"/>
      <c r="L132" s="99"/>
      <c r="M132" s="99"/>
      <c r="N132" s="110"/>
      <c r="O132" s="110"/>
      <c r="P132" s="110"/>
      <c r="Q132" s="110"/>
      <c r="R132" s="110"/>
      <c r="S132" s="110"/>
      <c r="T132" s="99"/>
      <c r="U132" s="110"/>
      <c r="V132" s="110"/>
      <c r="W132" s="110"/>
      <c r="X132" s="409"/>
      <c r="Y132" s="110"/>
      <c r="Z132" s="110"/>
      <c r="AA132" s="110"/>
      <c r="AB132" s="110"/>
      <c r="AC132" s="110"/>
      <c r="AD132" s="110"/>
      <c r="AE132" s="110"/>
      <c r="AF132" s="110"/>
      <c r="AG132" s="110" t="s">
        <v>3391</v>
      </c>
      <c r="AH132" s="110" t="s">
        <v>7987</v>
      </c>
      <c r="AI132" s="110">
        <v>0.22</v>
      </c>
      <c r="AJ132" s="110">
        <v>2018</v>
      </c>
      <c r="AK132" s="110" t="s">
        <v>164</v>
      </c>
    </row>
    <row r="133" spans="1:37" ht="30" customHeight="1" x14ac:dyDescent="0.25">
      <c r="A133" s="407"/>
      <c r="B133" s="410"/>
      <c r="C133" s="445"/>
      <c r="D133" s="410"/>
      <c r="E133" s="99"/>
      <c r="F133" s="99"/>
      <c r="G133" s="99"/>
      <c r="H133" s="99"/>
      <c r="I133" s="99"/>
      <c r="J133" s="99"/>
      <c r="K133" s="99"/>
      <c r="L133" s="99"/>
      <c r="M133" s="99"/>
      <c r="N133" s="110"/>
      <c r="O133" s="110"/>
      <c r="P133" s="110"/>
      <c r="Q133" s="110"/>
      <c r="R133" s="110"/>
      <c r="S133" s="110"/>
      <c r="T133" s="99"/>
      <c r="U133" s="110"/>
      <c r="V133" s="110"/>
      <c r="W133" s="110"/>
      <c r="X133" s="409"/>
      <c r="Y133" s="110"/>
      <c r="Z133" s="110"/>
      <c r="AA133" s="110"/>
      <c r="AB133" s="110"/>
      <c r="AC133" s="110"/>
      <c r="AD133" s="110"/>
      <c r="AE133" s="110"/>
      <c r="AF133" s="110"/>
      <c r="AG133" s="110" t="s">
        <v>3391</v>
      </c>
      <c r="AH133" s="110" t="s">
        <v>7988</v>
      </c>
      <c r="AI133" s="110">
        <v>0.15</v>
      </c>
      <c r="AJ133" s="110">
        <v>2008</v>
      </c>
      <c r="AK133" s="110" t="s">
        <v>7989</v>
      </c>
    </row>
    <row r="134" spans="1:37" ht="22.5" customHeight="1" x14ac:dyDescent="0.25">
      <c r="A134" s="407"/>
      <c r="B134" s="410"/>
      <c r="C134" s="445"/>
      <c r="D134" s="410" t="s">
        <v>7990</v>
      </c>
      <c r="E134" s="110" t="s">
        <v>7991</v>
      </c>
      <c r="F134" s="110">
        <v>0.03</v>
      </c>
      <c r="G134" s="110">
        <v>2018</v>
      </c>
      <c r="H134" s="110" t="s">
        <v>7992</v>
      </c>
      <c r="I134" s="110">
        <v>1</v>
      </c>
      <c r="J134" s="110" t="s">
        <v>7725</v>
      </c>
      <c r="K134" s="110">
        <v>1</v>
      </c>
      <c r="L134" s="110">
        <v>2</v>
      </c>
      <c r="M134" s="110"/>
      <c r="N134" s="110"/>
      <c r="O134" s="110"/>
      <c r="P134" s="110"/>
      <c r="Q134" s="110"/>
      <c r="R134" s="110"/>
      <c r="S134" s="110"/>
      <c r="T134" s="99"/>
      <c r="U134" s="110"/>
      <c r="V134" s="110"/>
      <c r="W134" s="110"/>
      <c r="X134" s="409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  <c r="AI134" s="110"/>
      <c r="AJ134" s="110"/>
      <c r="AK134" s="110"/>
    </row>
    <row r="135" spans="1:37" ht="22.15" customHeight="1" x14ac:dyDescent="0.25">
      <c r="A135" s="407"/>
      <c r="B135" s="410"/>
      <c r="C135" s="445"/>
      <c r="D135" s="410"/>
      <c r="E135" s="99"/>
      <c r="F135" s="99"/>
      <c r="G135" s="99"/>
      <c r="H135" s="99"/>
      <c r="I135" s="99"/>
      <c r="J135" s="99"/>
      <c r="K135" s="99"/>
      <c r="L135" s="99"/>
      <c r="M135" s="99"/>
      <c r="N135" s="110"/>
      <c r="O135" s="110"/>
      <c r="P135" s="110"/>
      <c r="Q135" s="110"/>
      <c r="R135" s="110" t="s">
        <v>7993</v>
      </c>
      <c r="S135" s="110" t="s">
        <v>7994</v>
      </c>
      <c r="T135" s="99">
        <v>2018</v>
      </c>
      <c r="U135" s="110" t="s">
        <v>1073</v>
      </c>
      <c r="V135" s="110">
        <v>25</v>
      </c>
      <c r="W135" s="110"/>
      <c r="X135" s="409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99"/>
      <c r="AI135" s="409"/>
      <c r="AJ135" s="409"/>
      <c r="AK135" s="410"/>
    </row>
    <row r="136" spans="1:37" ht="15.6" customHeight="1" x14ac:dyDescent="0.25">
      <c r="A136" s="489"/>
      <c r="B136" s="490"/>
      <c r="C136" s="490"/>
      <c r="D136" s="490"/>
      <c r="E136" s="490"/>
      <c r="F136" s="490"/>
      <c r="G136" s="490"/>
      <c r="H136" s="490"/>
      <c r="I136" s="490"/>
      <c r="J136" s="490"/>
      <c r="K136" s="490"/>
      <c r="L136" s="490"/>
      <c r="M136" s="490"/>
      <c r="N136" s="490"/>
      <c r="O136" s="490"/>
      <c r="P136" s="490"/>
      <c r="Q136" s="490"/>
      <c r="R136" s="490"/>
      <c r="S136" s="490"/>
      <c r="T136" s="490"/>
      <c r="U136" s="490"/>
      <c r="V136" s="490"/>
      <c r="W136" s="490"/>
      <c r="X136" s="463"/>
      <c r="Y136" s="490"/>
      <c r="Z136" s="490"/>
      <c r="AA136" s="490"/>
      <c r="AB136" s="490"/>
      <c r="AC136" s="490"/>
      <c r="AD136" s="490"/>
      <c r="AE136" s="490"/>
      <c r="AF136" s="490"/>
      <c r="AG136" s="490"/>
      <c r="AH136" s="490"/>
      <c r="AI136" s="490"/>
      <c r="AJ136" s="490"/>
      <c r="AK136" s="490"/>
    </row>
    <row r="137" spans="1:37" ht="22.9" customHeight="1" x14ac:dyDescent="0.25">
      <c r="A137" s="459">
        <v>10</v>
      </c>
      <c r="B137" s="459"/>
      <c r="C137" s="445" t="s">
        <v>7995</v>
      </c>
      <c r="D137" s="410" t="s">
        <v>7996</v>
      </c>
      <c r="E137" s="110" t="s">
        <v>7997</v>
      </c>
      <c r="F137" s="110">
        <v>4.8</v>
      </c>
      <c r="G137" s="110">
        <v>1998</v>
      </c>
      <c r="H137" s="110" t="s">
        <v>247</v>
      </c>
      <c r="I137" s="110">
        <v>69</v>
      </c>
      <c r="J137" s="110" t="s">
        <v>7725</v>
      </c>
      <c r="K137" s="110" t="s">
        <v>7725</v>
      </c>
      <c r="L137" s="110">
        <v>69</v>
      </c>
      <c r="M137" s="110" t="s">
        <v>7996</v>
      </c>
      <c r="N137" s="110" t="s">
        <v>7998</v>
      </c>
      <c r="O137" s="110">
        <v>0.15</v>
      </c>
      <c r="P137" s="110">
        <v>1998</v>
      </c>
      <c r="Q137" s="110" t="s">
        <v>7773</v>
      </c>
      <c r="R137" s="110"/>
      <c r="S137" s="110"/>
      <c r="T137" s="99"/>
      <c r="U137" s="110"/>
      <c r="V137" s="110"/>
      <c r="W137" s="110"/>
      <c r="X137" s="409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99"/>
      <c r="AI137" s="409"/>
      <c r="AJ137" s="409"/>
      <c r="AK137" s="410"/>
    </row>
    <row r="138" spans="1:37" ht="22.9" customHeight="1" x14ac:dyDescent="0.25">
      <c r="A138" s="407"/>
      <c r="B138" s="410"/>
      <c r="C138" s="445"/>
      <c r="D138" s="410"/>
      <c r="E138" s="99"/>
      <c r="F138" s="99"/>
      <c r="G138" s="99"/>
      <c r="H138" s="99"/>
      <c r="I138" s="99"/>
      <c r="J138" s="99"/>
      <c r="K138" s="99"/>
      <c r="L138" s="99"/>
      <c r="M138" s="99" t="s">
        <v>7996</v>
      </c>
      <c r="N138" s="110" t="s">
        <v>7999</v>
      </c>
      <c r="O138" s="110">
        <v>0.04</v>
      </c>
      <c r="P138" s="110">
        <v>1998</v>
      </c>
      <c r="Q138" s="110" t="s">
        <v>4611</v>
      </c>
      <c r="R138" s="110"/>
      <c r="S138" s="110"/>
      <c r="T138" s="99"/>
      <c r="U138" s="110"/>
      <c r="V138" s="110"/>
      <c r="W138" s="110"/>
      <c r="X138" s="409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99"/>
      <c r="AI138" s="409"/>
      <c r="AJ138" s="409"/>
      <c r="AK138" s="410"/>
    </row>
    <row r="139" spans="1:37" ht="22.9" customHeight="1" x14ac:dyDescent="0.25">
      <c r="A139" s="407"/>
      <c r="B139" s="410"/>
      <c r="C139" s="445"/>
      <c r="D139" s="410"/>
      <c r="E139" s="99"/>
      <c r="F139" s="99"/>
      <c r="G139" s="99"/>
      <c r="H139" s="99"/>
      <c r="I139" s="99"/>
      <c r="J139" s="99"/>
      <c r="K139" s="99"/>
      <c r="L139" s="99"/>
      <c r="M139" s="99"/>
      <c r="N139" s="110"/>
      <c r="O139" s="110"/>
      <c r="P139" s="110"/>
      <c r="Q139" s="110"/>
      <c r="R139" s="110" t="s">
        <v>8000</v>
      </c>
      <c r="S139" s="110" t="s">
        <v>8001</v>
      </c>
      <c r="T139" s="99">
        <v>1968</v>
      </c>
      <c r="U139" s="110" t="s">
        <v>975</v>
      </c>
      <c r="V139" s="110">
        <v>250</v>
      </c>
      <c r="W139" s="110"/>
      <c r="X139" s="409"/>
      <c r="Y139" s="110"/>
      <c r="Z139" s="110"/>
      <c r="AA139" s="110"/>
      <c r="AB139" s="110"/>
      <c r="AC139" s="110"/>
      <c r="AD139" s="110"/>
      <c r="AE139" s="110"/>
      <c r="AF139" s="110"/>
      <c r="AG139" s="110"/>
      <c r="AH139" s="99"/>
      <c r="AI139" s="409"/>
      <c r="AJ139" s="409"/>
      <c r="AK139" s="410"/>
    </row>
    <row r="140" spans="1:37" ht="15.6" customHeight="1" x14ac:dyDescent="0.25">
      <c r="A140" s="489"/>
      <c r="B140" s="490"/>
      <c r="C140" s="490"/>
      <c r="D140" s="490"/>
      <c r="E140" s="490"/>
      <c r="F140" s="490"/>
      <c r="G140" s="490"/>
      <c r="H140" s="490"/>
      <c r="I140" s="490"/>
      <c r="J140" s="490"/>
      <c r="K140" s="490"/>
      <c r="L140" s="490"/>
      <c r="M140" s="490"/>
      <c r="N140" s="490"/>
      <c r="O140" s="490"/>
      <c r="P140" s="490"/>
      <c r="Q140" s="490"/>
      <c r="R140" s="490"/>
      <c r="S140" s="490"/>
      <c r="T140" s="490"/>
      <c r="U140" s="490"/>
      <c r="V140" s="490"/>
      <c r="W140" s="490"/>
      <c r="X140" s="463"/>
      <c r="Y140" s="490"/>
      <c r="Z140" s="490"/>
      <c r="AA140" s="490"/>
      <c r="AB140" s="490"/>
      <c r="AC140" s="490"/>
      <c r="AD140" s="490"/>
      <c r="AE140" s="490"/>
      <c r="AF140" s="490"/>
      <c r="AG140" s="490"/>
      <c r="AH140" s="490"/>
      <c r="AI140" s="490"/>
      <c r="AJ140" s="490"/>
      <c r="AK140" s="490"/>
    </row>
    <row r="141" spans="1:37" ht="42.75" customHeight="1" x14ac:dyDescent="0.25">
      <c r="A141" s="459">
        <v>11</v>
      </c>
      <c r="B141" s="459"/>
      <c r="C141" s="445" t="s">
        <v>8002</v>
      </c>
      <c r="D141" s="410" t="s">
        <v>8003</v>
      </c>
      <c r="E141" s="110" t="s">
        <v>8004</v>
      </c>
      <c r="F141" s="110">
        <v>3.851</v>
      </c>
      <c r="G141" s="110" t="s">
        <v>8005</v>
      </c>
      <c r="H141" s="110" t="s">
        <v>8006</v>
      </c>
      <c r="I141" s="110">
        <v>59</v>
      </c>
      <c r="J141" s="110" t="s">
        <v>7725</v>
      </c>
      <c r="K141" s="110" t="s">
        <v>7725</v>
      </c>
      <c r="L141" s="110">
        <v>59</v>
      </c>
      <c r="M141" s="110"/>
      <c r="N141" s="110"/>
      <c r="O141" s="110"/>
      <c r="P141" s="110"/>
      <c r="Q141" s="110"/>
      <c r="R141" s="110"/>
      <c r="S141" s="110"/>
      <c r="T141" s="99"/>
      <c r="U141" s="110"/>
      <c r="V141" s="110"/>
      <c r="W141" s="110"/>
      <c r="X141" s="409"/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99"/>
      <c r="AI141" s="409"/>
      <c r="AJ141" s="409"/>
      <c r="AK141" s="410"/>
    </row>
    <row r="142" spans="1:37" ht="22.9" customHeight="1" x14ac:dyDescent="0.25">
      <c r="A142" s="407"/>
      <c r="B142" s="410"/>
      <c r="C142" s="445"/>
      <c r="D142" s="410" t="s">
        <v>8003</v>
      </c>
      <c r="E142" s="110" t="s">
        <v>8007</v>
      </c>
      <c r="F142" s="110">
        <v>0.02</v>
      </c>
      <c r="G142" s="110">
        <v>2013</v>
      </c>
      <c r="H142" s="110" t="s">
        <v>1193</v>
      </c>
      <c r="I142" s="110" t="s">
        <v>7725</v>
      </c>
      <c r="J142" s="110" t="s">
        <v>7725</v>
      </c>
      <c r="K142" s="110">
        <v>1</v>
      </c>
      <c r="L142" s="110">
        <v>1</v>
      </c>
      <c r="M142" s="110"/>
      <c r="N142" s="110"/>
      <c r="O142" s="110"/>
      <c r="P142" s="110"/>
      <c r="Q142" s="110"/>
      <c r="R142" s="110"/>
      <c r="S142" s="110"/>
      <c r="T142" s="99"/>
      <c r="U142" s="110"/>
      <c r="V142" s="110"/>
      <c r="W142" s="110"/>
      <c r="X142" s="409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99"/>
      <c r="AI142" s="409"/>
      <c r="AJ142" s="409"/>
      <c r="AK142" s="410"/>
    </row>
    <row r="143" spans="1:37" ht="22.9" customHeight="1" x14ac:dyDescent="0.25">
      <c r="A143" s="407"/>
      <c r="B143" s="410"/>
      <c r="C143" s="445"/>
      <c r="D143" s="410" t="s">
        <v>8003</v>
      </c>
      <c r="E143" s="110" t="s">
        <v>8008</v>
      </c>
      <c r="F143" s="110">
        <v>2.5000000000000001E-2</v>
      </c>
      <c r="G143" s="110">
        <v>2013</v>
      </c>
      <c r="H143" s="110" t="s">
        <v>1193</v>
      </c>
      <c r="I143" s="110" t="s">
        <v>7725</v>
      </c>
      <c r="J143" s="110" t="s">
        <v>7725</v>
      </c>
      <c r="K143" s="110" t="s">
        <v>7725</v>
      </c>
      <c r="L143" s="110" t="s">
        <v>7725</v>
      </c>
      <c r="M143" s="99"/>
      <c r="N143" s="110"/>
      <c r="O143" s="110"/>
      <c r="P143" s="110"/>
      <c r="Q143" s="110"/>
      <c r="R143" s="110"/>
      <c r="S143" s="110"/>
      <c r="T143" s="99"/>
      <c r="U143" s="110"/>
      <c r="V143" s="110"/>
      <c r="W143" s="110"/>
      <c r="X143" s="409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99"/>
      <c r="AI143" s="409"/>
      <c r="AJ143" s="409"/>
      <c r="AK143" s="410"/>
    </row>
    <row r="144" spans="1:37" ht="22.9" customHeight="1" x14ac:dyDescent="0.25">
      <c r="A144" s="407"/>
      <c r="B144" s="410"/>
      <c r="C144" s="445"/>
      <c r="D144" s="410"/>
      <c r="E144" s="99"/>
      <c r="F144" s="99"/>
      <c r="G144" s="99"/>
      <c r="H144" s="99"/>
      <c r="I144" s="99"/>
      <c r="J144" s="99"/>
      <c r="K144" s="99"/>
      <c r="L144" s="99"/>
      <c r="M144" s="99"/>
      <c r="N144" s="110"/>
      <c r="O144" s="110"/>
      <c r="P144" s="110"/>
      <c r="Q144" s="110"/>
      <c r="R144" s="110" t="s">
        <v>8009</v>
      </c>
      <c r="S144" s="110" t="s">
        <v>8010</v>
      </c>
      <c r="T144" s="99">
        <v>2013</v>
      </c>
      <c r="U144" s="110" t="s">
        <v>975</v>
      </c>
      <c r="V144" s="110">
        <v>400</v>
      </c>
      <c r="W144" s="110"/>
      <c r="X144" s="409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99"/>
      <c r="AI144" s="409"/>
      <c r="AJ144" s="409"/>
      <c r="AK144" s="410"/>
    </row>
    <row r="145" spans="1:37" ht="22.9" customHeight="1" x14ac:dyDescent="0.25">
      <c r="A145" s="407"/>
      <c r="B145" s="410"/>
      <c r="C145" s="445"/>
      <c r="D145" s="99"/>
      <c r="E145" s="99"/>
      <c r="F145" s="99"/>
      <c r="G145" s="99"/>
      <c r="H145" s="99"/>
      <c r="I145" s="99"/>
      <c r="J145" s="99"/>
      <c r="K145" s="99"/>
      <c r="L145" s="99"/>
      <c r="M145" s="99"/>
      <c r="N145" s="110"/>
      <c r="O145" s="110"/>
      <c r="P145" s="110"/>
      <c r="Q145" s="110"/>
      <c r="R145" s="110" t="s">
        <v>8011</v>
      </c>
      <c r="S145" s="110" t="s">
        <v>8012</v>
      </c>
      <c r="T145" s="99">
        <v>2013</v>
      </c>
      <c r="U145" s="110" t="s">
        <v>975</v>
      </c>
      <c r="V145" s="110">
        <v>400</v>
      </c>
      <c r="W145" s="110"/>
      <c r="X145" s="409"/>
      <c r="Y145" s="99"/>
      <c r="Z145" s="99"/>
      <c r="AA145" s="99"/>
      <c r="AB145" s="99"/>
      <c r="AC145" s="99"/>
      <c r="AD145" s="99"/>
      <c r="AE145" s="99"/>
      <c r="AF145" s="99"/>
      <c r="AG145" s="99"/>
      <c r="AH145" s="99"/>
      <c r="AI145" s="409"/>
      <c r="AJ145" s="409"/>
      <c r="AK145" s="410"/>
    </row>
    <row r="146" spans="1:37" ht="15.6" customHeight="1" x14ac:dyDescent="0.25">
      <c r="A146" s="489"/>
      <c r="B146" s="490"/>
      <c r="C146" s="490"/>
      <c r="D146" s="490"/>
      <c r="E146" s="490"/>
      <c r="F146" s="490"/>
      <c r="G146" s="490"/>
      <c r="H146" s="490"/>
      <c r="I146" s="490"/>
      <c r="J146" s="490"/>
      <c r="K146" s="490"/>
      <c r="L146" s="490"/>
      <c r="M146" s="490"/>
      <c r="N146" s="490"/>
      <c r="O146" s="490"/>
      <c r="P146" s="490"/>
      <c r="Q146" s="490"/>
      <c r="R146" s="490"/>
      <c r="S146" s="490"/>
      <c r="T146" s="490"/>
      <c r="U146" s="490"/>
      <c r="V146" s="490"/>
      <c r="W146" s="490"/>
      <c r="X146" s="463"/>
      <c r="Y146" s="490"/>
      <c r="Z146" s="490"/>
      <c r="AA146" s="490"/>
      <c r="AB146" s="490"/>
      <c r="AC146" s="490"/>
      <c r="AD146" s="490"/>
      <c r="AE146" s="490"/>
      <c r="AF146" s="490"/>
      <c r="AG146" s="490"/>
      <c r="AH146" s="490"/>
      <c r="AI146" s="490"/>
      <c r="AJ146" s="490"/>
      <c r="AK146" s="490"/>
    </row>
    <row r="147" spans="1:37" ht="22.9" customHeight="1" x14ac:dyDescent="0.25">
      <c r="A147" s="459">
        <v>12</v>
      </c>
      <c r="B147" s="459"/>
      <c r="C147" s="445" t="s">
        <v>8013</v>
      </c>
      <c r="D147" s="410" t="s">
        <v>8014</v>
      </c>
      <c r="E147" s="110" t="s">
        <v>8015</v>
      </c>
      <c r="F147" s="110">
        <v>1.1399999999999999</v>
      </c>
      <c r="G147" s="110">
        <v>2006</v>
      </c>
      <c r="H147" s="110" t="s">
        <v>8016</v>
      </c>
      <c r="I147" s="110">
        <v>13</v>
      </c>
      <c r="J147" s="110" t="s">
        <v>7725</v>
      </c>
      <c r="K147" s="110">
        <v>12</v>
      </c>
      <c r="L147" s="110">
        <v>25</v>
      </c>
      <c r="M147" s="110"/>
      <c r="N147" s="110"/>
      <c r="O147" s="110"/>
      <c r="P147" s="110"/>
      <c r="Q147" s="110"/>
      <c r="R147" s="110"/>
      <c r="S147" s="110"/>
      <c r="T147" s="99"/>
      <c r="U147" s="110"/>
      <c r="V147" s="110"/>
      <c r="W147" s="110"/>
      <c r="X147" s="409"/>
      <c r="Y147" s="99"/>
      <c r="Z147" s="99"/>
      <c r="AA147" s="99"/>
      <c r="AB147" s="99"/>
      <c r="AC147" s="99"/>
      <c r="AD147" s="99"/>
      <c r="AE147" s="99"/>
      <c r="AF147" s="99"/>
      <c r="AG147" s="99"/>
      <c r="AH147" s="99"/>
      <c r="AI147" s="409"/>
      <c r="AJ147" s="409"/>
      <c r="AK147" s="410"/>
    </row>
    <row r="148" spans="1:37" ht="22.9" customHeight="1" x14ac:dyDescent="0.25">
      <c r="A148" s="407"/>
      <c r="B148" s="410"/>
      <c r="C148" s="445"/>
      <c r="D148" s="410" t="s">
        <v>8014</v>
      </c>
      <c r="E148" s="110" t="s">
        <v>8017</v>
      </c>
      <c r="F148" s="110">
        <v>0.2</v>
      </c>
      <c r="G148" s="110">
        <v>1968</v>
      </c>
      <c r="H148" s="110" t="s">
        <v>8018</v>
      </c>
      <c r="I148" s="110">
        <v>1</v>
      </c>
      <c r="J148" s="110">
        <v>4</v>
      </c>
      <c r="K148" s="110" t="s">
        <v>7725</v>
      </c>
      <c r="L148" s="110">
        <v>5</v>
      </c>
      <c r="M148" s="110"/>
      <c r="N148" s="99"/>
      <c r="O148" s="110"/>
      <c r="P148" s="110"/>
      <c r="Q148" s="110"/>
      <c r="R148" s="110"/>
      <c r="S148" s="110"/>
      <c r="T148" s="99"/>
      <c r="U148" s="110"/>
      <c r="V148" s="110"/>
      <c r="W148" s="110"/>
      <c r="X148" s="409"/>
      <c r="Y148" s="99"/>
      <c r="Z148" s="99"/>
      <c r="AA148" s="99"/>
      <c r="AB148" s="99"/>
      <c r="AC148" s="99"/>
      <c r="AD148" s="99"/>
      <c r="AE148" s="99"/>
      <c r="AF148" s="99"/>
      <c r="AG148" s="99"/>
      <c r="AH148" s="99"/>
      <c r="AI148" s="409"/>
      <c r="AJ148" s="409"/>
      <c r="AK148" s="410"/>
    </row>
    <row r="149" spans="1:37" ht="22.9" customHeight="1" x14ac:dyDescent="0.25">
      <c r="A149" s="407"/>
      <c r="B149" s="410"/>
      <c r="C149" s="445"/>
      <c r="D149" s="410"/>
      <c r="E149" s="99"/>
      <c r="F149" s="99"/>
      <c r="G149" s="99"/>
      <c r="H149" s="99"/>
      <c r="I149" s="99"/>
      <c r="J149" s="99"/>
      <c r="K149" s="99"/>
      <c r="L149" s="99"/>
      <c r="M149" s="99"/>
      <c r="N149" s="110"/>
      <c r="O149" s="110"/>
      <c r="P149" s="110"/>
      <c r="Q149" s="110"/>
      <c r="R149" s="110" t="s">
        <v>8019</v>
      </c>
      <c r="S149" s="110" t="s">
        <v>8020</v>
      </c>
      <c r="T149" s="99">
        <v>1968</v>
      </c>
      <c r="U149" s="110" t="s">
        <v>975</v>
      </c>
      <c r="V149" s="110">
        <v>630</v>
      </c>
      <c r="W149" s="110"/>
      <c r="X149" s="409"/>
      <c r="Y149" s="99"/>
      <c r="Z149" s="99"/>
      <c r="AA149" s="99"/>
      <c r="AB149" s="99"/>
      <c r="AC149" s="99"/>
      <c r="AD149" s="99"/>
      <c r="AE149" s="99"/>
      <c r="AF149" s="99"/>
      <c r="AG149" s="99"/>
      <c r="AH149" s="99"/>
      <c r="AI149" s="409"/>
      <c r="AJ149" s="409"/>
      <c r="AK149" s="410"/>
    </row>
    <row r="150" spans="1:37" ht="43.15" customHeight="1" x14ac:dyDescent="0.25">
      <c r="A150" s="407"/>
      <c r="B150" s="410"/>
      <c r="C150" s="445"/>
      <c r="D150" s="410"/>
      <c r="E150" s="99"/>
      <c r="F150" s="99"/>
      <c r="G150" s="99"/>
      <c r="H150" s="99"/>
      <c r="I150" s="99"/>
      <c r="J150" s="99"/>
      <c r="K150" s="99"/>
      <c r="L150" s="99"/>
      <c r="M150" s="99"/>
      <c r="N150" s="110"/>
      <c r="O150" s="110"/>
      <c r="P150" s="110"/>
      <c r="Q150" s="110"/>
      <c r="R150" s="110"/>
      <c r="S150" s="110"/>
      <c r="T150" s="99"/>
      <c r="U150" s="110"/>
      <c r="V150" s="110"/>
      <c r="W150" s="110" t="s">
        <v>8021</v>
      </c>
      <c r="X150" s="409">
        <f>Z150+AI150</f>
        <v>0.21</v>
      </c>
      <c r="Y150" s="110" t="s">
        <v>8022</v>
      </c>
      <c r="Z150" s="110">
        <v>0.18</v>
      </c>
      <c r="AA150" s="110">
        <v>1975</v>
      </c>
      <c r="AB150" s="110" t="s">
        <v>8023</v>
      </c>
      <c r="AC150" s="110">
        <v>6</v>
      </c>
      <c r="AD150" s="110" t="s">
        <v>7725</v>
      </c>
      <c r="AE150" s="110" t="s">
        <v>7725</v>
      </c>
      <c r="AF150" s="110">
        <v>6</v>
      </c>
      <c r="AG150" s="110" t="s">
        <v>8021</v>
      </c>
      <c r="AH150" s="110" t="s">
        <v>8024</v>
      </c>
      <c r="AI150" s="110">
        <v>0.03</v>
      </c>
      <c r="AJ150" s="110">
        <v>1973</v>
      </c>
      <c r="AK150" s="110" t="s">
        <v>77</v>
      </c>
    </row>
    <row r="151" spans="1:37" ht="30.6" customHeight="1" x14ac:dyDescent="0.25">
      <c r="A151" s="407"/>
      <c r="B151" s="410"/>
      <c r="C151" s="445"/>
      <c r="D151" s="410"/>
      <c r="E151" s="99"/>
      <c r="F151" s="99"/>
      <c r="G151" s="99"/>
      <c r="H151" s="99"/>
      <c r="I151" s="99"/>
      <c r="J151" s="99"/>
      <c r="K151" s="99"/>
      <c r="L151" s="99"/>
      <c r="M151" s="99"/>
      <c r="N151" s="110"/>
      <c r="O151" s="110"/>
      <c r="P151" s="110"/>
      <c r="Q151" s="110"/>
      <c r="R151" s="110"/>
      <c r="S151" s="110"/>
      <c r="T151" s="99"/>
      <c r="U151" s="110"/>
      <c r="V151" s="110"/>
      <c r="W151" s="110"/>
      <c r="X151" s="409"/>
      <c r="Y151" s="99"/>
      <c r="Z151" s="99"/>
      <c r="AA151" s="99"/>
      <c r="AB151" s="99"/>
      <c r="AC151" s="99"/>
      <c r="AD151" s="99"/>
      <c r="AE151" s="99"/>
      <c r="AF151" s="99"/>
      <c r="AG151" s="110" t="s">
        <v>8025</v>
      </c>
      <c r="AH151" s="110" t="s">
        <v>8026</v>
      </c>
      <c r="AI151" s="110">
        <v>0.48</v>
      </c>
      <c r="AJ151" s="110">
        <v>1973</v>
      </c>
      <c r="AK151" s="110" t="s">
        <v>8027</v>
      </c>
    </row>
    <row r="152" spans="1:37" ht="22.9" customHeight="1" x14ac:dyDescent="0.25">
      <c r="A152" s="407"/>
      <c r="B152" s="410"/>
      <c r="C152" s="445"/>
      <c r="D152" s="410" t="s">
        <v>8014</v>
      </c>
      <c r="E152" s="110" t="s">
        <v>8028</v>
      </c>
      <c r="F152" s="110">
        <v>2.5000000000000001E-2</v>
      </c>
      <c r="G152" s="110">
        <v>1968</v>
      </c>
      <c r="H152" s="110" t="s">
        <v>1193</v>
      </c>
      <c r="I152" s="110" t="s">
        <v>7725</v>
      </c>
      <c r="J152" s="110" t="s">
        <v>7725</v>
      </c>
      <c r="K152" s="110" t="s">
        <v>7725</v>
      </c>
      <c r="L152" s="110" t="s">
        <v>7725</v>
      </c>
      <c r="M152" s="110"/>
      <c r="N152" s="110"/>
      <c r="O152" s="110"/>
      <c r="P152" s="110"/>
      <c r="Q152" s="110"/>
      <c r="R152" s="410"/>
      <c r="S152" s="410"/>
      <c r="T152" s="410"/>
      <c r="U152" s="110"/>
      <c r="V152" s="410"/>
      <c r="W152" s="410"/>
      <c r="X152" s="409"/>
      <c r="Y152" s="99"/>
      <c r="Z152" s="99"/>
      <c r="AA152" s="99"/>
      <c r="AB152" s="99"/>
      <c r="AC152" s="99"/>
      <c r="AD152" s="99"/>
      <c r="AE152" s="99"/>
      <c r="AF152" s="99"/>
      <c r="AG152" s="99"/>
      <c r="AH152" s="99"/>
      <c r="AI152" s="409"/>
      <c r="AJ152" s="409"/>
      <c r="AK152" s="410"/>
    </row>
    <row r="153" spans="1:37" ht="22.9" customHeight="1" x14ac:dyDescent="0.25">
      <c r="A153" s="407"/>
      <c r="B153" s="410"/>
      <c r="C153" s="445"/>
      <c r="D153" s="410"/>
      <c r="E153" s="99"/>
      <c r="F153" s="99"/>
      <c r="G153" s="99"/>
      <c r="H153" s="99"/>
      <c r="I153" s="99"/>
      <c r="J153" s="99"/>
      <c r="K153" s="99"/>
      <c r="L153" s="99"/>
      <c r="M153" s="99"/>
      <c r="N153" s="110"/>
      <c r="O153" s="110"/>
      <c r="P153" s="110"/>
      <c r="Q153" s="110"/>
      <c r="R153" s="110" t="s">
        <v>8029</v>
      </c>
      <c r="S153" s="110" t="s">
        <v>8030</v>
      </c>
      <c r="T153" s="99">
        <v>1972</v>
      </c>
      <c r="U153" s="110" t="s">
        <v>975</v>
      </c>
      <c r="V153" s="110">
        <v>400</v>
      </c>
      <c r="W153" s="110"/>
      <c r="X153" s="409"/>
      <c r="Y153" s="99"/>
      <c r="Z153" s="99"/>
      <c r="AA153" s="99"/>
      <c r="AB153" s="99"/>
      <c r="AC153" s="99"/>
      <c r="AD153" s="99"/>
      <c r="AE153" s="99"/>
      <c r="AF153" s="99"/>
      <c r="AG153" s="99"/>
      <c r="AH153" s="99"/>
      <c r="AI153" s="409"/>
      <c r="AJ153" s="409"/>
      <c r="AK153" s="410"/>
    </row>
    <row r="154" spans="1:37" ht="15.6" customHeight="1" x14ac:dyDescent="0.25">
      <c r="A154" s="489"/>
      <c r="B154" s="490"/>
      <c r="C154" s="490"/>
      <c r="D154" s="490"/>
      <c r="E154" s="490"/>
      <c r="F154" s="490"/>
      <c r="G154" s="490"/>
      <c r="H154" s="490"/>
      <c r="I154" s="490"/>
      <c r="J154" s="490"/>
      <c r="K154" s="490"/>
      <c r="L154" s="490"/>
      <c r="M154" s="490"/>
      <c r="N154" s="490"/>
      <c r="O154" s="490"/>
      <c r="P154" s="490"/>
      <c r="Q154" s="490"/>
      <c r="R154" s="490"/>
      <c r="S154" s="490"/>
      <c r="T154" s="490"/>
      <c r="U154" s="490"/>
      <c r="V154" s="490"/>
      <c r="W154" s="490"/>
      <c r="X154" s="463"/>
      <c r="Y154" s="490"/>
      <c r="Z154" s="490"/>
      <c r="AA154" s="490"/>
      <c r="AB154" s="490"/>
      <c r="AC154" s="490"/>
      <c r="AD154" s="490"/>
      <c r="AE154" s="490"/>
      <c r="AF154" s="490"/>
      <c r="AG154" s="490"/>
      <c r="AH154" s="490"/>
      <c r="AI154" s="490"/>
      <c r="AJ154" s="490"/>
      <c r="AK154" s="490"/>
    </row>
    <row r="155" spans="1:37" ht="28.9" customHeight="1" x14ac:dyDescent="0.25">
      <c r="A155" s="459">
        <v>13</v>
      </c>
      <c r="B155" s="459"/>
      <c r="C155" s="459" t="s">
        <v>8031</v>
      </c>
      <c r="D155" s="410" t="s">
        <v>8014</v>
      </c>
      <c r="E155" s="110" t="s">
        <v>8032</v>
      </c>
      <c r="F155" s="110">
        <v>0.185</v>
      </c>
      <c r="G155" s="110">
        <v>2002</v>
      </c>
      <c r="H155" s="110" t="s">
        <v>8016</v>
      </c>
      <c r="I155" s="110" t="s">
        <v>7725</v>
      </c>
      <c r="J155" s="110" t="s">
        <v>7725</v>
      </c>
      <c r="K155" s="110">
        <v>4</v>
      </c>
      <c r="L155" s="110">
        <v>4</v>
      </c>
      <c r="M155" s="110"/>
      <c r="N155" s="110"/>
      <c r="O155" s="110"/>
      <c r="P155" s="110"/>
      <c r="Q155" s="110"/>
      <c r="R155" s="410"/>
      <c r="S155" s="410"/>
      <c r="T155" s="410"/>
      <c r="U155" s="110"/>
      <c r="V155" s="410"/>
      <c r="W155" s="410"/>
      <c r="X155" s="409"/>
      <c r="Y155" s="99"/>
      <c r="Z155" s="99"/>
      <c r="AA155" s="99"/>
      <c r="AB155" s="99"/>
      <c r="AC155" s="99"/>
      <c r="AD155" s="99"/>
      <c r="AE155" s="99"/>
      <c r="AF155" s="99"/>
      <c r="AG155" s="99"/>
      <c r="AH155" s="99"/>
      <c r="AI155" s="409"/>
      <c r="AJ155" s="409"/>
      <c r="AK155" s="410"/>
    </row>
    <row r="156" spans="1:37" ht="22.9" customHeight="1" x14ac:dyDescent="0.25">
      <c r="A156" s="459"/>
      <c r="B156" s="459"/>
      <c r="C156" s="459"/>
      <c r="D156" s="410" t="s">
        <v>8014</v>
      </c>
      <c r="E156" s="110" t="s">
        <v>8033</v>
      </c>
      <c r="F156" s="110">
        <v>7.1999999999999995E-2</v>
      </c>
      <c r="G156" s="110">
        <v>2004</v>
      </c>
      <c r="H156" s="110" t="s">
        <v>1193</v>
      </c>
      <c r="I156" s="110">
        <v>2</v>
      </c>
      <c r="J156" s="110" t="s">
        <v>7725</v>
      </c>
      <c r="K156" s="110" t="s">
        <v>7725</v>
      </c>
      <c r="L156" s="110">
        <v>2</v>
      </c>
      <c r="M156" s="110" t="s">
        <v>8034</v>
      </c>
      <c r="N156" s="110" t="s">
        <v>8035</v>
      </c>
      <c r="O156" s="110">
        <v>7.0000000000000007E-2</v>
      </c>
      <c r="P156" s="110">
        <v>2003</v>
      </c>
      <c r="Q156" s="110" t="s">
        <v>1601</v>
      </c>
      <c r="R156" s="410"/>
      <c r="S156" s="410"/>
      <c r="T156" s="410"/>
      <c r="U156" s="110"/>
      <c r="V156" s="410"/>
      <c r="W156" s="410"/>
      <c r="X156" s="409"/>
      <c r="Y156" s="99"/>
      <c r="Z156" s="99"/>
      <c r="AA156" s="99"/>
      <c r="AB156" s="99"/>
      <c r="AC156" s="99"/>
      <c r="AD156" s="99"/>
      <c r="AE156" s="99"/>
      <c r="AF156" s="99"/>
      <c r="AG156" s="99"/>
      <c r="AH156" s="99"/>
      <c r="AI156" s="409"/>
      <c r="AJ156" s="409"/>
      <c r="AK156" s="410"/>
    </row>
    <row r="157" spans="1:37" ht="22.9" customHeight="1" x14ac:dyDescent="0.25">
      <c r="A157" s="459"/>
      <c r="B157" s="459"/>
      <c r="C157" s="459"/>
      <c r="D157" s="410" t="s">
        <v>8014</v>
      </c>
      <c r="E157" s="110" t="s">
        <v>8036</v>
      </c>
      <c r="F157" s="110">
        <v>0.111</v>
      </c>
      <c r="G157" s="110">
        <v>2004</v>
      </c>
      <c r="H157" s="110" t="s">
        <v>8037</v>
      </c>
      <c r="I157" s="110">
        <v>3</v>
      </c>
      <c r="J157" s="110" t="s">
        <v>7725</v>
      </c>
      <c r="K157" s="110" t="s">
        <v>7725</v>
      </c>
      <c r="L157" s="110">
        <v>3</v>
      </c>
      <c r="M157" s="110" t="s">
        <v>8034</v>
      </c>
      <c r="N157" s="110" t="s">
        <v>8038</v>
      </c>
      <c r="O157" s="110">
        <v>2.4E-2</v>
      </c>
      <c r="P157" s="110">
        <v>2004</v>
      </c>
      <c r="Q157" s="110" t="s">
        <v>1284</v>
      </c>
      <c r="R157" s="410"/>
      <c r="S157" s="410"/>
      <c r="T157" s="410"/>
      <c r="U157" s="110"/>
      <c r="V157" s="410"/>
      <c r="W157" s="410"/>
      <c r="X157" s="409"/>
      <c r="Y157" s="99"/>
      <c r="Z157" s="99"/>
      <c r="AA157" s="99"/>
      <c r="AB157" s="99"/>
      <c r="AC157" s="99"/>
      <c r="AD157" s="99"/>
      <c r="AE157" s="99"/>
      <c r="AF157" s="99"/>
      <c r="AG157" s="99"/>
      <c r="AH157" s="99"/>
      <c r="AI157" s="409"/>
      <c r="AJ157" s="409"/>
      <c r="AK157" s="410"/>
    </row>
    <row r="158" spans="1:37" ht="28.9" customHeight="1" x14ac:dyDescent="0.25">
      <c r="A158" s="459"/>
      <c r="B158" s="459"/>
      <c r="C158" s="459"/>
      <c r="D158" s="410"/>
      <c r="E158" s="110"/>
      <c r="F158" s="110"/>
      <c r="G158" s="110"/>
      <c r="H158" s="110"/>
      <c r="I158" s="110"/>
      <c r="J158" s="110"/>
      <c r="K158" s="110"/>
      <c r="L158" s="110"/>
      <c r="M158" s="110" t="s">
        <v>8034</v>
      </c>
      <c r="N158" s="110" t="s">
        <v>8039</v>
      </c>
      <c r="O158" s="110">
        <v>2.4E-2</v>
      </c>
      <c r="P158" s="110">
        <v>2004</v>
      </c>
      <c r="Q158" s="110" t="s">
        <v>1284</v>
      </c>
      <c r="R158" s="410"/>
      <c r="S158" s="410"/>
      <c r="T158" s="410"/>
      <c r="U158" s="110"/>
      <c r="V158" s="410"/>
      <c r="W158" s="410"/>
      <c r="X158" s="409"/>
      <c r="Y158" s="99"/>
      <c r="Z158" s="99"/>
      <c r="AA158" s="99"/>
      <c r="AB158" s="99"/>
      <c r="AC158" s="99"/>
      <c r="AD158" s="99"/>
      <c r="AE158" s="99"/>
      <c r="AF158" s="99"/>
      <c r="AG158" s="99"/>
      <c r="AH158" s="99"/>
      <c r="AI158" s="409"/>
      <c r="AJ158" s="409"/>
      <c r="AK158" s="410"/>
    </row>
    <row r="159" spans="1:37" ht="22.9" customHeight="1" x14ac:dyDescent="0.25">
      <c r="A159" s="459"/>
      <c r="B159" s="459"/>
      <c r="C159" s="459"/>
      <c r="D159" s="410"/>
      <c r="E159" s="99"/>
      <c r="F159" s="99"/>
      <c r="G159" s="99"/>
      <c r="H159" s="99"/>
      <c r="I159" s="99"/>
      <c r="J159" s="99"/>
      <c r="K159" s="99"/>
      <c r="L159" s="99"/>
      <c r="M159" s="99"/>
      <c r="N159" s="110"/>
      <c r="O159" s="110"/>
      <c r="P159" s="110"/>
      <c r="Q159" s="110"/>
      <c r="R159" s="110" t="s">
        <v>8040</v>
      </c>
      <c r="S159" s="110" t="s">
        <v>8041</v>
      </c>
      <c r="T159" s="99">
        <v>2004</v>
      </c>
      <c r="U159" s="110" t="s">
        <v>975</v>
      </c>
      <c r="V159" s="110">
        <v>400</v>
      </c>
      <c r="W159" s="110"/>
      <c r="X159" s="409"/>
      <c r="Y159" s="99"/>
      <c r="Z159" s="99"/>
      <c r="AA159" s="99"/>
      <c r="AB159" s="99"/>
      <c r="AC159" s="99"/>
      <c r="AD159" s="99"/>
      <c r="AE159" s="99"/>
      <c r="AF159" s="99"/>
      <c r="AG159" s="99"/>
      <c r="AH159" s="99"/>
      <c r="AI159" s="409"/>
      <c r="AJ159" s="409"/>
      <c r="AK159" s="410"/>
    </row>
    <row r="160" spans="1:37" ht="29.45" customHeight="1" x14ac:dyDescent="0.25">
      <c r="A160" s="459"/>
      <c r="B160" s="459"/>
      <c r="C160" s="459"/>
      <c r="D160" s="410"/>
      <c r="E160" s="99"/>
      <c r="F160" s="99"/>
      <c r="G160" s="99"/>
      <c r="H160" s="99"/>
      <c r="I160" s="99"/>
      <c r="J160" s="99"/>
      <c r="K160" s="99"/>
      <c r="L160" s="99"/>
      <c r="M160" s="99"/>
      <c r="N160" s="110"/>
      <c r="O160" s="110"/>
      <c r="P160" s="110"/>
      <c r="Q160" s="110"/>
      <c r="R160" s="410"/>
      <c r="S160" s="410"/>
      <c r="T160" s="410"/>
      <c r="U160" s="110"/>
      <c r="V160" s="410"/>
      <c r="W160" s="410" t="s">
        <v>8042</v>
      </c>
      <c r="X160" s="409">
        <f>Z160+AI160</f>
        <v>0.57200000000000006</v>
      </c>
      <c r="Y160" s="110" t="s">
        <v>8043</v>
      </c>
      <c r="Z160" s="110">
        <v>0.54</v>
      </c>
      <c r="AA160" s="110">
        <v>1988</v>
      </c>
      <c r="AB160" s="110" t="s">
        <v>8044</v>
      </c>
      <c r="AC160" s="110">
        <v>19</v>
      </c>
      <c r="AD160" s="110" t="s">
        <v>7725</v>
      </c>
      <c r="AE160" s="110" t="s">
        <v>7725</v>
      </c>
      <c r="AF160" s="110">
        <v>19</v>
      </c>
      <c r="AG160" s="110" t="s">
        <v>8042</v>
      </c>
      <c r="AH160" s="110" t="s">
        <v>8045</v>
      </c>
      <c r="AI160" s="110">
        <v>3.2000000000000001E-2</v>
      </c>
      <c r="AJ160" s="110">
        <v>1988</v>
      </c>
      <c r="AK160" s="110" t="s">
        <v>8046</v>
      </c>
    </row>
    <row r="161" spans="1:37" ht="39.75" customHeight="1" x14ac:dyDescent="0.25">
      <c r="A161" s="459"/>
      <c r="B161" s="459"/>
      <c r="C161" s="459"/>
      <c r="D161" s="410"/>
      <c r="E161" s="99"/>
      <c r="F161" s="99"/>
      <c r="G161" s="99"/>
      <c r="H161" s="99"/>
      <c r="I161" s="99"/>
      <c r="J161" s="99"/>
      <c r="K161" s="99"/>
      <c r="L161" s="99"/>
      <c r="M161" s="99"/>
      <c r="N161" s="110"/>
      <c r="O161" s="110"/>
      <c r="P161" s="110"/>
      <c r="Q161" s="110"/>
      <c r="R161" s="410"/>
      <c r="S161" s="410"/>
      <c r="T161" s="410"/>
      <c r="U161" s="110"/>
      <c r="V161" s="410"/>
      <c r="W161" s="410" t="s">
        <v>8042</v>
      </c>
      <c r="X161" s="409">
        <f>Z161+AI161</f>
        <v>0.54300000000000004</v>
      </c>
      <c r="Y161" s="110" t="s">
        <v>8047</v>
      </c>
      <c r="Z161" s="110">
        <v>0.51100000000000001</v>
      </c>
      <c r="AA161" s="110">
        <v>1988</v>
      </c>
      <c r="AB161" s="110" t="s">
        <v>8048</v>
      </c>
      <c r="AC161" s="110">
        <v>14</v>
      </c>
      <c r="AD161" s="110" t="s">
        <v>7725</v>
      </c>
      <c r="AE161" s="110">
        <v>1</v>
      </c>
      <c r="AF161" s="110">
        <v>15</v>
      </c>
      <c r="AG161" s="110" t="s">
        <v>8042</v>
      </c>
      <c r="AH161" s="110" t="s">
        <v>8049</v>
      </c>
      <c r="AI161" s="110">
        <v>3.2000000000000001E-2</v>
      </c>
      <c r="AJ161" s="110">
        <v>1988</v>
      </c>
      <c r="AK161" s="110" t="s">
        <v>8050</v>
      </c>
    </row>
    <row r="162" spans="1:37" ht="40.9" customHeight="1" x14ac:dyDescent="0.25">
      <c r="A162" s="459"/>
      <c r="B162" s="459"/>
      <c r="C162" s="459"/>
      <c r="D162" s="410"/>
      <c r="E162" s="99"/>
      <c r="F162" s="99"/>
      <c r="G162" s="99"/>
      <c r="H162" s="99"/>
      <c r="I162" s="99"/>
      <c r="J162" s="99"/>
      <c r="K162" s="99"/>
      <c r="L162" s="99"/>
      <c r="M162" s="99"/>
      <c r="N162" s="110"/>
      <c r="O162" s="110"/>
      <c r="P162" s="110"/>
      <c r="Q162" s="110"/>
      <c r="R162" s="410"/>
      <c r="S162" s="410"/>
      <c r="T162" s="410"/>
      <c r="U162" s="110"/>
      <c r="V162" s="410"/>
      <c r="W162" s="410" t="s">
        <v>8042</v>
      </c>
      <c r="X162" s="409">
        <f>Z162+AI162</f>
        <v>0.46699999999999997</v>
      </c>
      <c r="Y162" s="110" t="s">
        <v>8051</v>
      </c>
      <c r="Z162" s="110">
        <v>0.432</v>
      </c>
      <c r="AA162" s="110">
        <v>1988</v>
      </c>
      <c r="AB162" s="110" t="s">
        <v>8052</v>
      </c>
      <c r="AC162" s="110">
        <v>14</v>
      </c>
      <c r="AD162" s="110" t="s">
        <v>7725</v>
      </c>
      <c r="AE162" s="110" t="s">
        <v>7725</v>
      </c>
      <c r="AF162" s="110">
        <v>14</v>
      </c>
      <c r="AG162" s="110" t="s">
        <v>8042</v>
      </c>
      <c r="AH162" s="110" t="s">
        <v>8053</v>
      </c>
      <c r="AI162" s="110">
        <v>3.5000000000000003E-2</v>
      </c>
      <c r="AJ162" s="110">
        <v>1988</v>
      </c>
      <c r="AK162" s="110" t="s">
        <v>8050</v>
      </c>
    </row>
    <row r="163" spans="1:37" ht="28.9" customHeight="1" x14ac:dyDescent="0.25">
      <c r="A163" s="459"/>
      <c r="B163" s="459"/>
      <c r="C163" s="459"/>
      <c r="D163" s="410" t="s">
        <v>8014</v>
      </c>
      <c r="E163" s="110" t="s">
        <v>8054</v>
      </c>
      <c r="F163" s="110">
        <v>1.0580000000000001</v>
      </c>
      <c r="G163" s="110">
        <v>2003</v>
      </c>
      <c r="H163" s="110" t="s">
        <v>8055</v>
      </c>
      <c r="I163" s="110">
        <v>24</v>
      </c>
      <c r="J163" s="110" t="s">
        <v>7725</v>
      </c>
      <c r="K163" s="110" t="s">
        <v>7725</v>
      </c>
      <c r="L163" s="110">
        <v>24</v>
      </c>
      <c r="M163" s="110"/>
      <c r="N163" s="110"/>
      <c r="O163" s="110"/>
      <c r="P163" s="110"/>
      <c r="Q163" s="110"/>
      <c r="R163" s="99"/>
      <c r="S163" s="99"/>
      <c r="T163" s="99"/>
      <c r="U163" s="99"/>
      <c r="V163" s="99"/>
      <c r="W163" s="99"/>
      <c r="X163" s="436"/>
      <c r="Y163" s="110"/>
      <c r="Z163" s="110"/>
      <c r="AA163" s="110"/>
      <c r="AB163" s="110"/>
      <c r="AC163" s="110"/>
      <c r="AD163" s="110"/>
      <c r="AE163" s="110"/>
      <c r="AF163" s="110"/>
      <c r="AG163" s="110" t="s">
        <v>8025</v>
      </c>
      <c r="AH163" s="110" t="s">
        <v>8056</v>
      </c>
      <c r="AI163" s="110">
        <v>0.21</v>
      </c>
      <c r="AJ163" s="110">
        <v>2002</v>
      </c>
      <c r="AK163" s="110" t="s">
        <v>385</v>
      </c>
    </row>
    <row r="164" spans="1:37" ht="22.9" customHeight="1" x14ac:dyDescent="0.25">
      <c r="A164" s="459"/>
      <c r="B164" s="459"/>
      <c r="C164" s="459"/>
      <c r="D164" s="410"/>
      <c r="E164" s="99"/>
      <c r="F164" s="99"/>
      <c r="G164" s="99"/>
      <c r="H164" s="99"/>
      <c r="I164" s="99"/>
      <c r="J164" s="99"/>
      <c r="K164" s="99"/>
      <c r="L164" s="99"/>
      <c r="M164" s="99"/>
      <c r="N164" s="110"/>
      <c r="O164" s="110"/>
      <c r="P164" s="110"/>
      <c r="Q164" s="110"/>
      <c r="R164" s="110" t="s">
        <v>5644</v>
      </c>
      <c r="S164" s="110" t="s">
        <v>8057</v>
      </c>
      <c r="T164" s="99">
        <v>1997</v>
      </c>
      <c r="U164" s="110" t="s">
        <v>1642</v>
      </c>
      <c r="V164" s="110">
        <f>2*630</f>
        <v>1260</v>
      </c>
      <c r="W164" s="110"/>
      <c r="X164" s="409"/>
      <c r="Y164" s="110"/>
      <c r="Z164" s="110"/>
      <c r="AA164" s="110"/>
      <c r="AB164" s="110"/>
      <c r="AC164" s="110"/>
      <c r="AD164" s="110"/>
      <c r="AE164" s="110"/>
      <c r="AF164" s="110"/>
      <c r="AG164" s="110"/>
      <c r="AH164" s="110"/>
      <c r="AI164" s="110"/>
      <c r="AJ164" s="110"/>
      <c r="AK164" s="110"/>
    </row>
    <row r="165" spans="1:37" ht="28.9" customHeight="1" x14ac:dyDescent="0.25">
      <c r="A165" s="459"/>
      <c r="B165" s="459"/>
      <c r="C165" s="459"/>
      <c r="D165" s="410"/>
      <c r="E165" s="99"/>
      <c r="F165" s="99"/>
      <c r="G165" s="99"/>
      <c r="H165" s="99"/>
      <c r="I165" s="99"/>
      <c r="J165" s="99"/>
      <c r="K165" s="99"/>
      <c r="L165" s="99"/>
      <c r="M165" s="99"/>
      <c r="N165" s="110"/>
      <c r="O165" s="110"/>
      <c r="P165" s="110"/>
      <c r="Q165" s="110"/>
      <c r="R165" s="410"/>
      <c r="S165" s="410"/>
      <c r="T165" s="410"/>
      <c r="U165" s="110"/>
      <c r="V165" s="410"/>
      <c r="W165" s="410" t="s">
        <v>8058</v>
      </c>
      <c r="X165" s="409">
        <f>Z165+AI165</f>
        <v>4.4999999999999998E-2</v>
      </c>
      <c r="Y165" s="110" t="s">
        <v>8059</v>
      </c>
      <c r="Z165" s="110">
        <v>4.4999999999999998E-2</v>
      </c>
      <c r="AA165" s="110">
        <v>2014</v>
      </c>
      <c r="AB165" s="110" t="s">
        <v>8023</v>
      </c>
      <c r="AC165" s="110">
        <v>2</v>
      </c>
      <c r="AD165" s="110" t="s">
        <v>7725</v>
      </c>
      <c r="AE165" s="110" t="s">
        <v>7725</v>
      </c>
      <c r="AF165" s="110">
        <v>2</v>
      </c>
      <c r="AG165" s="110"/>
      <c r="AH165" s="110"/>
      <c r="AI165" s="110"/>
      <c r="AJ165" s="110"/>
      <c r="AK165" s="110"/>
    </row>
    <row r="166" spans="1:37" ht="28.9" customHeight="1" x14ac:dyDescent="0.25">
      <c r="A166" s="459"/>
      <c r="B166" s="459"/>
      <c r="C166" s="459"/>
      <c r="D166" s="410"/>
      <c r="E166" s="99"/>
      <c r="F166" s="99"/>
      <c r="G166" s="99"/>
      <c r="H166" s="99"/>
      <c r="I166" s="99"/>
      <c r="J166" s="99"/>
      <c r="K166" s="99"/>
      <c r="L166" s="99"/>
      <c r="M166" s="99"/>
      <c r="N166" s="110"/>
      <c r="O166" s="110"/>
      <c r="P166" s="110"/>
      <c r="Q166" s="110"/>
      <c r="R166" s="410"/>
      <c r="S166" s="410"/>
      <c r="T166" s="410"/>
      <c r="U166" s="110"/>
      <c r="V166" s="410"/>
      <c r="W166" s="410" t="s">
        <v>8058</v>
      </c>
      <c r="X166" s="409">
        <f>Z166+AI166</f>
        <v>0.495</v>
      </c>
      <c r="Y166" s="110" t="s">
        <v>8060</v>
      </c>
      <c r="Z166" s="110">
        <v>0.40500000000000003</v>
      </c>
      <c r="AA166" s="110">
        <v>2015</v>
      </c>
      <c r="AB166" s="110" t="s">
        <v>8061</v>
      </c>
      <c r="AC166" s="110">
        <v>13</v>
      </c>
      <c r="AD166" s="110" t="s">
        <v>7725</v>
      </c>
      <c r="AE166" s="110" t="s">
        <v>7725</v>
      </c>
      <c r="AF166" s="110">
        <v>13</v>
      </c>
      <c r="AG166" s="110" t="s">
        <v>8058</v>
      </c>
      <c r="AH166" s="110" t="s">
        <v>8062</v>
      </c>
      <c r="AI166" s="110">
        <v>0.09</v>
      </c>
      <c r="AJ166" s="110">
        <v>2015</v>
      </c>
      <c r="AK166" s="110" t="s">
        <v>385</v>
      </c>
    </row>
    <row r="167" spans="1:37" ht="28.9" customHeight="1" x14ac:dyDescent="0.25">
      <c r="A167" s="459"/>
      <c r="B167" s="459"/>
      <c r="C167" s="459"/>
      <c r="D167" s="410"/>
      <c r="E167" s="99"/>
      <c r="F167" s="99"/>
      <c r="G167" s="99"/>
      <c r="H167" s="99"/>
      <c r="I167" s="99"/>
      <c r="J167" s="99"/>
      <c r="K167" s="99"/>
      <c r="L167" s="99"/>
      <c r="M167" s="99"/>
      <c r="N167" s="110"/>
      <c r="O167" s="110"/>
      <c r="P167" s="110"/>
      <c r="Q167" s="110"/>
      <c r="R167" s="410"/>
      <c r="S167" s="410"/>
      <c r="T167" s="410"/>
      <c r="U167" s="110"/>
      <c r="V167" s="410"/>
      <c r="W167" s="410"/>
      <c r="X167" s="409"/>
      <c r="Y167" s="110"/>
      <c r="Z167" s="110"/>
      <c r="AA167" s="110"/>
      <c r="AB167" s="110"/>
      <c r="AC167" s="110"/>
      <c r="AD167" s="110"/>
      <c r="AE167" s="110"/>
      <c r="AF167" s="110"/>
      <c r="AG167" s="110" t="s">
        <v>8058</v>
      </c>
      <c r="AH167" s="110" t="s">
        <v>8063</v>
      </c>
      <c r="AI167" s="110">
        <v>6.5000000000000002E-2</v>
      </c>
      <c r="AJ167" s="110">
        <v>2002</v>
      </c>
      <c r="AK167" s="110" t="s">
        <v>7303</v>
      </c>
    </row>
    <row r="168" spans="1:37" ht="28.9" customHeight="1" x14ac:dyDescent="0.25">
      <c r="A168" s="459"/>
      <c r="B168" s="459"/>
      <c r="C168" s="459"/>
      <c r="D168" s="410"/>
      <c r="E168" s="99"/>
      <c r="F168" s="99"/>
      <c r="G168" s="99"/>
      <c r="H168" s="99"/>
      <c r="I168" s="99"/>
      <c r="J168" s="99"/>
      <c r="K168" s="99"/>
      <c r="L168" s="99"/>
      <c r="M168" s="99"/>
      <c r="N168" s="110"/>
      <c r="O168" s="110"/>
      <c r="P168" s="110"/>
      <c r="Q168" s="110"/>
      <c r="R168" s="410"/>
      <c r="S168" s="410"/>
      <c r="T168" s="410"/>
      <c r="U168" s="110"/>
      <c r="V168" s="410"/>
      <c r="W168" s="410"/>
      <c r="X168" s="409"/>
      <c r="Y168" s="110"/>
      <c r="Z168" s="110"/>
      <c r="AA168" s="110"/>
      <c r="AB168" s="110"/>
      <c r="AC168" s="110"/>
      <c r="AD168" s="110"/>
      <c r="AE168" s="110"/>
      <c r="AF168" s="110"/>
      <c r="AG168" s="110" t="s">
        <v>8058</v>
      </c>
      <c r="AH168" s="110" t="s">
        <v>8064</v>
      </c>
      <c r="AI168" s="110">
        <v>6.5000000000000002E-2</v>
      </c>
      <c r="AJ168" s="110">
        <v>2002</v>
      </c>
      <c r="AK168" s="110" t="s">
        <v>7303</v>
      </c>
    </row>
    <row r="169" spans="1:37" ht="28.9" customHeight="1" x14ac:dyDescent="0.25">
      <c r="A169" s="459"/>
      <c r="B169" s="459"/>
      <c r="C169" s="459"/>
      <c r="D169" s="410"/>
      <c r="E169" s="99"/>
      <c r="F169" s="99"/>
      <c r="G169" s="99"/>
      <c r="H169" s="99"/>
      <c r="I169" s="99"/>
      <c r="J169" s="99"/>
      <c r="K169" s="99"/>
      <c r="L169" s="99"/>
      <c r="M169" s="99"/>
      <c r="N169" s="110"/>
      <c r="O169" s="110"/>
      <c r="P169" s="110"/>
      <c r="Q169" s="110"/>
      <c r="R169" s="410"/>
      <c r="S169" s="410"/>
      <c r="T169" s="410"/>
      <c r="U169" s="110"/>
      <c r="V169" s="410"/>
      <c r="W169" s="410"/>
      <c r="X169" s="409"/>
      <c r="Y169" s="110"/>
      <c r="Z169" s="110"/>
      <c r="AA169" s="110"/>
      <c r="AB169" s="110"/>
      <c r="AC169" s="110"/>
      <c r="AD169" s="110"/>
      <c r="AE169" s="110"/>
      <c r="AF169" s="110"/>
      <c r="AG169" s="110" t="s">
        <v>8058</v>
      </c>
      <c r="AH169" s="110" t="s">
        <v>8065</v>
      </c>
      <c r="AI169" s="110">
        <v>6.5000000000000002E-2</v>
      </c>
      <c r="AJ169" s="110">
        <v>2002</v>
      </c>
      <c r="AK169" s="110" t="s">
        <v>8066</v>
      </c>
    </row>
    <row r="170" spans="1:37" ht="28.9" customHeight="1" x14ac:dyDescent="0.25">
      <c r="A170" s="459"/>
      <c r="B170" s="459"/>
      <c r="C170" s="459"/>
      <c r="D170" s="410"/>
      <c r="E170" s="99"/>
      <c r="F170" s="99"/>
      <c r="G170" s="99"/>
      <c r="H170" s="99"/>
      <c r="I170" s="99"/>
      <c r="J170" s="99"/>
      <c r="K170" s="99"/>
      <c r="L170" s="99"/>
      <c r="M170" s="99"/>
      <c r="N170" s="110"/>
      <c r="O170" s="110"/>
      <c r="P170" s="110"/>
      <c r="Q170" s="110"/>
      <c r="R170" s="410"/>
      <c r="S170" s="410"/>
      <c r="T170" s="410"/>
      <c r="U170" s="110"/>
      <c r="V170" s="410"/>
      <c r="W170" s="410"/>
      <c r="X170" s="409"/>
      <c r="Y170" s="110"/>
      <c r="Z170" s="110"/>
      <c r="AA170" s="110"/>
      <c r="AB170" s="110"/>
      <c r="AC170" s="110"/>
      <c r="AD170" s="110"/>
      <c r="AE170" s="110"/>
      <c r="AF170" s="110"/>
      <c r="AG170" s="110" t="s">
        <v>8058</v>
      </c>
      <c r="AH170" s="110" t="s">
        <v>8067</v>
      </c>
      <c r="AI170" s="110">
        <v>6.5000000000000002E-2</v>
      </c>
      <c r="AJ170" s="110">
        <v>2002</v>
      </c>
      <c r="AK170" s="110" t="s">
        <v>7303</v>
      </c>
    </row>
    <row r="171" spans="1:37" ht="28.9" customHeight="1" x14ac:dyDescent="0.25">
      <c r="A171" s="459"/>
      <c r="B171" s="459"/>
      <c r="C171" s="459"/>
      <c r="D171" s="410"/>
      <c r="E171" s="99"/>
      <c r="F171" s="99"/>
      <c r="G171" s="99"/>
      <c r="H171" s="99"/>
      <c r="I171" s="99"/>
      <c r="J171" s="99"/>
      <c r="K171" s="99"/>
      <c r="L171" s="99"/>
      <c r="M171" s="99"/>
      <c r="N171" s="110"/>
      <c r="O171" s="110"/>
      <c r="P171" s="110"/>
      <c r="Q171" s="110"/>
      <c r="R171" s="410"/>
      <c r="S171" s="410"/>
      <c r="T171" s="410"/>
      <c r="U171" s="110"/>
      <c r="V171" s="410"/>
      <c r="W171" s="410"/>
      <c r="X171" s="409"/>
      <c r="Y171" s="110"/>
      <c r="Z171" s="110"/>
      <c r="AA171" s="110"/>
      <c r="AB171" s="110"/>
      <c r="AC171" s="110"/>
      <c r="AD171" s="110"/>
      <c r="AE171" s="110"/>
      <c r="AF171" s="110"/>
      <c r="AG171" s="110" t="s">
        <v>8058</v>
      </c>
      <c r="AH171" s="110" t="s">
        <v>8068</v>
      </c>
      <c r="AI171" s="110">
        <v>6.5000000000000002E-2</v>
      </c>
      <c r="AJ171" s="110">
        <v>2002</v>
      </c>
      <c r="AK171" s="110" t="s">
        <v>8066</v>
      </c>
    </row>
    <row r="172" spans="1:37" ht="28.9" customHeight="1" x14ac:dyDescent="0.25">
      <c r="A172" s="459"/>
      <c r="B172" s="459"/>
      <c r="C172" s="459"/>
      <c r="D172" s="410"/>
      <c r="E172" s="99"/>
      <c r="F172" s="99"/>
      <c r="G172" s="99"/>
      <c r="H172" s="99"/>
      <c r="I172" s="99"/>
      <c r="J172" s="99"/>
      <c r="K172" s="99"/>
      <c r="L172" s="99"/>
      <c r="M172" s="99"/>
      <c r="N172" s="110"/>
      <c r="O172" s="110"/>
      <c r="P172" s="110"/>
      <c r="Q172" s="110"/>
      <c r="R172" s="410"/>
      <c r="S172" s="410"/>
      <c r="T172" s="410"/>
      <c r="U172" s="110"/>
      <c r="V172" s="410"/>
      <c r="W172" s="410"/>
      <c r="X172" s="409"/>
      <c r="Y172" s="110"/>
      <c r="Z172" s="110"/>
      <c r="AA172" s="110"/>
      <c r="AB172" s="110"/>
      <c r="AC172" s="110"/>
      <c r="AD172" s="110"/>
      <c r="AE172" s="110"/>
      <c r="AF172" s="110"/>
      <c r="AG172" s="110" t="s">
        <v>8058</v>
      </c>
      <c r="AH172" s="110" t="s">
        <v>8069</v>
      </c>
      <c r="AI172" s="110">
        <v>6.5000000000000002E-2</v>
      </c>
      <c r="AJ172" s="110">
        <v>2002</v>
      </c>
      <c r="AK172" s="110" t="s">
        <v>7303</v>
      </c>
    </row>
    <row r="173" spans="1:37" ht="28.9" customHeight="1" x14ac:dyDescent="0.25">
      <c r="A173" s="459"/>
      <c r="B173" s="459"/>
      <c r="C173" s="459"/>
      <c r="D173" s="410"/>
      <c r="E173" s="99"/>
      <c r="F173" s="99"/>
      <c r="G173" s="99"/>
      <c r="H173" s="99"/>
      <c r="I173" s="99"/>
      <c r="J173" s="99"/>
      <c r="K173" s="99"/>
      <c r="L173" s="99"/>
      <c r="M173" s="99"/>
      <c r="N173" s="110"/>
      <c r="O173" s="110"/>
      <c r="P173" s="110"/>
      <c r="Q173" s="110"/>
      <c r="R173" s="410"/>
      <c r="S173" s="410"/>
      <c r="T173" s="410"/>
      <c r="U173" s="110"/>
      <c r="V173" s="410"/>
      <c r="W173" s="410"/>
      <c r="X173" s="409"/>
      <c r="Y173" s="110"/>
      <c r="Z173" s="110"/>
      <c r="AA173" s="110"/>
      <c r="AB173" s="110"/>
      <c r="AC173" s="110"/>
      <c r="AD173" s="110"/>
      <c r="AE173" s="110"/>
      <c r="AF173" s="110"/>
      <c r="AG173" s="110" t="s">
        <v>8058</v>
      </c>
      <c r="AH173" s="110" t="s">
        <v>8070</v>
      </c>
      <c r="AI173" s="110">
        <v>6.5000000000000002E-2</v>
      </c>
      <c r="AJ173" s="110">
        <v>2002</v>
      </c>
      <c r="AK173" s="110" t="s">
        <v>8066</v>
      </c>
    </row>
    <row r="174" spans="1:37" ht="28.9" customHeight="1" x14ac:dyDescent="0.25">
      <c r="A174" s="459"/>
      <c r="B174" s="459"/>
      <c r="C174" s="459"/>
      <c r="D174" s="410"/>
      <c r="E174" s="99"/>
      <c r="F174" s="99"/>
      <c r="G174" s="99"/>
      <c r="H174" s="99"/>
      <c r="I174" s="99"/>
      <c r="J174" s="99"/>
      <c r="K174" s="99"/>
      <c r="L174" s="99"/>
      <c r="M174" s="99"/>
      <c r="N174" s="110"/>
      <c r="O174" s="110"/>
      <c r="P174" s="110"/>
      <c r="Q174" s="110"/>
      <c r="R174" s="410"/>
      <c r="S174" s="410"/>
      <c r="T174" s="410"/>
      <c r="U174" s="110"/>
      <c r="V174" s="410"/>
      <c r="W174" s="410"/>
      <c r="X174" s="409"/>
      <c r="Y174" s="110"/>
      <c r="Z174" s="110"/>
      <c r="AA174" s="110"/>
      <c r="AB174" s="110"/>
      <c r="AC174" s="110"/>
      <c r="AD174" s="110"/>
      <c r="AE174" s="110"/>
      <c r="AF174" s="110"/>
      <c r="AG174" s="110" t="s">
        <v>8058</v>
      </c>
      <c r="AH174" s="110" t="s">
        <v>8071</v>
      </c>
      <c r="AI174" s="110">
        <v>6.5000000000000002E-2</v>
      </c>
      <c r="AJ174" s="110">
        <v>2002</v>
      </c>
      <c r="AK174" s="110" t="s">
        <v>7303</v>
      </c>
    </row>
    <row r="175" spans="1:37" ht="28.9" customHeight="1" x14ac:dyDescent="0.25">
      <c r="A175" s="459"/>
      <c r="B175" s="459"/>
      <c r="C175" s="459"/>
      <c r="D175" s="410"/>
      <c r="E175" s="99"/>
      <c r="F175" s="99"/>
      <c r="G175" s="99"/>
      <c r="H175" s="99"/>
      <c r="I175" s="99"/>
      <c r="J175" s="99"/>
      <c r="K175" s="99"/>
      <c r="L175" s="99"/>
      <c r="M175" s="99"/>
      <c r="N175" s="110"/>
      <c r="O175" s="110"/>
      <c r="P175" s="110"/>
      <c r="Q175" s="110"/>
      <c r="R175" s="410"/>
      <c r="S175" s="410"/>
      <c r="T175" s="410"/>
      <c r="U175" s="110"/>
      <c r="V175" s="410"/>
      <c r="W175" s="410"/>
      <c r="X175" s="409"/>
      <c r="Y175" s="110"/>
      <c r="Z175" s="110"/>
      <c r="AA175" s="110"/>
      <c r="AB175" s="110"/>
      <c r="AC175" s="110"/>
      <c r="AD175" s="110"/>
      <c r="AE175" s="110"/>
      <c r="AF175" s="110"/>
      <c r="AG175" s="110" t="s">
        <v>8058</v>
      </c>
      <c r="AH175" s="110" t="s">
        <v>8072</v>
      </c>
      <c r="AI175" s="110">
        <v>0.05</v>
      </c>
      <c r="AJ175" s="110">
        <v>2002</v>
      </c>
      <c r="AK175" s="110" t="s">
        <v>8073</v>
      </c>
    </row>
    <row r="176" spans="1:37" ht="28.9" customHeight="1" x14ac:dyDescent="0.25">
      <c r="A176" s="459"/>
      <c r="B176" s="110"/>
      <c r="C176" s="445"/>
      <c r="D176" s="410"/>
      <c r="E176" s="99"/>
      <c r="F176" s="99"/>
      <c r="G176" s="99"/>
      <c r="H176" s="99"/>
      <c r="I176" s="99"/>
      <c r="J176" s="99"/>
      <c r="K176" s="99"/>
      <c r="L176" s="99"/>
      <c r="M176" s="99"/>
      <c r="N176" s="99"/>
      <c r="O176" s="99"/>
      <c r="P176" s="99"/>
      <c r="Q176" s="99"/>
      <c r="R176" s="110"/>
      <c r="S176" s="110"/>
      <c r="T176" s="110"/>
      <c r="U176" s="99"/>
      <c r="V176" s="99"/>
      <c r="W176" s="99"/>
      <c r="X176" s="436"/>
      <c r="Y176" s="110"/>
      <c r="Z176" s="99"/>
      <c r="AA176" s="99"/>
      <c r="AB176" s="99"/>
      <c r="AC176" s="99"/>
      <c r="AD176" s="99"/>
      <c r="AE176" s="99"/>
      <c r="AF176" s="99"/>
      <c r="AG176" s="99" t="s">
        <v>8058</v>
      </c>
      <c r="AH176" s="110" t="s">
        <v>8074</v>
      </c>
      <c r="AI176" s="110">
        <f>2*0.07</f>
        <v>0.14000000000000001</v>
      </c>
      <c r="AJ176" s="110">
        <v>2002</v>
      </c>
      <c r="AK176" s="110" t="s">
        <v>8075</v>
      </c>
    </row>
    <row r="177" spans="1:37" ht="28.9" customHeight="1" x14ac:dyDescent="0.25">
      <c r="A177" s="459"/>
      <c r="B177" s="110"/>
      <c r="C177" s="445"/>
      <c r="D177" s="410"/>
      <c r="E177" s="99"/>
      <c r="F177" s="99"/>
      <c r="G177" s="99"/>
      <c r="H177" s="99"/>
      <c r="I177" s="99"/>
      <c r="J177" s="99"/>
      <c r="K177" s="99"/>
      <c r="L177" s="99"/>
      <c r="M177" s="99"/>
      <c r="N177" s="99"/>
      <c r="O177" s="99"/>
      <c r="P177" s="99"/>
      <c r="Q177" s="99"/>
      <c r="R177" s="110"/>
      <c r="S177" s="110"/>
      <c r="T177" s="110"/>
      <c r="U177" s="99"/>
      <c r="V177" s="99"/>
      <c r="W177" s="99"/>
      <c r="X177" s="436"/>
      <c r="Y177" s="110"/>
      <c r="Z177" s="99"/>
      <c r="AA177" s="99"/>
      <c r="AB177" s="99"/>
      <c r="AC177" s="99"/>
      <c r="AD177" s="99"/>
      <c r="AE177" s="99"/>
      <c r="AF177" s="99"/>
      <c r="AG177" s="99" t="s">
        <v>8058</v>
      </c>
      <c r="AH177" s="110" t="s">
        <v>8076</v>
      </c>
      <c r="AI177" s="110">
        <v>0.04</v>
      </c>
      <c r="AJ177" s="110">
        <v>2002</v>
      </c>
      <c r="AK177" s="110" t="s">
        <v>8077</v>
      </c>
    </row>
    <row r="178" spans="1:37" ht="28.9" customHeight="1" x14ac:dyDescent="0.25">
      <c r="A178" s="459"/>
      <c r="B178" s="110"/>
      <c r="C178" s="445"/>
      <c r="D178" s="410"/>
      <c r="E178" s="99"/>
      <c r="F178" s="99"/>
      <c r="G178" s="99"/>
      <c r="H178" s="99"/>
      <c r="I178" s="99"/>
      <c r="J178" s="99"/>
      <c r="K178" s="99"/>
      <c r="L178" s="99"/>
      <c r="M178" s="99"/>
      <c r="N178" s="99"/>
      <c r="O178" s="99"/>
      <c r="P178" s="99"/>
      <c r="Q178" s="99"/>
      <c r="R178" s="110"/>
      <c r="S178" s="110"/>
      <c r="T178" s="110"/>
      <c r="U178" s="99"/>
      <c r="V178" s="99"/>
      <c r="W178" s="99"/>
      <c r="X178" s="436"/>
      <c r="Y178" s="110"/>
      <c r="Z178" s="99"/>
      <c r="AA178" s="99"/>
      <c r="AB178" s="99"/>
      <c r="AC178" s="99"/>
      <c r="AD178" s="99"/>
      <c r="AE178" s="99"/>
      <c r="AF178" s="99"/>
      <c r="AG178" s="99" t="s">
        <v>8058</v>
      </c>
      <c r="AH178" s="110" t="s">
        <v>8078</v>
      </c>
      <c r="AI178" s="110">
        <v>0.18</v>
      </c>
      <c r="AJ178" s="110">
        <v>2014</v>
      </c>
      <c r="AK178" s="110" t="s">
        <v>385</v>
      </c>
    </row>
    <row r="179" spans="1:37" ht="28.9" customHeight="1" x14ac:dyDescent="0.25">
      <c r="A179" s="459"/>
      <c r="B179" s="110"/>
      <c r="C179" s="445"/>
      <c r="D179" s="410"/>
      <c r="E179" s="99"/>
      <c r="F179" s="99"/>
      <c r="G179" s="99"/>
      <c r="H179" s="99"/>
      <c r="I179" s="99"/>
      <c r="J179" s="99"/>
      <c r="K179" s="99"/>
      <c r="L179" s="99"/>
      <c r="M179" s="99"/>
      <c r="N179" s="99"/>
      <c r="O179" s="99"/>
      <c r="P179" s="99"/>
      <c r="Q179" s="99"/>
      <c r="R179" s="110"/>
      <c r="S179" s="110"/>
      <c r="T179" s="110"/>
      <c r="U179" s="99"/>
      <c r="V179" s="99"/>
      <c r="W179" s="99"/>
      <c r="X179" s="436"/>
      <c r="Y179" s="110"/>
      <c r="Z179" s="99"/>
      <c r="AA179" s="99"/>
      <c r="AB179" s="99"/>
      <c r="AC179" s="99"/>
      <c r="AD179" s="99"/>
      <c r="AE179" s="99"/>
      <c r="AF179" s="99"/>
      <c r="AG179" s="99" t="s">
        <v>8058</v>
      </c>
      <c r="AH179" s="110" t="s">
        <v>8079</v>
      </c>
      <c r="AI179" s="110">
        <v>7.0000000000000007E-2</v>
      </c>
      <c r="AJ179" s="110">
        <v>2014</v>
      </c>
      <c r="AK179" s="110" t="s">
        <v>164</v>
      </c>
    </row>
    <row r="180" spans="1:37" ht="28.9" customHeight="1" x14ac:dyDescent="0.25">
      <c r="A180" s="459"/>
      <c r="B180" s="110"/>
      <c r="C180" s="445"/>
      <c r="D180" s="410"/>
      <c r="E180" s="99"/>
      <c r="F180" s="99"/>
      <c r="G180" s="99"/>
      <c r="H180" s="99"/>
      <c r="I180" s="99"/>
      <c r="J180" s="99"/>
      <c r="K180" s="99"/>
      <c r="L180" s="99"/>
      <c r="M180" s="99"/>
      <c r="N180" s="99"/>
      <c r="O180" s="99"/>
      <c r="P180" s="99"/>
      <c r="Q180" s="99"/>
      <c r="R180" s="110"/>
      <c r="S180" s="110"/>
      <c r="T180" s="110"/>
      <c r="U180" s="99"/>
      <c r="V180" s="99"/>
      <c r="W180" s="99"/>
      <c r="X180" s="436"/>
      <c r="Y180" s="110"/>
      <c r="Z180" s="99"/>
      <c r="AA180" s="99"/>
      <c r="AB180" s="99"/>
      <c r="AC180" s="99"/>
      <c r="AD180" s="99"/>
      <c r="AE180" s="99"/>
      <c r="AF180" s="99"/>
      <c r="AG180" s="99" t="s">
        <v>8058</v>
      </c>
      <c r="AH180" s="110" t="s">
        <v>8080</v>
      </c>
      <c r="AI180" s="110">
        <v>0.03</v>
      </c>
      <c r="AJ180" s="110">
        <v>2002</v>
      </c>
      <c r="AK180" s="110" t="s">
        <v>8081</v>
      </c>
    </row>
    <row r="181" spans="1:37" ht="22.9" customHeight="1" x14ac:dyDescent="0.25">
      <c r="A181" s="459"/>
      <c r="B181" s="110"/>
      <c r="C181" s="445"/>
      <c r="D181" s="410" t="s">
        <v>8014</v>
      </c>
      <c r="E181" s="110" t="s">
        <v>8082</v>
      </c>
      <c r="F181" s="110">
        <v>8.0000000000000002E-3</v>
      </c>
      <c r="G181" s="110">
        <v>2017</v>
      </c>
      <c r="H181" s="110" t="s">
        <v>7843</v>
      </c>
      <c r="I181" s="110"/>
      <c r="J181" s="99"/>
      <c r="K181" s="99"/>
      <c r="L181" s="99"/>
      <c r="M181" s="99"/>
      <c r="N181" s="99"/>
      <c r="O181" s="99"/>
      <c r="P181" s="99"/>
      <c r="Q181" s="99"/>
      <c r="R181" s="110"/>
      <c r="S181" s="110"/>
      <c r="T181" s="110"/>
      <c r="U181" s="99"/>
      <c r="V181" s="99"/>
      <c r="W181" s="99"/>
      <c r="X181" s="436"/>
      <c r="Y181" s="110"/>
      <c r="Z181" s="99"/>
      <c r="AA181" s="99"/>
      <c r="AB181" s="99"/>
      <c r="AC181" s="99"/>
      <c r="AD181" s="99"/>
      <c r="AE181" s="99"/>
      <c r="AF181" s="99"/>
      <c r="AG181" s="99"/>
      <c r="AH181" s="110"/>
      <c r="AI181" s="110"/>
      <c r="AJ181" s="110"/>
      <c r="AK181" s="110"/>
    </row>
    <row r="182" spans="1:37" ht="22.9" customHeight="1" x14ac:dyDescent="0.25">
      <c r="A182" s="445"/>
      <c r="B182" s="99"/>
      <c r="C182" s="445"/>
      <c r="D182" s="410"/>
      <c r="E182" s="99"/>
      <c r="F182" s="99"/>
      <c r="G182" s="99"/>
      <c r="H182" s="99"/>
      <c r="I182" s="99"/>
      <c r="J182" s="99"/>
      <c r="K182" s="99"/>
      <c r="L182" s="99"/>
      <c r="M182" s="99"/>
      <c r="N182" s="99"/>
      <c r="O182" s="99"/>
      <c r="P182" s="99"/>
      <c r="Q182" s="99"/>
      <c r="R182" s="110" t="s">
        <v>8083</v>
      </c>
      <c r="S182" s="110" t="s">
        <v>8084</v>
      </c>
      <c r="T182" s="99">
        <v>2017</v>
      </c>
      <c r="U182" s="110" t="s">
        <v>1073</v>
      </c>
      <c r="V182" s="110">
        <v>63</v>
      </c>
      <c r="W182" s="110"/>
      <c r="X182" s="409"/>
      <c r="Y182" s="110"/>
      <c r="Z182" s="110"/>
      <c r="AA182" s="110"/>
      <c r="AB182" s="110"/>
      <c r="AC182" s="110"/>
      <c r="AD182" s="110"/>
      <c r="AE182" s="110"/>
      <c r="AF182" s="110"/>
      <c r="AG182" s="110"/>
      <c r="AH182" s="110"/>
      <c r="AI182" s="110"/>
      <c r="AJ182" s="110"/>
      <c r="AK182" s="110"/>
    </row>
    <row r="183" spans="1:37" ht="15.6" customHeight="1" x14ac:dyDescent="0.25">
      <c r="A183" s="461"/>
      <c r="B183" s="462"/>
      <c r="C183" s="462"/>
      <c r="D183" s="462"/>
      <c r="E183" s="462"/>
      <c r="F183" s="462"/>
      <c r="G183" s="462"/>
      <c r="H183" s="462"/>
      <c r="I183" s="462"/>
      <c r="J183" s="462"/>
      <c r="K183" s="462"/>
      <c r="L183" s="462"/>
      <c r="M183" s="462"/>
      <c r="N183" s="462"/>
      <c r="O183" s="462"/>
      <c r="P183" s="462"/>
      <c r="Q183" s="462"/>
      <c r="R183" s="462"/>
      <c r="S183" s="462"/>
      <c r="T183" s="462"/>
      <c r="U183" s="462"/>
      <c r="V183" s="462"/>
      <c r="W183" s="462"/>
      <c r="X183" s="463"/>
      <c r="Y183" s="462"/>
      <c r="Z183" s="462"/>
      <c r="AA183" s="462"/>
      <c r="AB183" s="462"/>
      <c r="AC183" s="462"/>
      <c r="AD183" s="462"/>
      <c r="AE183" s="462"/>
      <c r="AF183" s="462"/>
      <c r="AG183" s="462"/>
      <c r="AH183" s="462"/>
      <c r="AI183" s="462"/>
      <c r="AJ183" s="462"/>
      <c r="AK183" s="462"/>
    </row>
    <row r="184" spans="1:37" ht="22.9" customHeight="1" x14ac:dyDescent="0.25">
      <c r="A184" s="459">
        <v>14</v>
      </c>
      <c r="B184" s="459"/>
      <c r="C184" s="459" t="s">
        <v>8085</v>
      </c>
      <c r="D184" s="410" t="s">
        <v>8014</v>
      </c>
      <c r="E184" s="110" t="s">
        <v>8086</v>
      </c>
      <c r="F184" s="110">
        <v>0.193</v>
      </c>
      <c r="G184" s="110">
        <v>2001</v>
      </c>
      <c r="H184" s="110" t="s">
        <v>5940</v>
      </c>
      <c r="I184" s="110">
        <v>3</v>
      </c>
      <c r="J184" s="110" t="s">
        <v>7725</v>
      </c>
      <c r="K184" s="110" t="s">
        <v>7725</v>
      </c>
      <c r="L184" s="110">
        <v>3</v>
      </c>
      <c r="M184" s="110" t="s">
        <v>8034</v>
      </c>
      <c r="N184" s="110" t="s">
        <v>8087</v>
      </c>
      <c r="O184" s="110">
        <v>2.5000000000000001E-2</v>
      </c>
      <c r="P184" s="110">
        <v>1995</v>
      </c>
      <c r="Q184" s="110" t="s">
        <v>1490</v>
      </c>
      <c r="R184" s="487"/>
      <c r="S184" s="487"/>
      <c r="T184" s="487"/>
      <c r="U184" s="487"/>
      <c r="V184" s="487"/>
      <c r="W184" s="487"/>
      <c r="X184" s="492"/>
      <c r="Y184" s="487"/>
      <c r="Z184" s="487"/>
      <c r="AA184" s="487"/>
      <c r="AB184" s="487"/>
      <c r="AC184" s="487"/>
      <c r="AD184" s="487"/>
      <c r="AE184" s="487"/>
      <c r="AF184" s="487"/>
      <c r="AG184" s="487"/>
      <c r="AH184" s="487"/>
      <c r="AI184" s="487"/>
      <c r="AJ184" s="487"/>
      <c r="AK184" s="487"/>
    </row>
    <row r="185" spans="1:37" ht="22.9" customHeight="1" x14ac:dyDescent="0.25">
      <c r="A185" s="459"/>
      <c r="B185" s="110"/>
      <c r="C185" s="445"/>
      <c r="D185" s="410" t="s">
        <v>8014</v>
      </c>
      <c r="E185" s="110" t="s">
        <v>8088</v>
      </c>
      <c r="F185" s="110">
        <v>0.54700000000000004</v>
      </c>
      <c r="G185" s="110">
        <v>2001</v>
      </c>
      <c r="H185" s="110" t="s">
        <v>5940</v>
      </c>
      <c r="I185" s="110">
        <v>12</v>
      </c>
      <c r="J185" s="110" t="s">
        <v>7725</v>
      </c>
      <c r="K185" s="110" t="s">
        <v>7725</v>
      </c>
      <c r="L185" s="110">
        <v>12</v>
      </c>
      <c r="M185" s="110" t="s">
        <v>8034</v>
      </c>
      <c r="N185" s="110" t="s">
        <v>8089</v>
      </c>
      <c r="O185" s="110">
        <v>2.1000000000000001E-2</v>
      </c>
      <c r="P185" s="110">
        <v>1995</v>
      </c>
      <c r="Q185" s="110" t="s">
        <v>1490</v>
      </c>
      <c r="R185" s="110"/>
      <c r="S185" s="110"/>
      <c r="T185" s="110"/>
      <c r="U185" s="99"/>
      <c r="V185" s="99"/>
      <c r="W185" s="99"/>
      <c r="X185" s="436"/>
      <c r="Y185" s="110"/>
      <c r="Z185" s="99"/>
      <c r="AA185" s="99"/>
      <c r="AB185" s="99"/>
      <c r="AC185" s="99"/>
      <c r="AD185" s="99"/>
      <c r="AE185" s="99"/>
      <c r="AF185" s="99"/>
      <c r="AG185" s="99"/>
      <c r="AH185" s="110"/>
      <c r="AI185" s="110"/>
      <c r="AJ185" s="110"/>
      <c r="AK185" s="110"/>
    </row>
    <row r="186" spans="1:37" ht="22.9" customHeight="1" x14ac:dyDescent="0.25">
      <c r="A186" s="459"/>
      <c r="B186" s="110"/>
      <c r="C186" s="445"/>
      <c r="D186" s="410"/>
      <c r="E186" s="99"/>
      <c r="F186" s="99"/>
      <c r="G186" s="99"/>
      <c r="H186" s="99"/>
      <c r="I186" s="99"/>
      <c r="J186" s="99"/>
      <c r="K186" s="99"/>
      <c r="L186" s="99"/>
      <c r="M186" s="99"/>
      <c r="N186" s="99"/>
      <c r="O186" s="99"/>
      <c r="P186" s="99"/>
      <c r="Q186" s="99"/>
      <c r="R186" s="110" t="s">
        <v>8090</v>
      </c>
      <c r="S186" s="110" t="s">
        <v>8091</v>
      </c>
      <c r="T186" s="99">
        <v>1990</v>
      </c>
      <c r="U186" s="110" t="s">
        <v>1642</v>
      </c>
      <c r="V186" s="110">
        <v>160</v>
      </c>
      <c r="W186" s="110"/>
      <c r="X186" s="409"/>
      <c r="Y186" s="110"/>
      <c r="Z186" s="99"/>
      <c r="AA186" s="99"/>
      <c r="AB186" s="99"/>
      <c r="AC186" s="99"/>
      <c r="AD186" s="99"/>
      <c r="AE186" s="99"/>
      <c r="AF186" s="99"/>
      <c r="AG186" s="99"/>
      <c r="AH186" s="110"/>
      <c r="AI186" s="110"/>
      <c r="AJ186" s="110"/>
      <c r="AK186" s="110"/>
    </row>
    <row r="187" spans="1:37" ht="28.9" customHeight="1" x14ac:dyDescent="0.25">
      <c r="A187" s="459"/>
      <c r="B187" s="110"/>
      <c r="C187" s="445"/>
      <c r="D187" s="410"/>
      <c r="E187" s="99"/>
      <c r="F187" s="99"/>
      <c r="G187" s="99"/>
      <c r="H187" s="99"/>
      <c r="I187" s="99"/>
      <c r="J187" s="99"/>
      <c r="K187" s="99"/>
      <c r="L187" s="99"/>
      <c r="M187" s="99"/>
      <c r="N187" s="99"/>
      <c r="O187" s="99"/>
      <c r="P187" s="99"/>
      <c r="Q187" s="99"/>
      <c r="R187" s="110"/>
      <c r="S187" s="110"/>
      <c r="T187" s="110"/>
      <c r="U187" s="99"/>
      <c r="V187" s="99"/>
      <c r="W187" s="99" t="s">
        <v>8092</v>
      </c>
      <c r="X187" s="436">
        <f>Z187+AI187</f>
        <v>1.266</v>
      </c>
      <c r="Y187" s="110" t="s">
        <v>8093</v>
      </c>
      <c r="Z187" s="110">
        <v>1.2310000000000001</v>
      </c>
      <c r="AA187" s="110">
        <v>1988</v>
      </c>
      <c r="AB187" s="110" t="s">
        <v>8094</v>
      </c>
      <c r="AC187" s="110">
        <v>25</v>
      </c>
      <c r="AD187" s="110" t="s">
        <v>7725</v>
      </c>
      <c r="AE187" s="110">
        <v>1</v>
      </c>
      <c r="AF187" s="110">
        <v>26</v>
      </c>
      <c r="AG187" s="110" t="s">
        <v>8092</v>
      </c>
      <c r="AH187" s="110" t="s">
        <v>8095</v>
      </c>
      <c r="AI187" s="110">
        <v>3.5000000000000003E-2</v>
      </c>
      <c r="AJ187" s="110">
        <v>2004</v>
      </c>
      <c r="AK187" s="110" t="s">
        <v>8096</v>
      </c>
    </row>
    <row r="188" spans="1:37" ht="28.9" customHeight="1" x14ac:dyDescent="0.25">
      <c r="A188" s="459"/>
      <c r="B188" s="110"/>
      <c r="C188" s="445"/>
      <c r="D188" s="410"/>
      <c r="E188" s="99"/>
      <c r="F188" s="99"/>
      <c r="G188" s="99"/>
      <c r="H188" s="99"/>
      <c r="I188" s="99"/>
      <c r="J188" s="99"/>
      <c r="K188" s="99"/>
      <c r="L188" s="99"/>
      <c r="M188" s="99"/>
      <c r="N188" s="99"/>
      <c r="O188" s="99"/>
      <c r="P188" s="99"/>
      <c r="Q188" s="99"/>
      <c r="R188" s="110"/>
      <c r="S188" s="110"/>
      <c r="T188" s="110"/>
      <c r="U188" s="99"/>
      <c r="V188" s="99"/>
      <c r="W188" s="99" t="s">
        <v>8092</v>
      </c>
      <c r="X188" s="436">
        <f>Z188+AI188</f>
        <v>0.73499999999999999</v>
      </c>
      <c r="Y188" s="110" t="s">
        <v>8097</v>
      </c>
      <c r="Z188" s="110">
        <v>0.7</v>
      </c>
      <c r="AA188" s="110">
        <v>1988</v>
      </c>
      <c r="AB188" s="110" t="s">
        <v>8098</v>
      </c>
      <c r="AC188" s="110">
        <v>20</v>
      </c>
      <c r="AD188" s="110" t="s">
        <v>7725</v>
      </c>
      <c r="AE188" s="110">
        <v>3</v>
      </c>
      <c r="AF188" s="110">
        <v>23</v>
      </c>
      <c r="AG188" s="110" t="s">
        <v>8092</v>
      </c>
      <c r="AH188" s="110" t="s">
        <v>8099</v>
      </c>
      <c r="AI188" s="110">
        <v>3.5000000000000003E-2</v>
      </c>
      <c r="AJ188" s="110">
        <v>2004</v>
      </c>
      <c r="AK188" s="110" t="s">
        <v>8100</v>
      </c>
    </row>
    <row r="189" spans="1:37" ht="22.9" customHeight="1" x14ac:dyDescent="0.25">
      <c r="A189" s="459"/>
      <c r="B189" s="110"/>
      <c r="C189" s="445"/>
      <c r="D189" s="410"/>
      <c r="E189" s="99"/>
      <c r="F189" s="99"/>
      <c r="G189" s="99"/>
      <c r="H189" s="99"/>
      <c r="I189" s="99"/>
      <c r="J189" s="99"/>
      <c r="K189" s="99"/>
      <c r="L189" s="99"/>
      <c r="M189" s="99" t="s">
        <v>8034</v>
      </c>
      <c r="N189" s="110" t="s">
        <v>8101</v>
      </c>
      <c r="O189" s="110">
        <v>2.4E-2</v>
      </c>
      <c r="P189" s="110">
        <v>1989</v>
      </c>
      <c r="Q189" s="110" t="s">
        <v>1274</v>
      </c>
      <c r="R189" s="110"/>
      <c r="S189" s="110"/>
      <c r="T189" s="110"/>
      <c r="U189" s="99"/>
      <c r="V189" s="99"/>
      <c r="W189" s="99"/>
      <c r="X189" s="436"/>
      <c r="Y189" s="110"/>
      <c r="Z189" s="110"/>
      <c r="AA189" s="110"/>
      <c r="AB189" s="110"/>
      <c r="AC189" s="110"/>
      <c r="AD189" s="110"/>
      <c r="AE189" s="110"/>
      <c r="AF189" s="110"/>
      <c r="AG189" s="110"/>
      <c r="AH189" s="110"/>
      <c r="AI189" s="110"/>
      <c r="AJ189" s="110"/>
      <c r="AK189" s="110"/>
    </row>
    <row r="190" spans="1:37" ht="22.9" customHeight="1" x14ac:dyDescent="0.25">
      <c r="A190" s="459"/>
      <c r="B190" s="110"/>
      <c r="C190" s="445"/>
      <c r="D190" s="410"/>
      <c r="E190" s="99"/>
      <c r="F190" s="99"/>
      <c r="G190" s="99"/>
      <c r="H190" s="99"/>
      <c r="I190" s="99"/>
      <c r="J190" s="99"/>
      <c r="K190" s="99"/>
      <c r="L190" s="99"/>
      <c r="M190" s="99"/>
      <c r="N190" s="99"/>
      <c r="O190" s="99"/>
      <c r="P190" s="99"/>
      <c r="Q190" s="99"/>
      <c r="R190" s="110" t="s">
        <v>8102</v>
      </c>
      <c r="S190" s="110" t="s">
        <v>8103</v>
      </c>
      <c r="T190" s="99">
        <v>1989</v>
      </c>
      <c r="U190" s="110" t="s">
        <v>1642</v>
      </c>
      <c r="V190" s="110">
        <v>250</v>
      </c>
      <c r="W190" s="110"/>
      <c r="X190" s="409"/>
      <c r="Y190" s="110"/>
      <c r="Z190" s="99"/>
      <c r="AA190" s="99"/>
      <c r="AB190" s="99"/>
      <c r="AC190" s="99"/>
      <c r="AD190" s="99"/>
      <c r="AE190" s="99"/>
      <c r="AF190" s="99"/>
      <c r="AG190" s="99"/>
      <c r="AH190" s="110"/>
      <c r="AI190" s="110"/>
      <c r="AJ190" s="110"/>
      <c r="AK190" s="110"/>
    </row>
    <row r="191" spans="1:37" ht="28.9" customHeight="1" x14ac:dyDescent="0.25">
      <c r="A191" s="459"/>
      <c r="B191" s="110"/>
      <c r="C191" s="445"/>
      <c r="D191" s="410"/>
      <c r="E191" s="99"/>
      <c r="F191" s="99"/>
      <c r="G191" s="99"/>
      <c r="H191" s="99"/>
      <c r="I191" s="99"/>
      <c r="J191" s="99"/>
      <c r="K191" s="99"/>
      <c r="L191" s="99"/>
      <c r="M191" s="99"/>
      <c r="N191" s="99"/>
      <c r="O191" s="99"/>
      <c r="P191" s="99"/>
      <c r="Q191" s="99"/>
      <c r="R191" s="110"/>
      <c r="S191" s="110"/>
      <c r="T191" s="110"/>
      <c r="U191" s="99"/>
      <c r="V191" s="99"/>
      <c r="W191" s="99" t="s">
        <v>8104</v>
      </c>
      <c r="X191" s="436">
        <f t="shared" ref="X191:X196" si="0">Z191+AI191</f>
        <v>0.69400000000000006</v>
      </c>
      <c r="Y191" s="110" t="s">
        <v>8105</v>
      </c>
      <c r="Z191" s="110">
        <v>0.65700000000000003</v>
      </c>
      <c r="AA191" s="110">
        <v>2011</v>
      </c>
      <c r="AB191" s="110" t="s">
        <v>8106</v>
      </c>
      <c r="AC191" s="110" t="s">
        <v>7725</v>
      </c>
      <c r="AD191" s="110" t="s">
        <v>7725</v>
      </c>
      <c r="AE191" s="110">
        <v>20</v>
      </c>
      <c r="AF191" s="110">
        <v>20</v>
      </c>
      <c r="AG191" s="110" t="s">
        <v>8104</v>
      </c>
      <c r="AH191" s="110" t="s">
        <v>8107</v>
      </c>
      <c r="AI191" s="110">
        <v>3.6999999999999998E-2</v>
      </c>
      <c r="AJ191" s="110">
        <v>1988</v>
      </c>
      <c r="AK191" s="110" t="s">
        <v>385</v>
      </c>
    </row>
    <row r="192" spans="1:37" ht="28.9" customHeight="1" x14ac:dyDescent="0.25">
      <c r="A192" s="459"/>
      <c r="B192" s="110"/>
      <c r="C192" s="445"/>
      <c r="D192" s="410"/>
      <c r="E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  <c r="Q192" s="99"/>
      <c r="R192" s="110"/>
      <c r="S192" s="110"/>
      <c r="T192" s="110"/>
      <c r="U192" s="99"/>
      <c r="V192" s="99"/>
      <c r="W192" s="99" t="s">
        <v>8104</v>
      </c>
      <c r="X192" s="436">
        <f t="shared" si="0"/>
        <v>0.70000000000000007</v>
      </c>
      <c r="Y192" s="110" t="s">
        <v>8108</v>
      </c>
      <c r="Z192" s="110">
        <v>0.67200000000000004</v>
      </c>
      <c r="AA192" s="110">
        <v>2003</v>
      </c>
      <c r="AB192" s="110" t="s">
        <v>8109</v>
      </c>
      <c r="AC192" s="110">
        <v>13</v>
      </c>
      <c r="AD192" s="110" t="s">
        <v>7725</v>
      </c>
      <c r="AE192" s="110" t="s">
        <v>7725</v>
      </c>
      <c r="AF192" s="110">
        <v>13</v>
      </c>
      <c r="AG192" s="110" t="s">
        <v>8104</v>
      </c>
      <c r="AH192" s="110" t="s">
        <v>8110</v>
      </c>
      <c r="AI192" s="110">
        <v>2.8000000000000001E-2</v>
      </c>
      <c r="AJ192" s="110">
        <v>1988</v>
      </c>
      <c r="AK192" s="110" t="s">
        <v>7256</v>
      </c>
    </row>
    <row r="193" spans="1:37" ht="28.9" customHeight="1" x14ac:dyDescent="0.25">
      <c r="A193" s="459"/>
      <c r="B193" s="110"/>
      <c r="C193" s="445"/>
      <c r="D193" s="410"/>
      <c r="E193" s="99"/>
      <c r="F193" s="99"/>
      <c r="G193" s="99"/>
      <c r="H193" s="99"/>
      <c r="I193" s="99"/>
      <c r="J193" s="99"/>
      <c r="K193" s="99"/>
      <c r="L193" s="99"/>
      <c r="M193" s="99"/>
      <c r="N193" s="99"/>
      <c r="O193" s="99"/>
      <c r="P193" s="99"/>
      <c r="Q193" s="99"/>
      <c r="R193" s="110"/>
      <c r="S193" s="110"/>
      <c r="T193" s="110"/>
      <c r="U193" s="99"/>
      <c r="V193" s="99"/>
      <c r="W193" s="99" t="s">
        <v>8104</v>
      </c>
      <c r="X193" s="436">
        <f t="shared" si="0"/>
        <v>0.65700000000000003</v>
      </c>
      <c r="Y193" s="110" t="s">
        <v>8111</v>
      </c>
      <c r="Z193" s="110">
        <v>0.62</v>
      </c>
      <c r="AA193" s="110">
        <v>2011</v>
      </c>
      <c r="AB193" s="110" t="s">
        <v>8112</v>
      </c>
      <c r="AC193" s="110" t="s">
        <v>7725</v>
      </c>
      <c r="AD193" s="110" t="s">
        <v>7725</v>
      </c>
      <c r="AE193" s="110">
        <v>18</v>
      </c>
      <c r="AF193" s="110">
        <v>18</v>
      </c>
      <c r="AG193" s="110" t="s">
        <v>8104</v>
      </c>
      <c r="AH193" s="110" t="s">
        <v>8113</v>
      </c>
      <c r="AI193" s="110">
        <v>3.6999999999999998E-2</v>
      </c>
      <c r="AJ193" s="110">
        <v>1988</v>
      </c>
      <c r="AK193" s="110" t="s">
        <v>385</v>
      </c>
    </row>
    <row r="194" spans="1:37" ht="28.9" customHeight="1" x14ac:dyDescent="0.25">
      <c r="A194" s="459"/>
      <c r="B194" s="110"/>
      <c r="C194" s="445"/>
      <c r="D194" s="410"/>
      <c r="E194" s="99"/>
      <c r="F194" s="99"/>
      <c r="G194" s="99"/>
      <c r="H194" s="99"/>
      <c r="I194" s="99"/>
      <c r="J194" s="99"/>
      <c r="K194" s="99"/>
      <c r="L194" s="99"/>
      <c r="M194" s="99"/>
      <c r="N194" s="99"/>
      <c r="O194" s="99"/>
      <c r="P194" s="99"/>
      <c r="Q194" s="99"/>
      <c r="R194" s="110"/>
      <c r="S194" s="110"/>
      <c r="T194" s="110"/>
      <c r="U194" s="99"/>
      <c r="V194" s="99"/>
      <c r="W194" s="99" t="s">
        <v>8104</v>
      </c>
      <c r="X194" s="436">
        <f t="shared" si="0"/>
        <v>0.35799999999999998</v>
      </c>
      <c r="Y194" s="110" t="s">
        <v>8114</v>
      </c>
      <c r="Z194" s="110">
        <v>0.32300000000000001</v>
      </c>
      <c r="AA194" s="110">
        <v>2011</v>
      </c>
      <c r="AB194" s="110" t="s">
        <v>8106</v>
      </c>
      <c r="AC194" s="110" t="s">
        <v>7725</v>
      </c>
      <c r="AD194" s="110" t="s">
        <v>7725</v>
      </c>
      <c r="AE194" s="110">
        <v>8</v>
      </c>
      <c r="AF194" s="110">
        <v>8</v>
      </c>
      <c r="AG194" s="110" t="s">
        <v>8104</v>
      </c>
      <c r="AH194" s="110" t="s">
        <v>8115</v>
      </c>
      <c r="AI194" s="110">
        <v>3.5000000000000003E-2</v>
      </c>
      <c r="AJ194" s="110">
        <v>1988</v>
      </c>
      <c r="AK194" s="110" t="s">
        <v>385</v>
      </c>
    </row>
    <row r="195" spans="1:37" ht="41.25" customHeight="1" x14ac:dyDescent="0.25">
      <c r="A195" s="459"/>
      <c r="B195" s="110"/>
      <c r="C195" s="445"/>
      <c r="D195" s="410"/>
      <c r="E195" s="99"/>
      <c r="F195" s="99"/>
      <c r="G195" s="99"/>
      <c r="H195" s="99"/>
      <c r="I195" s="99"/>
      <c r="J195" s="99"/>
      <c r="K195" s="99"/>
      <c r="L195" s="99"/>
      <c r="M195" s="99"/>
      <c r="N195" s="99"/>
      <c r="O195" s="99"/>
      <c r="P195" s="99"/>
      <c r="Q195" s="99"/>
      <c r="R195" s="110"/>
      <c r="S195" s="110"/>
      <c r="T195" s="110"/>
      <c r="U195" s="99"/>
      <c r="V195" s="99"/>
      <c r="W195" s="99" t="s">
        <v>8104</v>
      </c>
      <c r="X195" s="436">
        <f t="shared" si="0"/>
        <v>0.53</v>
      </c>
      <c r="Y195" s="110" t="s">
        <v>8116</v>
      </c>
      <c r="Z195" s="110">
        <v>0.48499999999999999</v>
      </c>
      <c r="AA195" s="110">
        <v>2007</v>
      </c>
      <c r="AB195" s="110" t="s">
        <v>8117</v>
      </c>
      <c r="AC195" s="110">
        <v>18</v>
      </c>
      <c r="AD195" s="110" t="s">
        <v>7725</v>
      </c>
      <c r="AE195" s="110">
        <v>3</v>
      </c>
      <c r="AF195" s="110">
        <v>21</v>
      </c>
      <c r="AG195" s="110" t="s">
        <v>8104</v>
      </c>
      <c r="AH195" s="110" t="s">
        <v>8118</v>
      </c>
      <c r="AI195" s="110">
        <v>4.4999999999999998E-2</v>
      </c>
      <c r="AJ195" s="110">
        <v>1988</v>
      </c>
      <c r="AK195" s="110" t="s">
        <v>7256</v>
      </c>
    </row>
    <row r="196" spans="1:37" ht="41.25" customHeight="1" x14ac:dyDescent="0.25">
      <c r="A196" s="459"/>
      <c r="B196" s="110"/>
      <c r="C196" s="445"/>
      <c r="D196" s="410"/>
      <c r="E196" s="99"/>
      <c r="F196" s="99"/>
      <c r="G196" s="99"/>
      <c r="H196" s="99"/>
      <c r="I196" s="99"/>
      <c r="J196" s="99"/>
      <c r="K196" s="99"/>
      <c r="L196" s="99"/>
      <c r="M196" s="99"/>
      <c r="N196" s="99"/>
      <c r="O196" s="99"/>
      <c r="P196" s="99"/>
      <c r="Q196" s="99"/>
      <c r="R196" s="110"/>
      <c r="S196" s="110"/>
      <c r="T196" s="110"/>
      <c r="U196" s="99"/>
      <c r="V196" s="99"/>
      <c r="W196" s="99" t="s">
        <v>8104</v>
      </c>
      <c r="X196" s="436">
        <f t="shared" si="0"/>
        <v>0.61599999999999999</v>
      </c>
      <c r="Y196" s="110" t="s">
        <v>8119</v>
      </c>
      <c r="Z196" s="110">
        <v>0.56599999999999995</v>
      </c>
      <c r="AA196" s="110" t="s">
        <v>8120</v>
      </c>
      <c r="AB196" s="110" t="s">
        <v>8121</v>
      </c>
      <c r="AC196" s="110">
        <v>4</v>
      </c>
      <c r="AD196" s="110" t="s">
        <v>7725</v>
      </c>
      <c r="AE196" s="110">
        <v>17</v>
      </c>
      <c r="AF196" s="110">
        <v>21</v>
      </c>
      <c r="AG196" s="110" t="s">
        <v>8104</v>
      </c>
      <c r="AH196" s="110" t="s">
        <v>8122</v>
      </c>
      <c r="AI196" s="110">
        <v>0.05</v>
      </c>
      <c r="AJ196" s="110">
        <v>1988</v>
      </c>
      <c r="AK196" s="110" t="s">
        <v>7978</v>
      </c>
    </row>
    <row r="197" spans="1:37" ht="15.6" customHeight="1" x14ac:dyDescent="0.25">
      <c r="A197" s="461"/>
      <c r="B197" s="462"/>
      <c r="C197" s="462"/>
      <c r="D197" s="462"/>
      <c r="E197" s="462"/>
      <c r="F197" s="462"/>
      <c r="G197" s="462"/>
      <c r="H197" s="462"/>
      <c r="I197" s="462"/>
      <c r="J197" s="462"/>
      <c r="K197" s="462"/>
      <c r="L197" s="462"/>
      <c r="M197" s="462"/>
      <c r="N197" s="462"/>
      <c r="O197" s="462"/>
      <c r="P197" s="462"/>
      <c r="Q197" s="462"/>
      <c r="R197" s="462"/>
      <c r="S197" s="462"/>
      <c r="T197" s="462"/>
      <c r="U197" s="462"/>
      <c r="V197" s="462"/>
      <c r="W197" s="462"/>
      <c r="X197" s="463"/>
      <c r="Y197" s="462"/>
      <c r="Z197" s="462"/>
      <c r="AA197" s="462"/>
      <c r="AB197" s="462"/>
      <c r="AC197" s="462"/>
      <c r="AD197" s="462"/>
      <c r="AE197" s="462"/>
      <c r="AF197" s="462"/>
      <c r="AG197" s="462"/>
      <c r="AH197" s="462"/>
      <c r="AI197" s="462"/>
      <c r="AJ197" s="462"/>
      <c r="AK197" s="462"/>
    </row>
    <row r="198" spans="1:37" ht="22.15" customHeight="1" x14ac:dyDescent="0.25">
      <c r="A198" s="459">
        <v>15</v>
      </c>
      <c r="B198" s="459"/>
      <c r="C198" s="459" t="s">
        <v>8123</v>
      </c>
      <c r="D198" s="410" t="s">
        <v>8014</v>
      </c>
      <c r="E198" s="110" t="s">
        <v>8124</v>
      </c>
      <c r="F198" s="110">
        <v>0.39700000000000002</v>
      </c>
      <c r="G198" s="110">
        <v>2000</v>
      </c>
      <c r="H198" s="110" t="s">
        <v>5940</v>
      </c>
      <c r="I198" s="110">
        <v>11</v>
      </c>
      <c r="J198" s="110" t="s">
        <v>7725</v>
      </c>
      <c r="K198" s="110" t="s">
        <v>7725</v>
      </c>
      <c r="L198" s="110">
        <v>11</v>
      </c>
      <c r="M198" s="110" t="s">
        <v>8034</v>
      </c>
      <c r="N198" s="110" t="s">
        <v>8125</v>
      </c>
      <c r="O198" s="110">
        <v>1.7000000000000001E-2</v>
      </c>
      <c r="P198" s="110">
        <v>2000</v>
      </c>
      <c r="Q198" s="110" t="s">
        <v>1277</v>
      </c>
      <c r="R198" s="99"/>
      <c r="S198" s="99"/>
      <c r="T198" s="99"/>
      <c r="U198" s="99"/>
      <c r="V198" s="99"/>
      <c r="W198" s="99"/>
      <c r="X198" s="436"/>
      <c r="Y198" s="110"/>
      <c r="Z198" s="99"/>
      <c r="AA198" s="99"/>
      <c r="AB198" s="99"/>
      <c r="AC198" s="99"/>
      <c r="AD198" s="99"/>
      <c r="AE198" s="99"/>
      <c r="AF198" s="99"/>
      <c r="AG198" s="99"/>
      <c r="AH198" s="110"/>
      <c r="AI198" s="110"/>
      <c r="AJ198" s="110"/>
      <c r="AK198" s="110"/>
    </row>
    <row r="199" spans="1:37" ht="22.15" customHeight="1" x14ac:dyDescent="0.25">
      <c r="A199" s="459"/>
      <c r="B199" s="459"/>
      <c r="C199" s="459"/>
      <c r="D199" s="410"/>
      <c r="E199" s="99"/>
      <c r="F199" s="99"/>
      <c r="G199" s="99"/>
      <c r="H199" s="99"/>
      <c r="I199" s="99"/>
      <c r="J199" s="99"/>
      <c r="K199" s="99"/>
      <c r="L199" s="99"/>
      <c r="M199" s="99"/>
      <c r="N199" s="99"/>
      <c r="O199" s="99"/>
      <c r="P199" s="99"/>
      <c r="Q199" s="99"/>
      <c r="R199" s="110" t="s">
        <v>8126</v>
      </c>
      <c r="S199" s="110" t="s">
        <v>8127</v>
      </c>
      <c r="T199" s="99">
        <v>2000</v>
      </c>
      <c r="U199" s="110" t="s">
        <v>975</v>
      </c>
      <c r="V199" s="110">
        <v>160</v>
      </c>
      <c r="W199" s="110"/>
      <c r="X199" s="409"/>
      <c r="Y199" s="110"/>
      <c r="Z199" s="99"/>
      <c r="AA199" s="99"/>
      <c r="AB199" s="99"/>
      <c r="AC199" s="99"/>
      <c r="AD199" s="99"/>
      <c r="AE199" s="99"/>
      <c r="AF199" s="99"/>
      <c r="AG199" s="99"/>
      <c r="AH199" s="110"/>
      <c r="AI199" s="110"/>
      <c r="AJ199" s="110"/>
      <c r="AK199" s="110"/>
    </row>
    <row r="200" spans="1:37" ht="28.15" customHeight="1" x14ac:dyDescent="0.25">
      <c r="A200" s="459"/>
      <c r="B200" s="459"/>
      <c r="C200" s="459"/>
      <c r="D200" s="410"/>
      <c r="E200" s="99"/>
      <c r="F200" s="99"/>
      <c r="G200" s="99"/>
      <c r="H200" s="99"/>
      <c r="I200" s="99"/>
      <c r="J200" s="99"/>
      <c r="K200" s="99"/>
      <c r="L200" s="99"/>
      <c r="M200" s="99"/>
      <c r="N200" s="99"/>
      <c r="O200" s="99"/>
      <c r="P200" s="99"/>
      <c r="Q200" s="99"/>
      <c r="R200" s="110"/>
      <c r="S200" s="110"/>
      <c r="T200" s="110"/>
      <c r="U200" s="99"/>
      <c r="V200" s="99"/>
      <c r="W200" s="99" t="s">
        <v>8128</v>
      </c>
      <c r="X200" s="436">
        <f>Z200+AI200</f>
        <v>0.315</v>
      </c>
      <c r="Y200" s="110" t="s">
        <v>8129</v>
      </c>
      <c r="Z200" s="110">
        <v>0.28999999999999998</v>
      </c>
      <c r="AA200" s="110">
        <v>1985</v>
      </c>
      <c r="AB200" s="110" t="s">
        <v>8130</v>
      </c>
      <c r="AC200" s="110">
        <v>5</v>
      </c>
      <c r="AD200" s="110" t="s">
        <v>7725</v>
      </c>
      <c r="AE200" s="110">
        <v>2</v>
      </c>
      <c r="AF200" s="110">
        <v>7</v>
      </c>
      <c r="AG200" s="110" t="s">
        <v>8128</v>
      </c>
      <c r="AH200" s="110" t="s">
        <v>8131</v>
      </c>
      <c r="AI200" s="110">
        <v>2.5000000000000001E-2</v>
      </c>
      <c r="AJ200" s="110">
        <v>2014</v>
      </c>
      <c r="AK200" s="110" t="s">
        <v>138</v>
      </c>
    </row>
    <row r="201" spans="1:37" ht="28.15" customHeight="1" x14ac:dyDescent="0.25">
      <c r="A201" s="459"/>
      <c r="B201" s="459"/>
      <c r="C201" s="459"/>
      <c r="D201" s="410"/>
      <c r="E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  <c r="P201" s="99"/>
      <c r="Q201" s="99"/>
      <c r="R201" s="110"/>
      <c r="S201" s="110"/>
      <c r="T201" s="110"/>
      <c r="U201" s="99"/>
      <c r="V201" s="99"/>
      <c r="W201" s="99" t="s">
        <v>8128</v>
      </c>
      <c r="X201" s="436">
        <f>Z201+AI201</f>
        <v>0.66500000000000004</v>
      </c>
      <c r="Y201" s="110" t="s">
        <v>8132</v>
      </c>
      <c r="Z201" s="110">
        <v>0.63</v>
      </c>
      <c r="AA201" s="110">
        <v>1985</v>
      </c>
      <c r="AB201" s="110" t="s">
        <v>8133</v>
      </c>
      <c r="AC201" s="110" t="s">
        <v>7725</v>
      </c>
      <c r="AD201" s="110" t="s">
        <v>7725</v>
      </c>
      <c r="AE201" s="110">
        <v>23</v>
      </c>
      <c r="AF201" s="110">
        <v>23</v>
      </c>
      <c r="AG201" s="110" t="s">
        <v>8128</v>
      </c>
      <c r="AH201" s="110" t="s">
        <v>8134</v>
      </c>
      <c r="AI201" s="110">
        <v>3.5000000000000003E-2</v>
      </c>
      <c r="AJ201" s="110">
        <v>2014</v>
      </c>
      <c r="AK201" s="110" t="s">
        <v>138</v>
      </c>
    </row>
    <row r="202" spans="1:37" ht="28.15" customHeight="1" x14ac:dyDescent="0.25">
      <c r="A202" s="459"/>
      <c r="B202" s="459"/>
      <c r="C202" s="459"/>
      <c r="D202" s="410"/>
      <c r="E202" s="99"/>
      <c r="F202" s="99"/>
      <c r="G202" s="99"/>
      <c r="H202" s="99"/>
      <c r="I202" s="99"/>
      <c r="J202" s="99"/>
      <c r="K202" s="99"/>
      <c r="L202" s="99"/>
      <c r="M202" s="99"/>
      <c r="N202" s="99"/>
      <c r="O202" s="99"/>
      <c r="P202" s="99"/>
      <c r="Q202" s="99"/>
      <c r="R202" s="110"/>
      <c r="S202" s="110"/>
      <c r="T202" s="110"/>
      <c r="U202" s="99"/>
      <c r="V202" s="99"/>
      <c r="W202" s="99" t="s">
        <v>8128</v>
      </c>
      <c r="X202" s="436">
        <f>Z202+AI202</f>
        <v>0.71499999999999997</v>
      </c>
      <c r="Y202" s="110" t="s">
        <v>8135</v>
      </c>
      <c r="Z202" s="110">
        <v>0.69</v>
      </c>
      <c r="AA202" s="110">
        <v>1985</v>
      </c>
      <c r="AB202" s="110" t="s">
        <v>8136</v>
      </c>
      <c r="AC202" s="110">
        <v>16</v>
      </c>
      <c r="AD202" s="110" t="s">
        <v>7725</v>
      </c>
      <c r="AE202" s="110" t="s">
        <v>7725</v>
      </c>
      <c r="AF202" s="110">
        <v>16</v>
      </c>
      <c r="AG202" s="110" t="s">
        <v>8128</v>
      </c>
      <c r="AH202" s="110" t="s">
        <v>8137</v>
      </c>
      <c r="AI202" s="110">
        <v>2.5000000000000001E-2</v>
      </c>
      <c r="AJ202" s="110">
        <v>1985</v>
      </c>
      <c r="AK202" s="110" t="s">
        <v>8138</v>
      </c>
    </row>
    <row r="203" spans="1:37" ht="28.15" customHeight="1" x14ac:dyDescent="0.25">
      <c r="A203" s="459"/>
      <c r="B203" s="459"/>
      <c r="C203" s="459"/>
      <c r="D203" s="410"/>
      <c r="E203" s="99"/>
      <c r="F203" s="99"/>
      <c r="G203" s="99"/>
      <c r="H203" s="99"/>
      <c r="I203" s="99"/>
      <c r="J203" s="99"/>
      <c r="K203" s="99"/>
      <c r="L203" s="99"/>
      <c r="M203" s="99"/>
      <c r="N203" s="99"/>
      <c r="O203" s="99"/>
      <c r="P203" s="99"/>
      <c r="Q203" s="99"/>
      <c r="R203" s="110"/>
      <c r="S203" s="110"/>
      <c r="T203" s="110"/>
      <c r="U203" s="99"/>
      <c r="V203" s="99"/>
      <c r="W203" s="99" t="s">
        <v>8128</v>
      </c>
      <c r="X203" s="436">
        <v>0.77400000000000002</v>
      </c>
      <c r="Y203" s="110" t="s">
        <v>8139</v>
      </c>
      <c r="Z203" s="110" t="s">
        <v>8140</v>
      </c>
      <c r="AA203" s="493" t="s">
        <v>8141</v>
      </c>
      <c r="AB203" s="110" t="s">
        <v>8142</v>
      </c>
      <c r="AC203" s="110" t="s">
        <v>7725</v>
      </c>
      <c r="AD203" s="110" t="s">
        <v>7725</v>
      </c>
      <c r="AE203" s="110">
        <v>25</v>
      </c>
      <c r="AF203" s="110">
        <v>25</v>
      </c>
      <c r="AG203" s="110" t="s">
        <v>8128</v>
      </c>
      <c r="AH203" s="110" t="s">
        <v>8143</v>
      </c>
      <c r="AI203" s="110">
        <v>3.5000000000000003E-2</v>
      </c>
      <c r="AJ203" s="110">
        <v>2017</v>
      </c>
      <c r="AK203" s="110" t="s">
        <v>385</v>
      </c>
    </row>
    <row r="204" spans="1:37" ht="28.15" customHeight="1" x14ac:dyDescent="0.25">
      <c r="A204" s="459"/>
      <c r="B204" s="459"/>
      <c r="C204" s="459"/>
      <c r="D204" s="410"/>
      <c r="E204" s="99"/>
      <c r="F204" s="99"/>
      <c r="G204" s="99"/>
      <c r="H204" s="99"/>
      <c r="I204" s="99"/>
      <c r="J204" s="99"/>
      <c r="K204" s="99"/>
      <c r="L204" s="99"/>
      <c r="M204" s="99"/>
      <c r="N204" s="99"/>
      <c r="O204" s="99"/>
      <c r="P204" s="99"/>
      <c r="Q204" s="99"/>
      <c r="R204" s="110"/>
      <c r="S204" s="110"/>
      <c r="T204" s="110"/>
      <c r="U204" s="99"/>
      <c r="V204" s="99"/>
      <c r="W204" s="99" t="s">
        <v>8128</v>
      </c>
      <c r="X204" s="436">
        <f>Z204+AI204</f>
        <v>0.505</v>
      </c>
      <c r="Y204" s="110" t="s">
        <v>8144</v>
      </c>
      <c r="Z204" s="110">
        <v>0.48</v>
      </c>
      <c r="AA204" s="110">
        <v>1985</v>
      </c>
      <c r="AB204" s="110" t="s">
        <v>8145</v>
      </c>
      <c r="AC204" s="110" t="s">
        <v>7725</v>
      </c>
      <c r="AD204" s="110" t="s">
        <v>7725</v>
      </c>
      <c r="AE204" s="110">
        <v>26</v>
      </c>
      <c r="AF204" s="110">
        <v>26</v>
      </c>
      <c r="AG204" s="110" t="s">
        <v>8128</v>
      </c>
      <c r="AH204" s="110" t="s">
        <v>8146</v>
      </c>
      <c r="AI204" s="110">
        <v>2.5000000000000001E-2</v>
      </c>
      <c r="AJ204" s="110">
        <v>2012</v>
      </c>
      <c r="AK204" s="110" t="s">
        <v>77</v>
      </c>
    </row>
    <row r="205" spans="1:37" ht="15.6" customHeight="1" x14ac:dyDescent="0.25">
      <c r="A205" s="461"/>
      <c r="B205" s="467"/>
      <c r="C205" s="467"/>
      <c r="D205" s="462"/>
      <c r="E205" s="467"/>
      <c r="F205" s="467"/>
      <c r="G205" s="467"/>
      <c r="H205" s="467"/>
      <c r="I205" s="467"/>
      <c r="J205" s="467"/>
      <c r="K205" s="467"/>
      <c r="L205" s="467"/>
      <c r="M205" s="467"/>
      <c r="N205" s="467"/>
      <c r="O205" s="467"/>
      <c r="P205" s="467"/>
      <c r="Q205" s="467"/>
      <c r="R205" s="467"/>
      <c r="S205" s="467"/>
      <c r="T205" s="467"/>
      <c r="U205" s="467"/>
      <c r="V205" s="467"/>
      <c r="W205" s="467"/>
      <c r="X205" s="468"/>
      <c r="Y205" s="467"/>
      <c r="Z205" s="467"/>
      <c r="AA205" s="467"/>
      <c r="AB205" s="467"/>
      <c r="AC205" s="467"/>
      <c r="AD205" s="467"/>
      <c r="AE205" s="467"/>
      <c r="AF205" s="467"/>
      <c r="AG205" s="467"/>
      <c r="AH205" s="467"/>
      <c r="AI205" s="467"/>
      <c r="AJ205" s="467"/>
      <c r="AK205" s="467"/>
    </row>
    <row r="206" spans="1:37" ht="22.15" customHeight="1" x14ac:dyDescent="0.25">
      <c r="A206" s="459">
        <v>16</v>
      </c>
      <c r="B206" s="459"/>
      <c r="C206" s="445" t="s">
        <v>8147</v>
      </c>
      <c r="D206" s="410" t="s">
        <v>8148</v>
      </c>
      <c r="E206" s="110" t="s">
        <v>8149</v>
      </c>
      <c r="F206" s="110">
        <v>1.4870000000000001</v>
      </c>
      <c r="G206" s="110">
        <v>2005</v>
      </c>
      <c r="H206" s="110" t="s">
        <v>8150</v>
      </c>
      <c r="I206" s="110">
        <v>27</v>
      </c>
      <c r="J206" s="110" t="s">
        <v>7725</v>
      </c>
      <c r="K206" s="110" t="s">
        <v>7725</v>
      </c>
      <c r="L206" s="110">
        <v>27</v>
      </c>
      <c r="M206" s="110" t="s">
        <v>8148</v>
      </c>
      <c r="N206" s="110" t="s">
        <v>8151</v>
      </c>
      <c r="O206" s="110">
        <v>0.1</v>
      </c>
      <c r="P206" s="110">
        <v>2005</v>
      </c>
      <c r="Q206" s="110" t="s">
        <v>8152</v>
      </c>
      <c r="R206" s="110"/>
      <c r="S206" s="110"/>
      <c r="T206" s="110"/>
      <c r="U206" s="99"/>
      <c r="V206" s="99"/>
      <c r="W206" s="99"/>
      <c r="X206" s="436"/>
      <c r="Y206" s="110"/>
      <c r="Z206" s="99"/>
      <c r="AA206" s="99"/>
      <c r="AB206" s="99"/>
      <c r="AC206" s="99"/>
      <c r="AD206" s="99"/>
      <c r="AE206" s="99"/>
      <c r="AF206" s="99"/>
      <c r="AG206" s="99"/>
      <c r="AH206" s="110"/>
      <c r="AI206" s="110"/>
      <c r="AJ206" s="110"/>
      <c r="AK206" s="110"/>
    </row>
    <row r="207" spans="1:37" ht="22.15" customHeight="1" x14ac:dyDescent="0.25">
      <c r="A207" s="459"/>
      <c r="B207" s="459"/>
      <c r="C207" s="445"/>
      <c r="D207" s="410"/>
      <c r="E207" s="99"/>
      <c r="F207" s="99"/>
      <c r="G207" s="99"/>
      <c r="H207" s="99"/>
      <c r="I207" s="99"/>
      <c r="J207" s="99"/>
      <c r="K207" s="99"/>
      <c r="L207" s="99"/>
      <c r="M207" s="99" t="s">
        <v>8153</v>
      </c>
      <c r="N207" s="110" t="s">
        <v>8154</v>
      </c>
      <c r="O207" s="110">
        <v>3.5000000000000003E-2</v>
      </c>
      <c r="P207" s="110">
        <v>2005</v>
      </c>
      <c r="Q207" s="110" t="s">
        <v>8155</v>
      </c>
      <c r="R207" s="110"/>
      <c r="S207" s="110"/>
      <c r="T207" s="110"/>
      <c r="U207" s="99"/>
      <c r="V207" s="99"/>
      <c r="W207" s="99"/>
      <c r="X207" s="436"/>
      <c r="Y207" s="110"/>
      <c r="Z207" s="99"/>
      <c r="AA207" s="99"/>
      <c r="AB207" s="99"/>
      <c r="AC207" s="99"/>
      <c r="AD207" s="99"/>
      <c r="AE207" s="99"/>
      <c r="AF207" s="99"/>
      <c r="AG207" s="99"/>
      <c r="AH207" s="110"/>
      <c r="AI207" s="110"/>
      <c r="AJ207" s="110"/>
      <c r="AK207" s="110"/>
    </row>
    <row r="208" spans="1:37" ht="22.15" customHeight="1" x14ac:dyDescent="0.25">
      <c r="A208" s="459"/>
      <c r="B208" s="459"/>
      <c r="C208" s="445"/>
      <c r="D208" s="410"/>
      <c r="E208" s="99"/>
      <c r="F208" s="99"/>
      <c r="G208" s="99"/>
      <c r="H208" s="99"/>
      <c r="I208" s="99"/>
      <c r="J208" s="99"/>
      <c r="K208" s="99"/>
      <c r="L208" s="99"/>
      <c r="M208" s="99" t="s">
        <v>8156</v>
      </c>
      <c r="N208" s="110" t="s">
        <v>8157</v>
      </c>
      <c r="O208" s="110">
        <v>0.3</v>
      </c>
      <c r="P208" s="110">
        <v>2010</v>
      </c>
      <c r="Q208" s="110" t="s">
        <v>7820</v>
      </c>
      <c r="R208" s="110"/>
      <c r="S208" s="110"/>
      <c r="T208" s="110"/>
      <c r="U208" s="99"/>
      <c r="V208" s="99"/>
      <c r="W208" s="99"/>
      <c r="X208" s="436"/>
      <c r="Y208" s="110"/>
      <c r="Z208" s="99"/>
      <c r="AA208" s="99"/>
      <c r="AB208" s="99"/>
      <c r="AC208" s="99"/>
      <c r="AD208" s="99"/>
      <c r="AE208" s="99"/>
      <c r="AF208" s="99"/>
      <c r="AG208" s="99"/>
      <c r="AH208" s="110"/>
      <c r="AI208" s="110"/>
      <c r="AJ208" s="110"/>
      <c r="AK208" s="110"/>
    </row>
    <row r="209" spans="1:37" ht="22.15" customHeight="1" x14ac:dyDescent="0.25">
      <c r="A209" s="459"/>
      <c r="B209" s="459"/>
      <c r="C209" s="445"/>
      <c r="D209" s="410"/>
      <c r="E209" s="99"/>
      <c r="F209" s="99"/>
      <c r="G209" s="99"/>
      <c r="H209" s="99"/>
      <c r="I209" s="99"/>
      <c r="J209" s="99"/>
      <c r="K209" s="99"/>
      <c r="L209" s="99"/>
      <c r="M209" s="99" t="s">
        <v>8158</v>
      </c>
      <c r="N209" s="110" t="s">
        <v>8159</v>
      </c>
      <c r="O209" s="110">
        <v>0.43</v>
      </c>
      <c r="P209" s="110">
        <v>2014</v>
      </c>
      <c r="Q209" s="110" t="s">
        <v>4611</v>
      </c>
      <c r="R209" s="110"/>
      <c r="S209" s="110"/>
      <c r="T209" s="110"/>
      <c r="U209" s="99"/>
      <c r="V209" s="99"/>
      <c r="W209" s="99"/>
      <c r="X209" s="436"/>
      <c r="Y209" s="110"/>
      <c r="Z209" s="99"/>
      <c r="AA209" s="99"/>
      <c r="AB209" s="99"/>
      <c r="AC209" s="99"/>
      <c r="AD209" s="99"/>
      <c r="AE209" s="99"/>
      <c r="AF209" s="99"/>
      <c r="AG209" s="99"/>
      <c r="AH209" s="110"/>
      <c r="AI209" s="110"/>
      <c r="AJ209" s="110"/>
      <c r="AK209" s="110"/>
    </row>
    <row r="210" spans="1:37" ht="22.15" customHeight="1" x14ac:dyDescent="0.25">
      <c r="A210" s="459"/>
      <c r="B210" s="459"/>
      <c r="C210" s="445"/>
      <c r="D210" s="410"/>
      <c r="E210" s="99"/>
      <c r="F210" s="99"/>
      <c r="G210" s="99"/>
      <c r="H210" s="99"/>
      <c r="I210" s="99"/>
      <c r="J210" s="99"/>
      <c r="K210" s="99"/>
      <c r="L210" s="99"/>
      <c r="M210" s="99"/>
      <c r="N210" s="99"/>
      <c r="O210" s="99"/>
      <c r="P210" s="99"/>
      <c r="Q210" s="99"/>
      <c r="R210" s="110" t="s">
        <v>8160</v>
      </c>
      <c r="S210" s="110" t="s">
        <v>8161</v>
      </c>
      <c r="T210" s="99">
        <v>2005</v>
      </c>
      <c r="U210" s="110" t="s">
        <v>1022</v>
      </c>
      <c r="V210" s="110">
        <f>2*630</f>
        <v>1260</v>
      </c>
      <c r="W210" s="110"/>
      <c r="X210" s="409"/>
      <c r="Y210" s="110"/>
      <c r="Z210" s="99"/>
      <c r="AA210" s="99"/>
      <c r="AB210" s="99"/>
      <c r="AC210" s="99"/>
      <c r="AD210" s="99"/>
      <c r="AE210" s="99"/>
      <c r="AF210" s="99"/>
      <c r="AG210" s="99"/>
      <c r="AH210" s="110"/>
      <c r="AI210" s="110"/>
      <c r="AJ210" s="110"/>
      <c r="AK210" s="110"/>
    </row>
    <row r="211" spans="1:37" ht="28.15" customHeight="1" x14ac:dyDescent="0.25">
      <c r="A211" s="459"/>
      <c r="B211" s="459"/>
      <c r="C211" s="445"/>
      <c r="D211" s="410"/>
      <c r="E211" s="99"/>
      <c r="F211" s="99"/>
      <c r="G211" s="99"/>
      <c r="H211" s="99"/>
      <c r="I211" s="99"/>
      <c r="J211" s="99"/>
      <c r="K211" s="99"/>
      <c r="L211" s="99"/>
      <c r="M211" s="99"/>
      <c r="N211" s="99"/>
      <c r="O211" s="99"/>
      <c r="P211" s="99"/>
      <c r="Q211" s="99"/>
      <c r="R211" s="110"/>
      <c r="S211" s="110"/>
      <c r="T211" s="110"/>
      <c r="U211" s="99"/>
      <c r="V211" s="99"/>
      <c r="W211" s="99" t="s">
        <v>8162</v>
      </c>
      <c r="X211" s="436">
        <f>Z211+AI211</f>
        <v>0.83400000000000007</v>
      </c>
      <c r="Y211" s="110" t="s">
        <v>8163</v>
      </c>
      <c r="Z211" s="110">
        <v>0.80900000000000005</v>
      </c>
      <c r="AA211" s="110">
        <v>2005</v>
      </c>
      <c r="AB211" s="110" t="s">
        <v>8164</v>
      </c>
      <c r="AC211" s="110">
        <v>15</v>
      </c>
      <c r="AD211" s="110" t="s">
        <v>7725</v>
      </c>
      <c r="AE211" s="110" t="s">
        <v>7725</v>
      </c>
      <c r="AF211" s="110">
        <v>15</v>
      </c>
      <c r="AG211" s="110" t="s">
        <v>8162</v>
      </c>
      <c r="AH211" s="110" t="s">
        <v>8165</v>
      </c>
      <c r="AI211" s="110">
        <v>2.5000000000000001E-2</v>
      </c>
      <c r="AJ211" s="110">
        <v>2005</v>
      </c>
      <c r="AK211" s="110" t="s">
        <v>164</v>
      </c>
    </row>
    <row r="212" spans="1:37" ht="28.15" customHeight="1" x14ac:dyDescent="0.25">
      <c r="A212" s="459"/>
      <c r="B212" s="459"/>
      <c r="C212" s="445"/>
      <c r="D212" s="410"/>
      <c r="E212" s="99"/>
      <c r="F212" s="99"/>
      <c r="G212" s="99"/>
      <c r="H212" s="99"/>
      <c r="I212" s="99"/>
      <c r="J212" s="99"/>
      <c r="K212" s="99"/>
      <c r="L212" s="99"/>
      <c r="M212" s="99"/>
      <c r="N212" s="99"/>
      <c r="O212" s="99"/>
      <c r="P212" s="99"/>
      <c r="Q212" s="99"/>
      <c r="R212" s="110"/>
      <c r="S212" s="110"/>
      <c r="T212" s="110"/>
      <c r="U212" s="99"/>
      <c r="V212" s="99"/>
      <c r="W212" s="99" t="s">
        <v>8162</v>
      </c>
      <c r="X212" s="436">
        <f>Z212+AI212</f>
        <v>0.56800000000000006</v>
      </c>
      <c r="Y212" s="110" t="s">
        <v>8166</v>
      </c>
      <c r="Z212" s="110">
        <v>0.51200000000000001</v>
      </c>
      <c r="AA212" s="110">
        <v>2007</v>
      </c>
      <c r="AB212" s="110" t="s">
        <v>8167</v>
      </c>
      <c r="AC212" s="110">
        <v>11</v>
      </c>
      <c r="AD212" s="110" t="s">
        <v>7725</v>
      </c>
      <c r="AE212" s="110" t="s">
        <v>7725</v>
      </c>
      <c r="AF212" s="110">
        <v>11</v>
      </c>
      <c r="AG212" s="110" t="s">
        <v>8162</v>
      </c>
      <c r="AH212" s="110" t="s">
        <v>8168</v>
      </c>
      <c r="AI212" s="110">
        <v>5.6000000000000001E-2</v>
      </c>
      <c r="AJ212" s="110">
        <v>2007</v>
      </c>
      <c r="AK212" s="110" t="s">
        <v>164</v>
      </c>
    </row>
    <row r="213" spans="1:37" ht="28.15" customHeight="1" x14ac:dyDescent="0.25">
      <c r="A213" s="459"/>
      <c r="B213" s="459"/>
      <c r="C213" s="445"/>
      <c r="D213" s="410"/>
      <c r="E213" s="99"/>
      <c r="F213" s="99"/>
      <c r="G213" s="99"/>
      <c r="H213" s="99"/>
      <c r="I213" s="99"/>
      <c r="J213" s="99"/>
      <c r="K213" s="99"/>
      <c r="L213" s="99"/>
      <c r="M213" s="99"/>
      <c r="N213" s="99"/>
      <c r="O213" s="99"/>
      <c r="P213" s="99"/>
      <c r="Q213" s="99"/>
      <c r="R213" s="110"/>
      <c r="S213" s="110"/>
      <c r="T213" s="110"/>
      <c r="U213" s="99"/>
      <c r="V213" s="99"/>
      <c r="W213" s="99" t="s">
        <v>8162</v>
      </c>
      <c r="X213" s="436">
        <f>Z213+AI213</f>
        <v>0.19600000000000001</v>
      </c>
      <c r="Y213" s="110" t="s">
        <v>8169</v>
      </c>
      <c r="Z213" s="110">
        <v>0.14000000000000001</v>
      </c>
      <c r="AA213" s="110">
        <v>1985</v>
      </c>
      <c r="AB213" s="110" t="s">
        <v>8170</v>
      </c>
      <c r="AC213" s="110">
        <v>5</v>
      </c>
      <c r="AD213" s="110" t="s">
        <v>7725</v>
      </c>
      <c r="AE213" s="110" t="s">
        <v>7725</v>
      </c>
      <c r="AF213" s="110">
        <v>5</v>
      </c>
      <c r="AG213" s="110" t="s">
        <v>8162</v>
      </c>
      <c r="AH213" s="110" t="s">
        <v>8171</v>
      </c>
      <c r="AI213" s="110">
        <v>5.6000000000000001E-2</v>
      </c>
      <c r="AJ213" s="110">
        <v>1985</v>
      </c>
      <c r="AK213" s="110" t="s">
        <v>164</v>
      </c>
    </row>
    <row r="214" spans="1:37" ht="28.15" customHeight="1" x14ac:dyDescent="0.25">
      <c r="A214" s="459"/>
      <c r="B214" s="459"/>
      <c r="C214" s="445"/>
      <c r="D214" s="410"/>
      <c r="E214" s="99"/>
      <c r="F214" s="99"/>
      <c r="G214" s="99"/>
      <c r="H214" s="99"/>
      <c r="I214" s="99"/>
      <c r="J214" s="99"/>
      <c r="K214" s="99"/>
      <c r="L214" s="99"/>
      <c r="M214" s="99"/>
      <c r="N214" s="99"/>
      <c r="O214" s="99"/>
      <c r="P214" s="99"/>
      <c r="Q214" s="99"/>
      <c r="R214" s="110"/>
      <c r="S214" s="110"/>
      <c r="T214" s="110"/>
      <c r="U214" s="99"/>
      <c r="V214" s="99"/>
      <c r="W214" s="99" t="s">
        <v>8162</v>
      </c>
      <c r="X214" s="436">
        <f>Z214+AI214</f>
        <v>0.26500000000000001</v>
      </c>
      <c r="Y214" s="110" t="s">
        <v>8172</v>
      </c>
      <c r="Z214" s="110">
        <v>0.215</v>
      </c>
      <c r="AA214" s="110">
        <v>1985</v>
      </c>
      <c r="AB214" s="110" t="s">
        <v>8023</v>
      </c>
      <c r="AC214" s="110">
        <v>6</v>
      </c>
      <c r="AD214" s="110" t="s">
        <v>7725</v>
      </c>
      <c r="AE214" s="110" t="s">
        <v>7725</v>
      </c>
      <c r="AF214" s="110">
        <v>6</v>
      </c>
      <c r="AG214" s="110" t="s">
        <v>8162</v>
      </c>
      <c r="AH214" s="110" t="s">
        <v>8173</v>
      </c>
      <c r="AI214" s="110">
        <v>0.05</v>
      </c>
      <c r="AJ214" s="110">
        <v>1982</v>
      </c>
      <c r="AK214" s="110" t="s">
        <v>164</v>
      </c>
    </row>
    <row r="215" spans="1:37" ht="28.15" customHeight="1" x14ac:dyDescent="0.25">
      <c r="A215" s="459"/>
      <c r="B215" s="459"/>
      <c r="C215" s="459"/>
      <c r="D215" s="410"/>
      <c r="E215" s="99"/>
      <c r="F215" s="99"/>
      <c r="G215" s="99"/>
      <c r="H215" s="99"/>
      <c r="I215" s="99"/>
      <c r="J215" s="99"/>
      <c r="K215" s="99"/>
      <c r="L215" s="99"/>
      <c r="M215" s="99"/>
      <c r="N215" s="99"/>
      <c r="O215" s="99"/>
      <c r="P215" s="99"/>
      <c r="Q215" s="99"/>
      <c r="R215" s="110"/>
      <c r="S215" s="110"/>
      <c r="T215" s="110"/>
      <c r="U215" s="99"/>
      <c r="V215" s="99"/>
      <c r="W215" s="99"/>
      <c r="X215" s="436"/>
      <c r="Y215" s="110"/>
      <c r="Z215" s="99"/>
      <c r="AA215" s="99"/>
      <c r="AB215" s="99"/>
      <c r="AC215" s="99"/>
      <c r="AD215" s="99"/>
      <c r="AE215" s="99"/>
      <c r="AF215" s="99"/>
      <c r="AG215" s="99" t="s">
        <v>8174</v>
      </c>
      <c r="AH215" s="110" t="s">
        <v>8175</v>
      </c>
      <c r="AI215" s="110">
        <v>0.20399999999999999</v>
      </c>
      <c r="AJ215" s="110">
        <v>2014</v>
      </c>
      <c r="AK215" s="110" t="s">
        <v>3388</v>
      </c>
    </row>
    <row r="216" spans="1:37" ht="28.15" customHeight="1" x14ac:dyDescent="0.25">
      <c r="A216" s="459"/>
      <c r="B216" s="459"/>
      <c r="C216" s="459"/>
      <c r="D216" s="410"/>
      <c r="E216" s="99"/>
      <c r="F216" s="99"/>
      <c r="G216" s="99"/>
      <c r="H216" s="99"/>
      <c r="I216" s="99"/>
      <c r="J216" s="99"/>
      <c r="K216" s="99"/>
      <c r="L216" s="99"/>
      <c r="M216" s="99"/>
      <c r="N216" s="99"/>
      <c r="O216" s="99"/>
      <c r="P216" s="99"/>
      <c r="Q216" s="99"/>
      <c r="R216" s="110"/>
      <c r="S216" s="110"/>
      <c r="T216" s="110"/>
      <c r="U216" s="99"/>
      <c r="V216" s="99"/>
      <c r="W216" s="99"/>
      <c r="X216" s="436"/>
      <c r="Y216" s="110"/>
      <c r="Z216" s="99"/>
      <c r="AA216" s="99"/>
      <c r="AB216" s="99"/>
      <c r="AC216" s="99"/>
      <c r="AD216" s="99"/>
      <c r="AE216" s="99"/>
      <c r="AF216" s="99"/>
      <c r="AG216" s="99" t="s">
        <v>8176</v>
      </c>
      <c r="AH216" s="110" t="s">
        <v>8177</v>
      </c>
      <c r="AI216" s="110">
        <f>2*0.36</f>
        <v>0.72</v>
      </c>
      <c r="AJ216" s="110">
        <v>2015</v>
      </c>
      <c r="AK216" s="110" t="s">
        <v>8178</v>
      </c>
    </row>
    <row r="217" spans="1:37" ht="28.15" customHeight="1" x14ac:dyDescent="0.25">
      <c r="A217" s="459"/>
      <c r="B217" s="459"/>
      <c r="C217" s="459"/>
      <c r="D217" s="410"/>
      <c r="E217" s="99"/>
      <c r="F217" s="99"/>
      <c r="G217" s="99"/>
      <c r="H217" s="99"/>
      <c r="I217" s="99"/>
      <c r="J217" s="99"/>
      <c r="K217" s="99"/>
      <c r="L217" s="99"/>
      <c r="M217" s="99"/>
      <c r="N217" s="99"/>
      <c r="O217" s="99"/>
      <c r="P217" s="99"/>
      <c r="Q217" s="99"/>
      <c r="R217" s="110"/>
      <c r="S217" s="110"/>
      <c r="T217" s="110"/>
      <c r="U217" s="99"/>
      <c r="V217" s="99"/>
      <c r="W217" s="99"/>
      <c r="X217" s="436"/>
      <c r="Y217" s="110"/>
      <c r="Z217" s="99"/>
      <c r="AA217" s="99"/>
      <c r="AB217" s="99"/>
      <c r="AC217" s="99"/>
      <c r="AD217" s="99"/>
      <c r="AE217" s="99"/>
      <c r="AF217" s="99"/>
      <c r="AG217" s="99" t="s">
        <v>8174</v>
      </c>
      <c r="AH217" s="110" t="s">
        <v>8179</v>
      </c>
      <c r="AI217" s="110">
        <v>9.1999999999999998E-2</v>
      </c>
      <c r="AJ217" s="110">
        <v>2014</v>
      </c>
      <c r="AK217" s="110" t="s">
        <v>3388</v>
      </c>
    </row>
    <row r="218" spans="1:37" ht="22.15" customHeight="1" x14ac:dyDescent="0.25">
      <c r="A218" s="459"/>
      <c r="B218" s="459"/>
      <c r="C218" s="459"/>
      <c r="D218" s="410"/>
      <c r="E218" s="99"/>
      <c r="F218" s="99"/>
      <c r="G218" s="99"/>
      <c r="H218" s="99"/>
      <c r="I218" s="99"/>
      <c r="J218" s="99"/>
      <c r="K218" s="99"/>
      <c r="L218" s="99"/>
      <c r="M218" s="99"/>
      <c r="N218" s="99"/>
      <c r="O218" s="99"/>
      <c r="P218" s="99"/>
      <c r="Q218" s="99"/>
      <c r="R218" s="110"/>
      <c r="S218" s="110"/>
      <c r="T218" s="110"/>
      <c r="U218" s="99"/>
      <c r="V218" s="99"/>
      <c r="W218" s="99"/>
      <c r="X218" s="436"/>
      <c r="Y218" s="110"/>
      <c r="Z218" s="99"/>
      <c r="AA218" s="99"/>
      <c r="AB218" s="99"/>
      <c r="AC218" s="99"/>
      <c r="AD218" s="99"/>
      <c r="AE218" s="99"/>
      <c r="AF218" s="99"/>
      <c r="AG218" s="99" t="s">
        <v>8176</v>
      </c>
      <c r="AH218" s="110" t="s">
        <v>8180</v>
      </c>
      <c r="AI218" s="110">
        <v>7.0000000000000007E-2</v>
      </c>
      <c r="AJ218" s="110">
        <v>2015</v>
      </c>
      <c r="AK218" s="110" t="s">
        <v>385</v>
      </c>
    </row>
    <row r="219" spans="1:37" ht="15.6" customHeight="1" x14ac:dyDescent="0.25">
      <c r="A219" s="461"/>
      <c r="B219" s="467"/>
      <c r="C219" s="467"/>
      <c r="D219" s="462"/>
      <c r="E219" s="467"/>
      <c r="F219" s="467"/>
      <c r="G219" s="467"/>
      <c r="H219" s="467"/>
      <c r="I219" s="467"/>
      <c r="J219" s="467"/>
      <c r="K219" s="467"/>
      <c r="L219" s="467"/>
      <c r="M219" s="467"/>
      <c r="N219" s="467"/>
      <c r="O219" s="467"/>
      <c r="P219" s="467"/>
      <c r="Q219" s="467"/>
      <c r="R219" s="467"/>
      <c r="S219" s="467"/>
      <c r="T219" s="467"/>
      <c r="U219" s="467"/>
      <c r="V219" s="467"/>
      <c r="W219" s="467"/>
      <c r="X219" s="468"/>
      <c r="Y219" s="467"/>
      <c r="Z219" s="467"/>
      <c r="AA219" s="467"/>
      <c r="AB219" s="467"/>
      <c r="AC219" s="467"/>
      <c r="AD219" s="467"/>
      <c r="AE219" s="467"/>
      <c r="AF219" s="467"/>
      <c r="AG219" s="467"/>
      <c r="AH219" s="467"/>
      <c r="AI219" s="467"/>
      <c r="AJ219" s="467"/>
      <c r="AK219" s="467"/>
    </row>
    <row r="220" spans="1:37" ht="22.9" customHeight="1" x14ac:dyDescent="0.25">
      <c r="A220" s="459">
        <v>17</v>
      </c>
      <c r="B220" s="459"/>
      <c r="C220" s="459" t="s">
        <v>8181</v>
      </c>
      <c r="D220" s="410" t="s">
        <v>8182</v>
      </c>
      <c r="E220" s="110" t="s">
        <v>8183</v>
      </c>
      <c r="F220" s="110">
        <v>0.52200000000000002</v>
      </c>
      <c r="G220" s="110">
        <v>1978</v>
      </c>
      <c r="H220" s="110" t="s">
        <v>7779</v>
      </c>
      <c r="I220" s="110">
        <v>9</v>
      </c>
      <c r="J220" s="110" t="s">
        <v>7725</v>
      </c>
      <c r="K220" s="110" t="s">
        <v>7725</v>
      </c>
      <c r="L220" s="110">
        <v>9</v>
      </c>
      <c r="M220" s="410" t="s">
        <v>8182</v>
      </c>
      <c r="N220" s="110" t="s">
        <v>8184</v>
      </c>
      <c r="O220" s="110">
        <v>0.23</v>
      </c>
      <c r="P220" s="110">
        <v>2014</v>
      </c>
      <c r="Q220" s="110" t="s">
        <v>1603</v>
      </c>
      <c r="R220" s="110"/>
      <c r="S220" s="110"/>
      <c r="T220" s="110"/>
      <c r="U220" s="99"/>
      <c r="V220" s="99"/>
      <c r="W220" s="99"/>
      <c r="X220" s="436"/>
      <c r="Y220" s="110"/>
      <c r="Z220" s="99"/>
      <c r="AA220" s="99"/>
      <c r="AB220" s="99"/>
      <c r="AC220" s="99"/>
      <c r="AD220" s="99"/>
      <c r="AE220" s="99"/>
      <c r="AF220" s="99"/>
      <c r="AG220" s="99"/>
      <c r="AH220" s="110"/>
      <c r="AI220" s="110"/>
      <c r="AJ220" s="110"/>
      <c r="AK220" s="110"/>
    </row>
    <row r="221" spans="1:37" ht="22.9" customHeight="1" x14ac:dyDescent="0.25">
      <c r="A221" s="459"/>
      <c r="B221" s="459"/>
      <c r="C221" s="459"/>
      <c r="D221" s="410"/>
      <c r="E221" s="99"/>
      <c r="F221" s="99"/>
      <c r="G221" s="99"/>
      <c r="H221" s="99"/>
      <c r="I221" s="99"/>
      <c r="J221" s="99"/>
      <c r="K221" s="99"/>
      <c r="L221" s="99"/>
      <c r="M221" s="99" t="s">
        <v>8185</v>
      </c>
      <c r="N221" s="110" t="s">
        <v>8186</v>
      </c>
      <c r="O221" s="110">
        <v>0.03</v>
      </c>
      <c r="P221" s="110">
        <v>1990</v>
      </c>
      <c r="Q221" s="110" t="s">
        <v>7773</v>
      </c>
      <c r="R221" s="110"/>
      <c r="S221" s="110"/>
      <c r="T221" s="110"/>
      <c r="U221" s="99"/>
      <c r="V221" s="99"/>
      <c r="W221" s="99"/>
      <c r="X221" s="436"/>
      <c r="Y221" s="110"/>
      <c r="Z221" s="99"/>
      <c r="AA221" s="99"/>
      <c r="AB221" s="99"/>
      <c r="AC221" s="99"/>
      <c r="AD221" s="99"/>
      <c r="AE221" s="99"/>
      <c r="AF221" s="99"/>
      <c r="AG221" s="99"/>
      <c r="AH221" s="110"/>
      <c r="AI221" s="110"/>
      <c r="AJ221" s="110"/>
      <c r="AK221" s="110"/>
    </row>
    <row r="222" spans="1:37" ht="22.9" customHeight="1" x14ac:dyDescent="0.25">
      <c r="A222" s="459"/>
      <c r="B222" s="459"/>
      <c r="C222" s="459"/>
      <c r="D222" s="410"/>
      <c r="E222" s="99"/>
      <c r="F222" s="99"/>
      <c r="G222" s="99"/>
      <c r="H222" s="99"/>
      <c r="I222" s="99"/>
      <c r="J222" s="99"/>
      <c r="K222" s="99"/>
      <c r="L222" s="99"/>
      <c r="M222" s="99" t="s">
        <v>8187</v>
      </c>
      <c r="N222" s="110" t="s">
        <v>8188</v>
      </c>
      <c r="O222" s="110">
        <v>0.18099999999999999</v>
      </c>
      <c r="P222" s="110">
        <v>2007</v>
      </c>
      <c r="Q222" s="110" t="s">
        <v>8189</v>
      </c>
      <c r="R222" s="110"/>
      <c r="S222" s="110"/>
      <c r="T222" s="110"/>
      <c r="U222" s="99"/>
      <c r="V222" s="99"/>
      <c r="W222" s="99"/>
      <c r="X222" s="436"/>
      <c r="Y222" s="110"/>
      <c r="Z222" s="99"/>
      <c r="AA222" s="99"/>
      <c r="AB222" s="99"/>
      <c r="AC222" s="99"/>
      <c r="AD222" s="99"/>
      <c r="AE222" s="99"/>
      <c r="AF222" s="99"/>
      <c r="AG222" s="99"/>
      <c r="AH222" s="110"/>
      <c r="AI222" s="110"/>
      <c r="AJ222" s="110"/>
      <c r="AK222" s="110"/>
    </row>
    <row r="223" spans="1:37" ht="22.9" customHeight="1" x14ac:dyDescent="0.25">
      <c r="A223" s="459"/>
      <c r="B223" s="459"/>
      <c r="C223" s="459"/>
      <c r="D223" s="410"/>
      <c r="E223" s="99"/>
      <c r="F223" s="99"/>
      <c r="G223" s="99"/>
      <c r="H223" s="99"/>
      <c r="I223" s="99"/>
      <c r="J223" s="99"/>
      <c r="K223" s="99"/>
      <c r="L223" s="99"/>
      <c r="M223" s="99"/>
      <c r="N223" s="110"/>
      <c r="O223" s="110"/>
      <c r="P223" s="110"/>
      <c r="Q223" s="110"/>
      <c r="R223" s="110" t="s">
        <v>8190</v>
      </c>
      <c r="S223" s="110" t="s">
        <v>8191</v>
      </c>
      <c r="T223" s="99">
        <v>1990</v>
      </c>
      <c r="U223" s="110" t="s">
        <v>1642</v>
      </c>
      <c r="V223" s="110">
        <f>2*630</f>
        <v>1260</v>
      </c>
      <c r="W223" s="110"/>
      <c r="X223" s="409"/>
      <c r="Y223" s="110"/>
      <c r="Z223" s="99"/>
      <c r="AA223" s="99"/>
      <c r="AB223" s="99"/>
      <c r="AC223" s="99"/>
      <c r="AD223" s="99"/>
      <c r="AE223" s="99"/>
      <c r="AF223" s="99"/>
      <c r="AG223" s="99"/>
      <c r="AH223" s="110"/>
      <c r="AI223" s="110"/>
      <c r="AJ223" s="110"/>
      <c r="AK223" s="110"/>
    </row>
    <row r="224" spans="1:37" ht="28.9" customHeight="1" x14ac:dyDescent="0.25">
      <c r="A224" s="459"/>
      <c r="B224" s="459"/>
      <c r="C224" s="459"/>
      <c r="D224" s="410"/>
      <c r="E224" s="99"/>
      <c r="F224" s="99"/>
      <c r="G224" s="99"/>
      <c r="H224" s="99"/>
      <c r="I224" s="99"/>
      <c r="J224" s="99"/>
      <c r="K224" s="99"/>
      <c r="L224" s="99"/>
      <c r="M224" s="99"/>
      <c r="N224" s="99"/>
      <c r="O224" s="99"/>
      <c r="P224" s="99"/>
      <c r="Q224" s="99"/>
      <c r="R224" s="110"/>
      <c r="S224" s="110"/>
      <c r="T224" s="110"/>
      <c r="U224" s="99"/>
      <c r="V224" s="99"/>
      <c r="W224" s="99" t="s">
        <v>8192</v>
      </c>
      <c r="X224" s="436">
        <f>Z224+AI224</f>
        <v>0.34500000000000003</v>
      </c>
      <c r="Y224" s="110" t="s">
        <v>8193</v>
      </c>
      <c r="Z224" s="110">
        <v>0.32</v>
      </c>
      <c r="AA224" s="110">
        <v>1980</v>
      </c>
      <c r="AB224" s="110" t="s">
        <v>8194</v>
      </c>
      <c r="AC224" s="110">
        <v>10</v>
      </c>
      <c r="AD224" s="110" t="s">
        <v>7725</v>
      </c>
      <c r="AE224" s="110" t="s">
        <v>7725</v>
      </c>
      <c r="AF224" s="110">
        <v>10</v>
      </c>
      <c r="AG224" s="110" t="s">
        <v>8195</v>
      </c>
      <c r="AH224" s="110" t="s">
        <v>8196</v>
      </c>
      <c r="AI224" s="110">
        <v>2.5000000000000001E-2</v>
      </c>
      <c r="AJ224" s="110">
        <v>1980</v>
      </c>
      <c r="AK224" s="110" t="s">
        <v>8197</v>
      </c>
    </row>
    <row r="225" spans="1:37" ht="28.15" customHeight="1" x14ac:dyDescent="0.25">
      <c r="A225" s="459"/>
      <c r="B225" s="459"/>
      <c r="C225" s="459"/>
      <c r="D225" s="410"/>
      <c r="E225" s="99"/>
      <c r="F225" s="99"/>
      <c r="G225" s="99"/>
      <c r="H225" s="99"/>
      <c r="I225" s="99"/>
      <c r="J225" s="99"/>
      <c r="K225" s="99"/>
      <c r="L225" s="99"/>
      <c r="M225" s="99"/>
      <c r="N225" s="99"/>
      <c r="O225" s="99"/>
      <c r="P225" s="99"/>
      <c r="Q225" s="99"/>
      <c r="R225" s="110"/>
      <c r="S225" s="110"/>
      <c r="T225" s="110"/>
      <c r="U225" s="99"/>
      <c r="V225" s="99"/>
      <c r="W225" s="99" t="s">
        <v>8192</v>
      </c>
      <c r="X225" s="436">
        <f>Z225+AI225</f>
        <v>0.15</v>
      </c>
      <c r="Y225" s="110" t="s">
        <v>8198</v>
      </c>
      <c r="Z225" s="110">
        <v>0.11</v>
      </c>
      <c r="AA225" s="110">
        <v>1980</v>
      </c>
      <c r="AB225" s="110" t="s">
        <v>8199</v>
      </c>
      <c r="AC225" s="110">
        <v>4</v>
      </c>
      <c r="AD225" s="110" t="s">
        <v>7725</v>
      </c>
      <c r="AE225" s="110" t="s">
        <v>7725</v>
      </c>
      <c r="AF225" s="110">
        <v>4</v>
      </c>
      <c r="AG225" s="110" t="s">
        <v>8195</v>
      </c>
      <c r="AH225" s="110" t="s">
        <v>8200</v>
      </c>
      <c r="AI225" s="110">
        <v>0.04</v>
      </c>
      <c r="AJ225" s="110">
        <v>1980</v>
      </c>
      <c r="AK225" s="110" t="s">
        <v>164</v>
      </c>
    </row>
    <row r="226" spans="1:37" ht="28.15" customHeight="1" x14ac:dyDescent="0.25">
      <c r="A226" s="459"/>
      <c r="B226" s="459"/>
      <c r="C226" s="459"/>
      <c r="D226" s="410"/>
      <c r="E226" s="99"/>
      <c r="F226" s="99"/>
      <c r="G226" s="99"/>
      <c r="H226" s="99"/>
      <c r="I226" s="99"/>
      <c r="J226" s="99"/>
      <c r="K226" s="99"/>
      <c r="L226" s="99"/>
      <c r="M226" s="99"/>
      <c r="N226" s="99"/>
      <c r="O226" s="99"/>
      <c r="P226" s="99"/>
      <c r="Q226" s="99"/>
      <c r="R226" s="110"/>
      <c r="S226" s="110"/>
      <c r="T226" s="110"/>
      <c r="U226" s="99"/>
      <c r="V226" s="99"/>
      <c r="W226" s="99" t="s">
        <v>8192</v>
      </c>
      <c r="X226" s="436">
        <f>Z226+AI226</f>
        <v>0.26500000000000001</v>
      </c>
      <c r="Y226" s="110" t="s">
        <v>8201</v>
      </c>
      <c r="Z226" s="110">
        <v>0.24</v>
      </c>
      <c r="AA226" s="110">
        <v>1980</v>
      </c>
      <c r="AB226" s="110" t="s">
        <v>8202</v>
      </c>
      <c r="AC226" s="110">
        <v>9</v>
      </c>
      <c r="AD226" s="110" t="s">
        <v>7725</v>
      </c>
      <c r="AE226" s="110" t="s">
        <v>7725</v>
      </c>
      <c r="AF226" s="110">
        <v>9</v>
      </c>
      <c r="AG226" s="110" t="s">
        <v>8195</v>
      </c>
      <c r="AH226" s="110" t="s">
        <v>8203</v>
      </c>
      <c r="AI226" s="110">
        <v>2.5000000000000001E-2</v>
      </c>
      <c r="AJ226" s="110">
        <v>1980</v>
      </c>
      <c r="AK226" s="110" t="s">
        <v>8204</v>
      </c>
    </row>
    <row r="227" spans="1:37" ht="28.15" customHeight="1" x14ac:dyDescent="0.25">
      <c r="A227" s="459"/>
      <c r="B227" s="459"/>
      <c r="C227" s="459"/>
      <c r="D227" s="410"/>
      <c r="E227" s="99"/>
      <c r="F227" s="99"/>
      <c r="G227" s="99"/>
      <c r="H227" s="99"/>
      <c r="I227" s="99"/>
      <c r="J227" s="99"/>
      <c r="K227" s="99"/>
      <c r="L227" s="99"/>
      <c r="M227" s="99"/>
      <c r="N227" s="99"/>
      <c r="O227" s="99"/>
      <c r="P227" s="99"/>
      <c r="Q227" s="99"/>
      <c r="R227" s="110"/>
      <c r="S227" s="110"/>
      <c r="T227" s="110"/>
      <c r="U227" s="99"/>
      <c r="V227" s="99"/>
      <c r="W227" s="99" t="s">
        <v>8192</v>
      </c>
      <c r="X227" s="436">
        <f>Z227+AI227</f>
        <v>0.158</v>
      </c>
      <c r="Y227" s="110" t="s">
        <v>8205</v>
      </c>
      <c r="Z227" s="110">
        <v>0.13300000000000001</v>
      </c>
      <c r="AA227" s="110">
        <v>1980</v>
      </c>
      <c r="AB227" s="110" t="s">
        <v>8206</v>
      </c>
      <c r="AC227" s="110">
        <v>4</v>
      </c>
      <c r="AD227" s="110" t="s">
        <v>7725</v>
      </c>
      <c r="AE227" s="110">
        <v>1</v>
      </c>
      <c r="AF227" s="110">
        <v>5</v>
      </c>
      <c r="AG227" s="110" t="s">
        <v>8195</v>
      </c>
      <c r="AH227" s="110" t="s">
        <v>8207</v>
      </c>
      <c r="AI227" s="110">
        <v>2.5000000000000001E-2</v>
      </c>
      <c r="AJ227" s="110">
        <v>1980</v>
      </c>
      <c r="AK227" s="110" t="s">
        <v>8197</v>
      </c>
    </row>
    <row r="228" spans="1:37" ht="34.5" customHeight="1" x14ac:dyDescent="0.25">
      <c r="A228" s="459"/>
      <c r="B228" s="459"/>
      <c r="C228" s="459"/>
      <c r="D228" s="410"/>
      <c r="E228" s="99"/>
      <c r="F228" s="99"/>
      <c r="G228" s="99"/>
      <c r="H228" s="99"/>
      <c r="I228" s="99"/>
      <c r="J228" s="99"/>
      <c r="K228" s="99"/>
      <c r="L228" s="99"/>
      <c r="M228" s="110" t="s">
        <v>8208</v>
      </c>
      <c r="N228" s="110" t="s">
        <v>8209</v>
      </c>
      <c r="O228" s="110">
        <v>0.56000000000000005</v>
      </c>
      <c r="P228" s="110">
        <v>1990</v>
      </c>
      <c r="Q228" s="110" t="s">
        <v>1260</v>
      </c>
      <c r="R228" s="110"/>
      <c r="S228" s="110"/>
      <c r="T228" s="110"/>
      <c r="U228" s="99"/>
      <c r="V228" s="99"/>
      <c r="W228" s="99"/>
      <c r="X228" s="436"/>
      <c r="Y228" s="110"/>
      <c r="Z228" s="99"/>
      <c r="AA228" s="99"/>
      <c r="AB228" s="99"/>
      <c r="AC228" s="99"/>
      <c r="AD228" s="99"/>
      <c r="AE228" s="99"/>
      <c r="AF228" s="99"/>
      <c r="AG228" s="99"/>
      <c r="AH228" s="110"/>
      <c r="AI228" s="110"/>
      <c r="AJ228" s="110"/>
      <c r="AK228" s="110"/>
    </row>
    <row r="229" spans="1:37" ht="22.9" customHeight="1" x14ac:dyDescent="0.25">
      <c r="A229" s="459"/>
      <c r="B229" s="459"/>
      <c r="C229" s="459"/>
      <c r="D229" s="410"/>
      <c r="E229" s="99"/>
      <c r="F229" s="99"/>
      <c r="G229" s="99"/>
      <c r="H229" s="99"/>
      <c r="I229" s="99"/>
      <c r="J229" s="99"/>
      <c r="K229" s="99"/>
      <c r="L229" s="99"/>
      <c r="M229" s="99"/>
      <c r="N229" s="99"/>
      <c r="O229" s="99"/>
      <c r="P229" s="99"/>
      <c r="Q229" s="99"/>
      <c r="R229" s="110" t="s">
        <v>8210</v>
      </c>
      <c r="S229" s="110" t="s">
        <v>8211</v>
      </c>
      <c r="T229" s="110">
        <v>1990</v>
      </c>
      <c r="U229" s="110" t="s">
        <v>1642</v>
      </c>
      <c r="V229" s="110">
        <f>2*160</f>
        <v>320</v>
      </c>
      <c r="W229" s="110"/>
      <c r="X229" s="409"/>
      <c r="Y229" s="110"/>
      <c r="Z229" s="99"/>
      <c r="AA229" s="99"/>
      <c r="AB229" s="99"/>
      <c r="AC229" s="99"/>
      <c r="AD229" s="99"/>
      <c r="AE229" s="99"/>
      <c r="AF229" s="99"/>
      <c r="AG229" s="99"/>
      <c r="AH229" s="110"/>
      <c r="AI229" s="110"/>
      <c r="AJ229" s="110"/>
      <c r="AK229" s="110"/>
    </row>
    <row r="230" spans="1:37" ht="28.9" customHeight="1" x14ac:dyDescent="0.25">
      <c r="A230" s="459"/>
      <c r="B230" s="459"/>
      <c r="C230" s="459"/>
      <c r="D230" s="410"/>
      <c r="E230" s="99"/>
      <c r="F230" s="99"/>
      <c r="G230" s="99"/>
      <c r="H230" s="99"/>
      <c r="I230" s="99"/>
      <c r="J230" s="99"/>
      <c r="K230" s="99"/>
      <c r="L230" s="99"/>
      <c r="M230" s="99"/>
      <c r="N230" s="99"/>
      <c r="O230" s="99"/>
      <c r="P230" s="99"/>
      <c r="Q230" s="99"/>
      <c r="R230" s="110"/>
      <c r="S230" s="110"/>
      <c r="T230" s="110"/>
      <c r="U230" s="99"/>
      <c r="V230" s="99"/>
      <c r="W230" s="99" t="s">
        <v>8212</v>
      </c>
      <c r="X230" s="436">
        <f>Z230+AI230</f>
        <v>0.22500000000000001</v>
      </c>
      <c r="Y230" s="110" t="s">
        <v>8213</v>
      </c>
      <c r="Z230" s="110">
        <v>0.19</v>
      </c>
      <c r="AA230" s="110">
        <v>2013</v>
      </c>
      <c r="AB230" s="110" t="s">
        <v>8214</v>
      </c>
      <c r="AC230" s="110" t="s">
        <v>7725</v>
      </c>
      <c r="AD230" s="110" t="s">
        <v>7725</v>
      </c>
      <c r="AE230" s="110">
        <v>6</v>
      </c>
      <c r="AF230" s="110">
        <v>6</v>
      </c>
      <c r="AG230" s="110" t="s">
        <v>8212</v>
      </c>
      <c r="AH230" s="110" t="s">
        <v>8215</v>
      </c>
      <c r="AI230" s="110">
        <v>3.5000000000000003E-2</v>
      </c>
      <c r="AJ230" s="110">
        <v>2013</v>
      </c>
      <c r="AK230" s="110" t="s">
        <v>8216</v>
      </c>
    </row>
    <row r="231" spans="1:37" ht="15.6" customHeight="1" x14ac:dyDescent="0.25">
      <c r="A231" s="461"/>
      <c r="B231" s="467"/>
      <c r="C231" s="467"/>
      <c r="D231" s="462"/>
      <c r="E231" s="467"/>
      <c r="F231" s="467"/>
      <c r="G231" s="467"/>
      <c r="H231" s="467"/>
      <c r="I231" s="467"/>
      <c r="J231" s="467"/>
      <c r="K231" s="467"/>
      <c r="L231" s="467"/>
      <c r="M231" s="467"/>
      <c r="N231" s="467"/>
      <c r="O231" s="467"/>
      <c r="P231" s="467"/>
      <c r="Q231" s="467"/>
      <c r="R231" s="467"/>
      <c r="S231" s="467"/>
      <c r="T231" s="467"/>
      <c r="U231" s="467"/>
      <c r="V231" s="467"/>
      <c r="W231" s="467"/>
      <c r="X231" s="468"/>
      <c r="Y231" s="467"/>
      <c r="Z231" s="467"/>
      <c r="AA231" s="467"/>
      <c r="AB231" s="467"/>
      <c r="AC231" s="467"/>
      <c r="AD231" s="467"/>
      <c r="AE231" s="467"/>
      <c r="AF231" s="467"/>
      <c r="AG231" s="467"/>
      <c r="AH231" s="467"/>
      <c r="AI231" s="467"/>
      <c r="AJ231" s="467"/>
      <c r="AK231" s="467"/>
    </row>
    <row r="232" spans="1:37" ht="22.15" customHeight="1" x14ac:dyDescent="0.25">
      <c r="A232" s="459">
        <v>18</v>
      </c>
      <c r="B232" s="459"/>
      <c r="C232" s="459" t="s">
        <v>8217</v>
      </c>
      <c r="D232" s="410"/>
      <c r="E232" s="99"/>
      <c r="F232" s="99"/>
      <c r="G232" s="99"/>
      <c r="H232" s="99"/>
      <c r="I232" s="99"/>
      <c r="J232" s="99"/>
      <c r="K232" s="99"/>
      <c r="L232" s="99"/>
      <c r="M232" s="99" t="s">
        <v>8218</v>
      </c>
      <c r="N232" s="110" t="s">
        <v>8219</v>
      </c>
      <c r="O232" s="110">
        <v>0.56000000000000005</v>
      </c>
      <c r="P232" s="110">
        <v>1980</v>
      </c>
      <c r="Q232" s="110" t="s">
        <v>7773</v>
      </c>
      <c r="R232" s="110"/>
      <c r="S232" s="110"/>
      <c r="T232" s="110"/>
      <c r="U232" s="99"/>
      <c r="V232" s="99"/>
      <c r="W232" s="99"/>
      <c r="X232" s="436"/>
      <c r="Y232" s="110"/>
      <c r="Z232" s="99"/>
      <c r="AA232" s="99"/>
      <c r="AB232" s="99"/>
      <c r="AC232" s="99"/>
      <c r="AD232" s="99"/>
      <c r="AE232" s="99"/>
      <c r="AF232" s="99"/>
      <c r="AG232" s="99"/>
      <c r="AH232" s="110"/>
      <c r="AI232" s="110"/>
      <c r="AJ232" s="110"/>
      <c r="AK232" s="110"/>
    </row>
    <row r="233" spans="1:37" ht="22.15" customHeight="1" x14ac:dyDescent="0.25">
      <c r="A233" s="459"/>
      <c r="B233" s="459"/>
      <c r="C233" s="459"/>
      <c r="D233" s="410"/>
      <c r="E233" s="99"/>
      <c r="F233" s="99"/>
      <c r="G233" s="99"/>
      <c r="H233" s="99"/>
      <c r="I233" s="99"/>
      <c r="J233" s="99"/>
      <c r="K233" s="99"/>
      <c r="L233" s="99"/>
      <c r="M233" s="99"/>
      <c r="N233" s="99"/>
      <c r="O233" s="99"/>
      <c r="P233" s="99"/>
      <c r="Q233" s="99"/>
      <c r="R233" s="110" t="s">
        <v>8220</v>
      </c>
      <c r="S233" s="110" t="s">
        <v>657</v>
      </c>
      <c r="T233" s="99">
        <v>2003</v>
      </c>
      <c r="U233" s="110" t="s">
        <v>1642</v>
      </c>
      <c r="V233" s="110">
        <f>2*400</f>
        <v>800</v>
      </c>
      <c r="W233" s="110"/>
      <c r="X233" s="409"/>
      <c r="Y233" s="110"/>
      <c r="Z233" s="99"/>
      <c r="AA233" s="99"/>
      <c r="AB233" s="99"/>
      <c r="AC233" s="99"/>
      <c r="AD233" s="99"/>
      <c r="AE233" s="99"/>
      <c r="AF233" s="99"/>
      <c r="AG233" s="99"/>
      <c r="AH233" s="110"/>
      <c r="AI233" s="110"/>
      <c r="AJ233" s="110"/>
      <c r="AK233" s="110"/>
    </row>
    <row r="234" spans="1:37" ht="28.15" customHeight="1" x14ac:dyDescent="0.25">
      <c r="A234" s="459"/>
      <c r="B234" s="459"/>
      <c r="C234" s="459"/>
      <c r="D234" s="410"/>
      <c r="E234" s="99"/>
      <c r="F234" s="99"/>
      <c r="G234" s="99"/>
      <c r="H234" s="99"/>
      <c r="I234" s="99"/>
      <c r="J234" s="99"/>
      <c r="K234" s="99"/>
      <c r="L234" s="99"/>
      <c r="M234" s="99"/>
      <c r="N234" s="99"/>
      <c r="O234" s="99"/>
      <c r="P234" s="99"/>
      <c r="Q234" s="99"/>
      <c r="R234" s="110"/>
      <c r="S234" s="110"/>
      <c r="T234" s="110"/>
      <c r="U234" s="99"/>
      <c r="V234" s="99"/>
      <c r="W234" s="99" t="s">
        <v>8221</v>
      </c>
      <c r="X234" s="436">
        <f t="shared" ref="X234:X239" si="1">Z234+AI234</f>
        <v>0.25600000000000001</v>
      </c>
      <c r="Y234" s="110" t="s">
        <v>8222</v>
      </c>
      <c r="Z234" s="110">
        <v>0.19600000000000001</v>
      </c>
      <c r="AA234" s="110">
        <v>2003</v>
      </c>
      <c r="AB234" s="110" t="s">
        <v>8223</v>
      </c>
      <c r="AC234" s="110">
        <v>5</v>
      </c>
      <c r="AD234" s="110" t="s">
        <v>7725</v>
      </c>
      <c r="AE234" s="110" t="s">
        <v>7725</v>
      </c>
      <c r="AF234" s="110">
        <v>5</v>
      </c>
      <c r="AG234" s="110" t="s">
        <v>4205</v>
      </c>
      <c r="AH234" s="110" t="s">
        <v>8224</v>
      </c>
      <c r="AI234" s="110">
        <v>0.06</v>
      </c>
      <c r="AJ234" s="110">
        <v>2005</v>
      </c>
      <c r="AK234" s="110" t="s">
        <v>8225</v>
      </c>
    </row>
    <row r="235" spans="1:37" ht="28.15" customHeight="1" x14ac:dyDescent="0.25">
      <c r="A235" s="459"/>
      <c r="B235" s="459"/>
      <c r="C235" s="459"/>
      <c r="D235" s="410"/>
      <c r="E235" s="99"/>
      <c r="F235" s="99"/>
      <c r="G235" s="99"/>
      <c r="H235" s="99"/>
      <c r="I235" s="99"/>
      <c r="J235" s="99"/>
      <c r="K235" s="99"/>
      <c r="L235" s="99"/>
      <c r="M235" s="99"/>
      <c r="N235" s="99"/>
      <c r="O235" s="99"/>
      <c r="P235" s="99"/>
      <c r="Q235" s="99"/>
      <c r="R235" s="110"/>
      <c r="S235" s="110"/>
      <c r="T235" s="110"/>
      <c r="U235" s="99"/>
      <c r="V235" s="99"/>
      <c r="W235" s="99" t="s">
        <v>8221</v>
      </c>
      <c r="X235" s="436">
        <f t="shared" si="1"/>
        <v>0.19900000000000001</v>
      </c>
      <c r="Y235" s="110" t="s">
        <v>8226</v>
      </c>
      <c r="Z235" s="110">
        <v>0.16900000000000001</v>
      </c>
      <c r="AA235" s="110">
        <v>2003</v>
      </c>
      <c r="AB235" s="110" t="s">
        <v>8227</v>
      </c>
      <c r="AC235" s="110">
        <v>9</v>
      </c>
      <c r="AD235" s="110" t="s">
        <v>7725</v>
      </c>
      <c r="AE235" s="110" t="s">
        <v>7725</v>
      </c>
      <c r="AF235" s="110">
        <v>9</v>
      </c>
      <c r="AG235" s="110" t="s">
        <v>4205</v>
      </c>
      <c r="AH235" s="110" t="s">
        <v>8228</v>
      </c>
      <c r="AI235" s="110">
        <v>0.03</v>
      </c>
      <c r="AJ235" s="110">
        <v>2003</v>
      </c>
      <c r="AK235" s="110" t="s">
        <v>6931</v>
      </c>
    </row>
    <row r="236" spans="1:37" ht="43.15" customHeight="1" x14ac:dyDescent="0.25">
      <c r="A236" s="459"/>
      <c r="B236" s="459"/>
      <c r="C236" s="459"/>
      <c r="D236" s="410"/>
      <c r="E236" s="99"/>
      <c r="F236" s="99"/>
      <c r="G236" s="99"/>
      <c r="H236" s="99"/>
      <c r="I236" s="99"/>
      <c r="J236" s="99"/>
      <c r="K236" s="99"/>
      <c r="L236" s="99"/>
      <c r="M236" s="99"/>
      <c r="N236" s="99"/>
      <c r="O236" s="99"/>
      <c r="P236" s="99"/>
      <c r="Q236" s="99"/>
      <c r="R236" s="110"/>
      <c r="S236" s="110"/>
      <c r="T236" s="110"/>
      <c r="U236" s="99"/>
      <c r="V236" s="99"/>
      <c r="W236" s="99" t="s">
        <v>8221</v>
      </c>
      <c r="X236" s="436">
        <f t="shared" si="1"/>
        <v>0.44999999999999996</v>
      </c>
      <c r="Y236" s="110" t="s">
        <v>8229</v>
      </c>
      <c r="Z236" s="110">
        <v>0.42</v>
      </c>
      <c r="AA236" s="110">
        <v>1987</v>
      </c>
      <c r="AB236" s="110" t="s">
        <v>8230</v>
      </c>
      <c r="AC236" s="110">
        <v>14</v>
      </c>
      <c r="AD236" s="110" t="s">
        <v>7725</v>
      </c>
      <c r="AE236" s="110" t="s">
        <v>7725</v>
      </c>
      <c r="AF236" s="110">
        <v>14</v>
      </c>
      <c r="AG236" s="110" t="s">
        <v>4205</v>
      </c>
      <c r="AH236" s="110" t="s">
        <v>8231</v>
      </c>
      <c r="AI236" s="110">
        <v>0.03</v>
      </c>
      <c r="AJ236" s="110">
        <v>2003</v>
      </c>
      <c r="AK236" s="110" t="s">
        <v>8232</v>
      </c>
    </row>
    <row r="237" spans="1:37" ht="28.15" customHeight="1" x14ac:dyDescent="0.25">
      <c r="A237" s="459"/>
      <c r="B237" s="459"/>
      <c r="C237" s="459"/>
      <c r="D237" s="410"/>
      <c r="E237" s="99"/>
      <c r="F237" s="99"/>
      <c r="G237" s="99"/>
      <c r="H237" s="99"/>
      <c r="I237" s="99"/>
      <c r="J237" s="99"/>
      <c r="K237" s="99"/>
      <c r="L237" s="99"/>
      <c r="M237" s="99"/>
      <c r="N237" s="99"/>
      <c r="O237" s="99"/>
      <c r="P237" s="99"/>
      <c r="Q237" s="99"/>
      <c r="R237" s="110"/>
      <c r="S237" s="110"/>
      <c r="T237" s="110"/>
      <c r="U237" s="99"/>
      <c r="V237" s="99"/>
      <c r="W237" s="99" t="s">
        <v>8221</v>
      </c>
      <c r="X237" s="436">
        <f t="shared" si="1"/>
        <v>9.5000000000000001E-2</v>
      </c>
      <c r="Y237" s="110" t="s">
        <v>8233</v>
      </c>
      <c r="Z237" s="110">
        <v>7.0000000000000007E-2</v>
      </c>
      <c r="AA237" s="110">
        <v>2003</v>
      </c>
      <c r="AB237" s="110" t="s">
        <v>8234</v>
      </c>
      <c r="AC237" s="110">
        <v>2</v>
      </c>
      <c r="AD237" s="110" t="s">
        <v>7725</v>
      </c>
      <c r="AE237" s="110" t="s">
        <v>7725</v>
      </c>
      <c r="AF237" s="110">
        <v>2</v>
      </c>
      <c r="AG237" s="110" t="s">
        <v>4205</v>
      </c>
      <c r="AH237" s="110" t="s">
        <v>8235</v>
      </c>
      <c r="AI237" s="110">
        <v>2.5000000000000001E-2</v>
      </c>
      <c r="AJ237" s="110">
        <v>2003</v>
      </c>
      <c r="AK237" s="110" t="s">
        <v>8236</v>
      </c>
    </row>
    <row r="238" spans="1:37" ht="33" customHeight="1" x14ac:dyDescent="0.25">
      <c r="A238" s="459"/>
      <c r="B238" s="459"/>
      <c r="C238" s="459"/>
      <c r="D238" s="410"/>
      <c r="E238" s="99"/>
      <c r="F238" s="99"/>
      <c r="G238" s="99"/>
      <c r="H238" s="99"/>
      <c r="I238" s="99"/>
      <c r="J238" s="99"/>
      <c r="K238" s="99"/>
      <c r="L238" s="99"/>
      <c r="M238" s="99"/>
      <c r="N238" s="99"/>
      <c r="O238" s="99"/>
      <c r="P238" s="99"/>
      <c r="Q238" s="99"/>
      <c r="R238" s="110"/>
      <c r="S238" s="110"/>
      <c r="T238" s="110"/>
      <c r="U238" s="99"/>
      <c r="V238" s="99"/>
      <c r="W238" s="99" t="s">
        <v>8221</v>
      </c>
      <c r="X238" s="436">
        <f t="shared" si="1"/>
        <v>0.59299999999999997</v>
      </c>
      <c r="Y238" s="110" t="s">
        <v>8237</v>
      </c>
      <c r="Z238" s="110">
        <v>0.53300000000000003</v>
      </c>
      <c r="AA238" s="110">
        <v>2003</v>
      </c>
      <c r="AB238" s="110" t="s">
        <v>8206</v>
      </c>
      <c r="AC238" s="110">
        <v>10</v>
      </c>
      <c r="AD238" s="110" t="s">
        <v>7725</v>
      </c>
      <c r="AE238" s="110">
        <v>1</v>
      </c>
      <c r="AF238" s="110">
        <v>11</v>
      </c>
      <c r="AG238" s="110" t="s">
        <v>4205</v>
      </c>
      <c r="AH238" s="110" t="s">
        <v>8238</v>
      </c>
      <c r="AI238" s="110">
        <v>0.06</v>
      </c>
      <c r="AJ238" s="110">
        <v>2003</v>
      </c>
      <c r="AK238" s="110" t="s">
        <v>8232</v>
      </c>
    </row>
    <row r="239" spans="1:37" ht="33" customHeight="1" x14ac:dyDescent="0.25">
      <c r="A239" s="459"/>
      <c r="B239" s="459"/>
      <c r="C239" s="459"/>
      <c r="D239" s="410"/>
      <c r="E239" s="99"/>
      <c r="F239" s="99"/>
      <c r="G239" s="99"/>
      <c r="H239" s="99"/>
      <c r="I239" s="99"/>
      <c r="J239" s="99"/>
      <c r="K239" s="99"/>
      <c r="L239" s="99"/>
      <c r="M239" s="99"/>
      <c r="N239" s="99"/>
      <c r="O239" s="99"/>
      <c r="P239" s="99"/>
      <c r="Q239" s="99"/>
      <c r="R239" s="110"/>
      <c r="S239" s="110"/>
      <c r="T239" s="110"/>
      <c r="U239" s="99"/>
      <c r="V239" s="99"/>
      <c r="W239" s="99" t="s">
        <v>8221</v>
      </c>
      <c r="X239" s="436">
        <f t="shared" si="1"/>
        <v>0.19</v>
      </c>
      <c r="Y239" s="110" t="s">
        <v>8239</v>
      </c>
      <c r="Z239" s="110">
        <v>0.14000000000000001</v>
      </c>
      <c r="AA239" s="110">
        <v>2019</v>
      </c>
      <c r="AB239" s="110" t="s">
        <v>373</v>
      </c>
      <c r="AC239" s="110">
        <v>7</v>
      </c>
      <c r="AD239" s="110" t="s">
        <v>7725</v>
      </c>
      <c r="AE239" s="110" t="s">
        <v>7725</v>
      </c>
      <c r="AF239" s="110">
        <v>7</v>
      </c>
      <c r="AG239" s="110" t="s">
        <v>4205</v>
      </c>
      <c r="AH239" s="110" t="s">
        <v>8240</v>
      </c>
      <c r="AI239" s="110">
        <v>0.05</v>
      </c>
      <c r="AJ239" s="110">
        <v>2019</v>
      </c>
      <c r="AK239" s="110" t="s">
        <v>8236</v>
      </c>
    </row>
    <row r="240" spans="1:37" ht="33" customHeight="1" x14ac:dyDescent="0.25">
      <c r="A240" s="459"/>
      <c r="B240" s="459"/>
      <c r="C240" s="459"/>
      <c r="D240" s="410"/>
      <c r="E240" s="99"/>
      <c r="F240" s="99"/>
      <c r="G240" s="99"/>
      <c r="H240" s="99"/>
      <c r="I240" s="99"/>
      <c r="J240" s="99"/>
      <c r="K240" s="99"/>
      <c r="L240" s="99"/>
      <c r="M240" s="99"/>
      <c r="N240" s="99"/>
      <c r="O240" s="99"/>
      <c r="P240" s="99"/>
      <c r="Q240" s="99"/>
      <c r="R240" s="110"/>
      <c r="S240" s="110"/>
      <c r="T240" s="110"/>
      <c r="U240" s="99"/>
      <c r="V240" s="99"/>
      <c r="W240" s="99"/>
      <c r="X240" s="436"/>
      <c r="Y240" s="110"/>
      <c r="Z240" s="99"/>
      <c r="AA240" s="99"/>
      <c r="AB240" s="99"/>
      <c r="AC240" s="99"/>
      <c r="AD240" s="99"/>
      <c r="AE240" s="99"/>
      <c r="AF240" s="99"/>
      <c r="AG240" s="99" t="s">
        <v>8241</v>
      </c>
      <c r="AH240" s="110" t="s">
        <v>8242</v>
      </c>
      <c r="AI240" s="110">
        <v>3.5000000000000003E-2</v>
      </c>
      <c r="AJ240" s="110">
        <v>2019</v>
      </c>
      <c r="AK240" s="110" t="s">
        <v>8236</v>
      </c>
    </row>
    <row r="241" spans="1:37" ht="33" customHeight="1" x14ac:dyDescent="0.25">
      <c r="A241" s="459"/>
      <c r="B241" s="459"/>
      <c r="C241" s="459"/>
      <c r="D241" s="410"/>
      <c r="E241" s="99"/>
      <c r="F241" s="99"/>
      <c r="G241" s="99"/>
      <c r="H241" s="99"/>
      <c r="I241" s="99"/>
      <c r="J241" s="99"/>
      <c r="K241" s="99"/>
      <c r="L241" s="99"/>
      <c r="M241" s="99"/>
      <c r="N241" s="99"/>
      <c r="O241" s="99"/>
      <c r="P241" s="99"/>
      <c r="Q241" s="99"/>
      <c r="R241" s="110"/>
      <c r="S241" s="110"/>
      <c r="T241" s="110"/>
      <c r="U241" s="99"/>
      <c r="V241" s="99"/>
      <c r="W241" s="99"/>
      <c r="X241" s="436"/>
      <c r="Y241" s="110"/>
      <c r="Z241" s="99"/>
      <c r="AA241" s="99"/>
      <c r="AB241" s="99"/>
      <c r="AC241" s="99"/>
      <c r="AD241" s="99"/>
      <c r="AE241" s="99"/>
      <c r="AF241" s="99"/>
      <c r="AG241" s="99" t="s">
        <v>8221</v>
      </c>
      <c r="AH241" s="110" t="s">
        <v>8243</v>
      </c>
      <c r="AI241" s="110">
        <v>0.06</v>
      </c>
      <c r="AJ241" s="110">
        <v>1988</v>
      </c>
      <c r="AK241" s="110" t="s">
        <v>8244</v>
      </c>
    </row>
    <row r="242" spans="1:37" ht="33" customHeight="1" x14ac:dyDescent="0.25">
      <c r="A242" s="459"/>
      <c r="B242" s="459"/>
      <c r="C242" s="459"/>
      <c r="D242" s="410"/>
      <c r="E242" s="99"/>
      <c r="F242" s="99"/>
      <c r="G242" s="99"/>
      <c r="H242" s="99"/>
      <c r="I242" s="99"/>
      <c r="J242" s="99"/>
      <c r="K242" s="99"/>
      <c r="L242" s="99"/>
      <c r="M242" s="99"/>
      <c r="N242" s="99"/>
      <c r="O242" s="99"/>
      <c r="P242" s="99"/>
      <c r="Q242" s="99"/>
      <c r="R242" s="110"/>
      <c r="S242" s="110"/>
      <c r="T242" s="110"/>
      <c r="U242" s="99"/>
      <c r="V242" s="99"/>
      <c r="W242" s="99"/>
      <c r="X242" s="436"/>
      <c r="Y242" s="110"/>
      <c r="Z242" s="99"/>
      <c r="AA242" s="99"/>
      <c r="AB242" s="99"/>
      <c r="AC242" s="99"/>
      <c r="AD242" s="99"/>
      <c r="AE242" s="99"/>
      <c r="AF242" s="99"/>
      <c r="AG242" s="99" t="s">
        <v>8221</v>
      </c>
      <c r="AH242" s="110" t="s">
        <v>8245</v>
      </c>
      <c r="AI242" s="110">
        <v>0.06</v>
      </c>
      <c r="AJ242" s="110">
        <v>1988</v>
      </c>
      <c r="AK242" s="110" t="s">
        <v>8246</v>
      </c>
    </row>
    <row r="243" spans="1:37" ht="33" customHeight="1" x14ac:dyDescent="0.25">
      <c r="A243" s="459"/>
      <c r="B243" s="459"/>
      <c r="C243" s="459"/>
      <c r="D243" s="410"/>
      <c r="E243" s="99"/>
      <c r="F243" s="99"/>
      <c r="G243" s="99"/>
      <c r="H243" s="99"/>
      <c r="I243" s="99"/>
      <c r="J243" s="99"/>
      <c r="K243" s="99"/>
      <c r="L243" s="99"/>
      <c r="M243" s="99"/>
      <c r="N243" s="99"/>
      <c r="O243" s="99"/>
      <c r="P243" s="99"/>
      <c r="Q243" s="99"/>
      <c r="R243" s="110"/>
      <c r="S243" s="110"/>
      <c r="T243" s="110"/>
      <c r="U243" s="99"/>
      <c r="V243" s="99"/>
      <c r="W243" s="99"/>
      <c r="X243" s="436"/>
      <c r="Y243" s="110"/>
      <c r="Z243" s="99"/>
      <c r="AA243" s="99"/>
      <c r="AB243" s="99"/>
      <c r="AC243" s="99"/>
      <c r="AD243" s="99"/>
      <c r="AE243" s="99"/>
      <c r="AF243" s="99"/>
      <c r="AG243" s="99" t="s">
        <v>8221</v>
      </c>
      <c r="AH243" s="110" t="s">
        <v>8247</v>
      </c>
      <c r="AI243" s="110">
        <v>0.04</v>
      </c>
      <c r="AJ243" s="110">
        <v>1988</v>
      </c>
      <c r="AK243" s="110" t="s">
        <v>8248</v>
      </c>
    </row>
    <row r="244" spans="1:37" ht="18" customHeight="1" x14ac:dyDescent="0.25">
      <c r="A244" s="461"/>
      <c r="B244" s="467"/>
      <c r="C244" s="467"/>
      <c r="D244" s="462"/>
      <c r="E244" s="467"/>
      <c r="F244" s="467"/>
      <c r="G244" s="467"/>
      <c r="H244" s="467"/>
      <c r="I244" s="467"/>
      <c r="J244" s="467"/>
      <c r="K244" s="467"/>
      <c r="L244" s="467"/>
      <c r="M244" s="467"/>
      <c r="N244" s="467"/>
      <c r="O244" s="467"/>
      <c r="P244" s="467"/>
      <c r="Q244" s="467"/>
      <c r="R244" s="467"/>
      <c r="S244" s="467"/>
      <c r="T244" s="467"/>
      <c r="U244" s="467"/>
      <c r="V244" s="467"/>
      <c r="W244" s="467"/>
      <c r="X244" s="468"/>
      <c r="Y244" s="467"/>
      <c r="Z244" s="467"/>
      <c r="AA244" s="467"/>
      <c r="AB244" s="467"/>
      <c r="AC244" s="467"/>
      <c r="AD244" s="467"/>
      <c r="AE244" s="467"/>
      <c r="AF244" s="467"/>
      <c r="AG244" s="467"/>
      <c r="AH244" s="467"/>
      <c r="AI244" s="467"/>
      <c r="AJ244" s="467"/>
      <c r="AK244" s="467"/>
    </row>
    <row r="245" spans="1:37" ht="22.15" customHeight="1" x14ac:dyDescent="0.25">
      <c r="A245" s="459">
        <v>19</v>
      </c>
      <c r="B245" s="459"/>
      <c r="C245" s="459" t="s">
        <v>8249</v>
      </c>
      <c r="D245" s="410"/>
      <c r="E245" s="99"/>
      <c r="F245" s="99"/>
      <c r="G245" s="99"/>
      <c r="H245" s="99"/>
      <c r="I245" s="99"/>
      <c r="J245" s="99"/>
      <c r="K245" s="99"/>
      <c r="L245" s="99"/>
      <c r="M245" s="99" t="s">
        <v>8250</v>
      </c>
      <c r="N245" s="110" t="s">
        <v>8251</v>
      </c>
      <c r="O245" s="110">
        <v>0.16</v>
      </c>
      <c r="P245" s="110">
        <v>1980</v>
      </c>
      <c r="Q245" s="110" t="s">
        <v>7773</v>
      </c>
      <c r="R245" s="110"/>
      <c r="S245" s="110"/>
      <c r="T245" s="110"/>
      <c r="U245" s="99"/>
      <c r="V245" s="99"/>
      <c r="W245" s="99"/>
      <c r="X245" s="436"/>
      <c r="Y245" s="110"/>
      <c r="Z245" s="99"/>
      <c r="AA245" s="99"/>
      <c r="AB245" s="99"/>
      <c r="AC245" s="99"/>
      <c r="AD245" s="99"/>
      <c r="AE245" s="99"/>
      <c r="AF245" s="99"/>
      <c r="AG245" s="99"/>
      <c r="AH245" s="110"/>
      <c r="AI245" s="110"/>
      <c r="AJ245" s="110"/>
      <c r="AK245" s="110"/>
    </row>
    <row r="246" spans="1:37" ht="22.15" customHeight="1" x14ac:dyDescent="0.25">
      <c r="A246" s="459"/>
      <c r="B246" s="459"/>
      <c r="C246" s="459"/>
      <c r="D246" s="410"/>
      <c r="E246" s="99"/>
      <c r="F246" s="99"/>
      <c r="G246" s="99"/>
      <c r="H246" s="99"/>
      <c r="I246" s="99"/>
      <c r="J246" s="99"/>
      <c r="K246" s="99"/>
      <c r="L246" s="99"/>
      <c r="M246" s="99"/>
      <c r="N246" s="99"/>
      <c r="O246" s="99"/>
      <c r="P246" s="99"/>
      <c r="Q246" s="99"/>
      <c r="R246" s="110" t="s">
        <v>5965</v>
      </c>
      <c r="S246" s="110" t="s">
        <v>8252</v>
      </c>
      <c r="T246" s="99">
        <v>1959</v>
      </c>
      <c r="U246" s="110" t="s">
        <v>1642</v>
      </c>
      <c r="V246" s="110">
        <v>400</v>
      </c>
      <c r="W246" s="110"/>
      <c r="X246" s="409"/>
      <c r="Y246" s="110"/>
      <c r="Z246" s="99"/>
      <c r="AA246" s="99"/>
      <c r="AB246" s="99"/>
      <c r="AC246" s="99"/>
      <c r="AD246" s="99"/>
      <c r="AE246" s="99"/>
      <c r="AF246" s="99"/>
      <c r="AG246" s="99"/>
      <c r="AH246" s="110"/>
      <c r="AI246" s="110"/>
      <c r="AJ246" s="110"/>
      <c r="AK246" s="110"/>
    </row>
    <row r="247" spans="1:37" ht="32.450000000000003" customHeight="1" x14ac:dyDescent="0.25">
      <c r="A247" s="459"/>
      <c r="B247" s="459"/>
      <c r="C247" s="459"/>
      <c r="D247" s="410"/>
      <c r="E247" s="99"/>
      <c r="F247" s="99"/>
      <c r="G247" s="99"/>
      <c r="H247" s="99"/>
      <c r="I247" s="99"/>
      <c r="J247" s="99"/>
      <c r="K247" s="99"/>
      <c r="L247" s="99"/>
      <c r="M247" s="99"/>
      <c r="N247" s="99"/>
      <c r="O247" s="99"/>
      <c r="P247" s="99"/>
      <c r="Q247" s="99"/>
      <c r="R247" s="110"/>
      <c r="S247" s="110"/>
      <c r="T247" s="110"/>
      <c r="U247" s="99"/>
      <c r="V247" s="99"/>
      <c r="W247" s="99" t="s">
        <v>8253</v>
      </c>
      <c r="X247" s="436">
        <f>Z247+AI247</f>
        <v>0.26400000000000001</v>
      </c>
      <c r="Y247" s="110" t="s">
        <v>8254</v>
      </c>
      <c r="Z247" s="110">
        <v>0.23400000000000001</v>
      </c>
      <c r="AA247" s="110">
        <v>2007</v>
      </c>
      <c r="AB247" s="110" t="s">
        <v>8255</v>
      </c>
      <c r="AC247" s="110" t="s">
        <v>7725</v>
      </c>
      <c r="AD247" s="110" t="s">
        <v>7725</v>
      </c>
      <c r="AE247" s="110" t="s">
        <v>7725</v>
      </c>
      <c r="AF247" s="110" t="s">
        <v>7725</v>
      </c>
      <c r="AG247" s="110" t="s">
        <v>8253</v>
      </c>
      <c r="AH247" s="110" t="s">
        <v>8256</v>
      </c>
      <c r="AI247" s="110">
        <v>0.03</v>
      </c>
      <c r="AJ247" s="110">
        <v>1968</v>
      </c>
      <c r="AK247" s="110" t="s">
        <v>8257</v>
      </c>
    </row>
    <row r="248" spans="1:37" ht="32.450000000000003" customHeight="1" x14ac:dyDescent="0.25">
      <c r="A248" s="459"/>
      <c r="B248" s="459"/>
      <c r="C248" s="459"/>
      <c r="D248" s="410"/>
      <c r="E248" s="99"/>
      <c r="F248" s="99"/>
      <c r="G248" s="99"/>
      <c r="H248" s="99"/>
      <c r="I248" s="99"/>
      <c r="J248" s="99"/>
      <c r="K248" s="99"/>
      <c r="L248" s="99"/>
      <c r="M248" s="99"/>
      <c r="N248" s="99"/>
      <c r="O248" s="99"/>
      <c r="P248" s="99"/>
      <c r="Q248" s="99"/>
      <c r="R248" s="110"/>
      <c r="S248" s="110"/>
      <c r="T248" s="110"/>
      <c r="U248" s="99"/>
      <c r="V248" s="99"/>
      <c r="W248" s="99" t="s">
        <v>8258</v>
      </c>
      <c r="X248" s="436">
        <f>Z248+AI248</f>
        <v>0.28500000000000003</v>
      </c>
      <c r="Y248" s="110" t="s">
        <v>8259</v>
      </c>
      <c r="Z248" s="110">
        <v>0.22500000000000001</v>
      </c>
      <c r="AA248" s="110">
        <v>2019</v>
      </c>
      <c r="AB248" s="110" t="s">
        <v>8260</v>
      </c>
      <c r="AC248" s="110">
        <v>8</v>
      </c>
      <c r="AD248" s="110" t="s">
        <v>7725</v>
      </c>
      <c r="AE248" s="110" t="s">
        <v>7725</v>
      </c>
      <c r="AF248" s="110">
        <v>8</v>
      </c>
      <c r="AG248" s="110" t="s">
        <v>8261</v>
      </c>
      <c r="AH248" s="110" t="s">
        <v>8262</v>
      </c>
      <c r="AI248" s="110">
        <v>0.06</v>
      </c>
      <c r="AJ248" s="110">
        <v>2019</v>
      </c>
      <c r="AK248" s="110" t="s">
        <v>3053</v>
      </c>
    </row>
    <row r="249" spans="1:37" ht="22.15" customHeight="1" x14ac:dyDescent="0.25">
      <c r="A249" s="459"/>
      <c r="B249" s="459"/>
      <c r="C249" s="459"/>
      <c r="D249" s="410"/>
      <c r="E249" s="99"/>
      <c r="F249" s="99"/>
      <c r="G249" s="99"/>
      <c r="H249" s="99"/>
      <c r="I249" s="99"/>
      <c r="J249" s="99"/>
      <c r="K249" s="99"/>
      <c r="L249" s="99"/>
      <c r="M249" s="99"/>
      <c r="N249" s="99"/>
      <c r="O249" s="99"/>
      <c r="P249" s="99"/>
      <c r="Q249" s="99"/>
      <c r="R249" s="110"/>
      <c r="S249" s="110"/>
      <c r="T249" s="110"/>
      <c r="U249" s="99"/>
      <c r="V249" s="99"/>
      <c r="W249" s="99"/>
      <c r="X249" s="436"/>
      <c r="Y249" s="110"/>
      <c r="Z249" s="99"/>
      <c r="AA249" s="99"/>
      <c r="AB249" s="99"/>
      <c r="AC249" s="99"/>
      <c r="AD249" s="99"/>
      <c r="AE249" s="99"/>
      <c r="AF249" s="99"/>
      <c r="AG249" s="99" t="s">
        <v>5329</v>
      </c>
      <c r="AH249" s="110" t="s">
        <v>8263</v>
      </c>
      <c r="AI249" s="110">
        <v>0.06</v>
      </c>
      <c r="AJ249" s="110">
        <v>2010</v>
      </c>
      <c r="AK249" s="110" t="s">
        <v>164</v>
      </c>
    </row>
    <row r="250" spans="1:37" ht="27" customHeight="1" x14ac:dyDescent="0.25">
      <c r="A250" s="459"/>
      <c r="B250" s="459"/>
      <c r="C250" s="459"/>
      <c r="D250" s="410"/>
      <c r="E250" s="99"/>
      <c r="F250" s="99"/>
      <c r="G250" s="99"/>
      <c r="H250" s="99"/>
      <c r="I250" s="99"/>
      <c r="J250" s="99"/>
      <c r="K250" s="99"/>
      <c r="L250" s="99"/>
      <c r="M250" s="99"/>
      <c r="N250" s="99"/>
      <c r="O250" s="99"/>
      <c r="P250" s="99"/>
      <c r="Q250" s="99"/>
      <c r="R250" s="110"/>
      <c r="S250" s="110"/>
      <c r="T250" s="110"/>
      <c r="U250" s="99"/>
      <c r="V250" s="99"/>
      <c r="W250" s="99"/>
      <c r="X250" s="436"/>
      <c r="Y250" s="110"/>
      <c r="Z250" s="99"/>
      <c r="AA250" s="99"/>
      <c r="AB250" s="99"/>
      <c r="AC250" s="99"/>
      <c r="AD250" s="99"/>
      <c r="AE250" s="99"/>
      <c r="AF250" s="99"/>
      <c r="AG250" s="99" t="s">
        <v>5329</v>
      </c>
      <c r="AH250" s="110" t="s">
        <v>8264</v>
      </c>
      <c r="AI250" s="110">
        <v>0.22500000000000001</v>
      </c>
      <c r="AJ250" s="110">
        <v>2007</v>
      </c>
      <c r="AK250" s="110" t="s">
        <v>8265</v>
      </c>
    </row>
    <row r="251" spans="1:37" ht="22.15" customHeight="1" x14ac:dyDescent="0.25">
      <c r="A251" s="459"/>
      <c r="B251" s="459"/>
      <c r="C251" s="459"/>
      <c r="D251" s="410"/>
      <c r="E251" s="99"/>
      <c r="F251" s="99"/>
      <c r="G251" s="99"/>
      <c r="H251" s="99"/>
      <c r="I251" s="99"/>
      <c r="J251" s="99"/>
      <c r="K251" s="99"/>
      <c r="L251" s="99"/>
      <c r="M251" s="99"/>
      <c r="N251" s="99"/>
      <c r="O251" s="99"/>
      <c r="P251" s="99"/>
      <c r="Q251" s="99"/>
      <c r="R251" s="110"/>
      <c r="S251" s="110"/>
      <c r="T251" s="110"/>
      <c r="U251" s="99"/>
      <c r="V251" s="99"/>
      <c r="W251" s="99"/>
      <c r="X251" s="436"/>
      <c r="Y251" s="110"/>
      <c r="Z251" s="99"/>
      <c r="AA251" s="99"/>
      <c r="AB251" s="99"/>
      <c r="AC251" s="99"/>
      <c r="AD251" s="99"/>
      <c r="AE251" s="99"/>
      <c r="AF251" s="99"/>
      <c r="AG251" s="99" t="s">
        <v>5329</v>
      </c>
      <c r="AH251" s="110" t="s">
        <v>8266</v>
      </c>
      <c r="AI251" s="110">
        <v>0.05</v>
      </c>
      <c r="AJ251" s="110">
        <v>1976</v>
      </c>
      <c r="AK251" s="110" t="s">
        <v>8267</v>
      </c>
    </row>
    <row r="252" spans="1:37" ht="22.15" customHeight="1" x14ac:dyDescent="0.25">
      <c r="A252" s="459"/>
      <c r="B252" s="459"/>
      <c r="C252" s="459"/>
      <c r="D252" s="410"/>
      <c r="E252" s="99"/>
      <c r="F252" s="99"/>
      <c r="G252" s="99"/>
      <c r="H252" s="99"/>
      <c r="I252" s="99"/>
      <c r="J252" s="99"/>
      <c r="K252" s="99"/>
      <c r="L252" s="99"/>
      <c r="M252" s="99"/>
      <c r="N252" s="99"/>
      <c r="O252" s="99"/>
      <c r="P252" s="99"/>
      <c r="Q252" s="99"/>
      <c r="R252" s="110"/>
      <c r="S252" s="110"/>
      <c r="T252" s="110"/>
      <c r="U252" s="99"/>
      <c r="V252" s="99"/>
      <c r="W252" s="99"/>
      <c r="X252" s="436"/>
      <c r="Y252" s="110"/>
      <c r="Z252" s="99"/>
      <c r="AA252" s="99"/>
      <c r="AB252" s="99"/>
      <c r="AC252" s="99"/>
      <c r="AD252" s="99"/>
      <c r="AE252" s="99"/>
      <c r="AF252" s="99"/>
      <c r="AG252" s="99" t="s">
        <v>5329</v>
      </c>
      <c r="AH252" s="110" t="s">
        <v>8268</v>
      </c>
      <c r="AI252" s="110">
        <v>0.05</v>
      </c>
      <c r="AJ252" s="110">
        <v>1976</v>
      </c>
      <c r="AK252" s="110" t="s">
        <v>8269</v>
      </c>
    </row>
    <row r="253" spans="1:37" ht="22.15" customHeight="1" x14ac:dyDescent="0.25">
      <c r="A253" s="459"/>
      <c r="B253" s="459"/>
      <c r="C253" s="459"/>
      <c r="D253" s="410"/>
      <c r="E253" s="99"/>
      <c r="F253" s="99"/>
      <c r="G253" s="99"/>
      <c r="H253" s="99"/>
      <c r="I253" s="99"/>
      <c r="J253" s="99"/>
      <c r="K253" s="99"/>
      <c r="L253" s="99"/>
      <c r="M253" s="99"/>
      <c r="N253" s="99"/>
      <c r="O253" s="99"/>
      <c r="P253" s="99"/>
      <c r="Q253" s="99"/>
      <c r="R253" s="110"/>
      <c r="S253" s="110"/>
      <c r="T253" s="110"/>
      <c r="U253" s="99"/>
      <c r="V253" s="99"/>
      <c r="W253" s="99"/>
      <c r="X253" s="436"/>
      <c r="Y253" s="110"/>
      <c r="Z253" s="99"/>
      <c r="AA253" s="99"/>
      <c r="AB253" s="99"/>
      <c r="AC253" s="99"/>
      <c r="AD253" s="99"/>
      <c r="AE253" s="99"/>
      <c r="AF253" s="99"/>
      <c r="AG253" s="99" t="s">
        <v>5329</v>
      </c>
      <c r="AH253" s="110" t="s">
        <v>8270</v>
      </c>
      <c r="AI253" s="110">
        <v>0.3</v>
      </c>
      <c r="AJ253" s="110">
        <v>1976</v>
      </c>
      <c r="AK253" s="110" t="s">
        <v>8271</v>
      </c>
    </row>
    <row r="254" spans="1:37" ht="32.450000000000003" customHeight="1" x14ac:dyDescent="0.25">
      <c r="A254" s="459"/>
      <c r="B254" s="459"/>
      <c r="C254" s="459"/>
      <c r="D254" s="410"/>
      <c r="E254" s="99"/>
      <c r="F254" s="99"/>
      <c r="G254" s="99"/>
      <c r="H254" s="99"/>
      <c r="I254" s="99"/>
      <c r="J254" s="99"/>
      <c r="K254" s="99"/>
      <c r="L254" s="99"/>
      <c r="M254" s="99"/>
      <c r="N254" s="99"/>
      <c r="O254" s="99"/>
      <c r="P254" s="99"/>
      <c r="Q254" s="99"/>
      <c r="R254" s="110"/>
      <c r="S254" s="110"/>
      <c r="T254" s="110"/>
      <c r="U254" s="99"/>
      <c r="V254" s="99"/>
      <c r="W254" s="99"/>
      <c r="X254" s="436"/>
      <c r="Y254" s="110"/>
      <c r="Z254" s="99"/>
      <c r="AA254" s="99"/>
      <c r="AB254" s="99"/>
      <c r="AC254" s="99"/>
      <c r="AD254" s="99"/>
      <c r="AE254" s="99"/>
      <c r="AF254" s="99"/>
      <c r="AG254" s="99" t="s">
        <v>5329</v>
      </c>
      <c r="AH254" s="110" t="s">
        <v>8272</v>
      </c>
      <c r="AI254" s="110">
        <v>0.04</v>
      </c>
      <c r="AJ254" s="110">
        <v>2000</v>
      </c>
      <c r="AK254" s="110" t="s">
        <v>8273</v>
      </c>
    </row>
    <row r="255" spans="1:37" ht="32.450000000000003" customHeight="1" x14ac:dyDescent="0.25">
      <c r="A255" s="459"/>
      <c r="B255" s="459"/>
      <c r="C255" s="459"/>
      <c r="D255" s="410"/>
      <c r="E255" s="99"/>
      <c r="F255" s="99"/>
      <c r="G255" s="99"/>
      <c r="H255" s="99"/>
      <c r="I255" s="99"/>
      <c r="J255" s="99"/>
      <c r="K255" s="99"/>
      <c r="L255" s="99"/>
      <c r="M255" s="99"/>
      <c r="N255" s="99"/>
      <c r="O255" s="99"/>
      <c r="P255" s="99"/>
      <c r="Q255" s="99"/>
      <c r="R255" s="110"/>
      <c r="S255" s="110"/>
      <c r="T255" s="110"/>
      <c r="U255" s="99"/>
      <c r="V255" s="99"/>
      <c r="W255" s="99"/>
      <c r="X255" s="436"/>
      <c r="Y255" s="110"/>
      <c r="Z255" s="99"/>
      <c r="AA255" s="99"/>
      <c r="AB255" s="99"/>
      <c r="AC255" s="99"/>
      <c r="AD255" s="99"/>
      <c r="AE255" s="99"/>
      <c r="AF255" s="99"/>
      <c r="AG255" s="99" t="s">
        <v>5329</v>
      </c>
      <c r="AH255" s="110" t="s">
        <v>8274</v>
      </c>
      <c r="AI255" s="110">
        <v>5.5E-2</v>
      </c>
      <c r="AJ255" s="110">
        <v>1976</v>
      </c>
      <c r="AK255" s="110" t="s">
        <v>186</v>
      </c>
    </row>
    <row r="256" spans="1:37" ht="32.450000000000003" customHeight="1" x14ac:dyDescent="0.25">
      <c r="A256" s="459"/>
      <c r="B256" s="459"/>
      <c r="C256" s="459"/>
      <c r="D256" s="410"/>
      <c r="E256" s="99"/>
      <c r="F256" s="99"/>
      <c r="G256" s="99"/>
      <c r="H256" s="99"/>
      <c r="I256" s="99"/>
      <c r="J256" s="99"/>
      <c r="K256" s="99"/>
      <c r="L256" s="99"/>
      <c r="M256" s="99"/>
      <c r="N256" s="99"/>
      <c r="O256" s="99"/>
      <c r="P256" s="99"/>
      <c r="Q256" s="99"/>
      <c r="R256" s="110"/>
      <c r="S256" s="110"/>
      <c r="T256" s="110"/>
      <c r="U256" s="99"/>
      <c r="V256" s="99"/>
      <c r="W256" s="99"/>
      <c r="X256" s="436"/>
      <c r="Y256" s="110"/>
      <c r="Z256" s="99"/>
      <c r="AA256" s="99"/>
      <c r="AB256" s="99"/>
      <c r="AC256" s="99"/>
      <c r="AD256" s="99"/>
      <c r="AE256" s="99"/>
      <c r="AF256" s="99"/>
      <c r="AG256" s="99" t="s">
        <v>5329</v>
      </c>
      <c r="AH256" s="110" t="s">
        <v>8275</v>
      </c>
      <c r="AI256" s="110">
        <v>0.08</v>
      </c>
      <c r="AJ256" s="110">
        <v>2016</v>
      </c>
      <c r="AK256" s="110" t="s">
        <v>385</v>
      </c>
    </row>
    <row r="257" spans="1:37" ht="22.15" customHeight="1" x14ac:dyDescent="0.25">
      <c r="A257" s="459"/>
      <c r="B257" s="459"/>
      <c r="C257" s="459"/>
      <c r="D257" s="410"/>
      <c r="E257" s="99"/>
      <c r="F257" s="99"/>
      <c r="G257" s="99"/>
      <c r="H257" s="99"/>
      <c r="I257" s="99"/>
      <c r="J257" s="99"/>
      <c r="K257" s="99"/>
      <c r="L257" s="99"/>
      <c r="M257" s="99"/>
      <c r="N257" s="99"/>
      <c r="O257" s="99"/>
      <c r="P257" s="99"/>
      <c r="Q257" s="99"/>
      <c r="R257" s="110"/>
      <c r="S257" s="110"/>
      <c r="T257" s="110"/>
      <c r="U257" s="99"/>
      <c r="V257" s="99"/>
      <c r="W257" s="99"/>
      <c r="X257" s="436"/>
      <c r="Y257" s="110"/>
      <c r="Z257" s="99"/>
      <c r="AA257" s="99"/>
      <c r="AB257" s="99"/>
      <c r="AC257" s="99"/>
      <c r="AD257" s="99"/>
      <c r="AE257" s="99"/>
      <c r="AF257" s="99"/>
      <c r="AG257" s="99" t="s">
        <v>5329</v>
      </c>
      <c r="AH257" s="110" t="s">
        <v>8276</v>
      </c>
      <c r="AI257" s="110">
        <v>0.04</v>
      </c>
      <c r="AJ257" s="110">
        <v>2000</v>
      </c>
      <c r="AK257" s="110" t="s">
        <v>77</v>
      </c>
    </row>
    <row r="258" spans="1:37" ht="22.15" customHeight="1" x14ac:dyDescent="0.25">
      <c r="A258" s="459"/>
      <c r="B258" s="459"/>
      <c r="C258" s="459"/>
      <c r="D258" s="410"/>
      <c r="E258" s="99"/>
      <c r="F258" s="99"/>
      <c r="G258" s="99"/>
      <c r="H258" s="99"/>
      <c r="I258" s="99"/>
      <c r="J258" s="99"/>
      <c r="K258" s="99"/>
      <c r="L258" s="99"/>
      <c r="M258" s="99"/>
      <c r="N258" s="99"/>
      <c r="O258" s="99"/>
      <c r="P258" s="99"/>
      <c r="Q258" s="99"/>
      <c r="R258" s="110"/>
      <c r="S258" s="110"/>
      <c r="T258" s="110"/>
      <c r="U258" s="99"/>
      <c r="V258" s="99"/>
      <c r="W258" s="99"/>
      <c r="X258" s="436"/>
      <c r="Y258" s="110"/>
      <c r="Z258" s="99"/>
      <c r="AA258" s="99"/>
      <c r="AB258" s="99"/>
      <c r="AC258" s="99"/>
      <c r="AD258" s="99"/>
      <c r="AE258" s="99"/>
      <c r="AF258" s="99"/>
      <c r="AG258" s="99" t="s">
        <v>5329</v>
      </c>
      <c r="AH258" s="110" t="s">
        <v>8277</v>
      </c>
      <c r="AI258" s="110">
        <v>0.03</v>
      </c>
      <c r="AJ258" s="110">
        <v>2000</v>
      </c>
      <c r="AK258" s="110" t="s">
        <v>164</v>
      </c>
    </row>
    <row r="259" spans="1:37" ht="15.6" customHeight="1" x14ac:dyDescent="0.25">
      <c r="A259" s="461"/>
      <c r="B259" s="467"/>
      <c r="C259" s="467"/>
      <c r="D259" s="462"/>
      <c r="E259" s="467"/>
      <c r="F259" s="467"/>
      <c r="G259" s="467"/>
      <c r="H259" s="467"/>
      <c r="I259" s="467"/>
      <c r="J259" s="467"/>
      <c r="K259" s="467"/>
      <c r="L259" s="467"/>
      <c r="M259" s="467"/>
      <c r="N259" s="467"/>
      <c r="O259" s="467"/>
      <c r="P259" s="467"/>
      <c r="Q259" s="467"/>
      <c r="R259" s="467"/>
      <c r="S259" s="467"/>
      <c r="T259" s="467"/>
      <c r="U259" s="467"/>
      <c r="V259" s="467"/>
      <c r="W259" s="467"/>
      <c r="X259" s="468"/>
      <c r="Y259" s="467"/>
      <c r="Z259" s="467"/>
      <c r="AA259" s="467"/>
      <c r="AB259" s="467"/>
      <c r="AC259" s="467"/>
      <c r="AD259" s="467"/>
      <c r="AE259" s="467"/>
      <c r="AF259" s="467"/>
      <c r="AG259" s="467"/>
      <c r="AH259" s="467"/>
      <c r="AI259" s="467"/>
      <c r="AJ259" s="467"/>
      <c r="AK259" s="467"/>
    </row>
    <row r="260" spans="1:37" ht="22.15" customHeight="1" x14ac:dyDescent="0.25">
      <c r="A260" s="459">
        <v>20</v>
      </c>
      <c r="B260" s="459"/>
      <c r="C260" s="459" t="s">
        <v>8278</v>
      </c>
      <c r="D260" s="410"/>
      <c r="E260" s="99"/>
      <c r="F260" s="99"/>
      <c r="G260" s="99"/>
      <c r="H260" s="99"/>
      <c r="I260" s="99"/>
      <c r="J260" s="99"/>
      <c r="K260" s="99"/>
      <c r="L260" s="99"/>
      <c r="M260" s="99" t="s">
        <v>8279</v>
      </c>
      <c r="N260" s="110" t="s">
        <v>8280</v>
      </c>
      <c r="O260" s="110">
        <v>0.24</v>
      </c>
      <c r="P260" s="110">
        <v>1990</v>
      </c>
      <c r="Q260" s="110" t="s">
        <v>8281</v>
      </c>
      <c r="R260" s="99"/>
      <c r="S260" s="99"/>
      <c r="T260" s="99"/>
      <c r="U260" s="99"/>
      <c r="V260" s="99"/>
      <c r="W260" s="99"/>
      <c r="X260" s="436"/>
      <c r="Y260" s="110"/>
      <c r="Z260" s="99"/>
      <c r="AA260" s="99"/>
      <c r="AB260" s="99"/>
      <c r="AC260" s="99"/>
      <c r="AD260" s="99"/>
      <c r="AE260" s="99"/>
      <c r="AF260" s="99"/>
      <c r="AG260" s="99"/>
      <c r="AH260" s="110"/>
      <c r="AI260" s="110"/>
      <c r="AJ260" s="110"/>
      <c r="AK260" s="110"/>
    </row>
    <row r="261" spans="1:37" ht="22.15" customHeight="1" x14ac:dyDescent="0.25">
      <c r="A261" s="459"/>
      <c r="B261" s="459"/>
      <c r="C261" s="459"/>
      <c r="D261" s="410"/>
      <c r="E261" s="99"/>
      <c r="F261" s="99"/>
      <c r="G261" s="99"/>
      <c r="H261" s="99"/>
      <c r="I261" s="99"/>
      <c r="J261" s="99"/>
      <c r="K261" s="99"/>
      <c r="L261" s="99"/>
      <c r="M261" s="99" t="s">
        <v>8279</v>
      </c>
      <c r="N261" s="110" t="s">
        <v>8282</v>
      </c>
      <c r="O261" s="110">
        <v>0.4</v>
      </c>
      <c r="P261" s="110">
        <v>1981</v>
      </c>
      <c r="Q261" s="110" t="s">
        <v>7773</v>
      </c>
      <c r="R261" s="99"/>
      <c r="S261" s="99"/>
      <c r="T261" s="99"/>
      <c r="U261" s="99"/>
      <c r="V261" s="99"/>
      <c r="W261" s="99"/>
      <c r="X261" s="436"/>
      <c r="Y261" s="110"/>
      <c r="Z261" s="99"/>
      <c r="AA261" s="99"/>
      <c r="AB261" s="99"/>
      <c r="AC261" s="99"/>
      <c r="AD261" s="99"/>
      <c r="AE261" s="99"/>
      <c r="AF261" s="99"/>
      <c r="AG261" s="99"/>
      <c r="AH261" s="110"/>
      <c r="AI261" s="110"/>
      <c r="AJ261" s="110"/>
      <c r="AK261" s="110"/>
    </row>
    <row r="262" spans="1:37" ht="22.15" customHeight="1" x14ac:dyDescent="0.25">
      <c r="A262" s="459"/>
      <c r="B262" s="459"/>
      <c r="C262" s="459"/>
      <c r="D262" s="410"/>
      <c r="E262" s="99"/>
      <c r="F262" s="99"/>
      <c r="G262" s="99"/>
      <c r="H262" s="99"/>
      <c r="I262" s="99"/>
      <c r="J262" s="99"/>
      <c r="K262" s="99"/>
      <c r="L262" s="99"/>
      <c r="M262" s="99"/>
      <c r="N262" s="99"/>
      <c r="O262" s="99"/>
      <c r="P262" s="99"/>
      <c r="Q262" s="99"/>
      <c r="R262" s="110" t="s">
        <v>8283</v>
      </c>
      <c r="S262" s="110" t="s">
        <v>8284</v>
      </c>
      <c r="T262" s="99">
        <v>1980</v>
      </c>
      <c r="U262" s="110" t="s">
        <v>1642</v>
      </c>
      <c r="V262" s="110">
        <f>2*630</f>
        <v>1260</v>
      </c>
      <c r="W262" s="110"/>
      <c r="X262" s="409"/>
      <c r="Y262" s="110"/>
      <c r="Z262" s="99"/>
      <c r="AA262" s="99"/>
      <c r="AB262" s="99"/>
      <c r="AC262" s="99"/>
      <c r="AD262" s="99"/>
      <c r="AE262" s="99"/>
      <c r="AF262" s="99"/>
      <c r="AG262" s="99"/>
      <c r="AH262" s="110"/>
      <c r="AI262" s="110"/>
      <c r="AJ262" s="110"/>
      <c r="AK262" s="110"/>
    </row>
    <row r="263" spans="1:37" ht="34.15" customHeight="1" x14ac:dyDescent="0.25">
      <c r="A263" s="459"/>
      <c r="B263" s="459"/>
      <c r="C263" s="459"/>
      <c r="D263" s="410"/>
      <c r="E263" s="99"/>
      <c r="F263" s="99"/>
      <c r="G263" s="99"/>
      <c r="H263" s="99"/>
      <c r="I263" s="99"/>
      <c r="J263" s="99"/>
      <c r="K263" s="99"/>
      <c r="L263" s="99"/>
      <c r="M263" s="99"/>
      <c r="N263" s="99"/>
      <c r="O263" s="99"/>
      <c r="P263" s="99"/>
      <c r="Q263" s="99"/>
      <c r="R263" s="110"/>
      <c r="S263" s="110"/>
      <c r="T263" s="110"/>
      <c r="U263" s="99"/>
      <c r="V263" s="99"/>
      <c r="W263" s="99"/>
      <c r="X263" s="436"/>
      <c r="Y263" s="110"/>
      <c r="Z263" s="99"/>
      <c r="AA263" s="99"/>
      <c r="AB263" s="99"/>
      <c r="AC263" s="99"/>
      <c r="AD263" s="99"/>
      <c r="AE263" s="99"/>
      <c r="AF263" s="99"/>
      <c r="AG263" s="99" t="s">
        <v>8285</v>
      </c>
      <c r="AH263" s="110" t="s">
        <v>8286</v>
      </c>
      <c r="AI263" s="110">
        <v>7.0000000000000007E-2</v>
      </c>
      <c r="AJ263" s="110">
        <v>1972</v>
      </c>
      <c r="AK263" s="110" t="s">
        <v>8287</v>
      </c>
    </row>
    <row r="264" spans="1:37" ht="22.15" customHeight="1" x14ac:dyDescent="0.25">
      <c r="A264" s="459"/>
      <c r="B264" s="459"/>
      <c r="C264" s="459"/>
      <c r="D264" s="410"/>
      <c r="E264" s="99"/>
      <c r="F264" s="99"/>
      <c r="G264" s="99"/>
      <c r="H264" s="99"/>
      <c r="I264" s="99"/>
      <c r="J264" s="99"/>
      <c r="K264" s="99"/>
      <c r="L264" s="99"/>
      <c r="M264" s="99"/>
      <c r="N264" s="99"/>
      <c r="O264" s="99"/>
      <c r="P264" s="99"/>
      <c r="Q264" s="99"/>
      <c r="R264" s="110"/>
      <c r="S264" s="110"/>
      <c r="T264" s="110"/>
      <c r="U264" s="99"/>
      <c r="V264" s="99"/>
      <c r="W264" s="99"/>
      <c r="X264" s="436"/>
      <c r="Y264" s="110"/>
      <c r="Z264" s="99"/>
      <c r="AA264" s="99"/>
      <c r="AB264" s="99"/>
      <c r="AC264" s="99"/>
      <c r="AD264" s="99"/>
      <c r="AE264" s="99"/>
      <c r="AF264" s="99"/>
      <c r="AG264" s="99" t="s">
        <v>8285</v>
      </c>
      <c r="AH264" s="110" t="s">
        <v>8288</v>
      </c>
      <c r="AI264" s="110">
        <v>0.16</v>
      </c>
      <c r="AJ264" s="110">
        <v>1988</v>
      </c>
      <c r="AK264" s="110" t="s">
        <v>6931</v>
      </c>
    </row>
    <row r="265" spans="1:37" ht="34.15" customHeight="1" x14ac:dyDescent="0.25">
      <c r="A265" s="459"/>
      <c r="B265" s="459"/>
      <c r="C265" s="459"/>
      <c r="D265" s="410"/>
      <c r="E265" s="99"/>
      <c r="F265" s="99"/>
      <c r="G265" s="99"/>
      <c r="H265" s="99"/>
      <c r="I265" s="99"/>
      <c r="J265" s="99"/>
      <c r="K265" s="99"/>
      <c r="L265" s="99"/>
      <c r="M265" s="99"/>
      <c r="N265" s="99"/>
      <c r="O265" s="99"/>
      <c r="P265" s="99"/>
      <c r="Q265" s="99"/>
      <c r="R265" s="110"/>
      <c r="S265" s="110"/>
      <c r="T265" s="110"/>
      <c r="U265" s="99"/>
      <c r="V265" s="99"/>
      <c r="W265" s="99"/>
      <c r="X265" s="436"/>
      <c r="Y265" s="110"/>
      <c r="Z265" s="99"/>
      <c r="AA265" s="99"/>
      <c r="AB265" s="99"/>
      <c r="AC265" s="99"/>
      <c r="AD265" s="99"/>
      <c r="AE265" s="99"/>
      <c r="AF265" s="99"/>
      <c r="AG265" s="99" t="s">
        <v>8285</v>
      </c>
      <c r="AH265" s="110" t="s">
        <v>8289</v>
      </c>
      <c r="AI265" s="110">
        <v>0.23</v>
      </c>
      <c r="AJ265" s="110">
        <v>1988</v>
      </c>
      <c r="AK265" s="110" t="s">
        <v>8290</v>
      </c>
    </row>
    <row r="266" spans="1:37" ht="22.15" customHeight="1" x14ac:dyDescent="0.25">
      <c r="A266" s="459"/>
      <c r="B266" s="459"/>
      <c r="C266" s="459"/>
      <c r="D266" s="410"/>
      <c r="E266" s="99"/>
      <c r="F266" s="99"/>
      <c r="G266" s="99"/>
      <c r="H266" s="99"/>
      <c r="I266" s="99"/>
      <c r="J266" s="99"/>
      <c r="K266" s="99"/>
      <c r="L266" s="99"/>
      <c r="M266" s="99"/>
      <c r="N266" s="99"/>
      <c r="O266" s="99"/>
      <c r="P266" s="99"/>
      <c r="Q266" s="99"/>
      <c r="R266" s="110"/>
      <c r="S266" s="110"/>
      <c r="T266" s="110"/>
      <c r="U266" s="99"/>
      <c r="V266" s="99"/>
      <c r="W266" s="99"/>
      <c r="X266" s="436"/>
      <c r="Y266" s="110"/>
      <c r="Z266" s="99"/>
      <c r="AA266" s="99"/>
      <c r="AB266" s="99"/>
      <c r="AC266" s="99"/>
      <c r="AD266" s="99"/>
      <c r="AE266" s="99"/>
      <c r="AF266" s="99"/>
      <c r="AG266" s="99" t="s">
        <v>8285</v>
      </c>
      <c r="AH266" s="110" t="s">
        <v>8291</v>
      </c>
      <c r="AI266" s="110">
        <v>0.08</v>
      </c>
      <c r="AJ266" s="110">
        <v>1988</v>
      </c>
      <c r="AK266" s="110" t="s">
        <v>1561</v>
      </c>
    </row>
    <row r="267" spans="1:37" ht="22.15" customHeight="1" x14ac:dyDescent="0.25">
      <c r="A267" s="459"/>
      <c r="B267" s="459"/>
      <c r="C267" s="459"/>
      <c r="D267" s="410"/>
      <c r="E267" s="99"/>
      <c r="F267" s="99"/>
      <c r="G267" s="99"/>
      <c r="H267" s="99"/>
      <c r="I267" s="99"/>
      <c r="J267" s="99"/>
      <c r="K267" s="99"/>
      <c r="L267" s="99"/>
      <c r="M267" s="99"/>
      <c r="N267" s="99"/>
      <c r="O267" s="99"/>
      <c r="P267" s="99"/>
      <c r="Q267" s="99"/>
      <c r="R267" s="110"/>
      <c r="S267" s="110"/>
      <c r="T267" s="110"/>
      <c r="U267" s="99"/>
      <c r="V267" s="99"/>
      <c r="W267" s="99"/>
      <c r="X267" s="436"/>
      <c r="Y267" s="110"/>
      <c r="Z267" s="99"/>
      <c r="AA267" s="99"/>
      <c r="AB267" s="99"/>
      <c r="AC267" s="99"/>
      <c r="AD267" s="99"/>
      <c r="AE267" s="99"/>
      <c r="AF267" s="99"/>
      <c r="AG267" s="99" t="s">
        <v>8285</v>
      </c>
      <c r="AH267" s="110" t="s">
        <v>8292</v>
      </c>
      <c r="AI267" s="110">
        <v>9.5000000000000001E-2</v>
      </c>
      <c r="AJ267" s="110">
        <v>2018</v>
      </c>
      <c r="AK267" s="110" t="s">
        <v>6156</v>
      </c>
    </row>
    <row r="268" spans="1:37" ht="34.15" customHeight="1" x14ac:dyDescent="0.25">
      <c r="A268" s="459"/>
      <c r="B268" s="459"/>
      <c r="C268" s="459"/>
      <c r="D268" s="410"/>
      <c r="E268" s="99"/>
      <c r="F268" s="99"/>
      <c r="G268" s="99"/>
      <c r="H268" s="99"/>
      <c r="I268" s="99"/>
      <c r="J268" s="99"/>
      <c r="K268" s="99"/>
      <c r="L268" s="99"/>
      <c r="M268" s="99"/>
      <c r="N268" s="99"/>
      <c r="O268" s="99"/>
      <c r="P268" s="99"/>
      <c r="Q268" s="99"/>
      <c r="R268" s="110"/>
      <c r="S268" s="110"/>
      <c r="T268" s="110"/>
      <c r="U268" s="99"/>
      <c r="V268" s="99"/>
      <c r="W268" s="99"/>
      <c r="X268" s="436"/>
      <c r="Y268" s="110"/>
      <c r="Z268" s="99"/>
      <c r="AA268" s="99"/>
      <c r="AB268" s="99"/>
      <c r="AC268" s="99"/>
      <c r="AD268" s="99"/>
      <c r="AE268" s="99"/>
      <c r="AF268" s="99"/>
      <c r="AG268" s="99" t="s">
        <v>8285</v>
      </c>
      <c r="AH268" s="110" t="s">
        <v>8293</v>
      </c>
      <c r="AI268" s="110">
        <v>0.2</v>
      </c>
      <c r="AJ268" s="110">
        <v>1988</v>
      </c>
      <c r="AK268" s="110" t="s">
        <v>867</v>
      </c>
    </row>
    <row r="269" spans="1:37" ht="34.15" customHeight="1" x14ac:dyDescent="0.25">
      <c r="A269" s="459"/>
      <c r="B269" s="459"/>
      <c r="C269" s="459"/>
      <c r="D269" s="410"/>
      <c r="E269" s="99"/>
      <c r="F269" s="99"/>
      <c r="G269" s="99"/>
      <c r="H269" s="99"/>
      <c r="I269" s="99"/>
      <c r="J269" s="99"/>
      <c r="K269" s="99"/>
      <c r="L269" s="99"/>
      <c r="M269" s="99"/>
      <c r="N269" s="99"/>
      <c r="O269" s="99"/>
      <c r="P269" s="99"/>
      <c r="Q269" s="99"/>
      <c r="R269" s="110"/>
      <c r="S269" s="110"/>
      <c r="T269" s="110"/>
      <c r="U269" s="99"/>
      <c r="V269" s="99"/>
      <c r="W269" s="99"/>
      <c r="X269" s="436"/>
      <c r="Y269" s="110"/>
      <c r="Z269" s="99"/>
      <c r="AA269" s="99"/>
      <c r="AB269" s="99"/>
      <c r="AC269" s="99"/>
      <c r="AD269" s="99"/>
      <c r="AE269" s="99"/>
      <c r="AF269" s="99"/>
      <c r="AG269" s="99" t="s">
        <v>8285</v>
      </c>
      <c r="AH269" s="110" t="s">
        <v>8294</v>
      </c>
      <c r="AI269" s="110">
        <v>7.0000000000000007E-2</v>
      </c>
      <c r="AJ269" s="110">
        <v>1988</v>
      </c>
      <c r="AK269" s="110" t="s">
        <v>6409</v>
      </c>
    </row>
    <row r="270" spans="1:37" ht="22.15" customHeight="1" x14ac:dyDescent="0.25">
      <c r="A270" s="459"/>
      <c r="B270" s="459"/>
      <c r="C270" s="459"/>
      <c r="D270" s="410"/>
      <c r="E270" s="99"/>
      <c r="F270" s="99"/>
      <c r="G270" s="99"/>
      <c r="H270" s="99"/>
      <c r="I270" s="99"/>
      <c r="J270" s="99"/>
      <c r="K270" s="99"/>
      <c r="L270" s="99"/>
      <c r="M270" s="99"/>
      <c r="N270" s="99"/>
      <c r="O270" s="99"/>
      <c r="P270" s="99"/>
      <c r="Q270" s="99"/>
      <c r="R270" s="110"/>
      <c r="S270" s="110"/>
      <c r="T270" s="110"/>
      <c r="U270" s="99"/>
      <c r="V270" s="99"/>
      <c r="W270" s="99"/>
      <c r="X270" s="436"/>
      <c r="Y270" s="110"/>
      <c r="Z270" s="99"/>
      <c r="AA270" s="99"/>
      <c r="AB270" s="99"/>
      <c r="AC270" s="99"/>
      <c r="AD270" s="99"/>
      <c r="AE270" s="99"/>
      <c r="AF270" s="99"/>
      <c r="AG270" s="99" t="s">
        <v>8285</v>
      </c>
      <c r="AH270" s="110" t="s">
        <v>8295</v>
      </c>
      <c r="AI270" s="110">
        <v>7.0000000000000007E-2</v>
      </c>
      <c r="AJ270" s="110">
        <v>1988</v>
      </c>
      <c r="AK270" s="110" t="s">
        <v>8296</v>
      </c>
    </row>
    <row r="271" spans="1:37" ht="22.15" customHeight="1" x14ac:dyDescent="0.25">
      <c r="A271" s="459"/>
      <c r="B271" s="459"/>
      <c r="C271" s="459"/>
      <c r="D271" s="410"/>
      <c r="E271" s="99"/>
      <c r="F271" s="99"/>
      <c r="G271" s="99"/>
      <c r="H271" s="99"/>
      <c r="I271" s="99"/>
      <c r="J271" s="99"/>
      <c r="K271" s="99"/>
      <c r="L271" s="99"/>
      <c r="M271" s="99"/>
      <c r="N271" s="99"/>
      <c r="O271" s="99"/>
      <c r="P271" s="99"/>
      <c r="Q271" s="99"/>
      <c r="R271" s="110"/>
      <c r="S271" s="110"/>
      <c r="T271" s="110"/>
      <c r="U271" s="99"/>
      <c r="V271" s="99"/>
      <c r="W271" s="99"/>
      <c r="X271" s="436"/>
      <c r="Y271" s="110"/>
      <c r="Z271" s="99"/>
      <c r="AA271" s="99"/>
      <c r="AB271" s="99"/>
      <c r="AC271" s="99"/>
      <c r="AD271" s="99"/>
      <c r="AE271" s="99"/>
      <c r="AF271" s="99"/>
      <c r="AG271" s="99" t="s">
        <v>8285</v>
      </c>
      <c r="AH271" s="110" t="s">
        <v>8297</v>
      </c>
      <c r="AI271" s="110">
        <v>0.15</v>
      </c>
      <c r="AJ271" s="110">
        <v>1988</v>
      </c>
      <c r="AK271" s="110" t="s">
        <v>8298</v>
      </c>
    </row>
    <row r="272" spans="1:37" ht="22.15" customHeight="1" x14ac:dyDescent="0.25">
      <c r="A272" s="459"/>
      <c r="B272" s="459"/>
      <c r="C272" s="459"/>
      <c r="D272" s="410"/>
      <c r="E272" s="99"/>
      <c r="F272" s="99"/>
      <c r="G272" s="99"/>
      <c r="H272" s="99"/>
      <c r="I272" s="99"/>
      <c r="J272" s="99"/>
      <c r="K272" s="99"/>
      <c r="L272" s="99"/>
      <c r="M272" s="99"/>
      <c r="N272" s="99"/>
      <c r="O272" s="99"/>
      <c r="P272" s="99"/>
      <c r="Q272" s="99"/>
      <c r="R272" s="110"/>
      <c r="S272" s="110"/>
      <c r="T272" s="110"/>
      <c r="U272" s="99"/>
      <c r="V272" s="99"/>
      <c r="W272" s="99"/>
      <c r="X272" s="436"/>
      <c r="Y272" s="110"/>
      <c r="Z272" s="99"/>
      <c r="AA272" s="99"/>
      <c r="AB272" s="99"/>
      <c r="AC272" s="99"/>
      <c r="AD272" s="99"/>
      <c r="AE272" s="99"/>
      <c r="AF272" s="99"/>
      <c r="AG272" s="99" t="s">
        <v>8285</v>
      </c>
      <c r="AH272" s="110" t="s">
        <v>8299</v>
      </c>
      <c r="AI272" s="110">
        <v>0.15</v>
      </c>
      <c r="AJ272" s="110">
        <v>1988</v>
      </c>
      <c r="AK272" s="110" t="s">
        <v>8300</v>
      </c>
    </row>
    <row r="273" spans="1:37" ht="22.15" customHeight="1" x14ac:dyDescent="0.25">
      <c r="A273" s="459"/>
      <c r="B273" s="459"/>
      <c r="C273" s="459"/>
      <c r="D273" s="410"/>
      <c r="E273" s="99"/>
      <c r="F273" s="99"/>
      <c r="G273" s="99"/>
      <c r="H273" s="99"/>
      <c r="I273" s="99"/>
      <c r="J273" s="99"/>
      <c r="K273" s="99"/>
      <c r="L273" s="99"/>
      <c r="M273" s="99"/>
      <c r="N273" s="99"/>
      <c r="O273" s="99"/>
      <c r="P273" s="99"/>
      <c r="Q273" s="99"/>
      <c r="R273" s="110"/>
      <c r="S273" s="110"/>
      <c r="T273" s="110"/>
      <c r="U273" s="99"/>
      <c r="V273" s="99"/>
      <c r="W273" s="99"/>
      <c r="X273" s="436"/>
      <c r="Y273" s="110"/>
      <c r="Z273" s="99"/>
      <c r="AA273" s="99"/>
      <c r="AB273" s="99"/>
      <c r="AC273" s="99"/>
      <c r="AD273" s="99"/>
      <c r="AE273" s="99"/>
      <c r="AF273" s="99"/>
      <c r="AG273" s="99" t="s">
        <v>8285</v>
      </c>
      <c r="AH273" s="110" t="s">
        <v>8301</v>
      </c>
      <c r="AI273" s="110">
        <v>0.08</v>
      </c>
      <c r="AJ273" s="110">
        <v>1988</v>
      </c>
      <c r="AK273" s="110" t="s">
        <v>6931</v>
      </c>
    </row>
    <row r="274" spans="1:37" ht="34.15" customHeight="1" x14ac:dyDescent="0.25">
      <c r="A274" s="459"/>
      <c r="B274" s="459"/>
      <c r="C274" s="459"/>
      <c r="D274" s="410"/>
      <c r="E274" s="99"/>
      <c r="F274" s="99"/>
      <c r="G274" s="99"/>
      <c r="H274" s="99"/>
      <c r="I274" s="99"/>
      <c r="J274" s="99"/>
      <c r="K274" s="99"/>
      <c r="L274" s="99"/>
      <c r="M274" s="99"/>
      <c r="N274" s="99"/>
      <c r="O274" s="99"/>
      <c r="P274" s="99"/>
      <c r="Q274" s="99"/>
      <c r="R274" s="110"/>
      <c r="S274" s="110"/>
      <c r="T274" s="110"/>
      <c r="U274" s="99"/>
      <c r="V274" s="99"/>
      <c r="W274" s="99"/>
      <c r="X274" s="436"/>
      <c r="Y274" s="110"/>
      <c r="Z274" s="99"/>
      <c r="AA274" s="99"/>
      <c r="AB274" s="99"/>
      <c r="AC274" s="99"/>
      <c r="AD274" s="99"/>
      <c r="AE274" s="99"/>
      <c r="AF274" s="99"/>
      <c r="AG274" s="99" t="s">
        <v>8285</v>
      </c>
      <c r="AH274" s="110" t="s">
        <v>8302</v>
      </c>
      <c r="AI274" s="110">
        <v>0.15</v>
      </c>
      <c r="AJ274" s="110">
        <v>1988</v>
      </c>
      <c r="AK274" s="110" t="s">
        <v>8303</v>
      </c>
    </row>
    <row r="275" spans="1:37" ht="34.15" customHeight="1" x14ac:dyDescent="0.25">
      <c r="A275" s="459"/>
      <c r="B275" s="459"/>
      <c r="C275" s="459"/>
      <c r="D275" s="410"/>
      <c r="E275" s="99"/>
      <c r="F275" s="99"/>
      <c r="G275" s="99"/>
      <c r="H275" s="99"/>
      <c r="I275" s="99"/>
      <c r="J275" s="99"/>
      <c r="K275" s="99"/>
      <c r="L275" s="99"/>
      <c r="M275" s="99"/>
      <c r="N275" s="99"/>
      <c r="O275" s="99"/>
      <c r="P275" s="99"/>
      <c r="Q275" s="99"/>
      <c r="R275" s="110"/>
      <c r="S275" s="110"/>
      <c r="T275" s="110"/>
      <c r="U275" s="99"/>
      <c r="V275" s="99"/>
      <c r="W275" s="99"/>
      <c r="X275" s="436"/>
      <c r="Y275" s="110"/>
      <c r="Z275" s="99"/>
      <c r="AA275" s="99"/>
      <c r="AB275" s="99"/>
      <c r="AC275" s="99"/>
      <c r="AD275" s="99"/>
      <c r="AE275" s="99"/>
      <c r="AF275" s="99"/>
      <c r="AG275" s="99" t="s">
        <v>8304</v>
      </c>
      <c r="AH275" s="110" t="s">
        <v>8305</v>
      </c>
      <c r="AI275" s="110">
        <v>0.186</v>
      </c>
      <c r="AJ275" s="110">
        <v>2015</v>
      </c>
      <c r="AK275" s="110" t="s">
        <v>385</v>
      </c>
    </row>
    <row r="276" spans="1:37" ht="34.15" customHeight="1" x14ac:dyDescent="0.25">
      <c r="A276" s="459"/>
      <c r="B276" s="459"/>
      <c r="C276" s="459"/>
      <c r="D276" s="410"/>
      <c r="E276" s="99"/>
      <c r="F276" s="99"/>
      <c r="G276" s="99"/>
      <c r="H276" s="99"/>
      <c r="I276" s="99"/>
      <c r="J276" s="99"/>
      <c r="K276" s="99"/>
      <c r="L276" s="99"/>
      <c r="M276" s="99"/>
      <c r="N276" s="99"/>
      <c r="O276" s="99"/>
      <c r="P276" s="99"/>
      <c r="Q276" s="99"/>
      <c r="R276" s="110"/>
      <c r="S276" s="110"/>
      <c r="T276" s="110"/>
      <c r="U276" s="99"/>
      <c r="V276" s="99"/>
      <c r="W276" s="99"/>
      <c r="X276" s="436"/>
      <c r="Y276" s="110"/>
      <c r="Z276" s="99"/>
      <c r="AA276" s="99"/>
      <c r="AB276" s="99"/>
      <c r="AC276" s="99"/>
      <c r="AD276" s="99"/>
      <c r="AE276" s="99"/>
      <c r="AF276" s="99"/>
      <c r="AG276" s="99" t="s">
        <v>8285</v>
      </c>
      <c r="AH276" s="110" t="s">
        <v>8306</v>
      </c>
      <c r="AI276" s="110">
        <v>0.08</v>
      </c>
      <c r="AJ276" s="110">
        <v>1986</v>
      </c>
      <c r="AK276" s="110" t="s">
        <v>8307</v>
      </c>
    </row>
    <row r="277" spans="1:37" ht="34.15" customHeight="1" x14ac:dyDescent="0.25">
      <c r="A277" s="459"/>
      <c r="B277" s="459"/>
      <c r="C277" s="459"/>
      <c r="D277" s="410"/>
      <c r="E277" s="99"/>
      <c r="F277" s="99"/>
      <c r="G277" s="99"/>
      <c r="H277" s="99"/>
      <c r="I277" s="99"/>
      <c r="J277" s="99"/>
      <c r="K277" s="99"/>
      <c r="L277" s="99"/>
      <c r="M277" s="99"/>
      <c r="N277" s="99"/>
      <c r="O277" s="99"/>
      <c r="P277" s="99"/>
      <c r="Q277" s="99"/>
      <c r="R277" s="110"/>
      <c r="S277" s="110"/>
      <c r="T277" s="110"/>
      <c r="U277" s="99"/>
      <c r="V277" s="99"/>
      <c r="W277" s="99"/>
      <c r="X277" s="436"/>
      <c r="Y277" s="110"/>
      <c r="Z277" s="99"/>
      <c r="AA277" s="99"/>
      <c r="AB277" s="99"/>
      <c r="AC277" s="99"/>
      <c r="AD277" s="99"/>
      <c r="AE277" s="99"/>
      <c r="AF277" s="99"/>
      <c r="AG277" s="99" t="s">
        <v>8285</v>
      </c>
      <c r="AH277" s="110" t="s">
        <v>8308</v>
      </c>
      <c r="AI277" s="110">
        <v>0.12</v>
      </c>
      <c r="AJ277" s="110">
        <v>1988</v>
      </c>
      <c r="AK277" s="110" t="s">
        <v>8309</v>
      </c>
    </row>
    <row r="278" spans="1:37" ht="34.15" customHeight="1" x14ac:dyDescent="0.25">
      <c r="A278" s="459"/>
      <c r="B278" s="459"/>
      <c r="C278" s="459"/>
      <c r="D278" s="410"/>
      <c r="E278" s="99"/>
      <c r="F278" s="99"/>
      <c r="G278" s="99"/>
      <c r="H278" s="99"/>
      <c r="I278" s="99"/>
      <c r="J278" s="99"/>
      <c r="K278" s="99"/>
      <c r="L278" s="99"/>
      <c r="M278" s="99"/>
      <c r="N278" s="99"/>
      <c r="O278" s="99"/>
      <c r="P278" s="99"/>
      <c r="Q278" s="99"/>
      <c r="R278" s="110"/>
      <c r="S278" s="110"/>
      <c r="T278" s="110"/>
      <c r="U278" s="99"/>
      <c r="V278" s="99"/>
      <c r="W278" s="99"/>
      <c r="X278" s="436"/>
      <c r="Y278" s="110"/>
      <c r="Z278" s="99"/>
      <c r="AA278" s="99"/>
      <c r="AB278" s="99"/>
      <c r="AC278" s="99"/>
      <c r="AD278" s="99"/>
      <c r="AE278" s="99"/>
      <c r="AF278" s="99"/>
      <c r="AG278" s="99" t="s">
        <v>8285</v>
      </c>
      <c r="AH278" s="110" t="s">
        <v>8310</v>
      </c>
      <c r="AI278" s="110">
        <v>7.0000000000000001E-3</v>
      </c>
      <c r="AJ278" s="110">
        <v>1988</v>
      </c>
      <c r="AK278" s="110" t="s">
        <v>8311</v>
      </c>
    </row>
    <row r="279" spans="1:37" ht="34.15" customHeight="1" x14ac:dyDescent="0.25">
      <c r="A279" s="459"/>
      <c r="B279" s="459"/>
      <c r="C279" s="459"/>
      <c r="D279" s="410"/>
      <c r="E279" s="99"/>
      <c r="F279" s="99"/>
      <c r="G279" s="99"/>
      <c r="H279" s="99"/>
      <c r="I279" s="99"/>
      <c r="J279" s="99"/>
      <c r="K279" s="99"/>
      <c r="L279" s="99"/>
      <c r="M279" s="99"/>
      <c r="N279" s="99"/>
      <c r="O279" s="99"/>
      <c r="P279" s="99"/>
      <c r="Q279" s="99"/>
      <c r="R279" s="110"/>
      <c r="S279" s="110"/>
      <c r="T279" s="110"/>
      <c r="U279" s="99"/>
      <c r="V279" s="99"/>
      <c r="W279" s="99"/>
      <c r="X279" s="436"/>
      <c r="Y279" s="110"/>
      <c r="Z279" s="99"/>
      <c r="AA279" s="99"/>
      <c r="AB279" s="99"/>
      <c r="AC279" s="99"/>
      <c r="AD279" s="99"/>
      <c r="AE279" s="99"/>
      <c r="AF279" s="99"/>
      <c r="AG279" s="99" t="s">
        <v>8285</v>
      </c>
      <c r="AH279" s="110" t="s">
        <v>8312</v>
      </c>
      <c r="AI279" s="110">
        <v>7.0000000000000007E-2</v>
      </c>
      <c r="AJ279" s="110">
        <v>2012</v>
      </c>
      <c r="AK279" s="110" t="s">
        <v>385</v>
      </c>
    </row>
    <row r="280" spans="1:37" ht="34.15" customHeight="1" x14ac:dyDescent="0.25">
      <c r="A280" s="459"/>
      <c r="B280" s="459"/>
      <c r="C280" s="459"/>
      <c r="D280" s="410"/>
      <c r="E280" s="99"/>
      <c r="F280" s="99"/>
      <c r="G280" s="99"/>
      <c r="H280" s="99"/>
      <c r="I280" s="99"/>
      <c r="J280" s="99"/>
      <c r="K280" s="99"/>
      <c r="L280" s="99"/>
      <c r="M280" s="99"/>
      <c r="N280" s="99"/>
      <c r="O280" s="99"/>
      <c r="P280" s="99"/>
      <c r="Q280" s="99"/>
      <c r="R280" s="110"/>
      <c r="S280" s="110"/>
      <c r="T280" s="110"/>
      <c r="U280" s="99"/>
      <c r="V280" s="99"/>
      <c r="W280" s="99"/>
      <c r="X280" s="436"/>
      <c r="Y280" s="110"/>
      <c r="Z280" s="99"/>
      <c r="AA280" s="99"/>
      <c r="AB280" s="99"/>
      <c r="AC280" s="99"/>
      <c r="AD280" s="99"/>
      <c r="AE280" s="99"/>
      <c r="AF280" s="99"/>
      <c r="AG280" s="99" t="s">
        <v>8285</v>
      </c>
      <c r="AH280" s="110" t="s">
        <v>8313</v>
      </c>
      <c r="AI280" s="110">
        <v>0.08</v>
      </c>
      <c r="AJ280" s="110">
        <v>1988</v>
      </c>
      <c r="AK280" s="110" t="s">
        <v>8314</v>
      </c>
    </row>
    <row r="281" spans="1:37" ht="34.15" customHeight="1" x14ac:dyDescent="0.25">
      <c r="A281" s="459"/>
      <c r="B281" s="459"/>
      <c r="C281" s="459"/>
      <c r="D281" s="410"/>
      <c r="E281" s="99"/>
      <c r="F281" s="99"/>
      <c r="G281" s="99"/>
      <c r="H281" s="99"/>
      <c r="I281" s="99"/>
      <c r="J281" s="99"/>
      <c r="K281" s="99"/>
      <c r="L281" s="99"/>
      <c r="M281" s="99"/>
      <c r="N281" s="99"/>
      <c r="O281" s="99"/>
      <c r="P281" s="99"/>
      <c r="Q281" s="99"/>
      <c r="R281" s="110"/>
      <c r="S281" s="110"/>
      <c r="T281" s="110"/>
      <c r="U281" s="99"/>
      <c r="V281" s="99"/>
      <c r="W281" s="99"/>
      <c r="X281" s="436"/>
      <c r="Y281" s="110"/>
      <c r="Z281" s="99"/>
      <c r="AA281" s="99"/>
      <c r="AB281" s="99"/>
      <c r="AC281" s="99"/>
      <c r="AD281" s="99"/>
      <c r="AE281" s="99"/>
      <c r="AF281" s="99"/>
      <c r="AG281" s="99" t="s">
        <v>8285</v>
      </c>
      <c r="AH281" s="110" t="s">
        <v>8315</v>
      </c>
      <c r="AI281" s="110">
        <v>0.06</v>
      </c>
      <c r="AJ281" s="110">
        <v>2012</v>
      </c>
      <c r="AK281" s="110" t="s">
        <v>4605</v>
      </c>
    </row>
    <row r="282" spans="1:37" ht="34.15" customHeight="1" x14ac:dyDescent="0.25">
      <c r="A282" s="459"/>
      <c r="B282" s="459"/>
      <c r="C282" s="459"/>
      <c r="D282" s="410"/>
      <c r="E282" s="99"/>
      <c r="F282" s="99"/>
      <c r="G282" s="99"/>
      <c r="H282" s="99"/>
      <c r="I282" s="99"/>
      <c r="J282" s="99"/>
      <c r="K282" s="99"/>
      <c r="L282" s="99"/>
      <c r="M282" s="99"/>
      <c r="N282" s="99"/>
      <c r="O282" s="99"/>
      <c r="P282" s="99"/>
      <c r="Q282" s="99"/>
      <c r="R282" s="110"/>
      <c r="S282" s="110"/>
      <c r="T282" s="110"/>
      <c r="U282" s="99"/>
      <c r="V282" s="99"/>
      <c r="W282" s="99"/>
      <c r="X282" s="436"/>
      <c r="Y282" s="110"/>
      <c r="Z282" s="99"/>
      <c r="AA282" s="99"/>
      <c r="AB282" s="99"/>
      <c r="AC282" s="99"/>
      <c r="AD282" s="99"/>
      <c r="AE282" s="99"/>
      <c r="AF282" s="99"/>
      <c r="AG282" s="99" t="s">
        <v>8285</v>
      </c>
      <c r="AH282" s="110" t="s">
        <v>8316</v>
      </c>
      <c r="AI282" s="110">
        <v>0.12</v>
      </c>
      <c r="AJ282" s="110">
        <v>1988</v>
      </c>
      <c r="AK282" s="110" t="s">
        <v>8027</v>
      </c>
    </row>
    <row r="283" spans="1:37" ht="34.15" customHeight="1" x14ac:dyDescent="0.25">
      <c r="A283" s="459"/>
      <c r="B283" s="459"/>
      <c r="C283" s="459"/>
      <c r="D283" s="410"/>
      <c r="E283" s="99"/>
      <c r="F283" s="99"/>
      <c r="G283" s="99"/>
      <c r="H283" s="99"/>
      <c r="I283" s="99"/>
      <c r="J283" s="99"/>
      <c r="K283" s="99"/>
      <c r="L283" s="99"/>
      <c r="M283" s="99"/>
      <c r="N283" s="99"/>
      <c r="O283" s="99"/>
      <c r="P283" s="99"/>
      <c r="Q283" s="99"/>
      <c r="R283" s="110"/>
      <c r="S283" s="110"/>
      <c r="T283" s="110"/>
      <c r="U283" s="99"/>
      <c r="V283" s="99"/>
      <c r="W283" s="99"/>
      <c r="X283" s="436"/>
      <c r="Y283" s="110"/>
      <c r="Z283" s="99"/>
      <c r="AA283" s="99"/>
      <c r="AB283" s="99"/>
      <c r="AC283" s="99"/>
      <c r="AD283" s="99"/>
      <c r="AE283" s="99"/>
      <c r="AF283" s="99"/>
      <c r="AG283" s="99" t="s">
        <v>8285</v>
      </c>
      <c r="AH283" s="110" t="s">
        <v>8317</v>
      </c>
      <c r="AI283" s="110">
        <v>4.4999999999999998E-2</v>
      </c>
      <c r="AJ283" s="110">
        <v>1988</v>
      </c>
      <c r="AK283" s="110" t="s">
        <v>8318</v>
      </c>
    </row>
    <row r="284" spans="1:37" ht="34.15" customHeight="1" x14ac:dyDescent="0.25">
      <c r="A284" s="459"/>
      <c r="B284" s="459"/>
      <c r="C284" s="459"/>
      <c r="D284" s="410"/>
      <c r="E284" s="99"/>
      <c r="F284" s="99"/>
      <c r="G284" s="99"/>
      <c r="H284" s="99"/>
      <c r="I284" s="99"/>
      <c r="J284" s="99"/>
      <c r="K284" s="99"/>
      <c r="L284" s="99"/>
      <c r="M284" s="99"/>
      <c r="N284" s="99"/>
      <c r="O284" s="99"/>
      <c r="P284" s="99"/>
      <c r="Q284" s="99"/>
      <c r="R284" s="110"/>
      <c r="S284" s="110"/>
      <c r="T284" s="110"/>
      <c r="U284" s="99"/>
      <c r="V284" s="99"/>
      <c r="W284" s="99"/>
      <c r="X284" s="436"/>
      <c r="Y284" s="110"/>
      <c r="Z284" s="99"/>
      <c r="AA284" s="99"/>
      <c r="AB284" s="99"/>
      <c r="AC284" s="99"/>
      <c r="AD284" s="99"/>
      <c r="AE284" s="99"/>
      <c r="AF284" s="99"/>
      <c r="AG284" s="99" t="s">
        <v>8285</v>
      </c>
      <c r="AH284" s="110" t="s">
        <v>8319</v>
      </c>
      <c r="AI284" s="110">
        <v>0.06</v>
      </c>
      <c r="AJ284" s="110">
        <v>1984</v>
      </c>
      <c r="AK284" s="110" t="s">
        <v>8320</v>
      </c>
    </row>
    <row r="285" spans="1:37" ht="15.6" customHeight="1" x14ac:dyDescent="0.25">
      <c r="A285" s="461"/>
      <c r="B285" s="467"/>
      <c r="C285" s="467"/>
      <c r="D285" s="462"/>
      <c r="E285" s="467"/>
      <c r="F285" s="467"/>
      <c r="G285" s="467"/>
      <c r="H285" s="467"/>
      <c r="I285" s="467"/>
      <c r="J285" s="467"/>
      <c r="K285" s="467"/>
      <c r="L285" s="467"/>
      <c r="M285" s="467"/>
      <c r="N285" s="467"/>
      <c r="O285" s="467"/>
      <c r="P285" s="467"/>
      <c r="Q285" s="467"/>
      <c r="R285" s="467"/>
      <c r="S285" s="467"/>
      <c r="T285" s="467"/>
      <c r="U285" s="467"/>
      <c r="V285" s="467"/>
      <c r="W285" s="467"/>
      <c r="X285" s="468"/>
      <c r="Y285" s="467"/>
      <c r="Z285" s="467"/>
      <c r="AA285" s="467"/>
      <c r="AB285" s="467"/>
      <c r="AC285" s="467"/>
      <c r="AD285" s="467"/>
      <c r="AE285" s="467"/>
      <c r="AF285" s="467"/>
      <c r="AG285" s="467"/>
      <c r="AH285" s="467"/>
      <c r="AI285" s="467"/>
      <c r="AJ285" s="467"/>
      <c r="AK285" s="467"/>
    </row>
    <row r="286" spans="1:37" ht="22.15" customHeight="1" x14ac:dyDescent="0.25">
      <c r="A286" s="459">
        <v>21</v>
      </c>
      <c r="B286" s="459"/>
      <c r="C286" s="459" t="s">
        <v>8321</v>
      </c>
      <c r="D286" s="410"/>
      <c r="E286" s="99"/>
      <c r="F286" s="99"/>
      <c r="G286" s="99"/>
      <c r="H286" s="99"/>
      <c r="I286" s="99"/>
      <c r="J286" s="99"/>
      <c r="K286" s="99"/>
      <c r="L286" s="99"/>
      <c r="M286" s="99" t="s">
        <v>8322</v>
      </c>
      <c r="N286" s="110" t="s">
        <v>8323</v>
      </c>
      <c r="O286" s="110">
        <v>0.32</v>
      </c>
      <c r="P286" s="110">
        <v>1981</v>
      </c>
      <c r="Q286" s="110" t="s">
        <v>7743</v>
      </c>
      <c r="R286" s="99"/>
      <c r="S286" s="99"/>
      <c r="T286" s="99"/>
      <c r="U286" s="99"/>
      <c r="V286" s="99"/>
      <c r="W286" s="99"/>
      <c r="X286" s="436"/>
      <c r="Y286" s="110"/>
      <c r="Z286" s="99"/>
      <c r="AA286" s="99"/>
      <c r="AB286" s="99"/>
      <c r="AC286" s="99"/>
      <c r="AD286" s="99"/>
      <c r="AE286" s="99"/>
      <c r="AF286" s="99"/>
      <c r="AG286" s="99"/>
      <c r="AH286" s="110"/>
      <c r="AI286" s="110"/>
      <c r="AJ286" s="110"/>
      <c r="AK286" s="110"/>
    </row>
    <row r="287" spans="1:37" ht="22.15" customHeight="1" x14ac:dyDescent="0.25">
      <c r="A287" s="459"/>
      <c r="B287" s="459"/>
      <c r="C287" s="459"/>
      <c r="D287" s="410"/>
      <c r="E287" s="99"/>
      <c r="F287" s="99"/>
      <c r="G287" s="99"/>
      <c r="H287" s="99"/>
      <c r="I287" s="99"/>
      <c r="J287" s="99"/>
      <c r="K287" s="99"/>
      <c r="L287" s="99"/>
      <c r="M287" s="99"/>
      <c r="N287" s="99"/>
      <c r="O287" s="99"/>
      <c r="P287" s="99"/>
      <c r="Q287" s="99"/>
      <c r="R287" s="110" t="s">
        <v>8324</v>
      </c>
      <c r="S287" s="110" t="s">
        <v>8325</v>
      </c>
      <c r="T287" s="99">
        <v>1980</v>
      </c>
      <c r="U287" s="110" t="s">
        <v>1642</v>
      </c>
      <c r="V287" s="110">
        <f>2*630</f>
        <v>1260</v>
      </c>
      <c r="W287" s="110"/>
      <c r="X287" s="409"/>
      <c r="Y287" s="110"/>
      <c r="Z287" s="99"/>
      <c r="AA287" s="99"/>
      <c r="AB287" s="99"/>
      <c r="AC287" s="99"/>
      <c r="AD287" s="99"/>
      <c r="AE287" s="99"/>
      <c r="AF287" s="99"/>
      <c r="AG287" s="99"/>
      <c r="AH287" s="110"/>
      <c r="AI287" s="110"/>
      <c r="AJ287" s="110"/>
      <c r="AK287" s="110"/>
    </row>
    <row r="288" spans="1:37" ht="22.15" customHeight="1" x14ac:dyDescent="0.25">
      <c r="A288" s="459"/>
      <c r="B288" s="459"/>
      <c r="C288" s="459"/>
      <c r="D288" s="410"/>
      <c r="E288" s="99"/>
      <c r="F288" s="99"/>
      <c r="G288" s="99"/>
      <c r="H288" s="99"/>
      <c r="I288" s="99"/>
      <c r="J288" s="99"/>
      <c r="K288" s="99"/>
      <c r="L288" s="99"/>
      <c r="M288" s="99"/>
      <c r="N288" s="99"/>
      <c r="O288" s="99"/>
      <c r="P288" s="99"/>
      <c r="Q288" s="99"/>
      <c r="R288" s="110"/>
      <c r="S288" s="110"/>
      <c r="T288" s="110"/>
      <c r="U288" s="99"/>
      <c r="V288" s="99"/>
      <c r="W288" s="99"/>
      <c r="X288" s="436"/>
      <c r="Y288" s="110"/>
      <c r="Z288" s="99"/>
      <c r="AA288" s="99"/>
      <c r="AB288" s="99"/>
      <c r="AC288" s="99"/>
      <c r="AD288" s="99"/>
      <c r="AE288" s="99"/>
      <c r="AF288" s="99"/>
      <c r="AG288" s="99" t="s">
        <v>8326</v>
      </c>
      <c r="AH288" s="110" t="s">
        <v>8327</v>
      </c>
      <c r="AI288" s="110">
        <v>0.19500000000000001</v>
      </c>
      <c r="AJ288" s="110">
        <v>2014</v>
      </c>
      <c r="AK288" s="110" t="s">
        <v>385</v>
      </c>
    </row>
    <row r="289" spans="1:37" ht="22.15" customHeight="1" x14ac:dyDescent="0.25">
      <c r="A289" s="459"/>
      <c r="B289" s="459"/>
      <c r="C289" s="459"/>
      <c r="D289" s="410"/>
      <c r="E289" s="99"/>
      <c r="F289" s="99"/>
      <c r="G289" s="99"/>
      <c r="H289" s="99"/>
      <c r="I289" s="99"/>
      <c r="J289" s="99"/>
      <c r="K289" s="99"/>
      <c r="L289" s="99"/>
      <c r="M289" s="99"/>
      <c r="N289" s="99"/>
      <c r="O289" s="99"/>
      <c r="P289" s="99"/>
      <c r="Q289" s="99"/>
      <c r="R289" s="110"/>
      <c r="S289" s="110"/>
      <c r="T289" s="110"/>
      <c r="U289" s="99"/>
      <c r="V289" s="99"/>
      <c r="W289" s="99"/>
      <c r="X289" s="436"/>
      <c r="Y289" s="110"/>
      <c r="Z289" s="99"/>
      <c r="AA289" s="99"/>
      <c r="AB289" s="99"/>
      <c r="AC289" s="99"/>
      <c r="AD289" s="99"/>
      <c r="AE289" s="99"/>
      <c r="AF289" s="99"/>
      <c r="AG289" s="99" t="s">
        <v>8326</v>
      </c>
      <c r="AH289" s="110" t="s">
        <v>8328</v>
      </c>
      <c r="AI289" s="110">
        <v>0.08</v>
      </c>
      <c r="AJ289" s="110">
        <v>1979</v>
      </c>
      <c r="AK289" s="110" t="s">
        <v>8329</v>
      </c>
    </row>
    <row r="290" spans="1:37" ht="30" customHeight="1" x14ac:dyDescent="0.25">
      <c r="A290" s="459"/>
      <c r="B290" s="459"/>
      <c r="C290" s="459"/>
      <c r="D290" s="410"/>
      <c r="E290" s="99"/>
      <c r="F290" s="99"/>
      <c r="G290" s="99"/>
      <c r="H290" s="99"/>
      <c r="I290" s="99"/>
      <c r="J290" s="99"/>
      <c r="K290" s="99"/>
      <c r="L290" s="99"/>
      <c r="M290" s="99"/>
      <c r="N290" s="99"/>
      <c r="O290" s="99"/>
      <c r="P290" s="99"/>
      <c r="Q290" s="99"/>
      <c r="R290" s="110"/>
      <c r="S290" s="110"/>
      <c r="T290" s="110"/>
      <c r="U290" s="99"/>
      <c r="V290" s="99"/>
      <c r="W290" s="99"/>
      <c r="X290" s="436"/>
      <c r="Y290" s="110"/>
      <c r="Z290" s="99"/>
      <c r="AA290" s="99"/>
      <c r="AB290" s="99"/>
      <c r="AC290" s="99"/>
      <c r="AD290" s="99"/>
      <c r="AE290" s="99"/>
      <c r="AF290" s="99"/>
      <c r="AG290" s="110" t="s">
        <v>8330</v>
      </c>
      <c r="AH290" s="110" t="s">
        <v>8331</v>
      </c>
      <c r="AI290" s="110">
        <v>0.22</v>
      </c>
      <c r="AJ290" s="110">
        <v>1986</v>
      </c>
      <c r="AK290" s="110" t="s">
        <v>8248</v>
      </c>
    </row>
    <row r="291" spans="1:37" ht="33" customHeight="1" x14ac:dyDescent="0.25">
      <c r="A291" s="459"/>
      <c r="B291" s="459"/>
      <c r="C291" s="459"/>
      <c r="D291" s="410"/>
      <c r="E291" s="99"/>
      <c r="F291" s="99"/>
      <c r="G291" s="99"/>
      <c r="H291" s="99"/>
      <c r="I291" s="99"/>
      <c r="J291" s="99"/>
      <c r="K291" s="99"/>
      <c r="L291" s="99"/>
      <c r="M291" s="99"/>
      <c r="N291" s="99"/>
      <c r="O291" s="99"/>
      <c r="P291" s="99"/>
      <c r="Q291" s="99"/>
      <c r="R291" s="110"/>
      <c r="S291" s="110"/>
      <c r="T291" s="110"/>
      <c r="U291" s="99"/>
      <c r="V291" s="99"/>
      <c r="W291" s="99"/>
      <c r="X291" s="436"/>
      <c r="Y291" s="110"/>
      <c r="Z291" s="99"/>
      <c r="AA291" s="99"/>
      <c r="AB291" s="99"/>
      <c r="AC291" s="99"/>
      <c r="AD291" s="99"/>
      <c r="AE291" s="99"/>
      <c r="AF291" s="99"/>
      <c r="AG291" s="99" t="s">
        <v>8326</v>
      </c>
      <c r="AH291" s="110" t="s">
        <v>8332</v>
      </c>
      <c r="AI291" s="110">
        <v>6.5000000000000002E-2</v>
      </c>
      <c r="AJ291" s="110">
        <v>1980</v>
      </c>
      <c r="AK291" s="110" t="s">
        <v>8248</v>
      </c>
    </row>
    <row r="292" spans="1:37" ht="22.15" customHeight="1" x14ac:dyDescent="0.25">
      <c r="A292" s="459"/>
      <c r="B292" s="459"/>
      <c r="C292" s="459"/>
      <c r="D292" s="410"/>
      <c r="E292" s="99"/>
      <c r="F292" s="99"/>
      <c r="G292" s="99"/>
      <c r="H292" s="99"/>
      <c r="I292" s="99"/>
      <c r="J292" s="99"/>
      <c r="K292" s="99"/>
      <c r="L292" s="99"/>
      <c r="M292" s="99"/>
      <c r="N292" s="99"/>
      <c r="O292" s="99"/>
      <c r="P292" s="99"/>
      <c r="Q292" s="99"/>
      <c r="R292" s="110"/>
      <c r="S292" s="110"/>
      <c r="T292" s="110"/>
      <c r="U292" s="99"/>
      <c r="V292" s="99"/>
      <c r="W292" s="99"/>
      <c r="X292" s="436"/>
      <c r="Y292" s="110"/>
      <c r="Z292" s="99"/>
      <c r="AA292" s="99"/>
      <c r="AB292" s="99"/>
      <c r="AC292" s="99"/>
      <c r="AD292" s="99"/>
      <c r="AE292" s="99"/>
      <c r="AF292" s="99"/>
      <c r="AG292" s="99" t="s">
        <v>8326</v>
      </c>
      <c r="AH292" s="110" t="s">
        <v>8333</v>
      </c>
      <c r="AI292" s="110">
        <v>0.13</v>
      </c>
      <c r="AJ292" s="110">
        <v>1979</v>
      </c>
      <c r="AK292" s="110" t="s">
        <v>8334</v>
      </c>
    </row>
    <row r="293" spans="1:37" ht="22.15" customHeight="1" x14ac:dyDescent="0.25">
      <c r="A293" s="459"/>
      <c r="B293" s="459"/>
      <c r="C293" s="459"/>
      <c r="D293" s="410"/>
      <c r="E293" s="99"/>
      <c r="F293" s="99"/>
      <c r="G293" s="99"/>
      <c r="H293" s="99"/>
      <c r="I293" s="99"/>
      <c r="J293" s="99"/>
      <c r="K293" s="99"/>
      <c r="L293" s="99"/>
      <c r="M293" s="99"/>
      <c r="N293" s="99"/>
      <c r="O293" s="99"/>
      <c r="P293" s="99"/>
      <c r="Q293" s="99"/>
      <c r="R293" s="110"/>
      <c r="S293" s="110"/>
      <c r="T293" s="110"/>
      <c r="U293" s="99"/>
      <c r="V293" s="99"/>
      <c r="W293" s="99"/>
      <c r="X293" s="436"/>
      <c r="Y293" s="110"/>
      <c r="Z293" s="99"/>
      <c r="AA293" s="99"/>
      <c r="AB293" s="99"/>
      <c r="AC293" s="99"/>
      <c r="AD293" s="99"/>
      <c r="AE293" s="99"/>
      <c r="AF293" s="99"/>
      <c r="AG293" s="99" t="s">
        <v>8326</v>
      </c>
      <c r="AH293" s="110" t="s">
        <v>8335</v>
      </c>
      <c r="AI293" s="110">
        <v>0.08</v>
      </c>
      <c r="AJ293" s="110">
        <v>1979</v>
      </c>
      <c r="AK293" s="110" t="s">
        <v>8329</v>
      </c>
    </row>
    <row r="294" spans="1:37" ht="22.15" customHeight="1" x14ac:dyDescent="0.25">
      <c r="A294" s="459"/>
      <c r="B294" s="459"/>
      <c r="C294" s="459"/>
      <c r="D294" s="410"/>
      <c r="E294" s="99"/>
      <c r="F294" s="99"/>
      <c r="G294" s="99"/>
      <c r="H294" s="99"/>
      <c r="I294" s="99"/>
      <c r="J294" s="99"/>
      <c r="K294" s="99"/>
      <c r="L294" s="99"/>
      <c r="M294" s="99"/>
      <c r="N294" s="99"/>
      <c r="O294" s="99"/>
      <c r="P294" s="99"/>
      <c r="Q294" s="99"/>
      <c r="R294" s="110"/>
      <c r="S294" s="110"/>
      <c r="T294" s="110"/>
      <c r="U294" s="99"/>
      <c r="V294" s="99"/>
      <c r="W294" s="99"/>
      <c r="X294" s="436"/>
      <c r="Y294" s="110"/>
      <c r="Z294" s="99"/>
      <c r="AA294" s="99"/>
      <c r="AB294" s="99"/>
      <c r="AC294" s="99"/>
      <c r="AD294" s="99"/>
      <c r="AE294" s="99"/>
      <c r="AF294" s="99"/>
      <c r="AG294" s="99" t="s">
        <v>8326</v>
      </c>
      <c r="AH294" s="110" t="s">
        <v>8336</v>
      </c>
      <c r="AI294" s="110">
        <v>0.08</v>
      </c>
      <c r="AJ294" s="110">
        <v>2015</v>
      </c>
      <c r="AK294" s="110" t="s">
        <v>8236</v>
      </c>
    </row>
    <row r="295" spans="1:37" ht="22.15" customHeight="1" x14ac:dyDescent="0.25">
      <c r="A295" s="459"/>
      <c r="B295" s="459"/>
      <c r="C295" s="459"/>
      <c r="D295" s="410"/>
      <c r="E295" s="99"/>
      <c r="F295" s="99"/>
      <c r="G295" s="99"/>
      <c r="H295" s="99"/>
      <c r="I295" s="99"/>
      <c r="J295" s="99"/>
      <c r="K295" s="99"/>
      <c r="L295" s="99"/>
      <c r="M295" s="99"/>
      <c r="N295" s="99"/>
      <c r="O295" s="99"/>
      <c r="P295" s="99"/>
      <c r="Q295" s="99"/>
      <c r="R295" s="110"/>
      <c r="S295" s="110"/>
      <c r="T295" s="110"/>
      <c r="U295" s="99"/>
      <c r="V295" s="99"/>
      <c r="W295" s="99"/>
      <c r="X295" s="436"/>
      <c r="Y295" s="110"/>
      <c r="Z295" s="99"/>
      <c r="AA295" s="99"/>
      <c r="AB295" s="99"/>
      <c r="AC295" s="99"/>
      <c r="AD295" s="99"/>
      <c r="AE295" s="99"/>
      <c r="AF295" s="99"/>
      <c r="AG295" s="99" t="s">
        <v>8326</v>
      </c>
      <c r="AH295" s="110" t="s">
        <v>8337</v>
      </c>
      <c r="AI295" s="110">
        <v>0.2</v>
      </c>
      <c r="AJ295" s="110">
        <v>1979</v>
      </c>
      <c r="AK295" s="110" t="s">
        <v>8248</v>
      </c>
    </row>
    <row r="296" spans="1:37" ht="22.15" customHeight="1" x14ac:dyDescent="0.25">
      <c r="A296" s="459"/>
      <c r="B296" s="459"/>
      <c r="C296" s="459"/>
      <c r="D296" s="410"/>
      <c r="E296" s="99"/>
      <c r="F296" s="99"/>
      <c r="G296" s="99"/>
      <c r="H296" s="99"/>
      <c r="I296" s="99"/>
      <c r="J296" s="99"/>
      <c r="K296" s="99"/>
      <c r="L296" s="99"/>
      <c r="M296" s="99"/>
      <c r="N296" s="99"/>
      <c r="O296" s="99"/>
      <c r="P296" s="99"/>
      <c r="Q296" s="99"/>
      <c r="R296" s="110"/>
      <c r="S296" s="110"/>
      <c r="T296" s="110"/>
      <c r="U296" s="99"/>
      <c r="V296" s="99"/>
      <c r="W296" s="99"/>
      <c r="X296" s="436"/>
      <c r="Y296" s="110"/>
      <c r="Z296" s="99"/>
      <c r="AA296" s="99"/>
      <c r="AB296" s="99"/>
      <c r="AC296" s="99"/>
      <c r="AD296" s="99"/>
      <c r="AE296" s="99"/>
      <c r="AF296" s="99"/>
      <c r="AG296" s="99" t="s">
        <v>8326</v>
      </c>
      <c r="AH296" s="110" t="s">
        <v>8338</v>
      </c>
      <c r="AI296" s="110">
        <v>0.15</v>
      </c>
      <c r="AJ296" s="110">
        <v>2014</v>
      </c>
      <c r="AK296" s="110" t="s">
        <v>8236</v>
      </c>
    </row>
    <row r="297" spans="1:37" ht="22.15" customHeight="1" x14ac:dyDescent="0.25">
      <c r="A297" s="459"/>
      <c r="B297" s="459"/>
      <c r="C297" s="459"/>
      <c r="D297" s="410"/>
      <c r="E297" s="99"/>
      <c r="F297" s="99"/>
      <c r="G297" s="99"/>
      <c r="H297" s="99"/>
      <c r="I297" s="99"/>
      <c r="J297" s="99"/>
      <c r="K297" s="99"/>
      <c r="L297" s="99"/>
      <c r="M297" s="99"/>
      <c r="N297" s="99"/>
      <c r="O297" s="99"/>
      <c r="P297" s="99"/>
      <c r="Q297" s="99"/>
      <c r="R297" s="110"/>
      <c r="S297" s="110"/>
      <c r="T297" s="110"/>
      <c r="U297" s="99"/>
      <c r="V297" s="99"/>
      <c r="W297" s="99"/>
      <c r="X297" s="436"/>
      <c r="Y297" s="110"/>
      <c r="Z297" s="99"/>
      <c r="AA297" s="99"/>
      <c r="AB297" s="99"/>
      <c r="AC297" s="99"/>
      <c r="AD297" s="99"/>
      <c r="AE297" s="99"/>
      <c r="AF297" s="99"/>
      <c r="AG297" s="99" t="s">
        <v>8326</v>
      </c>
      <c r="AH297" s="110" t="s">
        <v>8339</v>
      </c>
      <c r="AI297" s="110">
        <v>0.05</v>
      </c>
      <c r="AJ297" s="110">
        <v>1986</v>
      </c>
      <c r="AK297" s="110" t="s">
        <v>8340</v>
      </c>
    </row>
    <row r="298" spans="1:37" ht="22.15" customHeight="1" x14ac:dyDescent="0.25">
      <c r="A298" s="459"/>
      <c r="B298" s="459"/>
      <c r="C298" s="459"/>
      <c r="D298" s="410"/>
      <c r="E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  <c r="R298" s="110"/>
      <c r="S298" s="110"/>
      <c r="T298" s="110"/>
      <c r="U298" s="99"/>
      <c r="V298" s="99"/>
      <c r="W298" s="99"/>
      <c r="X298" s="436"/>
      <c r="Y298" s="110"/>
      <c r="Z298" s="99"/>
      <c r="AA298" s="99"/>
      <c r="AB298" s="99"/>
      <c r="AC298" s="99"/>
      <c r="AD298" s="99"/>
      <c r="AE298" s="99"/>
      <c r="AF298" s="99"/>
      <c r="AG298" s="99" t="s">
        <v>8326</v>
      </c>
      <c r="AH298" s="110" t="s">
        <v>8341</v>
      </c>
      <c r="AI298" s="110">
        <v>0.105</v>
      </c>
      <c r="AJ298" s="110">
        <v>2014</v>
      </c>
      <c r="AK298" s="110" t="s">
        <v>385</v>
      </c>
    </row>
    <row r="299" spans="1:37" ht="22.15" customHeight="1" x14ac:dyDescent="0.25">
      <c r="A299" s="459"/>
      <c r="B299" s="459"/>
      <c r="C299" s="459"/>
      <c r="D299" s="410"/>
      <c r="E299" s="99"/>
      <c r="F299" s="99"/>
      <c r="G299" s="99"/>
      <c r="H299" s="99"/>
      <c r="I299" s="99"/>
      <c r="J299" s="99"/>
      <c r="K299" s="99"/>
      <c r="L299" s="99"/>
      <c r="M299" s="99"/>
      <c r="N299" s="99"/>
      <c r="O299" s="99"/>
      <c r="P299" s="99"/>
      <c r="Q299" s="99"/>
      <c r="R299" s="110"/>
      <c r="S299" s="110"/>
      <c r="T299" s="110"/>
      <c r="U299" s="99"/>
      <c r="V299" s="99"/>
      <c r="W299" s="99"/>
      <c r="X299" s="436"/>
      <c r="Y299" s="110"/>
      <c r="Z299" s="99"/>
      <c r="AA299" s="99"/>
      <c r="AB299" s="99"/>
      <c r="AC299" s="99"/>
      <c r="AD299" s="99"/>
      <c r="AE299" s="99"/>
      <c r="AF299" s="99"/>
      <c r="AG299" s="99" t="s">
        <v>8326</v>
      </c>
      <c r="AH299" s="110" t="s">
        <v>8342</v>
      </c>
      <c r="AI299" s="110">
        <v>9.5000000000000001E-2</v>
      </c>
      <c r="AJ299" s="110">
        <v>1979</v>
      </c>
      <c r="AK299" s="110" t="s">
        <v>8343</v>
      </c>
    </row>
    <row r="300" spans="1:37" ht="22.15" customHeight="1" x14ac:dyDescent="0.25">
      <c r="A300" s="459"/>
      <c r="B300" s="459"/>
      <c r="C300" s="459"/>
      <c r="D300" s="410"/>
      <c r="E300" s="99"/>
      <c r="F300" s="99"/>
      <c r="G300" s="99"/>
      <c r="H300" s="99"/>
      <c r="I300" s="99"/>
      <c r="J300" s="99"/>
      <c r="K300" s="99"/>
      <c r="L300" s="99"/>
      <c r="M300" s="99"/>
      <c r="N300" s="99"/>
      <c r="O300" s="99"/>
      <c r="P300" s="99"/>
      <c r="Q300" s="99"/>
      <c r="R300" s="110"/>
      <c r="S300" s="110"/>
      <c r="T300" s="110"/>
      <c r="U300" s="99"/>
      <c r="V300" s="99"/>
      <c r="W300" s="99"/>
      <c r="X300" s="436"/>
      <c r="Y300" s="110"/>
      <c r="Z300" s="99"/>
      <c r="AA300" s="99"/>
      <c r="AB300" s="99"/>
      <c r="AC300" s="99"/>
      <c r="AD300" s="99"/>
      <c r="AE300" s="99"/>
      <c r="AF300" s="99"/>
      <c r="AG300" s="99" t="s">
        <v>8326</v>
      </c>
      <c r="AH300" s="110" t="s">
        <v>8344</v>
      </c>
      <c r="AI300" s="110">
        <v>0.12</v>
      </c>
      <c r="AJ300" s="110">
        <v>2013</v>
      </c>
      <c r="AK300" s="110" t="s">
        <v>385</v>
      </c>
    </row>
    <row r="301" spans="1:37" ht="33" customHeight="1" x14ac:dyDescent="0.25">
      <c r="A301" s="459"/>
      <c r="B301" s="459"/>
      <c r="C301" s="459"/>
      <c r="D301" s="410"/>
      <c r="E301" s="99"/>
      <c r="F301" s="99"/>
      <c r="G301" s="99"/>
      <c r="H301" s="99"/>
      <c r="I301" s="99"/>
      <c r="J301" s="99"/>
      <c r="K301" s="99"/>
      <c r="L301" s="99"/>
      <c r="M301" s="99"/>
      <c r="N301" s="99"/>
      <c r="O301" s="99"/>
      <c r="P301" s="99"/>
      <c r="Q301" s="99"/>
      <c r="R301" s="110"/>
      <c r="S301" s="110"/>
      <c r="T301" s="110"/>
      <c r="U301" s="99"/>
      <c r="V301" s="99"/>
      <c r="W301" s="99"/>
      <c r="X301" s="436"/>
      <c r="Y301" s="110"/>
      <c r="Z301" s="99"/>
      <c r="AA301" s="99"/>
      <c r="AB301" s="99"/>
      <c r="AC301" s="99"/>
      <c r="AD301" s="99"/>
      <c r="AE301" s="99"/>
      <c r="AF301" s="99"/>
      <c r="AG301" s="99" t="s">
        <v>8326</v>
      </c>
      <c r="AH301" s="110" t="s">
        <v>8345</v>
      </c>
      <c r="AI301" s="110">
        <v>0.112</v>
      </c>
      <c r="AJ301" s="110">
        <v>1986</v>
      </c>
      <c r="AK301" s="110" t="s">
        <v>1500</v>
      </c>
    </row>
    <row r="302" spans="1:37" ht="33" customHeight="1" x14ac:dyDescent="0.25">
      <c r="A302" s="459"/>
      <c r="B302" s="459"/>
      <c r="C302" s="459"/>
      <c r="D302" s="410"/>
      <c r="E302" s="99"/>
      <c r="F302" s="99"/>
      <c r="G302" s="99"/>
      <c r="H302" s="99"/>
      <c r="I302" s="99"/>
      <c r="J302" s="99"/>
      <c r="K302" s="99"/>
      <c r="L302" s="99"/>
      <c r="M302" s="99"/>
      <c r="N302" s="99"/>
      <c r="O302" s="99"/>
      <c r="P302" s="99"/>
      <c r="Q302" s="99"/>
      <c r="R302" s="110"/>
      <c r="S302" s="110"/>
      <c r="T302" s="110"/>
      <c r="U302" s="99"/>
      <c r="V302" s="99"/>
      <c r="W302" s="99"/>
      <c r="X302" s="436"/>
      <c r="Y302" s="110"/>
      <c r="Z302" s="99"/>
      <c r="AA302" s="99"/>
      <c r="AB302" s="99"/>
      <c r="AC302" s="99"/>
      <c r="AD302" s="99"/>
      <c r="AE302" s="99"/>
      <c r="AF302" s="99"/>
      <c r="AG302" s="99" t="s">
        <v>8326</v>
      </c>
      <c r="AH302" s="110" t="s">
        <v>8346</v>
      </c>
      <c r="AI302" s="110">
        <v>0.15</v>
      </c>
      <c r="AJ302" s="110">
        <v>1986</v>
      </c>
      <c r="AK302" s="110" t="s">
        <v>1500</v>
      </c>
    </row>
    <row r="303" spans="1:37" ht="22.15" customHeight="1" x14ac:dyDescent="0.25">
      <c r="A303" s="459"/>
      <c r="B303" s="459"/>
      <c r="C303" s="459"/>
      <c r="D303" s="410"/>
      <c r="E303" s="99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  <c r="R303" s="110"/>
      <c r="S303" s="110"/>
      <c r="T303" s="110"/>
      <c r="U303" s="99"/>
      <c r="V303" s="99"/>
      <c r="W303" s="99"/>
      <c r="X303" s="436"/>
      <c r="Y303" s="110"/>
      <c r="Z303" s="99"/>
      <c r="AA303" s="99"/>
      <c r="AB303" s="99"/>
      <c r="AC303" s="99"/>
      <c r="AD303" s="99"/>
      <c r="AE303" s="99"/>
      <c r="AF303" s="99"/>
      <c r="AG303" s="99" t="s">
        <v>8326</v>
      </c>
      <c r="AH303" s="110" t="s">
        <v>8347</v>
      </c>
      <c r="AI303" s="110">
        <v>0.16</v>
      </c>
      <c r="AJ303" s="110">
        <v>2017</v>
      </c>
      <c r="AK303" s="110" t="s">
        <v>385</v>
      </c>
    </row>
    <row r="304" spans="1:37" ht="33" customHeight="1" x14ac:dyDescent="0.25">
      <c r="A304" s="459"/>
      <c r="B304" s="459"/>
      <c r="C304" s="459"/>
      <c r="D304" s="410"/>
      <c r="E304" s="99"/>
      <c r="F304" s="99"/>
      <c r="G304" s="99"/>
      <c r="H304" s="99"/>
      <c r="I304" s="99"/>
      <c r="J304" s="99"/>
      <c r="K304" s="99"/>
      <c r="L304" s="99"/>
      <c r="M304" s="99"/>
      <c r="N304" s="99"/>
      <c r="O304" s="99"/>
      <c r="P304" s="99"/>
      <c r="Q304" s="99"/>
      <c r="R304" s="110"/>
      <c r="S304" s="110"/>
      <c r="T304" s="110"/>
      <c r="U304" s="99"/>
      <c r="V304" s="99"/>
      <c r="W304" s="99"/>
      <c r="X304" s="436"/>
      <c r="Y304" s="110"/>
      <c r="Z304" s="99"/>
      <c r="AA304" s="99"/>
      <c r="AB304" s="99"/>
      <c r="AC304" s="99"/>
      <c r="AD304" s="99"/>
      <c r="AE304" s="99"/>
      <c r="AF304" s="99"/>
      <c r="AG304" s="99" t="s">
        <v>8326</v>
      </c>
      <c r="AH304" s="110" t="s">
        <v>8348</v>
      </c>
      <c r="AI304" s="110">
        <v>5.0000000000000001E-3</v>
      </c>
      <c r="AJ304" s="110">
        <v>2013</v>
      </c>
      <c r="AK304" s="110" t="s">
        <v>164</v>
      </c>
    </row>
    <row r="305" spans="1:37" ht="33" customHeight="1" x14ac:dyDescent="0.25">
      <c r="A305" s="459"/>
      <c r="B305" s="459"/>
      <c r="C305" s="459"/>
      <c r="D305" s="410"/>
      <c r="E305" s="99"/>
      <c r="F305" s="99"/>
      <c r="G305" s="99"/>
      <c r="H305" s="99"/>
      <c r="I305" s="99"/>
      <c r="J305" s="99"/>
      <c r="K305" s="99"/>
      <c r="L305" s="99"/>
      <c r="M305" s="99"/>
      <c r="N305" s="99"/>
      <c r="O305" s="99"/>
      <c r="P305" s="99"/>
      <c r="Q305" s="99"/>
      <c r="R305" s="110"/>
      <c r="S305" s="110"/>
      <c r="T305" s="110"/>
      <c r="U305" s="99"/>
      <c r="V305" s="99"/>
      <c r="W305" s="99"/>
      <c r="X305" s="436"/>
      <c r="Y305" s="110"/>
      <c r="Z305" s="99"/>
      <c r="AA305" s="99"/>
      <c r="AB305" s="99"/>
      <c r="AC305" s="99"/>
      <c r="AD305" s="99"/>
      <c r="AE305" s="99"/>
      <c r="AF305" s="99"/>
      <c r="AG305" s="99" t="s">
        <v>8326</v>
      </c>
      <c r="AH305" s="110" t="s">
        <v>8349</v>
      </c>
      <c r="AI305" s="110">
        <v>8.5000000000000006E-2</v>
      </c>
      <c r="AJ305" s="110">
        <v>1979</v>
      </c>
      <c r="AK305" s="110" t="s">
        <v>8350</v>
      </c>
    </row>
    <row r="306" spans="1:37" ht="33" customHeight="1" x14ac:dyDescent="0.25">
      <c r="A306" s="459"/>
      <c r="B306" s="459"/>
      <c r="C306" s="459"/>
      <c r="D306" s="410"/>
      <c r="E306" s="99"/>
      <c r="F306" s="99"/>
      <c r="G306" s="99"/>
      <c r="H306" s="99"/>
      <c r="I306" s="99"/>
      <c r="J306" s="99"/>
      <c r="K306" s="99"/>
      <c r="L306" s="99"/>
      <c r="M306" s="99"/>
      <c r="N306" s="99"/>
      <c r="O306" s="99"/>
      <c r="P306" s="99"/>
      <c r="Q306" s="99"/>
      <c r="R306" s="110"/>
      <c r="S306" s="110"/>
      <c r="T306" s="110"/>
      <c r="U306" s="99"/>
      <c r="V306" s="99"/>
      <c r="W306" s="99"/>
      <c r="X306" s="436"/>
      <c r="Y306" s="110"/>
      <c r="Z306" s="99"/>
      <c r="AA306" s="99"/>
      <c r="AB306" s="99"/>
      <c r="AC306" s="99"/>
      <c r="AD306" s="99"/>
      <c r="AE306" s="99"/>
      <c r="AF306" s="99"/>
      <c r="AG306" s="99" t="s">
        <v>8326</v>
      </c>
      <c r="AH306" s="110" t="s">
        <v>8351</v>
      </c>
      <c r="AI306" s="110">
        <v>0.1</v>
      </c>
      <c r="AJ306" s="110">
        <v>1980</v>
      </c>
      <c r="AK306" s="110" t="s">
        <v>8352</v>
      </c>
    </row>
    <row r="307" spans="1:37" ht="33" customHeight="1" x14ac:dyDescent="0.25">
      <c r="A307" s="459"/>
      <c r="B307" s="459"/>
      <c r="C307" s="459"/>
      <c r="D307" s="410"/>
      <c r="E307" s="99"/>
      <c r="F307" s="99"/>
      <c r="G307" s="99"/>
      <c r="H307" s="99"/>
      <c r="I307" s="99"/>
      <c r="J307" s="99"/>
      <c r="K307" s="99"/>
      <c r="L307" s="99"/>
      <c r="M307" s="99"/>
      <c r="N307" s="99"/>
      <c r="O307" s="99"/>
      <c r="P307" s="99"/>
      <c r="Q307" s="99"/>
      <c r="R307" s="110"/>
      <c r="S307" s="110"/>
      <c r="T307" s="110"/>
      <c r="U307" s="99"/>
      <c r="V307" s="99"/>
      <c r="W307" s="99"/>
      <c r="X307" s="436"/>
      <c r="Y307" s="110"/>
      <c r="Z307" s="99"/>
      <c r="AA307" s="99"/>
      <c r="AB307" s="99"/>
      <c r="AC307" s="99"/>
      <c r="AD307" s="99"/>
      <c r="AE307" s="99"/>
      <c r="AF307" s="99"/>
      <c r="AG307" s="99" t="s">
        <v>8326</v>
      </c>
      <c r="AH307" s="110" t="s">
        <v>8353</v>
      </c>
      <c r="AI307" s="110">
        <v>0.3</v>
      </c>
      <c r="AJ307" s="110">
        <v>1986</v>
      </c>
      <c r="AK307" s="110" t="s">
        <v>8352</v>
      </c>
    </row>
    <row r="308" spans="1:37" ht="33" customHeight="1" x14ac:dyDescent="0.25">
      <c r="A308" s="459"/>
      <c r="B308" s="459"/>
      <c r="C308" s="459"/>
      <c r="D308" s="410"/>
      <c r="E308" s="99"/>
      <c r="F308" s="99"/>
      <c r="G308" s="99"/>
      <c r="H308" s="99"/>
      <c r="I308" s="99"/>
      <c r="J308" s="99"/>
      <c r="K308" s="99"/>
      <c r="L308" s="99"/>
      <c r="M308" s="99"/>
      <c r="N308" s="99"/>
      <c r="O308" s="99"/>
      <c r="P308" s="99"/>
      <c r="Q308" s="99"/>
      <c r="R308" s="110"/>
      <c r="S308" s="110"/>
      <c r="T308" s="110"/>
      <c r="U308" s="99"/>
      <c r="V308" s="99"/>
      <c r="W308" s="99"/>
      <c r="X308" s="436"/>
      <c r="Y308" s="110"/>
      <c r="Z308" s="99"/>
      <c r="AA308" s="99"/>
      <c r="AB308" s="99"/>
      <c r="AC308" s="99"/>
      <c r="AD308" s="99"/>
      <c r="AE308" s="99"/>
      <c r="AF308" s="99"/>
      <c r="AG308" s="99" t="s">
        <v>8326</v>
      </c>
      <c r="AH308" s="110" t="s">
        <v>8354</v>
      </c>
      <c r="AI308" s="110">
        <v>0.13500000000000001</v>
      </c>
      <c r="AJ308" s="110">
        <v>1986</v>
      </c>
      <c r="AK308" s="110" t="s">
        <v>8355</v>
      </c>
    </row>
    <row r="309" spans="1:37" ht="33" customHeight="1" x14ac:dyDescent="0.25">
      <c r="A309" s="459"/>
      <c r="B309" s="459"/>
      <c r="C309" s="459"/>
      <c r="D309" s="410"/>
      <c r="E309" s="99"/>
      <c r="F309" s="99"/>
      <c r="G309" s="99"/>
      <c r="H309" s="99"/>
      <c r="I309" s="99"/>
      <c r="J309" s="99"/>
      <c r="K309" s="99"/>
      <c r="L309" s="99"/>
      <c r="M309" s="99"/>
      <c r="N309" s="99"/>
      <c r="O309" s="99"/>
      <c r="P309" s="99"/>
      <c r="Q309" s="99"/>
      <c r="R309" s="110"/>
      <c r="S309" s="110"/>
      <c r="T309" s="110"/>
      <c r="U309" s="99"/>
      <c r="V309" s="99"/>
      <c r="W309" s="99"/>
      <c r="X309" s="436"/>
      <c r="Y309" s="110"/>
      <c r="Z309" s="99"/>
      <c r="AA309" s="99"/>
      <c r="AB309" s="99"/>
      <c r="AC309" s="99"/>
      <c r="AD309" s="99"/>
      <c r="AE309" s="99"/>
      <c r="AF309" s="99"/>
      <c r="AG309" s="99" t="s">
        <v>8326</v>
      </c>
      <c r="AH309" s="110" t="s">
        <v>8356</v>
      </c>
      <c r="AI309" s="110">
        <v>0.08</v>
      </c>
      <c r="AJ309" s="110">
        <v>1986</v>
      </c>
      <c r="AK309" s="110" t="s">
        <v>8357</v>
      </c>
    </row>
    <row r="310" spans="1:37" ht="33" customHeight="1" x14ac:dyDescent="0.25">
      <c r="A310" s="459"/>
      <c r="B310" s="459"/>
      <c r="C310" s="459"/>
      <c r="D310" s="410"/>
      <c r="E310" s="99"/>
      <c r="F310" s="99"/>
      <c r="G310" s="99"/>
      <c r="H310" s="99"/>
      <c r="I310" s="99"/>
      <c r="J310" s="99"/>
      <c r="K310" s="99"/>
      <c r="L310" s="99"/>
      <c r="M310" s="99"/>
      <c r="N310" s="99"/>
      <c r="O310" s="99"/>
      <c r="P310" s="99"/>
      <c r="Q310" s="99"/>
      <c r="R310" s="110"/>
      <c r="S310" s="110"/>
      <c r="T310" s="110"/>
      <c r="U310" s="99"/>
      <c r="V310" s="99"/>
      <c r="W310" s="99"/>
      <c r="X310" s="436"/>
      <c r="Y310" s="110"/>
      <c r="Z310" s="99"/>
      <c r="AA310" s="99"/>
      <c r="AB310" s="99"/>
      <c r="AC310" s="99"/>
      <c r="AD310" s="99"/>
      <c r="AE310" s="99"/>
      <c r="AF310" s="99"/>
      <c r="AG310" s="99" t="s">
        <v>8326</v>
      </c>
      <c r="AH310" s="110" t="s">
        <v>8358</v>
      </c>
      <c r="AI310" s="110">
        <v>0.16</v>
      </c>
      <c r="AJ310" s="110">
        <v>2015</v>
      </c>
      <c r="AK310" s="110" t="s">
        <v>1025</v>
      </c>
    </row>
    <row r="311" spans="1:37" ht="33" customHeight="1" x14ac:dyDescent="0.25">
      <c r="A311" s="459"/>
      <c r="B311" s="459"/>
      <c r="C311" s="459"/>
      <c r="D311" s="410"/>
      <c r="E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  <c r="R311" s="110"/>
      <c r="S311" s="110"/>
      <c r="T311" s="110"/>
      <c r="U311" s="99"/>
      <c r="V311" s="99"/>
      <c r="W311" s="99"/>
      <c r="X311" s="436"/>
      <c r="Y311" s="110"/>
      <c r="Z311" s="99"/>
      <c r="AA311" s="99"/>
      <c r="AB311" s="99"/>
      <c r="AC311" s="99"/>
      <c r="AD311" s="99"/>
      <c r="AE311" s="99"/>
      <c r="AF311" s="99"/>
      <c r="AG311" s="99" t="s">
        <v>8326</v>
      </c>
      <c r="AH311" s="110" t="s">
        <v>8359</v>
      </c>
      <c r="AI311" s="110">
        <v>0.08</v>
      </c>
      <c r="AJ311" s="110">
        <v>1986</v>
      </c>
      <c r="AK311" s="110" t="s">
        <v>8357</v>
      </c>
    </row>
    <row r="312" spans="1:37" ht="33" customHeight="1" x14ac:dyDescent="0.25">
      <c r="A312" s="459"/>
      <c r="B312" s="459"/>
      <c r="C312" s="459"/>
      <c r="D312" s="410"/>
      <c r="E312" s="99"/>
      <c r="F312" s="99"/>
      <c r="G312" s="99"/>
      <c r="H312" s="99"/>
      <c r="I312" s="99"/>
      <c r="J312" s="99"/>
      <c r="K312" s="99"/>
      <c r="L312" s="99"/>
      <c r="M312" s="99"/>
      <c r="N312" s="99"/>
      <c r="O312" s="99"/>
      <c r="P312" s="99"/>
      <c r="Q312" s="99"/>
      <c r="R312" s="110"/>
      <c r="S312" s="110"/>
      <c r="T312" s="110"/>
      <c r="U312" s="99"/>
      <c r="V312" s="99"/>
      <c r="W312" s="99"/>
      <c r="X312" s="436"/>
      <c r="Y312" s="110"/>
      <c r="Z312" s="99"/>
      <c r="AA312" s="99"/>
      <c r="AB312" s="99"/>
      <c r="AC312" s="99"/>
      <c r="AD312" s="99"/>
      <c r="AE312" s="99"/>
      <c r="AF312" s="99"/>
      <c r="AG312" s="99" t="s">
        <v>8326</v>
      </c>
      <c r="AH312" s="110" t="s">
        <v>8360</v>
      </c>
      <c r="AI312" s="110">
        <v>0.14000000000000001</v>
      </c>
      <c r="AJ312" s="110">
        <v>2015</v>
      </c>
      <c r="AK312" s="110" t="s">
        <v>1025</v>
      </c>
    </row>
    <row r="313" spans="1:37" ht="33" customHeight="1" x14ac:dyDescent="0.25">
      <c r="A313" s="459"/>
      <c r="B313" s="459"/>
      <c r="C313" s="459"/>
      <c r="D313" s="410"/>
      <c r="E313" s="99"/>
      <c r="F313" s="99"/>
      <c r="G313" s="99"/>
      <c r="H313" s="99"/>
      <c r="I313" s="99"/>
      <c r="J313" s="99"/>
      <c r="K313" s="99"/>
      <c r="L313" s="99"/>
      <c r="M313" s="99"/>
      <c r="N313" s="99"/>
      <c r="O313" s="99"/>
      <c r="P313" s="99"/>
      <c r="Q313" s="99"/>
      <c r="R313" s="110"/>
      <c r="S313" s="110"/>
      <c r="T313" s="110"/>
      <c r="U313" s="99"/>
      <c r="V313" s="99"/>
      <c r="W313" s="99"/>
      <c r="X313" s="436"/>
      <c r="Y313" s="110"/>
      <c r="Z313" s="99"/>
      <c r="AA313" s="99"/>
      <c r="AB313" s="99"/>
      <c r="AC313" s="99"/>
      <c r="AD313" s="99"/>
      <c r="AE313" s="99"/>
      <c r="AF313" s="99"/>
      <c r="AG313" s="99" t="s">
        <v>8326</v>
      </c>
      <c r="AH313" s="110" t="s">
        <v>8361</v>
      </c>
      <c r="AI313" s="110">
        <v>0.1</v>
      </c>
      <c r="AJ313" s="110">
        <v>1977</v>
      </c>
      <c r="AK313" s="110" t="s">
        <v>8362</v>
      </c>
    </row>
    <row r="314" spans="1:37" ht="33" customHeight="1" x14ac:dyDescent="0.25">
      <c r="A314" s="459"/>
      <c r="B314" s="459"/>
      <c r="C314" s="459"/>
      <c r="D314" s="410"/>
      <c r="E314" s="99"/>
      <c r="F314" s="99"/>
      <c r="G314" s="99"/>
      <c r="H314" s="99"/>
      <c r="I314" s="99"/>
      <c r="J314" s="99"/>
      <c r="K314" s="99"/>
      <c r="L314" s="99"/>
      <c r="M314" s="99"/>
      <c r="N314" s="99"/>
      <c r="O314" s="99"/>
      <c r="P314" s="99"/>
      <c r="Q314" s="99"/>
      <c r="R314" s="110"/>
      <c r="S314" s="110"/>
      <c r="T314" s="110"/>
      <c r="U314" s="99"/>
      <c r="V314" s="99"/>
      <c r="W314" s="99"/>
      <c r="X314" s="436"/>
      <c r="Y314" s="110"/>
      <c r="Z314" s="99"/>
      <c r="AA314" s="99"/>
      <c r="AB314" s="99"/>
      <c r="AC314" s="99"/>
      <c r="AD314" s="99"/>
      <c r="AE314" s="99"/>
      <c r="AF314" s="99"/>
      <c r="AG314" s="99" t="s">
        <v>3739</v>
      </c>
      <c r="AH314" s="110" t="s">
        <v>8363</v>
      </c>
      <c r="AI314" s="110">
        <v>7.4999999999999997E-2</v>
      </c>
      <c r="AJ314" s="110">
        <v>1977</v>
      </c>
      <c r="AK314" s="110" t="s">
        <v>8357</v>
      </c>
    </row>
    <row r="315" spans="1:37" ht="33" customHeight="1" x14ac:dyDescent="0.25">
      <c r="A315" s="459"/>
      <c r="B315" s="459"/>
      <c r="C315" s="459"/>
      <c r="D315" s="410"/>
      <c r="E315" s="99"/>
      <c r="F315" s="99"/>
      <c r="G315" s="99"/>
      <c r="H315" s="99"/>
      <c r="I315" s="99"/>
      <c r="J315" s="99"/>
      <c r="K315" s="99"/>
      <c r="L315" s="99"/>
      <c r="M315" s="99"/>
      <c r="N315" s="99"/>
      <c r="O315" s="99"/>
      <c r="P315" s="99"/>
      <c r="Q315" s="99"/>
      <c r="R315" s="110"/>
      <c r="S315" s="110"/>
      <c r="T315" s="110"/>
      <c r="U315" s="99"/>
      <c r="V315" s="99"/>
      <c r="W315" s="99"/>
      <c r="X315" s="436"/>
      <c r="Y315" s="110"/>
      <c r="Z315" s="99"/>
      <c r="AA315" s="99"/>
      <c r="AB315" s="99"/>
      <c r="AC315" s="99"/>
      <c r="AD315" s="99"/>
      <c r="AE315" s="99"/>
      <c r="AF315" s="99"/>
      <c r="AG315" s="99" t="s">
        <v>8326</v>
      </c>
      <c r="AH315" s="110" t="s">
        <v>8364</v>
      </c>
      <c r="AI315" s="110">
        <v>0.1</v>
      </c>
      <c r="AJ315" s="110">
        <v>1986</v>
      </c>
      <c r="AK315" s="110" t="s">
        <v>6931</v>
      </c>
    </row>
    <row r="316" spans="1:37" ht="15.6" customHeight="1" x14ac:dyDescent="0.25">
      <c r="A316" s="461"/>
      <c r="B316" s="467"/>
      <c r="C316" s="467"/>
      <c r="D316" s="462"/>
      <c r="E316" s="467"/>
      <c r="F316" s="467"/>
      <c r="G316" s="467"/>
      <c r="H316" s="467"/>
      <c r="I316" s="467"/>
      <c r="J316" s="467"/>
      <c r="K316" s="467"/>
      <c r="L316" s="467"/>
      <c r="M316" s="467"/>
      <c r="N316" s="467"/>
      <c r="O316" s="467"/>
      <c r="P316" s="467"/>
      <c r="Q316" s="467"/>
      <c r="R316" s="467"/>
      <c r="S316" s="467"/>
      <c r="T316" s="467"/>
      <c r="U316" s="467"/>
      <c r="V316" s="467"/>
      <c r="W316" s="467"/>
      <c r="X316" s="468"/>
      <c r="Y316" s="467"/>
      <c r="Z316" s="467"/>
      <c r="AA316" s="467"/>
      <c r="AB316" s="467"/>
      <c r="AC316" s="467"/>
      <c r="AD316" s="467"/>
      <c r="AE316" s="467"/>
      <c r="AF316" s="467"/>
      <c r="AG316" s="467"/>
      <c r="AH316" s="467"/>
      <c r="AI316" s="467"/>
      <c r="AJ316" s="467"/>
      <c r="AK316" s="467"/>
    </row>
    <row r="317" spans="1:37" ht="22.15" customHeight="1" x14ac:dyDescent="0.25">
      <c r="A317" s="459">
        <v>22</v>
      </c>
      <c r="B317" s="459"/>
      <c r="C317" s="459" t="s">
        <v>8365</v>
      </c>
      <c r="D317" s="410"/>
      <c r="E317" s="99"/>
      <c r="F317" s="99"/>
      <c r="G317" s="99"/>
      <c r="H317" s="99"/>
      <c r="I317" s="99"/>
      <c r="J317" s="99"/>
      <c r="K317" s="99"/>
      <c r="L317" s="99"/>
      <c r="M317" s="99" t="s">
        <v>8366</v>
      </c>
      <c r="N317" s="110" t="s">
        <v>8367</v>
      </c>
      <c r="O317" s="110">
        <v>0.32</v>
      </c>
      <c r="P317" s="110">
        <v>1984</v>
      </c>
      <c r="Q317" s="110" t="s">
        <v>3567</v>
      </c>
      <c r="R317" s="110"/>
      <c r="S317" s="110"/>
      <c r="T317" s="110"/>
      <c r="U317" s="99"/>
      <c r="V317" s="99"/>
      <c r="W317" s="99"/>
      <c r="X317" s="436"/>
      <c r="Y317" s="110"/>
      <c r="Z317" s="99"/>
      <c r="AA317" s="99"/>
      <c r="AB317" s="99"/>
      <c r="AC317" s="99"/>
      <c r="AD317" s="99"/>
      <c r="AE317" s="99"/>
      <c r="AF317" s="99"/>
      <c r="AG317" s="99"/>
      <c r="AH317" s="110"/>
      <c r="AI317" s="110"/>
      <c r="AJ317" s="110"/>
      <c r="AK317" s="110"/>
    </row>
    <row r="318" spans="1:37" ht="22.15" customHeight="1" x14ac:dyDescent="0.25">
      <c r="A318" s="459"/>
      <c r="B318" s="459"/>
      <c r="C318" s="459"/>
      <c r="D318" s="410"/>
      <c r="E318" s="99"/>
      <c r="F318" s="99"/>
      <c r="G318" s="99"/>
      <c r="H318" s="99"/>
      <c r="I318" s="99"/>
      <c r="J318" s="99"/>
      <c r="K318" s="99"/>
      <c r="L318" s="99"/>
      <c r="M318" s="99"/>
      <c r="N318" s="99"/>
      <c r="O318" s="99"/>
      <c r="P318" s="99"/>
      <c r="Q318" s="99"/>
      <c r="R318" s="110" t="s">
        <v>5993</v>
      </c>
      <c r="S318" s="110" t="s">
        <v>8368</v>
      </c>
      <c r="T318" s="99">
        <v>1965</v>
      </c>
      <c r="U318" s="110" t="s">
        <v>1642</v>
      </c>
      <c r="V318" s="110">
        <v>400</v>
      </c>
      <c r="W318" s="110"/>
      <c r="X318" s="409"/>
      <c r="Y318" s="110"/>
      <c r="Z318" s="99"/>
      <c r="AA318" s="99"/>
      <c r="AB318" s="99"/>
      <c r="AC318" s="99"/>
      <c r="AD318" s="99"/>
      <c r="AE318" s="99"/>
      <c r="AF318" s="99"/>
      <c r="AG318" s="99"/>
      <c r="AH318" s="110"/>
      <c r="AI318" s="110"/>
      <c r="AJ318" s="110"/>
      <c r="AK318" s="110"/>
    </row>
    <row r="319" spans="1:37" ht="30.6" customHeight="1" x14ac:dyDescent="0.25">
      <c r="A319" s="459"/>
      <c r="B319" s="459"/>
      <c r="C319" s="459"/>
      <c r="D319" s="410"/>
      <c r="E319" s="99"/>
      <c r="F319" s="99"/>
      <c r="G319" s="99"/>
      <c r="H319" s="99"/>
      <c r="I319" s="99"/>
      <c r="J319" s="99"/>
      <c r="K319" s="99"/>
      <c r="L319" s="99"/>
      <c r="M319" s="99"/>
      <c r="N319" s="99"/>
      <c r="O319" s="99"/>
      <c r="P319" s="99"/>
      <c r="Q319" s="99"/>
      <c r="R319" s="110"/>
      <c r="S319" s="110"/>
      <c r="T319" s="110"/>
      <c r="U319" s="99"/>
      <c r="V319" s="99"/>
      <c r="W319" s="99" t="s">
        <v>8369</v>
      </c>
      <c r="X319" s="436">
        <f>Z319+AI319</f>
        <v>0.20100000000000001</v>
      </c>
      <c r="Y319" s="110" t="s">
        <v>8370</v>
      </c>
      <c r="Z319" s="110">
        <v>0.19</v>
      </c>
      <c r="AA319" s="110">
        <v>2016</v>
      </c>
      <c r="AB319" s="110" t="s">
        <v>8371</v>
      </c>
      <c r="AC319" s="110">
        <v>7</v>
      </c>
      <c r="AD319" s="110" t="s">
        <v>7725</v>
      </c>
      <c r="AE319" s="110" t="s">
        <v>7725</v>
      </c>
      <c r="AF319" s="110">
        <v>7</v>
      </c>
      <c r="AG319" s="99" t="s">
        <v>8369</v>
      </c>
      <c r="AH319" s="110" t="s">
        <v>8372</v>
      </c>
      <c r="AI319" s="110">
        <v>1.0999999999999999E-2</v>
      </c>
      <c r="AJ319" s="110">
        <v>2016</v>
      </c>
      <c r="AK319" s="110" t="s">
        <v>385</v>
      </c>
    </row>
    <row r="320" spans="1:37" ht="30.6" customHeight="1" x14ac:dyDescent="0.25">
      <c r="A320" s="459"/>
      <c r="B320" s="459"/>
      <c r="C320" s="459"/>
      <c r="D320" s="410"/>
      <c r="E320" s="99"/>
      <c r="F320" s="99"/>
      <c r="G320" s="99"/>
      <c r="H320" s="99"/>
      <c r="I320" s="99"/>
      <c r="J320" s="99"/>
      <c r="K320" s="99"/>
      <c r="L320" s="99"/>
      <c r="M320" s="99"/>
      <c r="N320" s="99"/>
      <c r="O320" s="99"/>
      <c r="P320" s="99"/>
      <c r="Q320" s="99"/>
      <c r="R320" s="110"/>
      <c r="S320" s="110"/>
      <c r="T320" s="110"/>
      <c r="U320" s="99"/>
      <c r="V320" s="99"/>
      <c r="W320" s="99"/>
      <c r="X320" s="436"/>
      <c r="Y320" s="110"/>
      <c r="Z320" s="99"/>
      <c r="AA320" s="99"/>
      <c r="AB320" s="99"/>
      <c r="AC320" s="99"/>
      <c r="AD320" s="99"/>
      <c r="AE320" s="99"/>
      <c r="AF320" s="99"/>
      <c r="AG320" s="99" t="s">
        <v>4587</v>
      </c>
      <c r="AH320" s="110" t="s">
        <v>8373</v>
      </c>
      <c r="AI320" s="110">
        <v>0.12</v>
      </c>
      <c r="AJ320" s="110">
        <v>1965</v>
      </c>
      <c r="AK320" s="110" t="s">
        <v>7773</v>
      </c>
    </row>
    <row r="321" spans="1:37" ht="22.15" customHeight="1" x14ac:dyDescent="0.25">
      <c r="A321" s="459"/>
      <c r="B321" s="459"/>
      <c r="C321" s="459"/>
      <c r="D321" s="410"/>
      <c r="E321" s="99"/>
      <c r="F321" s="99"/>
      <c r="G321" s="99"/>
      <c r="H321" s="99"/>
      <c r="I321" s="99"/>
      <c r="J321" s="99"/>
      <c r="K321" s="99"/>
      <c r="L321" s="99"/>
      <c r="M321" s="99"/>
      <c r="N321" s="99"/>
      <c r="O321" s="99"/>
      <c r="P321" s="99"/>
      <c r="Q321" s="99"/>
      <c r="R321" s="110"/>
      <c r="S321" s="110"/>
      <c r="T321" s="110"/>
      <c r="U321" s="99"/>
      <c r="V321" s="99"/>
      <c r="W321" s="99"/>
      <c r="X321" s="436"/>
      <c r="Y321" s="110"/>
      <c r="Z321" s="99"/>
      <c r="AA321" s="99"/>
      <c r="AB321" s="99"/>
      <c r="AC321" s="99"/>
      <c r="AD321" s="99"/>
      <c r="AE321" s="99"/>
      <c r="AF321" s="99"/>
      <c r="AG321" s="99" t="s">
        <v>4587</v>
      </c>
      <c r="AH321" s="110" t="s">
        <v>8374</v>
      </c>
      <c r="AI321" s="110">
        <v>0.2</v>
      </c>
      <c r="AJ321" s="110">
        <v>2006</v>
      </c>
      <c r="AK321" s="110" t="s">
        <v>8375</v>
      </c>
    </row>
    <row r="322" spans="1:37" ht="31.15" customHeight="1" x14ac:dyDescent="0.25">
      <c r="A322" s="459"/>
      <c r="B322" s="459"/>
      <c r="C322" s="459"/>
      <c r="D322" s="410"/>
      <c r="E322" s="99"/>
      <c r="F322" s="99"/>
      <c r="G322" s="99"/>
      <c r="H322" s="99"/>
      <c r="I322" s="99"/>
      <c r="J322" s="99"/>
      <c r="K322" s="99"/>
      <c r="L322" s="99"/>
      <c r="M322" s="99"/>
      <c r="N322" s="99"/>
      <c r="O322" s="99"/>
      <c r="P322" s="99"/>
      <c r="Q322" s="99"/>
      <c r="R322" s="110"/>
      <c r="S322" s="110"/>
      <c r="T322" s="110"/>
      <c r="U322" s="99"/>
      <c r="V322" s="99"/>
      <c r="W322" s="99"/>
      <c r="X322" s="436"/>
      <c r="Y322" s="110"/>
      <c r="Z322" s="99"/>
      <c r="AA322" s="99"/>
      <c r="AB322" s="99"/>
      <c r="AC322" s="99"/>
      <c r="AD322" s="99"/>
      <c r="AE322" s="99"/>
      <c r="AF322" s="99"/>
      <c r="AG322" s="99" t="s">
        <v>4587</v>
      </c>
      <c r="AH322" s="110" t="s">
        <v>8376</v>
      </c>
      <c r="AI322" s="110">
        <v>0.05</v>
      </c>
      <c r="AJ322" s="110">
        <v>1972</v>
      </c>
      <c r="AK322" s="110" t="s">
        <v>416</v>
      </c>
    </row>
    <row r="323" spans="1:37" ht="31.15" customHeight="1" x14ac:dyDescent="0.25">
      <c r="A323" s="459"/>
      <c r="B323" s="459"/>
      <c r="C323" s="459"/>
      <c r="D323" s="410"/>
      <c r="E323" s="99"/>
      <c r="F323" s="99"/>
      <c r="G323" s="99"/>
      <c r="H323" s="99"/>
      <c r="I323" s="99"/>
      <c r="J323" s="99"/>
      <c r="K323" s="99"/>
      <c r="L323" s="99"/>
      <c r="M323" s="99"/>
      <c r="N323" s="99"/>
      <c r="O323" s="99"/>
      <c r="P323" s="99"/>
      <c r="Q323" s="99"/>
      <c r="R323" s="110"/>
      <c r="S323" s="110"/>
      <c r="T323" s="110"/>
      <c r="U323" s="99"/>
      <c r="V323" s="99"/>
      <c r="W323" s="99"/>
      <c r="X323" s="436"/>
      <c r="Y323" s="110"/>
      <c r="Z323" s="99"/>
      <c r="AA323" s="99"/>
      <c r="AB323" s="99"/>
      <c r="AC323" s="99"/>
      <c r="AD323" s="99"/>
      <c r="AE323" s="99"/>
      <c r="AF323" s="99"/>
      <c r="AG323" s="99" t="s">
        <v>4587</v>
      </c>
      <c r="AH323" s="110" t="s">
        <v>8377</v>
      </c>
      <c r="AI323" s="110">
        <v>0.1</v>
      </c>
      <c r="AJ323" s="110">
        <v>1972</v>
      </c>
      <c r="AK323" s="110" t="s">
        <v>534</v>
      </c>
    </row>
    <row r="324" spans="1:37" ht="31.15" customHeight="1" x14ac:dyDescent="0.25">
      <c r="A324" s="459"/>
      <c r="B324" s="459"/>
      <c r="C324" s="459"/>
      <c r="D324" s="410"/>
      <c r="E324" s="99"/>
      <c r="F324" s="99"/>
      <c r="G324" s="99"/>
      <c r="H324" s="99"/>
      <c r="I324" s="99"/>
      <c r="J324" s="99"/>
      <c r="K324" s="99"/>
      <c r="L324" s="99"/>
      <c r="M324" s="99"/>
      <c r="N324" s="99"/>
      <c r="O324" s="99"/>
      <c r="P324" s="99"/>
      <c r="Q324" s="99"/>
      <c r="R324" s="110"/>
      <c r="S324" s="110"/>
      <c r="T324" s="110"/>
      <c r="U324" s="99"/>
      <c r="V324" s="99"/>
      <c r="W324" s="99"/>
      <c r="X324" s="436"/>
      <c r="Y324" s="110"/>
      <c r="Z324" s="99"/>
      <c r="AA324" s="99"/>
      <c r="AB324" s="99"/>
      <c r="AC324" s="99"/>
      <c r="AD324" s="99"/>
      <c r="AE324" s="99"/>
      <c r="AF324" s="99"/>
      <c r="AG324" s="99" t="s">
        <v>4587</v>
      </c>
      <c r="AH324" s="110" t="s">
        <v>8377</v>
      </c>
      <c r="AI324" s="110">
        <v>8.6999999999999994E-2</v>
      </c>
      <c r="AJ324" s="110">
        <v>2017</v>
      </c>
      <c r="AK324" s="110" t="s">
        <v>8236</v>
      </c>
    </row>
    <row r="325" spans="1:37" ht="31.15" customHeight="1" x14ac:dyDescent="0.25">
      <c r="A325" s="459"/>
      <c r="B325" s="459"/>
      <c r="C325" s="459"/>
      <c r="D325" s="410"/>
      <c r="E325" s="99"/>
      <c r="F325" s="99"/>
      <c r="G325" s="99"/>
      <c r="H325" s="99"/>
      <c r="I325" s="99"/>
      <c r="J325" s="99"/>
      <c r="K325" s="99"/>
      <c r="L325" s="99"/>
      <c r="M325" s="99"/>
      <c r="N325" s="99"/>
      <c r="O325" s="99"/>
      <c r="P325" s="99"/>
      <c r="Q325" s="99"/>
      <c r="R325" s="110"/>
      <c r="S325" s="110"/>
      <c r="T325" s="110"/>
      <c r="U325" s="99"/>
      <c r="V325" s="99"/>
      <c r="W325" s="99"/>
      <c r="X325" s="436"/>
      <c r="Y325" s="110"/>
      <c r="Z325" s="99"/>
      <c r="AA325" s="99"/>
      <c r="AB325" s="99"/>
      <c r="AC325" s="99"/>
      <c r="AD325" s="99"/>
      <c r="AE325" s="99"/>
      <c r="AF325" s="99"/>
      <c r="AG325" s="99" t="s">
        <v>4587</v>
      </c>
      <c r="AH325" s="110" t="s">
        <v>8378</v>
      </c>
      <c r="AI325" s="110">
        <v>0.315</v>
      </c>
      <c r="AJ325" s="110">
        <v>2006</v>
      </c>
      <c r="AK325" s="110" t="s">
        <v>8375</v>
      </c>
    </row>
    <row r="326" spans="1:37" ht="31.15" customHeight="1" x14ac:dyDescent="0.25">
      <c r="A326" s="459"/>
      <c r="B326" s="459"/>
      <c r="C326" s="459"/>
      <c r="D326" s="410"/>
      <c r="E326" s="99"/>
      <c r="F326" s="99"/>
      <c r="G326" s="99"/>
      <c r="H326" s="99"/>
      <c r="I326" s="99"/>
      <c r="J326" s="99"/>
      <c r="K326" s="99"/>
      <c r="L326" s="99"/>
      <c r="M326" s="99"/>
      <c r="N326" s="99"/>
      <c r="O326" s="99"/>
      <c r="P326" s="99"/>
      <c r="Q326" s="99"/>
      <c r="R326" s="110"/>
      <c r="S326" s="110"/>
      <c r="T326" s="110"/>
      <c r="U326" s="99"/>
      <c r="V326" s="99"/>
      <c r="W326" s="99"/>
      <c r="X326" s="436"/>
      <c r="Y326" s="110"/>
      <c r="Z326" s="99"/>
      <c r="AA326" s="99"/>
      <c r="AB326" s="99"/>
      <c r="AC326" s="99"/>
      <c r="AD326" s="99"/>
      <c r="AE326" s="99"/>
      <c r="AF326" s="99"/>
      <c r="AG326" s="99" t="s">
        <v>4587</v>
      </c>
      <c r="AH326" s="110" t="s">
        <v>8379</v>
      </c>
      <c r="AI326" s="110">
        <v>0.09</v>
      </c>
      <c r="AJ326" s="110">
        <v>2006</v>
      </c>
      <c r="AK326" s="110" t="s">
        <v>8380</v>
      </c>
    </row>
    <row r="327" spans="1:37" ht="31.15" customHeight="1" x14ac:dyDescent="0.25">
      <c r="A327" s="459"/>
      <c r="B327" s="459"/>
      <c r="C327" s="459"/>
      <c r="D327" s="410"/>
      <c r="E327" s="99"/>
      <c r="F327" s="99"/>
      <c r="G327" s="99"/>
      <c r="H327" s="99"/>
      <c r="I327" s="99"/>
      <c r="J327" s="99"/>
      <c r="K327" s="99"/>
      <c r="L327" s="99"/>
      <c r="M327" s="99"/>
      <c r="N327" s="99"/>
      <c r="O327" s="99"/>
      <c r="P327" s="99"/>
      <c r="Q327" s="99"/>
      <c r="R327" s="110"/>
      <c r="S327" s="110"/>
      <c r="T327" s="110"/>
      <c r="U327" s="99"/>
      <c r="V327" s="99"/>
      <c r="W327" s="99"/>
      <c r="X327" s="436"/>
      <c r="Y327" s="110"/>
      <c r="Z327" s="99"/>
      <c r="AA327" s="99"/>
      <c r="AB327" s="99"/>
      <c r="AC327" s="99"/>
      <c r="AD327" s="99"/>
      <c r="AE327" s="99"/>
      <c r="AF327" s="99"/>
      <c r="AG327" s="99" t="s">
        <v>4587</v>
      </c>
      <c r="AH327" s="110" t="s">
        <v>8381</v>
      </c>
      <c r="AI327" s="110">
        <v>0.09</v>
      </c>
      <c r="AJ327" s="110">
        <v>1972</v>
      </c>
      <c r="AK327" s="110" t="s">
        <v>8380</v>
      </c>
    </row>
    <row r="328" spans="1:37" ht="22.15" customHeight="1" x14ac:dyDescent="0.25">
      <c r="A328" s="459"/>
      <c r="B328" s="459"/>
      <c r="C328" s="459"/>
      <c r="D328" s="410"/>
      <c r="E328" s="99"/>
      <c r="F328" s="99"/>
      <c r="G328" s="99"/>
      <c r="H328" s="99"/>
      <c r="I328" s="99"/>
      <c r="J328" s="99"/>
      <c r="K328" s="99"/>
      <c r="L328" s="99"/>
      <c r="M328" s="99" t="s">
        <v>8382</v>
      </c>
      <c r="N328" s="110" t="s">
        <v>8383</v>
      </c>
      <c r="O328" s="110">
        <v>0.35799999999999998</v>
      </c>
      <c r="P328" s="110">
        <v>1990</v>
      </c>
      <c r="Q328" s="110" t="s">
        <v>8384</v>
      </c>
      <c r="R328" s="110"/>
      <c r="S328" s="110"/>
      <c r="T328" s="110"/>
      <c r="U328" s="99"/>
      <c r="V328" s="99"/>
      <c r="W328" s="99"/>
      <c r="X328" s="436"/>
      <c r="Y328" s="110"/>
      <c r="Z328" s="99"/>
      <c r="AA328" s="99"/>
      <c r="AB328" s="99"/>
      <c r="AC328" s="99"/>
      <c r="AD328" s="99"/>
      <c r="AE328" s="99"/>
      <c r="AF328" s="99"/>
      <c r="AG328" s="99"/>
      <c r="AH328" s="110"/>
      <c r="AI328" s="110"/>
      <c r="AJ328" s="110"/>
      <c r="AK328" s="110"/>
    </row>
    <row r="329" spans="1:37" ht="22.15" customHeight="1" x14ac:dyDescent="0.25">
      <c r="A329" s="459"/>
      <c r="B329" s="459"/>
      <c r="C329" s="459"/>
      <c r="D329" s="410"/>
      <c r="E329" s="99"/>
      <c r="F329" s="99"/>
      <c r="G329" s="99"/>
      <c r="H329" s="99"/>
      <c r="I329" s="99"/>
      <c r="J329" s="99"/>
      <c r="K329" s="99"/>
      <c r="L329" s="99"/>
      <c r="M329" s="99"/>
      <c r="N329" s="99"/>
      <c r="O329" s="99"/>
      <c r="P329" s="99"/>
      <c r="Q329" s="99"/>
      <c r="R329" s="110" t="s">
        <v>8385</v>
      </c>
      <c r="S329" s="110" t="s">
        <v>8386</v>
      </c>
      <c r="T329" s="99">
        <v>1973</v>
      </c>
      <c r="U329" s="110" t="s">
        <v>1642</v>
      </c>
      <c r="V329" s="110">
        <v>650</v>
      </c>
      <c r="W329" s="110"/>
      <c r="X329" s="409"/>
      <c r="Y329" s="110"/>
      <c r="Z329" s="99"/>
      <c r="AA329" s="99"/>
      <c r="AB329" s="99"/>
      <c r="AC329" s="99"/>
      <c r="AD329" s="99"/>
      <c r="AE329" s="99"/>
      <c r="AF329" s="99"/>
      <c r="AG329" s="99"/>
      <c r="AH329" s="110"/>
      <c r="AI329" s="110"/>
      <c r="AJ329" s="110"/>
      <c r="AK329" s="110"/>
    </row>
    <row r="330" spans="1:37" ht="21.75" customHeight="1" x14ac:dyDescent="0.25">
      <c r="A330" s="459"/>
      <c r="B330" s="459"/>
      <c r="C330" s="459"/>
      <c r="D330" s="410"/>
      <c r="E330" s="99"/>
      <c r="F330" s="99"/>
      <c r="G330" s="99"/>
      <c r="H330" s="99"/>
      <c r="I330" s="99"/>
      <c r="J330" s="99"/>
      <c r="K330" s="99"/>
      <c r="L330" s="99"/>
      <c r="M330" s="99"/>
      <c r="N330" s="99"/>
      <c r="O330" s="99"/>
      <c r="P330" s="99"/>
      <c r="Q330" s="99"/>
      <c r="R330" s="110"/>
      <c r="S330" s="110"/>
      <c r="T330" s="110"/>
      <c r="U330" s="99"/>
      <c r="V330" s="99"/>
      <c r="W330" s="99"/>
      <c r="X330" s="436"/>
      <c r="Y330" s="110"/>
      <c r="Z330" s="99"/>
      <c r="AA330" s="99"/>
      <c r="AB330" s="99"/>
      <c r="AC330" s="99"/>
      <c r="AD330" s="99"/>
      <c r="AE330" s="99"/>
      <c r="AF330" s="99"/>
      <c r="AG330" s="99" t="s">
        <v>8387</v>
      </c>
      <c r="AH330" s="110" t="s">
        <v>8388</v>
      </c>
      <c r="AI330" s="110">
        <v>0.3</v>
      </c>
      <c r="AJ330" s="110">
        <v>1977</v>
      </c>
      <c r="AK330" s="110" t="s">
        <v>8389</v>
      </c>
    </row>
    <row r="331" spans="1:37" ht="22.15" customHeight="1" x14ac:dyDescent="0.25">
      <c r="A331" s="459"/>
      <c r="B331" s="459"/>
      <c r="C331" s="459"/>
      <c r="D331" s="410"/>
      <c r="E331" s="99"/>
      <c r="F331" s="99"/>
      <c r="G331" s="99"/>
      <c r="H331" s="99"/>
      <c r="I331" s="99"/>
      <c r="J331" s="99"/>
      <c r="K331" s="99"/>
      <c r="L331" s="99"/>
      <c r="M331" s="99"/>
      <c r="N331" s="99"/>
      <c r="O331" s="99"/>
      <c r="P331" s="99"/>
      <c r="Q331" s="99"/>
      <c r="R331" s="110"/>
      <c r="S331" s="110"/>
      <c r="T331" s="110"/>
      <c r="U331" s="99"/>
      <c r="V331" s="99"/>
      <c r="W331" s="99"/>
      <c r="X331" s="436"/>
      <c r="Y331" s="110"/>
      <c r="Z331" s="99"/>
      <c r="AA331" s="99"/>
      <c r="AB331" s="99"/>
      <c r="AC331" s="99"/>
      <c r="AD331" s="99"/>
      <c r="AE331" s="99"/>
      <c r="AF331" s="99"/>
      <c r="AG331" s="99" t="s">
        <v>8387</v>
      </c>
      <c r="AH331" s="110" t="s">
        <v>8390</v>
      </c>
      <c r="AI331" s="110">
        <v>0.25</v>
      </c>
      <c r="AJ331" s="110">
        <v>1972</v>
      </c>
      <c r="AK331" s="110" t="s">
        <v>7002</v>
      </c>
    </row>
    <row r="332" spans="1:37" ht="22.15" customHeight="1" x14ac:dyDescent="0.25">
      <c r="A332" s="459"/>
      <c r="B332" s="459"/>
      <c r="C332" s="459"/>
      <c r="D332" s="410"/>
      <c r="E332" s="99"/>
      <c r="F332" s="99"/>
      <c r="G332" s="99"/>
      <c r="H332" s="99"/>
      <c r="I332" s="99"/>
      <c r="J332" s="99"/>
      <c r="K332" s="99"/>
      <c r="L332" s="99"/>
      <c r="M332" s="99"/>
      <c r="N332" s="99"/>
      <c r="O332" s="99"/>
      <c r="P332" s="99"/>
      <c r="Q332" s="99"/>
      <c r="R332" s="110"/>
      <c r="S332" s="110"/>
      <c r="T332" s="110"/>
      <c r="U332" s="99"/>
      <c r="V332" s="99"/>
      <c r="W332" s="99"/>
      <c r="X332" s="436"/>
      <c r="Y332" s="110"/>
      <c r="Z332" s="99"/>
      <c r="AA332" s="99"/>
      <c r="AB332" s="99"/>
      <c r="AC332" s="99"/>
      <c r="AD332" s="99"/>
      <c r="AE332" s="99"/>
      <c r="AF332" s="99"/>
      <c r="AG332" s="99" t="s">
        <v>8387</v>
      </c>
      <c r="AH332" s="110" t="s">
        <v>8391</v>
      </c>
      <c r="AI332" s="110">
        <v>0.05</v>
      </c>
      <c r="AJ332" s="110">
        <v>1972</v>
      </c>
      <c r="AK332" s="110" t="s">
        <v>8392</v>
      </c>
    </row>
    <row r="333" spans="1:37" ht="30.6" customHeight="1" x14ac:dyDescent="0.25">
      <c r="A333" s="459"/>
      <c r="B333" s="459"/>
      <c r="C333" s="459"/>
      <c r="D333" s="410"/>
      <c r="E333" s="99"/>
      <c r="F333" s="99"/>
      <c r="G333" s="99"/>
      <c r="H333" s="99"/>
      <c r="I333" s="99"/>
      <c r="J333" s="99"/>
      <c r="K333" s="99"/>
      <c r="L333" s="99"/>
      <c r="M333" s="99"/>
      <c r="N333" s="99"/>
      <c r="O333" s="99"/>
      <c r="P333" s="99"/>
      <c r="Q333" s="99"/>
      <c r="R333" s="110"/>
      <c r="S333" s="110"/>
      <c r="T333" s="110"/>
      <c r="U333" s="99"/>
      <c r="V333" s="99"/>
      <c r="W333" s="99"/>
      <c r="X333" s="436"/>
      <c r="Y333" s="110"/>
      <c r="Z333" s="99"/>
      <c r="AA333" s="99"/>
      <c r="AB333" s="99"/>
      <c r="AC333" s="99"/>
      <c r="AD333" s="99"/>
      <c r="AE333" s="99"/>
      <c r="AF333" s="99"/>
      <c r="AG333" s="99" t="s">
        <v>8393</v>
      </c>
      <c r="AH333" s="110" t="s">
        <v>8394</v>
      </c>
      <c r="AI333" s="110">
        <v>0.34699999999999998</v>
      </c>
      <c r="AJ333" s="110">
        <v>2017</v>
      </c>
      <c r="AK333" s="110" t="s">
        <v>8236</v>
      </c>
    </row>
    <row r="334" spans="1:37" ht="30.6" customHeight="1" x14ac:dyDescent="0.25">
      <c r="A334" s="459"/>
      <c r="B334" s="459"/>
      <c r="C334" s="459"/>
      <c r="D334" s="410"/>
      <c r="E334" s="99"/>
      <c r="F334" s="99"/>
      <c r="G334" s="99"/>
      <c r="H334" s="99"/>
      <c r="I334" s="99"/>
      <c r="J334" s="99"/>
      <c r="K334" s="99"/>
      <c r="L334" s="99"/>
      <c r="M334" s="99"/>
      <c r="N334" s="99"/>
      <c r="O334" s="99"/>
      <c r="P334" s="99"/>
      <c r="Q334" s="99"/>
      <c r="R334" s="110"/>
      <c r="S334" s="110"/>
      <c r="T334" s="110"/>
      <c r="U334" s="99"/>
      <c r="V334" s="99"/>
      <c r="W334" s="99"/>
      <c r="X334" s="436"/>
      <c r="Y334" s="110"/>
      <c r="Z334" s="99"/>
      <c r="AA334" s="99"/>
      <c r="AB334" s="99"/>
      <c r="AC334" s="99"/>
      <c r="AD334" s="99"/>
      <c r="AE334" s="99"/>
      <c r="AF334" s="99"/>
      <c r="AG334" s="110" t="s">
        <v>8395</v>
      </c>
      <c r="AH334" s="110" t="s">
        <v>8396</v>
      </c>
      <c r="AI334" s="110">
        <v>0.111</v>
      </c>
      <c r="AJ334" s="110">
        <v>2017</v>
      </c>
      <c r="AK334" s="110" t="s">
        <v>8236</v>
      </c>
    </row>
    <row r="335" spans="1:37" ht="33" customHeight="1" x14ac:dyDescent="0.25">
      <c r="A335" s="459"/>
      <c r="B335" s="459"/>
      <c r="C335" s="459"/>
      <c r="D335" s="410"/>
      <c r="E335" s="99"/>
      <c r="F335" s="99"/>
      <c r="G335" s="99"/>
      <c r="H335" s="99"/>
      <c r="I335" s="99"/>
      <c r="J335" s="99"/>
      <c r="K335" s="99"/>
      <c r="L335" s="99"/>
      <c r="M335" s="99"/>
      <c r="N335" s="99"/>
      <c r="O335" s="99"/>
      <c r="P335" s="99"/>
      <c r="Q335" s="99"/>
      <c r="R335" s="110"/>
      <c r="S335" s="110"/>
      <c r="T335" s="110"/>
      <c r="U335" s="99"/>
      <c r="V335" s="99"/>
      <c r="W335" s="99"/>
      <c r="X335" s="436"/>
      <c r="Y335" s="110"/>
      <c r="Z335" s="99"/>
      <c r="AA335" s="99"/>
      <c r="AB335" s="99"/>
      <c r="AC335" s="99"/>
      <c r="AD335" s="99"/>
      <c r="AE335" s="99"/>
      <c r="AF335" s="99"/>
      <c r="AG335" s="110" t="s">
        <v>8395</v>
      </c>
      <c r="AH335" s="110" t="s">
        <v>8397</v>
      </c>
      <c r="AI335" s="110">
        <v>0.108</v>
      </c>
      <c r="AJ335" s="110">
        <v>2017</v>
      </c>
      <c r="AK335" s="110" t="s">
        <v>8236</v>
      </c>
    </row>
    <row r="336" spans="1:37" ht="22.15" customHeight="1" x14ac:dyDescent="0.25">
      <c r="A336" s="459"/>
      <c r="B336" s="459"/>
      <c r="C336" s="459"/>
      <c r="D336" s="410"/>
      <c r="E336" s="99"/>
      <c r="F336" s="99"/>
      <c r="G336" s="99"/>
      <c r="H336" s="99"/>
      <c r="I336" s="99"/>
      <c r="J336" s="99"/>
      <c r="K336" s="99"/>
      <c r="L336" s="99"/>
      <c r="M336" s="99"/>
      <c r="N336" s="99"/>
      <c r="O336" s="99"/>
      <c r="P336" s="99"/>
      <c r="Q336" s="99"/>
      <c r="R336" s="110"/>
      <c r="S336" s="110"/>
      <c r="T336" s="110"/>
      <c r="U336" s="99"/>
      <c r="V336" s="99"/>
      <c r="W336" s="99"/>
      <c r="X336" s="436"/>
      <c r="Y336" s="110"/>
      <c r="Z336" s="99"/>
      <c r="AA336" s="99"/>
      <c r="AB336" s="99"/>
      <c r="AC336" s="99"/>
      <c r="AD336" s="99"/>
      <c r="AE336" s="99"/>
      <c r="AF336" s="99"/>
      <c r="AG336" s="99" t="s">
        <v>8387</v>
      </c>
      <c r="AH336" s="110" t="s">
        <v>8398</v>
      </c>
      <c r="AI336" s="110">
        <v>0.10199999999999999</v>
      </c>
      <c r="AJ336" s="110">
        <v>2017</v>
      </c>
      <c r="AK336" s="110" t="s">
        <v>8236</v>
      </c>
    </row>
    <row r="337" spans="1:37" ht="27" customHeight="1" x14ac:dyDescent="0.25">
      <c r="A337" s="459"/>
      <c r="B337" s="459"/>
      <c r="C337" s="459"/>
      <c r="D337" s="410"/>
      <c r="E337" s="99"/>
      <c r="F337" s="99"/>
      <c r="G337" s="99"/>
      <c r="H337" s="99"/>
      <c r="I337" s="99"/>
      <c r="J337" s="99"/>
      <c r="K337" s="99"/>
      <c r="L337" s="99"/>
      <c r="M337" s="99"/>
      <c r="N337" s="99"/>
      <c r="O337" s="99"/>
      <c r="P337" s="99"/>
      <c r="Q337" s="99"/>
      <c r="R337" s="110"/>
      <c r="S337" s="110"/>
      <c r="T337" s="110"/>
      <c r="U337" s="99"/>
      <c r="V337" s="99"/>
      <c r="W337" s="99"/>
      <c r="X337" s="436"/>
      <c r="Y337" s="110"/>
      <c r="Z337" s="99"/>
      <c r="AA337" s="99"/>
      <c r="AB337" s="99"/>
      <c r="AC337" s="99"/>
      <c r="AD337" s="99"/>
      <c r="AE337" s="99"/>
      <c r="AF337" s="99"/>
      <c r="AG337" s="110" t="s">
        <v>8399</v>
      </c>
      <c r="AH337" s="110" t="s">
        <v>8400</v>
      </c>
      <c r="AI337" s="110">
        <v>0.2</v>
      </c>
      <c r="AJ337" s="110">
        <v>1980</v>
      </c>
      <c r="AK337" s="110" t="s">
        <v>8401</v>
      </c>
    </row>
    <row r="338" spans="1:37" ht="26.25" customHeight="1" x14ac:dyDescent="0.25">
      <c r="A338" s="459"/>
      <c r="B338" s="459"/>
      <c r="C338" s="494"/>
      <c r="D338" s="469"/>
      <c r="E338" s="99"/>
      <c r="F338" s="452"/>
      <c r="G338" s="99"/>
      <c r="H338" s="452"/>
      <c r="I338" s="99"/>
      <c r="J338" s="452"/>
      <c r="K338" s="99"/>
      <c r="L338" s="452"/>
      <c r="M338" s="452"/>
      <c r="N338" s="99"/>
      <c r="O338" s="452"/>
      <c r="P338" s="99"/>
      <c r="Q338" s="452"/>
      <c r="R338" s="495"/>
      <c r="S338" s="110"/>
      <c r="T338" s="495"/>
      <c r="U338" s="99"/>
      <c r="V338" s="452"/>
      <c r="W338" s="452"/>
      <c r="X338" s="436"/>
      <c r="Y338" s="495"/>
      <c r="Z338" s="99"/>
      <c r="AA338" s="452"/>
      <c r="AB338" s="99"/>
      <c r="AC338" s="452"/>
      <c r="AD338" s="99"/>
      <c r="AE338" s="452"/>
      <c r="AF338" s="99"/>
      <c r="AG338" s="110" t="s">
        <v>8402</v>
      </c>
      <c r="AH338" s="495" t="s">
        <v>8403</v>
      </c>
      <c r="AI338" s="110">
        <v>0.28999999999999998</v>
      </c>
      <c r="AJ338" s="495">
        <v>2022</v>
      </c>
      <c r="AK338" s="110" t="s">
        <v>291</v>
      </c>
    </row>
    <row r="339" spans="1:37" ht="15.6" customHeight="1" x14ac:dyDescent="0.25">
      <c r="A339" s="461"/>
      <c r="B339" s="467"/>
      <c r="C339" s="467"/>
      <c r="D339" s="462"/>
      <c r="E339" s="467"/>
      <c r="F339" s="467"/>
      <c r="G339" s="467"/>
      <c r="H339" s="467"/>
      <c r="I339" s="467"/>
      <c r="J339" s="467"/>
      <c r="K339" s="467"/>
      <c r="L339" s="467"/>
      <c r="M339" s="467"/>
      <c r="N339" s="467"/>
      <c r="O339" s="467"/>
      <c r="P339" s="467"/>
      <c r="Q339" s="467"/>
      <c r="R339" s="467"/>
      <c r="S339" s="467"/>
      <c r="T339" s="467"/>
      <c r="U339" s="467"/>
      <c r="V339" s="467"/>
      <c r="W339" s="467"/>
      <c r="X339" s="468"/>
      <c r="Y339" s="467"/>
      <c r="Z339" s="467"/>
      <c r="AA339" s="467"/>
      <c r="AB339" s="467"/>
      <c r="AC339" s="467"/>
      <c r="AD339" s="467"/>
      <c r="AE339" s="467"/>
      <c r="AF339" s="467"/>
      <c r="AG339" s="467"/>
      <c r="AH339" s="467"/>
      <c r="AI339" s="467"/>
      <c r="AJ339" s="467"/>
      <c r="AK339" s="467"/>
    </row>
    <row r="340" spans="1:37" ht="22.9" customHeight="1" x14ac:dyDescent="0.25">
      <c r="A340" s="459">
        <v>23</v>
      </c>
      <c r="B340" s="459"/>
      <c r="C340" s="459" t="s">
        <v>8404</v>
      </c>
      <c r="D340" s="410"/>
      <c r="E340" s="99"/>
      <c r="F340" s="99"/>
      <c r="G340" s="99"/>
      <c r="H340" s="99"/>
      <c r="I340" s="99"/>
      <c r="J340" s="99"/>
      <c r="K340" s="99"/>
      <c r="L340" s="99"/>
      <c r="M340" s="99" t="s">
        <v>8182</v>
      </c>
      <c r="N340" s="110" t="s">
        <v>8405</v>
      </c>
      <c r="O340" s="110">
        <v>0.28999999999999998</v>
      </c>
      <c r="P340" s="110">
        <v>2017</v>
      </c>
      <c r="Q340" s="110" t="s">
        <v>4611</v>
      </c>
      <c r="R340" s="110"/>
      <c r="S340" s="110"/>
      <c r="T340" s="110"/>
      <c r="U340" s="99"/>
      <c r="V340" s="99"/>
      <c r="W340" s="99"/>
      <c r="X340" s="436"/>
      <c r="Y340" s="110"/>
      <c r="Z340" s="99"/>
      <c r="AA340" s="99"/>
      <c r="AB340" s="99"/>
      <c r="AC340" s="99"/>
      <c r="AD340" s="99"/>
      <c r="AE340" s="99"/>
      <c r="AF340" s="99"/>
      <c r="AG340" s="99"/>
      <c r="AH340" s="110"/>
      <c r="AI340" s="110"/>
      <c r="AJ340" s="110"/>
      <c r="AK340" s="110"/>
    </row>
    <row r="341" spans="1:37" ht="22.9" customHeight="1" x14ac:dyDescent="0.25">
      <c r="A341" s="459"/>
      <c r="B341" s="459"/>
      <c r="C341" s="459"/>
      <c r="D341" s="410"/>
      <c r="E341" s="99"/>
      <c r="F341" s="99"/>
      <c r="G341" s="99"/>
      <c r="H341" s="99"/>
      <c r="I341" s="99"/>
      <c r="J341" s="99"/>
      <c r="K341" s="99"/>
      <c r="L341" s="99"/>
      <c r="M341" s="99"/>
      <c r="N341" s="99"/>
      <c r="O341" s="99"/>
      <c r="P341" s="99"/>
      <c r="Q341" s="99"/>
      <c r="R341" s="110" t="s">
        <v>8406</v>
      </c>
      <c r="S341" s="110" t="s">
        <v>8407</v>
      </c>
      <c r="T341" s="99">
        <v>2019</v>
      </c>
      <c r="U341" s="110" t="s">
        <v>1022</v>
      </c>
      <c r="V341" s="110">
        <v>250</v>
      </c>
      <c r="W341" s="110"/>
      <c r="X341" s="409"/>
      <c r="Y341" s="110"/>
      <c r="Z341" s="99"/>
      <c r="AA341" s="99"/>
      <c r="AB341" s="99"/>
      <c r="AC341" s="99"/>
      <c r="AD341" s="99"/>
      <c r="AE341" s="99"/>
      <c r="AF341" s="99"/>
      <c r="AG341" s="99"/>
      <c r="AH341" s="110"/>
      <c r="AI341" s="110"/>
      <c r="AJ341" s="110"/>
      <c r="AK341" s="110"/>
    </row>
    <row r="342" spans="1:37" ht="28.15" customHeight="1" x14ac:dyDescent="0.25">
      <c r="A342" s="459"/>
      <c r="B342" s="459"/>
      <c r="C342" s="459"/>
      <c r="D342" s="410"/>
      <c r="E342" s="99"/>
      <c r="F342" s="99"/>
      <c r="G342" s="99"/>
      <c r="H342" s="99"/>
      <c r="I342" s="99"/>
      <c r="J342" s="99"/>
      <c r="K342" s="99"/>
      <c r="L342" s="99"/>
      <c r="M342" s="99"/>
      <c r="N342" s="99"/>
      <c r="O342" s="99"/>
      <c r="P342" s="99"/>
      <c r="Q342" s="99"/>
      <c r="R342" s="110"/>
      <c r="S342" s="110"/>
      <c r="T342" s="110"/>
      <c r="U342" s="99"/>
      <c r="V342" s="99"/>
      <c r="W342" s="99"/>
      <c r="X342" s="436"/>
      <c r="Y342" s="110"/>
      <c r="Z342" s="99"/>
      <c r="AA342" s="99"/>
      <c r="AB342" s="99"/>
      <c r="AC342" s="99"/>
      <c r="AD342" s="99"/>
      <c r="AE342" s="99"/>
      <c r="AF342" s="99"/>
      <c r="AG342" s="99" t="s">
        <v>8408</v>
      </c>
      <c r="AH342" s="110" t="s">
        <v>8409</v>
      </c>
      <c r="AI342" s="110">
        <v>0.12</v>
      </c>
      <c r="AJ342" s="110">
        <v>1982</v>
      </c>
      <c r="AK342" s="110" t="s">
        <v>7773</v>
      </c>
    </row>
    <row r="343" spans="1:37" ht="37.5" customHeight="1" x14ac:dyDescent="0.25">
      <c r="A343" s="459"/>
      <c r="B343" s="459"/>
      <c r="C343" s="459"/>
      <c r="D343" s="410"/>
      <c r="E343" s="99"/>
      <c r="F343" s="99"/>
      <c r="G343" s="99"/>
      <c r="H343" s="99"/>
      <c r="I343" s="99"/>
      <c r="J343" s="99"/>
      <c r="K343" s="99"/>
      <c r="L343" s="99"/>
      <c r="M343" s="99"/>
      <c r="N343" s="99"/>
      <c r="O343" s="99"/>
      <c r="P343" s="99"/>
      <c r="Q343" s="99"/>
      <c r="R343" s="110"/>
      <c r="S343" s="110"/>
      <c r="T343" s="110"/>
      <c r="U343" s="99"/>
      <c r="V343" s="99"/>
      <c r="W343" s="99" t="s">
        <v>8410</v>
      </c>
      <c r="X343" s="436"/>
      <c r="Y343" s="110" t="s">
        <v>8411</v>
      </c>
      <c r="Z343" s="99">
        <v>0.48099999999999998</v>
      </c>
      <c r="AA343" s="110" t="s">
        <v>8412</v>
      </c>
      <c r="AB343" s="110" t="s">
        <v>8413</v>
      </c>
      <c r="AC343" s="99" t="s">
        <v>7725</v>
      </c>
      <c r="AD343" s="99" t="s">
        <v>7725</v>
      </c>
      <c r="AE343" s="99">
        <v>22</v>
      </c>
      <c r="AF343" s="99">
        <v>22</v>
      </c>
      <c r="AG343" s="99" t="s">
        <v>8410</v>
      </c>
      <c r="AH343" s="110" t="s">
        <v>8414</v>
      </c>
      <c r="AI343" s="110">
        <v>2.1999999999999999E-2</v>
      </c>
      <c r="AJ343" s="110">
        <v>2021</v>
      </c>
      <c r="AK343" s="110" t="s">
        <v>1032</v>
      </c>
    </row>
    <row r="344" spans="1:37" ht="15.6" customHeight="1" x14ac:dyDescent="0.25">
      <c r="A344" s="461"/>
      <c r="B344" s="467"/>
      <c r="C344" s="467"/>
      <c r="D344" s="462"/>
      <c r="E344" s="467"/>
      <c r="F344" s="467"/>
      <c r="G344" s="467"/>
      <c r="H344" s="467"/>
      <c r="I344" s="467"/>
      <c r="J344" s="467"/>
      <c r="K344" s="467"/>
      <c r="L344" s="467"/>
      <c r="M344" s="467"/>
      <c r="N344" s="467"/>
      <c r="O344" s="467"/>
      <c r="P344" s="467"/>
      <c r="Q344" s="467"/>
      <c r="R344" s="467"/>
      <c r="S344" s="467"/>
      <c r="T344" s="467"/>
      <c r="U344" s="467"/>
      <c r="V344" s="467"/>
      <c r="W344" s="467"/>
      <c r="X344" s="468"/>
      <c r="Y344" s="467"/>
      <c r="Z344" s="467"/>
      <c r="AA344" s="467"/>
      <c r="AB344" s="467"/>
      <c r="AC344" s="467"/>
      <c r="AD344" s="467"/>
      <c r="AE344" s="467"/>
      <c r="AF344" s="467"/>
      <c r="AG344" s="467"/>
      <c r="AH344" s="467"/>
      <c r="AI344" s="467"/>
      <c r="AJ344" s="467"/>
      <c r="AK344" s="467"/>
    </row>
    <row r="345" spans="1:37" ht="22.15" customHeight="1" x14ac:dyDescent="0.25">
      <c r="A345" s="459">
        <v>24</v>
      </c>
      <c r="B345" s="459"/>
      <c r="C345" s="459" t="s">
        <v>8415</v>
      </c>
      <c r="D345" s="410"/>
      <c r="E345" s="99"/>
      <c r="F345" s="99"/>
      <c r="G345" s="99"/>
      <c r="H345" s="99"/>
      <c r="I345" s="99"/>
      <c r="J345" s="99"/>
      <c r="K345" s="99"/>
      <c r="L345" s="99"/>
      <c r="M345" s="99" t="s">
        <v>8416</v>
      </c>
      <c r="N345" s="110" t="s">
        <v>8417</v>
      </c>
      <c r="O345" s="110">
        <v>0.186</v>
      </c>
      <c r="P345" s="110">
        <v>1990</v>
      </c>
      <c r="Q345" s="110" t="s">
        <v>8281</v>
      </c>
      <c r="R345" s="110"/>
      <c r="S345" s="110"/>
      <c r="T345" s="110"/>
      <c r="U345" s="99"/>
      <c r="V345" s="99"/>
      <c r="W345" s="99"/>
      <c r="X345" s="436"/>
      <c r="Y345" s="110"/>
      <c r="Z345" s="99"/>
      <c r="AA345" s="99"/>
      <c r="AB345" s="99"/>
      <c r="AC345" s="99"/>
      <c r="AD345" s="99"/>
      <c r="AE345" s="99"/>
      <c r="AF345" s="99"/>
      <c r="AG345" s="99"/>
      <c r="AH345" s="110"/>
      <c r="AI345" s="110"/>
      <c r="AJ345" s="110"/>
      <c r="AK345" s="110"/>
    </row>
    <row r="346" spans="1:37" ht="22.15" customHeight="1" x14ac:dyDescent="0.25">
      <c r="A346" s="459"/>
      <c r="B346" s="459"/>
      <c r="C346" s="459"/>
      <c r="D346" s="410"/>
      <c r="E346" s="99"/>
      <c r="F346" s="99"/>
      <c r="G346" s="99"/>
      <c r="H346" s="99"/>
      <c r="I346" s="99"/>
      <c r="J346" s="99"/>
      <c r="K346" s="99"/>
      <c r="L346" s="99"/>
      <c r="M346" s="99"/>
      <c r="N346" s="99"/>
      <c r="O346" s="99"/>
      <c r="P346" s="99"/>
      <c r="Q346" s="99"/>
      <c r="R346" s="110" t="s">
        <v>8418</v>
      </c>
      <c r="S346" s="110" t="s">
        <v>8419</v>
      </c>
      <c r="T346" s="99">
        <v>1990</v>
      </c>
      <c r="U346" s="110" t="s">
        <v>1642</v>
      </c>
      <c r="V346" s="110">
        <f>2*250</f>
        <v>500</v>
      </c>
      <c r="W346" s="110"/>
      <c r="X346" s="409"/>
      <c r="Y346" s="110"/>
      <c r="Z346" s="99"/>
      <c r="AA346" s="99"/>
      <c r="AB346" s="99"/>
      <c r="AC346" s="99"/>
      <c r="AD346" s="99"/>
      <c r="AE346" s="99"/>
      <c r="AF346" s="99"/>
      <c r="AG346" s="99"/>
      <c r="AH346" s="110"/>
      <c r="AI346" s="110"/>
      <c r="AJ346" s="110"/>
      <c r="AK346" s="110"/>
    </row>
    <row r="347" spans="1:37" ht="22.15" customHeight="1" x14ac:dyDescent="0.25">
      <c r="A347" s="459"/>
      <c r="B347" s="459"/>
      <c r="C347" s="459"/>
      <c r="D347" s="410"/>
      <c r="E347" s="99"/>
      <c r="F347" s="99"/>
      <c r="G347" s="99"/>
      <c r="H347" s="99"/>
      <c r="I347" s="99"/>
      <c r="J347" s="99"/>
      <c r="K347" s="99"/>
      <c r="L347" s="99"/>
      <c r="M347" s="99"/>
      <c r="N347" s="99"/>
      <c r="O347" s="99"/>
      <c r="P347" s="99"/>
      <c r="Q347" s="99"/>
      <c r="R347" s="110"/>
      <c r="S347" s="110"/>
      <c r="T347" s="110"/>
      <c r="U347" s="99"/>
      <c r="V347" s="99"/>
      <c r="W347" s="99"/>
      <c r="X347" s="436"/>
      <c r="Y347" s="110"/>
      <c r="Z347" s="99"/>
      <c r="AA347" s="99"/>
      <c r="AB347" s="99"/>
      <c r="AC347" s="99"/>
      <c r="AD347" s="99"/>
      <c r="AE347" s="99"/>
      <c r="AF347" s="99"/>
      <c r="AG347" s="99" t="s">
        <v>8420</v>
      </c>
      <c r="AH347" s="110" t="s">
        <v>8421</v>
      </c>
      <c r="AI347" s="110">
        <v>7.0000000000000007E-2</v>
      </c>
      <c r="AJ347" s="110">
        <v>1990</v>
      </c>
      <c r="AK347" s="110" t="s">
        <v>1564</v>
      </c>
    </row>
    <row r="348" spans="1:37" ht="22.15" customHeight="1" x14ac:dyDescent="0.25">
      <c r="A348" s="459"/>
      <c r="B348" s="459"/>
      <c r="C348" s="459"/>
      <c r="D348" s="410"/>
      <c r="E348" s="99"/>
      <c r="F348" s="99"/>
      <c r="G348" s="99"/>
      <c r="H348" s="99"/>
      <c r="I348" s="99"/>
      <c r="J348" s="99"/>
      <c r="K348" s="99"/>
      <c r="L348" s="99"/>
      <c r="M348" s="99"/>
      <c r="N348" s="99"/>
      <c r="O348" s="99"/>
      <c r="P348" s="99"/>
      <c r="Q348" s="99"/>
      <c r="R348" s="110"/>
      <c r="S348" s="110"/>
      <c r="T348" s="110"/>
      <c r="U348" s="99"/>
      <c r="V348" s="99"/>
      <c r="W348" s="99"/>
      <c r="X348" s="436"/>
      <c r="Y348" s="110"/>
      <c r="Z348" s="99"/>
      <c r="AA348" s="99"/>
      <c r="AB348" s="99"/>
      <c r="AC348" s="99"/>
      <c r="AD348" s="99"/>
      <c r="AE348" s="99"/>
      <c r="AF348" s="99"/>
      <c r="AG348" s="99" t="s">
        <v>8420</v>
      </c>
      <c r="AH348" s="110" t="s">
        <v>8422</v>
      </c>
      <c r="AI348" s="110">
        <v>7.0000000000000007E-2</v>
      </c>
      <c r="AJ348" s="110">
        <v>1990</v>
      </c>
      <c r="AK348" s="110" t="s">
        <v>1564</v>
      </c>
    </row>
    <row r="349" spans="1:37" ht="15.6" customHeight="1" x14ac:dyDescent="0.25">
      <c r="A349" s="461"/>
      <c r="B349" s="467"/>
      <c r="C349" s="467"/>
      <c r="D349" s="462"/>
      <c r="E349" s="467"/>
      <c r="F349" s="467"/>
      <c r="G349" s="467"/>
      <c r="H349" s="467"/>
      <c r="I349" s="467"/>
      <c r="J349" s="467"/>
      <c r="K349" s="467"/>
      <c r="L349" s="467"/>
      <c r="M349" s="467"/>
      <c r="N349" s="467"/>
      <c r="O349" s="467"/>
      <c r="P349" s="467"/>
      <c r="Q349" s="467"/>
      <c r="R349" s="467"/>
      <c r="S349" s="467"/>
      <c r="T349" s="467"/>
      <c r="U349" s="467"/>
      <c r="V349" s="467"/>
      <c r="W349" s="467"/>
      <c r="X349" s="468"/>
      <c r="Y349" s="467"/>
      <c r="Z349" s="467"/>
      <c r="AA349" s="467"/>
      <c r="AB349" s="467"/>
      <c r="AC349" s="467"/>
      <c r="AD349" s="467"/>
      <c r="AE349" s="467"/>
      <c r="AF349" s="467"/>
      <c r="AG349" s="467"/>
      <c r="AH349" s="467"/>
      <c r="AI349" s="467"/>
      <c r="AJ349" s="467"/>
      <c r="AK349" s="467"/>
    </row>
    <row r="350" spans="1:37" x14ac:dyDescent="0.25">
      <c r="A350" s="459">
        <v>25</v>
      </c>
      <c r="B350" s="459"/>
      <c r="C350" s="459" t="s">
        <v>8423</v>
      </c>
      <c r="D350" s="410"/>
      <c r="E350" s="99"/>
      <c r="F350" s="99"/>
      <c r="G350" s="99"/>
      <c r="H350" s="99"/>
      <c r="I350" s="99"/>
      <c r="J350" s="99"/>
      <c r="K350" s="99"/>
      <c r="L350" s="99"/>
      <c r="M350" s="99" t="s">
        <v>8424</v>
      </c>
      <c r="N350" s="110" t="s">
        <v>8425</v>
      </c>
      <c r="O350" s="110">
        <v>0.17499999999999999</v>
      </c>
      <c r="P350" s="110">
        <v>1990</v>
      </c>
      <c r="Q350" s="110" t="s">
        <v>8281</v>
      </c>
      <c r="R350" s="110"/>
      <c r="S350" s="110"/>
      <c r="T350" s="110"/>
      <c r="U350" s="99"/>
      <c r="V350" s="99"/>
      <c r="W350" s="99"/>
      <c r="X350" s="436"/>
      <c r="Y350" s="110"/>
      <c r="Z350" s="99"/>
      <c r="AA350" s="99"/>
      <c r="AB350" s="99"/>
      <c r="AC350" s="99"/>
      <c r="AD350" s="99"/>
      <c r="AE350" s="99"/>
      <c r="AF350" s="99"/>
      <c r="AG350" s="99"/>
      <c r="AH350" s="110"/>
      <c r="AI350" s="110"/>
      <c r="AJ350" s="110"/>
      <c r="AK350" s="110"/>
    </row>
    <row r="351" spans="1:37" x14ac:dyDescent="0.25">
      <c r="A351" s="459"/>
      <c r="B351" s="459"/>
      <c r="C351" s="459"/>
      <c r="D351" s="410"/>
      <c r="E351" s="99"/>
      <c r="F351" s="99"/>
      <c r="G351" s="99"/>
      <c r="H351" s="99"/>
      <c r="I351" s="99"/>
      <c r="J351" s="99"/>
      <c r="K351" s="99"/>
      <c r="L351" s="99"/>
      <c r="M351" s="99"/>
      <c r="N351" s="110"/>
      <c r="O351" s="110"/>
      <c r="P351" s="110"/>
      <c r="Q351" s="110"/>
      <c r="R351" s="110" t="s">
        <v>6024</v>
      </c>
      <c r="S351" s="110" t="s">
        <v>8426</v>
      </c>
      <c r="T351" s="99">
        <v>1978</v>
      </c>
      <c r="U351" s="110" t="s">
        <v>1642</v>
      </c>
      <c r="V351" s="110">
        <v>250</v>
      </c>
      <c r="W351" s="110"/>
      <c r="X351" s="409"/>
      <c r="Y351" s="110"/>
      <c r="Z351" s="99"/>
      <c r="AA351" s="99"/>
      <c r="AB351" s="99"/>
      <c r="AC351" s="99"/>
      <c r="AD351" s="99"/>
      <c r="AE351" s="99"/>
      <c r="AF351" s="99"/>
      <c r="AG351" s="99"/>
      <c r="AH351" s="110"/>
      <c r="AI351" s="110"/>
      <c r="AJ351" s="110"/>
      <c r="AK351" s="110"/>
    </row>
    <row r="352" spans="1:37" x14ac:dyDescent="0.25">
      <c r="A352" s="459"/>
      <c r="B352" s="459"/>
      <c r="C352" s="459"/>
      <c r="D352" s="410"/>
      <c r="E352" s="99"/>
      <c r="F352" s="99"/>
      <c r="G352" s="99"/>
      <c r="H352" s="99"/>
      <c r="I352" s="99"/>
      <c r="J352" s="99"/>
      <c r="K352" s="99"/>
      <c r="L352" s="99"/>
      <c r="M352" s="99"/>
      <c r="N352" s="99"/>
      <c r="O352" s="99"/>
      <c r="P352" s="99"/>
      <c r="Q352" s="99"/>
      <c r="R352" s="110"/>
      <c r="S352" s="110"/>
      <c r="T352" s="110"/>
      <c r="U352" s="99"/>
      <c r="V352" s="99"/>
      <c r="W352" s="99"/>
      <c r="X352" s="436"/>
      <c r="Y352" s="110"/>
      <c r="Z352" s="99"/>
      <c r="AA352" s="99"/>
      <c r="AB352" s="99"/>
      <c r="AC352" s="99"/>
      <c r="AD352" s="99"/>
      <c r="AE352" s="99"/>
      <c r="AF352" s="99"/>
      <c r="AG352" s="99" t="s">
        <v>8427</v>
      </c>
      <c r="AH352" s="110" t="s">
        <v>8428</v>
      </c>
      <c r="AI352" s="110">
        <v>0.05</v>
      </c>
      <c r="AJ352" s="110">
        <v>1970</v>
      </c>
      <c r="AK352" s="110" t="s">
        <v>8429</v>
      </c>
    </row>
    <row r="353" spans="1:37" x14ac:dyDescent="0.25">
      <c r="A353" s="459"/>
      <c r="B353" s="459"/>
      <c r="C353" s="459"/>
      <c r="D353" s="410"/>
      <c r="E353" s="99"/>
      <c r="F353" s="99"/>
      <c r="G353" s="99"/>
      <c r="H353" s="99"/>
      <c r="I353" s="99"/>
      <c r="J353" s="99"/>
      <c r="K353" s="99"/>
      <c r="L353" s="99"/>
      <c r="M353" s="99"/>
      <c r="N353" s="99"/>
      <c r="O353" s="99"/>
      <c r="P353" s="99"/>
      <c r="Q353" s="99"/>
      <c r="R353" s="110"/>
      <c r="S353" s="110"/>
      <c r="T353" s="110"/>
      <c r="U353" s="99"/>
      <c r="V353" s="99"/>
      <c r="W353" s="99"/>
      <c r="X353" s="436"/>
      <c r="Y353" s="110"/>
      <c r="Z353" s="99"/>
      <c r="AA353" s="99"/>
      <c r="AB353" s="99"/>
      <c r="AC353" s="99"/>
      <c r="AD353" s="99"/>
      <c r="AE353" s="99"/>
      <c r="AF353" s="99"/>
      <c r="AG353" s="99" t="s">
        <v>8427</v>
      </c>
      <c r="AH353" s="110" t="s">
        <v>8430</v>
      </c>
      <c r="AI353" s="110">
        <v>0.05</v>
      </c>
      <c r="AJ353" s="110">
        <v>1970</v>
      </c>
      <c r="AK353" s="110" t="s">
        <v>7978</v>
      </c>
    </row>
    <row r="354" spans="1:37" ht="25.5" x14ac:dyDescent="0.25">
      <c r="A354" s="459"/>
      <c r="B354" s="459"/>
      <c r="C354" s="459"/>
      <c r="D354" s="410"/>
      <c r="E354" s="99"/>
      <c r="F354" s="99"/>
      <c r="G354" s="99"/>
      <c r="H354" s="99"/>
      <c r="I354" s="99"/>
      <c r="J354" s="99"/>
      <c r="K354" s="99"/>
      <c r="L354" s="99"/>
      <c r="M354" s="99"/>
      <c r="N354" s="99"/>
      <c r="O354" s="99"/>
      <c r="P354" s="99"/>
      <c r="Q354" s="99"/>
      <c r="R354" s="110"/>
      <c r="S354" s="110"/>
      <c r="T354" s="110"/>
      <c r="U354" s="99"/>
      <c r="V354" s="99"/>
      <c r="W354" s="99"/>
      <c r="X354" s="436"/>
      <c r="Y354" s="110"/>
      <c r="Z354" s="99"/>
      <c r="AA354" s="99"/>
      <c r="AB354" s="99"/>
      <c r="AC354" s="99"/>
      <c r="AD354" s="99"/>
      <c r="AE354" s="99"/>
      <c r="AF354" s="99"/>
      <c r="AG354" s="110" t="s">
        <v>8431</v>
      </c>
      <c r="AH354" s="110" t="s">
        <v>8432</v>
      </c>
      <c r="AI354" s="110">
        <v>0.112</v>
      </c>
      <c r="AJ354" s="110">
        <v>2014</v>
      </c>
      <c r="AK354" s="110" t="s">
        <v>164</v>
      </c>
    </row>
    <row r="355" spans="1:37" ht="25.5" x14ac:dyDescent="0.25">
      <c r="A355" s="459"/>
      <c r="B355" s="459"/>
      <c r="C355" s="459"/>
      <c r="D355" s="410"/>
      <c r="E355" s="99"/>
      <c r="F355" s="99"/>
      <c r="G355" s="99"/>
      <c r="H355" s="99"/>
      <c r="I355" s="99"/>
      <c r="J355" s="99"/>
      <c r="K355" s="99"/>
      <c r="L355" s="99"/>
      <c r="M355" s="99"/>
      <c r="N355" s="99"/>
      <c r="O355" s="99"/>
      <c r="P355" s="99"/>
      <c r="Q355" s="99"/>
      <c r="R355" s="110"/>
      <c r="S355" s="110"/>
      <c r="T355" s="110"/>
      <c r="U355" s="99"/>
      <c r="V355" s="99"/>
      <c r="W355" s="99"/>
      <c r="X355" s="436"/>
      <c r="Y355" s="110"/>
      <c r="Z355" s="99"/>
      <c r="AA355" s="99"/>
      <c r="AB355" s="99"/>
      <c r="AC355" s="99"/>
      <c r="AD355" s="99"/>
      <c r="AE355" s="99"/>
      <c r="AF355" s="99"/>
      <c r="AG355" s="99" t="s">
        <v>8427</v>
      </c>
      <c r="AH355" s="110" t="s">
        <v>8433</v>
      </c>
      <c r="AI355" s="110">
        <v>6.8000000000000005E-2</v>
      </c>
      <c r="AJ355" s="110">
        <v>2014</v>
      </c>
      <c r="AK355" s="110" t="s">
        <v>164</v>
      </c>
    </row>
    <row r="356" spans="1:37" x14ac:dyDescent="0.25">
      <c r="A356" s="459"/>
      <c r="B356" s="459"/>
      <c r="C356" s="459"/>
      <c r="D356" s="410" t="s">
        <v>8434</v>
      </c>
      <c r="E356" s="110" t="s">
        <v>8435</v>
      </c>
      <c r="F356" s="110">
        <v>0.23</v>
      </c>
      <c r="G356" s="110">
        <v>2017</v>
      </c>
      <c r="H356" s="110" t="s">
        <v>7843</v>
      </c>
      <c r="I356" s="110">
        <v>1</v>
      </c>
      <c r="J356" s="110" t="s">
        <v>7725</v>
      </c>
      <c r="K356" s="110">
        <v>6</v>
      </c>
      <c r="L356" s="110">
        <v>7</v>
      </c>
      <c r="M356" s="110"/>
      <c r="N356" s="99"/>
      <c r="O356" s="99"/>
      <c r="P356" s="99"/>
      <c r="Q356" s="99"/>
      <c r="R356" s="110"/>
      <c r="S356" s="110"/>
      <c r="T356" s="110"/>
      <c r="U356" s="99"/>
      <c r="V356" s="99"/>
      <c r="W356" s="99"/>
      <c r="X356" s="436"/>
      <c r="Y356" s="110"/>
      <c r="Z356" s="99"/>
      <c r="AA356" s="99"/>
      <c r="AB356" s="99"/>
      <c r="AC356" s="99"/>
      <c r="AD356" s="99"/>
      <c r="AE356" s="99"/>
      <c r="AF356" s="99"/>
      <c r="AG356" s="99"/>
      <c r="AH356" s="110"/>
      <c r="AI356" s="110"/>
      <c r="AJ356" s="110"/>
      <c r="AK356" s="110"/>
    </row>
    <row r="357" spans="1:37" x14ac:dyDescent="0.25">
      <c r="A357" s="459"/>
      <c r="B357" s="459"/>
      <c r="C357" s="459"/>
      <c r="D357" s="410"/>
      <c r="E357" s="99"/>
      <c r="F357" s="99"/>
      <c r="G357" s="99"/>
      <c r="H357" s="99"/>
      <c r="I357" s="99"/>
      <c r="J357" s="99"/>
      <c r="K357" s="99"/>
      <c r="L357" s="99"/>
      <c r="M357" s="99"/>
      <c r="N357" s="99"/>
      <c r="O357" s="99"/>
      <c r="P357" s="99"/>
      <c r="Q357" s="99"/>
      <c r="R357" s="110" t="s">
        <v>8436</v>
      </c>
      <c r="S357" s="110" t="s">
        <v>8437</v>
      </c>
      <c r="T357" s="110">
        <v>2017</v>
      </c>
      <c r="U357" s="99" t="s">
        <v>1073</v>
      </c>
      <c r="V357" s="99">
        <v>100</v>
      </c>
      <c r="W357" s="99"/>
      <c r="X357" s="436"/>
      <c r="Y357" s="110"/>
      <c r="Z357" s="99"/>
      <c r="AA357" s="99"/>
      <c r="AB357" s="99"/>
      <c r="AC357" s="99"/>
      <c r="AD357" s="99"/>
      <c r="AE357" s="99"/>
      <c r="AF357" s="99"/>
      <c r="AG357" s="99"/>
      <c r="AH357" s="110"/>
      <c r="AI357" s="110"/>
      <c r="AJ357" s="110"/>
      <c r="AK357" s="110"/>
    </row>
    <row r="358" spans="1:37" ht="25.5" x14ac:dyDescent="0.25">
      <c r="A358" s="459"/>
      <c r="B358" s="459"/>
      <c r="C358" s="459"/>
      <c r="D358" s="410"/>
      <c r="E358" s="99"/>
      <c r="F358" s="99"/>
      <c r="G358" s="99"/>
      <c r="H358" s="99"/>
      <c r="I358" s="99"/>
      <c r="J358" s="99"/>
      <c r="K358" s="99"/>
      <c r="L358" s="99"/>
      <c r="M358" s="99"/>
      <c r="N358" s="99"/>
      <c r="O358" s="99"/>
      <c r="P358" s="99"/>
      <c r="Q358" s="99"/>
      <c r="R358" s="110"/>
      <c r="S358" s="110"/>
      <c r="T358" s="110"/>
      <c r="U358" s="99"/>
      <c r="V358" s="99"/>
      <c r="W358" s="99" t="s">
        <v>8438</v>
      </c>
      <c r="X358" s="436">
        <f>Z358+AI358</f>
        <v>0.14499999999999999</v>
      </c>
      <c r="Y358" s="110" t="s">
        <v>8439</v>
      </c>
      <c r="Z358" s="110">
        <v>0.12</v>
      </c>
      <c r="AA358" s="110">
        <v>2017</v>
      </c>
      <c r="AB358" s="110" t="s">
        <v>8440</v>
      </c>
      <c r="AC358" s="110" t="s">
        <v>7725</v>
      </c>
      <c r="AD358" s="110" t="s">
        <v>7725</v>
      </c>
      <c r="AE358" s="110">
        <v>4</v>
      </c>
      <c r="AF358" s="110">
        <v>4</v>
      </c>
      <c r="AG358" s="110" t="s">
        <v>8438</v>
      </c>
      <c r="AH358" s="110" t="s">
        <v>8441</v>
      </c>
      <c r="AI358" s="110">
        <v>2.5000000000000001E-2</v>
      </c>
      <c r="AJ358" s="110">
        <v>2017</v>
      </c>
      <c r="AK358" s="110" t="s">
        <v>385</v>
      </c>
    </row>
    <row r="359" spans="1:37" ht="25.5" x14ac:dyDescent="0.25">
      <c r="A359" s="459"/>
      <c r="B359" s="459"/>
      <c r="C359" s="459"/>
      <c r="D359" s="410"/>
      <c r="E359" s="99"/>
      <c r="F359" s="99"/>
      <c r="G359" s="99"/>
      <c r="H359" s="99"/>
      <c r="I359" s="99"/>
      <c r="J359" s="99"/>
      <c r="K359" s="99"/>
      <c r="L359" s="99"/>
      <c r="M359" s="99"/>
      <c r="N359" s="99"/>
      <c r="O359" s="99"/>
      <c r="P359" s="99"/>
      <c r="Q359" s="99"/>
      <c r="R359" s="110"/>
      <c r="S359" s="110"/>
      <c r="T359" s="110"/>
      <c r="U359" s="99"/>
      <c r="V359" s="99"/>
      <c r="W359" s="99" t="s">
        <v>8442</v>
      </c>
      <c r="X359" s="436">
        <f>Z359+AI359</f>
        <v>0.38</v>
      </c>
      <c r="Y359" s="110" t="s">
        <v>8443</v>
      </c>
      <c r="Z359" s="110">
        <v>0.35499999999999998</v>
      </c>
      <c r="AA359" s="110">
        <v>2017</v>
      </c>
      <c r="AB359" s="110" t="s">
        <v>8440</v>
      </c>
      <c r="AC359" s="110" t="s">
        <v>7725</v>
      </c>
      <c r="AD359" s="110" t="s">
        <v>7725</v>
      </c>
      <c r="AE359" s="110">
        <v>7</v>
      </c>
      <c r="AF359" s="110">
        <v>7</v>
      </c>
      <c r="AG359" s="110" t="s">
        <v>8442</v>
      </c>
      <c r="AH359" s="110" t="s">
        <v>8444</v>
      </c>
      <c r="AI359" s="110">
        <v>2.5000000000000001E-2</v>
      </c>
      <c r="AJ359" s="110">
        <v>2017</v>
      </c>
      <c r="AK359" s="110" t="s">
        <v>385</v>
      </c>
    </row>
    <row r="360" spans="1:37" ht="38.25" customHeight="1" x14ac:dyDescent="0.25">
      <c r="A360" s="459"/>
      <c r="B360" s="459"/>
      <c r="C360" s="459"/>
      <c r="D360" s="410"/>
      <c r="E360" s="99"/>
      <c r="F360" s="99"/>
      <c r="G360" s="99"/>
      <c r="H360" s="99"/>
      <c r="I360" s="99"/>
      <c r="J360" s="99"/>
      <c r="K360" s="99"/>
      <c r="L360" s="99"/>
      <c r="M360" s="99"/>
      <c r="N360" s="99"/>
      <c r="O360" s="99"/>
      <c r="P360" s="99"/>
      <c r="Q360" s="99"/>
      <c r="R360" s="110"/>
      <c r="S360" s="110"/>
      <c r="T360" s="110"/>
      <c r="U360" s="99"/>
      <c r="V360" s="99"/>
      <c r="W360" s="110" t="s">
        <v>8445</v>
      </c>
      <c r="X360" s="436">
        <f>Z360+AI360</f>
        <v>0.42500000000000004</v>
      </c>
      <c r="Y360" s="110" t="s">
        <v>8446</v>
      </c>
      <c r="Z360" s="110">
        <v>0.40600000000000003</v>
      </c>
      <c r="AA360" s="110" t="s">
        <v>8447</v>
      </c>
      <c r="AB360" s="110" t="s">
        <v>8448</v>
      </c>
      <c r="AC360" s="110" t="s">
        <v>7725</v>
      </c>
      <c r="AD360" s="110" t="s">
        <v>7725</v>
      </c>
      <c r="AE360" s="110">
        <f>3+4+7</f>
        <v>14</v>
      </c>
      <c r="AF360" s="110">
        <f>3+4+7</f>
        <v>14</v>
      </c>
      <c r="AG360" s="110" t="s">
        <v>8449</v>
      </c>
      <c r="AH360" s="110" t="s">
        <v>8450</v>
      </c>
      <c r="AI360" s="110">
        <v>1.9E-2</v>
      </c>
      <c r="AJ360" s="110">
        <v>2017</v>
      </c>
      <c r="AK360" s="110" t="s">
        <v>385</v>
      </c>
    </row>
    <row r="361" spans="1:37" ht="15.6" customHeight="1" x14ac:dyDescent="0.25">
      <c r="A361" s="461"/>
      <c r="B361" s="467"/>
      <c r="C361" s="467"/>
      <c r="D361" s="462"/>
      <c r="E361" s="467"/>
      <c r="F361" s="467"/>
      <c r="G361" s="467"/>
      <c r="H361" s="467"/>
      <c r="I361" s="467"/>
      <c r="J361" s="467"/>
      <c r="K361" s="467"/>
      <c r="L361" s="467"/>
      <c r="M361" s="467"/>
      <c r="N361" s="467"/>
      <c r="O361" s="467"/>
      <c r="P361" s="467"/>
      <c r="Q361" s="467"/>
      <c r="R361" s="467"/>
      <c r="S361" s="467"/>
      <c r="T361" s="467"/>
      <c r="U361" s="467"/>
      <c r="V361" s="467"/>
      <c r="W361" s="467"/>
      <c r="X361" s="468"/>
      <c r="Y361" s="467"/>
      <c r="Z361" s="467"/>
      <c r="AA361" s="467"/>
      <c r="AB361" s="467"/>
      <c r="AC361" s="467"/>
      <c r="AD361" s="467"/>
      <c r="AE361" s="467"/>
      <c r="AF361" s="467"/>
      <c r="AG361" s="467"/>
      <c r="AH361" s="467"/>
      <c r="AI361" s="467"/>
      <c r="AJ361" s="467"/>
      <c r="AK361" s="467"/>
    </row>
    <row r="362" spans="1:37" ht="28.5" customHeight="1" x14ac:dyDescent="0.25">
      <c r="A362" s="459">
        <v>26</v>
      </c>
      <c r="B362" s="459"/>
      <c r="C362" s="459" t="s">
        <v>8451</v>
      </c>
      <c r="D362" s="410" t="s">
        <v>8182</v>
      </c>
      <c r="E362" s="110" t="s">
        <v>8452</v>
      </c>
      <c r="F362" s="110">
        <v>0.3</v>
      </c>
      <c r="G362" s="110">
        <v>1975</v>
      </c>
      <c r="H362" s="110" t="s">
        <v>7843</v>
      </c>
      <c r="I362" s="110">
        <v>6</v>
      </c>
      <c r="J362" s="110" t="s">
        <v>7725</v>
      </c>
      <c r="K362" s="110" t="s">
        <v>7725</v>
      </c>
      <c r="L362" s="110">
        <v>6</v>
      </c>
      <c r="M362" s="110" t="s">
        <v>8185</v>
      </c>
      <c r="N362" s="110" t="s">
        <v>8453</v>
      </c>
      <c r="O362" s="110">
        <v>4.4999999999999998E-2</v>
      </c>
      <c r="P362" s="110">
        <v>1988</v>
      </c>
      <c r="Q362" s="110" t="s">
        <v>1490</v>
      </c>
      <c r="R362" s="110"/>
      <c r="S362" s="110"/>
      <c r="T362" s="110"/>
      <c r="U362" s="99"/>
      <c r="V362" s="99"/>
      <c r="W362" s="99"/>
      <c r="X362" s="436"/>
      <c r="Y362" s="110"/>
      <c r="Z362" s="99"/>
      <c r="AA362" s="99"/>
      <c r="AB362" s="99"/>
      <c r="AC362" s="99"/>
      <c r="AD362" s="99"/>
      <c r="AE362" s="99"/>
      <c r="AF362" s="99"/>
      <c r="AG362" s="99"/>
      <c r="AH362" s="110"/>
      <c r="AI362" s="110"/>
      <c r="AJ362" s="110"/>
      <c r="AK362" s="110"/>
    </row>
    <row r="363" spans="1:37" ht="28.5" customHeight="1" x14ac:dyDescent="0.25">
      <c r="A363" s="459"/>
      <c r="B363" s="459"/>
      <c r="C363" s="459"/>
      <c r="D363" s="410"/>
      <c r="E363" s="99"/>
      <c r="F363" s="99"/>
      <c r="G363" s="99"/>
      <c r="H363" s="99"/>
      <c r="I363" s="99"/>
      <c r="J363" s="99"/>
      <c r="K363" s="99"/>
      <c r="L363" s="99"/>
      <c r="M363" s="99" t="s">
        <v>8185</v>
      </c>
      <c r="N363" s="110" t="s">
        <v>8454</v>
      </c>
      <c r="O363" s="110">
        <v>4.4999999999999998E-2</v>
      </c>
      <c r="P363" s="110">
        <v>1988</v>
      </c>
      <c r="Q363" s="110" t="s">
        <v>1404</v>
      </c>
      <c r="R363" s="110"/>
      <c r="S363" s="110"/>
      <c r="T363" s="110"/>
      <c r="U363" s="99"/>
      <c r="V363" s="99"/>
      <c r="W363" s="99"/>
      <c r="X363" s="436"/>
      <c r="Y363" s="110"/>
      <c r="Z363" s="99"/>
      <c r="AA363" s="99"/>
      <c r="AB363" s="99"/>
      <c r="AC363" s="99"/>
      <c r="AD363" s="99"/>
      <c r="AE363" s="99"/>
      <c r="AF363" s="99"/>
      <c r="AG363" s="99"/>
      <c r="AH363" s="110"/>
      <c r="AI363" s="110"/>
      <c r="AJ363" s="110"/>
      <c r="AK363" s="110"/>
    </row>
    <row r="364" spans="1:37" ht="28.5" customHeight="1" x14ac:dyDescent="0.25">
      <c r="A364" s="459"/>
      <c r="B364" s="459"/>
      <c r="C364" s="459"/>
      <c r="D364" s="410"/>
      <c r="E364" s="99"/>
      <c r="F364" s="99"/>
      <c r="G364" s="99"/>
      <c r="H364" s="99"/>
      <c r="I364" s="99"/>
      <c r="J364" s="99"/>
      <c r="K364" s="99"/>
      <c r="L364" s="99"/>
      <c r="M364" s="99"/>
      <c r="N364" s="99"/>
      <c r="O364" s="99"/>
      <c r="P364" s="99"/>
      <c r="Q364" s="99"/>
      <c r="R364" s="110" t="s">
        <v>8455</v>
      </c>
      <c r="S364" s="110" t="s">
        <v>8456</v>
      </c>
      <c r="T364" s="99">
        <v>1973</v>
      </c>
      <c r="U364" s="110" t="s">
        <v>1642</v>
      </c>
      <c r="V364" s="110">
        <v>250</v>
      </c>
      <c r="W364" s="110"/>
      <c r="X364" s="409"/>
      <c r="Y364" s="110"/>
      <c r="Z364" s="99"/>
      <c r="AA364" s="99"/>
      <c r="AB364" s="99"/>
      <c r="AC364" s="99"/>
      <c r="AD364" s="99"/>
      <c r="AE364" s="99"/>
      <c r="AF364" s="99"/>
      <c r="AG364" s="99"/>
      <c r="AH364" s="110"/>
      <c r="AI364" s="110"/>
      <c r="AJ364" s="110"/>
      <c r="AK364" s="110"/>
    </row>
    <row r="365" spans="1:37" ht="28.5" customHeight="1" x14ac:dyDescent="0.25">
      <c r="A365" s="459"/>
      <c r="B365" s="459"/>
      <c r="C365" s="459"/>
      <c r="D365" s="410"/>
      <c r="E365" s="99"/>
      <c r="F365" s="99"/>
      <c r="G365" s="99"/>
      <c r="H365" s="99"/>
      <c r="I365" s="99"/>
      <c r="J365" s="99"/>
      <c r="K365" s="99"/>
      <c r="L365" s="99"/>
      <c r="M365" s="99"/>
      <c r="N365" s="99"/>
      <c r="O365" s="99"/>
      <c r="P365" s="99"/>
      <c r="Q365" s="99"/>
      <c r="R365" s="110"/>
      <c r="S365" s="110"/>
      <c r="T365" s="99"/>
      <c r="U365" s="110"/>
      <c r="V365" s="110"/>
      <c r="W365" s="110" t="s">
        <v>8457</v>
      </c>
      <c r="X365" s="409">
        <f>Z365+AI365</f>
        <v>0.35699999999999998</v>
      </c>
      <c r="Y365" s="110" t="s">
        <v>8458</v>
      </c>
      <c r="Z365" s="99">
        <v>0.32</v>
      </c>
      <c r="AA365" s="99">
        <v>2021</v>
      </c>
      <c r="AB365" s="110" t="s">
        <v>8459</v>
      </c>
      <c r="AC365" s="99" t="s">
        <v>7725</v>
      </c>
      <c r="AD365" s="99" t="s">
        <v>7725</v>
      </c>
      <c r="AE365" s="99">
        <v>13</v>
      </c>
      <c r="AF365" s="99">
        <v>13</v>
      </c>
      <c r="AG365" s="99" t="s">
        <v>8457</v>
      </c>
      <c r="AH365" s="110" t="s">
        <v>8460</v>
      </c>
      <c r="AI365" s="110">
        <v>3.6999999999999998E-2</v>
      </c>
      <c r="AJ365" s="110">
        <v>2021</v>
      </c>
      <c r="AK365" s="110" t="s">
        <v>385</v>
      </c>
    </row>
    <row r="366" spans="1:37" ht="28.5" customHeight="1" x14ac:dyDescent="0.25">
      <c r="A366" s="459"/>
      <c r="B366" s="459"/>
      <c r="C366" s="459"/>
      <c r="D366" s="410" t="s">
        <v>8182</v>
      </c>
      <c r="E366" s="110" t="s">
        <v>8461</v>
      </c>
      <c r="F366" s="110">
        <v>0.79200000000000004</v>
      </c>
      <c r="G366" s="110">
        <v>1978</v>
      </c>
      <c r="H366" s="110" t="s">
        <v>8462</v>
      </c>
      <c r="I366" s="110">
        <v>11</v>
      </c>
      <c r="J366" s="110" t="s">
        <v>7725</v>
      </c>
      <c r="K366" s="110" t="s">
        <v>7725</v>
      </c>
      <c r="L366" s="110">
        <v>11</v>
      </c>
      <c r="M366" s="110"/>
      <c r="N366" s="99"/>
      <c r="O366" s="99"/>
      <c r="P366" s="99"/>
      <c r="Q366" s="99"/>
      <c r="R366" s="110"/>
      <c r="S366" s="110"/>
      <c r="T366" s="110"/>
      <c r="U366" s="99"/>
      <c r="V366" s="99"/>
      <c r="W366" s="99"/>
      <c r="X366" s="436"/>
      <c r="Y366" s="110"/>
      <c r="Z366" s="99"/>
      <c r="AA366" s="99"/>
      <c r="AB366" s="99"/>
      <c r="AC366" s="99"/>
      <c r="AD366" s="99"/>
      <c r="AE366" s="99"/>
      <c r="AF366" s="99"/>
      <c r="AG366" s="99"/>
      <c r="AH366" s="110"/>
      <c r="AI366" s="110"/>
      <c r="AJ366" s="110"/>
      <c r="AK366" s="110"/>
    </row>
    <row r="367" spans="1:37" ht="28.5" customHeight="1" x14ac:dyDescent="0.25">
      <c r="A367" s="459"/>
      <c r="B367" s="459"/>
      <c r="C367" s="459"/>
      <c r="D367" s="410" t="s">
        <v>8182</v>
      </c>
      <c r="E367" s="110" t="s">
        <v>8463</v>
      </c>
      <c r="F367" s="110">
        <v>0.1</v>
      </c>
      <c r="G367" s="110">
        <v>1975</v>
      </c>
      <c r="H367" s="110" t="s">
        <v>7843</v>
      </c>
      <c r="I367" s="110">
        <v>3</v>
      </c>
      <c r="J367" s="110" t="s">
        <v>7725</v>
      </c>
      <c r="K367" s="110" t="s">
        <v>7725</v>
      </c>
      <c r="L367" s="110">
        <v>3</v>
      </c>
      <c r="M367" s="110"/>
      <c r="N367" s="99"/>
      <c r="O367" s="99"/>
      <c r="P367" s="99"/>
      <c r="Q367" s="99"/>
      <c r="R367" s="110"/>
      <c r="S367" s="110"/>
      <c r="T367" s="110"/>
      <c r="U367" s="99"/>
      <c r="V367" s="99"/>
      <c r="W367" s="99"/>
      <c r="X367" s="436"/>
      <c r="Y367" s="110"/>
      <c r="Z367" s="99"/>
      <c r="AA367" s="99"/>
      <c r="AB367" s="99"/>
      <c r="AC367" s="99"/>
      <c r="AD367" s="99"/>
      <c r="AE367" s="99"/>
      <c r="AF367" s="99"/>
      <c r="AG367" s="99"/>
      <c r="AH367" s="110"/>
      <c r="AI367" s="110"/>
      <c r="AJ367" s="110"/>
      <c r="AK367" s="110"/>
    </row>
    <row r="368" spans="1:37" ht="28.5" customHeight="1" x14ac:dyDescent="0.25">
      <c r="A368" s="459"/>
      <c r="B368" s="459"/>
      <c r="C368" s="459"/>
      <c r="D368" s="410"/>
      <c r="E368" s="99"/>
      <c r="F368" s="99"/>
      <c r="G368" s="99"/>
      <c r="H368" s="99"/>
      <c r="I368" s="99"/>
      <c r="J368" s="99"/>
      <c r="K368" s="99"/>
      <c r="L368" s="99"/>
      <c r="M368" s="99" t="s">
        <v>8185</v>
      </c>
      <c r="N368" s="110" t="s">
        <v>8464</v>
      </c>
      <c r="O368" s="110">
        <v>0.13700000000000001</v>
      </c>
      <c r="P368" s="110">
        <v>1976</v>
      </c>
      <c r="Q368" s="110" t="s">
        <v>1277</v>
      </c>
      <c r="R368" s="110"/>
      <c r="S368" s="110"/>
      <c r="T368" s="110"/>
      <c r="U368" s="99"/>
      <c r="V368" s="99"/>
      <c r="W368" s="99"/>
      <c r="X368" s="436"/>
      <c r="Y368" s="110"/>
      <c r="Z368" s="99"/>
      <c r="AA368" s="99"/>
      <c r="AB368" s="99"/>
      <c r="AC368" s="99"/>
      <c r="AD368" s="99"/>
      <c r="AE368" s="99"/>
      <c r="AF368" s="99"/>
      <c r="AG368" s="99"/>
      <c r="AH368" s="110"/>
      <c r="AI368" s="110"/>
      <c r="AJ368" s="110"/>
      <c r="AK368" s="110"/>
    </row>
    <row r="369" spans="1:37" ht="15.75" customHeight="1" x14ac:dyDescent="0.25">
      <c r="A369" s="461"/>
      <c r="B369" s="467"/>
      <c r="C369" s="467"/>
      <c r="D369" s="462"/>
      <c r="E369" s="467"/>
      <c r="F369" s="467"/>
      <c r="G369" s="467"/>
      <c r="H369" s="467"/>
      <c r="I369" s="467"/>
      <c r="J369" s="467"/>
      <c r="K369" s="467"/>
      <c r="L369" s="467"/>
      <c r="M369" s="467"/>
      <c r="N369" s="467"/>
      <c r="O369" s="467"/>
      <c r="P369" s="467"/>
      <c r="Q369" s="467"/>
      <c r="R369" s="467"/>
      <c r="S369" s="467"/>
      <c r="T369" s="467"/>
      <c r="U369" s="467"/>
      <c r="V369" s="467"/>
      <c r="W369" s="467"/>
      <c r="X369" s="468"/>
      <c r="Y369" s="467"/>
      <c r="Z369" s="467"/>
      <c r="AA369" s="467"/>
      <c r="AB369" s="467"/>
      <c r="AC369" s="467"/>
      <c r="AD369" s="467"/>
      <c r="AE369" s="467"/>
      <c r="AF369" s="467"/>
      <c r="AG369" s="467"/>
      <c r="AH369" s="467"/>
      <c r="AI369" s="467"/>
      <c r="AJ369" s="467"/>
      <c r="AK369" s="467"/>
    </row>
    <row r="370" spans="1:37" ht="28.5" customHeight="1" x14ac:dyDescent="0.25">
      <c r="A370" s="459">
        <v>27</v>
      </c>
      <c r="B370" s="459"/>
      <c r="C370" s="459" t="s">
        <v>8465</v>
      </c>
      <c r="D370" s="410" t="s">
        <v>7780</v>
      </c>
      <c r="E370" s="110" t="s">
        <v>8466</v>
      </c>
      <c r="F370" s="110">
        <v>0.58499999999999996</v>
      </c>
      <c r="G370" s="110">
        <v>2004</v>
      </c>
      <c r="H370" s="110" t="s">
        <v>8467</v>
      </c>
      <c r="I370" s="110">
        <v>21</v>
      </c>
      <c r="J370" s="110" t="s">
        <v>7725</v>
      </c>
      <c r="K370" s="110" t="s">
        <v>7725</v>
      </c>
      <c r="L370" s="110">
        <v>21</v>
      </c>
      <c r="M370" s="110" t="s">
        <v>7784</v>
      </c>
      <c r="N370" s="110" t="s">
        <v>8468</v>
      </c>
      <c r="O370" s="110">
        <v>2.5000000000000001E-2</v>
      </c>
      <c r="P370" s="110">
        <v>2004</v>
      </c>
      <c r="Q370" s="110" t="s">
        <v>1601</v>
      </c>
      <c r="R370" s="110"/>
      <c r="S370" s="110"/>
      <c r="T370" s="110"/>
      <c r="U370" s="99"/>
      <c r="V370" s="99"/>
      <c r="W370" s="99"/>
      <c r="X370" s="436"/>
      <c r="Y370" s="110"/>
      <c r="Z370" s="99"/>
      <c r="AA370" s="99"/>
      <c r="AB370" s="99"/>
      <c r="AC370" s="99"/>
      <c r="AD370" s="99"/>
      <c r="AE370" s="99"/>
      <c r="AF370" s="99"/>
      <c r="AG370" s="99"/>
      <c r="AH370" s="110"/>
      <c r="AI370" s="110"/>
      <c r="AJ370" s="110"/>
      <c r="AK370" s="110"/>
    </row>
    <row r="371" spans="1:37" ht="28.5" customHeight="1" x14ac:dyDescent="0.25">
      <c r="A371" s="459"/>
      <c r="B371" s="459"/>
      <c r="C371" s="459"/>
      <c r="D371" s="410"/>
      <c r="E371" s="99"/>
      <c r="F371" s="99"/>
      <c r="G371" s="99"/>
      <c r="H371" s="99"/>
      <c r="I371" s="99"/>
      <c r="J371" s="99"/>
      <c r="K371" s="99"/>
      <c r="L371" s="99"/>
      <c r="M371" s="99"/>
      <c r="N371" s="99"/>
      <c r="O371" s="99"/>
      <c r="P371" s="99"/>
      <c r="Q371" s="99"/>
      <c r="R371" s="110" t="s">
        <v>8469</v>
      </c>
      <c r="S371" s="110" t="s">
        <v>8470</v>
      </c>
      <c r="T371" s="99">
        <v>1978</v>
      </c>
      <c r="U371" s="110" t="s">
        <v>975</v>
      </c>
      <c r="V371" s="110">
        <v>250</v>
      </c>
      <c r="W371" s="110"/>
      <c r="X371" s="409"/>
      <c r="Y371" s="110"/>
      <c r="Z371" s="99"/>
      <c r="AA371" s="99"/>
      <c r="AB371" s="99"/>
      <c r="AC371" s="99"/>
      <c r="AD371" s="99"/>
      <c r="AE371" s="99"/>
      <c r="AF371" s="99"/>
      <c r="AG371" s="99"/>
      <c r="AH371" s="110"/>
      <c r="AI371" s="110"/>
      <c r="AJ371" s="110"/>
      <c r="AK371" s="110"/>
    </row>
    <row r="372" spans="1:37" ht="28.5" customHeight="1" x14ac:dyDescent="0.25">
      <c r="A372" s="459"/>
      <c r="B372" s="459"/>
      <c r="C372" s="459"/>
      <c r="D372" s="410"/>
      <c r="E372" s="99"/>
      <c r="F372" s="99"/>
      <c r="G372" s="99"/>
      <c r="H372" s="99"/>
      <c r="I372" s="99"/>
      <c r="J372" s="99"/>
      <c r="K372" s="99"/>
      <c r="L372" s="99"/>
      <c r="M372" s="99"/>
      <c r="N372" s="99"/>
      <c r="O372" s="99"/>
      <c r="P372" s="99"/>
      <c r="Q372" s="99"/>
      <c r="R372" s="110"/>
      <c r="S372" s="110"/>
      <c r="T372" s="110"/>
      <c r="U372" s="99"/>
      <c r="V372" s="99"/>
      <c r="W372" s="99" t="s">
        <v>8471</v>
      </c>
      <c r="X372" s="436">
        <f>Z372+AI372</f>
        <v>0.29300000000000004</v>
      </c>
      <c r="Y372" s="110" t="s">
        <v>8472</v>
      </c>
      <c r="Z372" s="110">
        <v>0.26300000000000001</v>
      </c>
      <c r="AA372" s="110">
        <v>1975</v>
      </c>
      <c r="AB372" s="110" t="s">
        <v>8473</v>
      </c>
      <c r="AC372" s="110">
        <v>7</v>
      </c>
      <c r="AD372" s="110" t="s">
        <v>7822</v>
      </c>
      <c r="AE372" s="110">
        <v>3</v>
      </c>
      <c r="AF372" s="110">
        <v>10</v>
      </c>
      <c r="AG372" s="110" t="s">
        <v>8471</v>
      </c>
      <c r="AH372" s="110" t="s">
        <v>8474</v>
      </c>
      <c r="AI372" s="110">
        <v>0.03</v>
      </c>
      <c r="AJ372" s="110">
        <v>2015</v>
      </c>
      <c r="AK372" s="110" t="s">
        <v>77</v>
      </c>
    </row>
    <row r="373" spans="1:37" ht="28.5" customHeight="1" x14ac:dyDescent="0.25">
      <c r="A373" s="459"/>
      <c r="B373" s="459"/>
      <c r="C373" s="459"/>
      <c r="D373" s="410"/>
      <c r="E373" s="99"/>
      <c r="F373" s="99"/>
      <c r="G373" s="99"/>
      <c r="H373" s="99"/>
      <c r="I373" s="99"/>
      <c r="J373" s="99"/>
      <c r="K373" s="99"/>
      <c r="L373" s="99"/>
      <c r="M373" s="99"/>
      <c r="N373" s="99"/>
      <c r="O373" s="99"/>
      <c r="P373" s="99"/>
      <c r="Q373" s="99"/>
      <c r="R373" s="110"/>
      <c r="S373" s="110"/>
      <c r="T373" s="110"/>
      <c r="U373" s="99"/>
      <c r="V373" s="99"/>
      <c r="W373" s="99" t="s">
        <v>8471</v>
      </c>
      <c r="X373" s="436">
        <f>Z373+AI373</f>
        <v>0.37</v>
      </c>
      <c r="Y373" s="110" t="s">
        <v>8475</v>
      </c>
      <c r="Z373" s="110">
        <v>0.33500000000000002</v>
      </c>
      <c r="AA373" s="110" t="s">
        <v>8476</v>
      </c>
      <c r="AB373" s="110" t="s">
        <v>8477</v>
      </c>
      <c r="AC373" s="110">
        <v>14</v>
      </c>
      <c r="AD373" s="110" t="s">
        <v>7822</v>
      </c>
      <c r="AE373" s="110">
        <v>3</v>
      </c>
      <c r="AF373" s="110">
        <v>17</v>
      </c>
      <c r="AG373" s="110" t="s">
        <v>8471</v>
      </c>
      <c r="AH373" s="110" t="s">
        <v>8478</v>
      </c>
      <c r="AI373" s="110">
        <v>3.5000000000000003E-2</v>
      </c>
      <c r="AJ373" s="110">
        <v>2009</v>
      </c>
      <c r="AK373" s="110" t="s">
        <v>385</v>
      </c>
    </row>
    <row r="374" spans="1:37" ht="54" customHeight="1" x14ac:dyDescent="0.25">
      <c r="A374" s="459"/>
      <c r="B374" s="459"/>
      <c r="C374" s="459"/>
      <c r="D374" s="410"/>
      <c r="E374" s="99"/>
      <c r="F374" s="99"/>
      <c r="G374" s="99"/>
      <c r="H374" s="99"/>
      <c r="I374" s="99"/>
      <c r="J374" s="99"/>
      <c r="K374" s="99"/>
      <c r="L374" s="99"/>
      <c r="M374" s="99"/>
      <c r="N374" s="99"/>
      <c r="O374" s="99"/>
      <c r="P374" s="99"/>
      <c r="Q374" s="99"/>
      <c r="R374" s="110"/>
      <c r="S374" s="110"/>
      <c r="T374" s="110"/>
      <c r="U374" s="99"/>
      <c r="V374" s="99"/>
      <c r="W374" s="99" t="s">
        <v>8471</v>
      </c>
      <c r="X374" s="436">
        <f>Z374+AI374</f>
        <v>1.0900000000000001</v>
      </c>
      <c r="Y374" s="110" t="s">
        <v>8479</v>
      </c>
      <c r="Z374" s="110">
        <v>1.06</v>
      </c>
      <c r="AA374" s="496" t="s">
        <v>8480</v>
      </c>
      <c r="AB374" s="110" t="s">
        <v>8481</v>
      </c>
      <c r="AC374" s="110">
        <v>25</v>
      </c>
      <c r="AD374" s="110" t="s">
        <v>7822</v>
      </c>
      <c r="AE374" s="110">
        <v>8</v>
      </c>
      <c r="AF374" s="110">
        <v>33</v>
      </c>
      <c r="AG374" s="110" t="s">
        <v>8471</v>
      </c>
      <c r="AH374" s="110" t="s">
        <v>8482</v>
      </c>
      <c r="AI374" s="110">
        <v>0.03</v>
      </c>
      <c r="AJ374" s="110">
        <v>2009</v>
      </c>
      <c r="AK374" s="110" t="s">
        <v>164</v>
      </c>
    </row>
    <row r="375" spans="1:37" ht="42" customHeight="1" x14ac:dyDescent="0.25">
      <c r="A375" s="459"/>
      <c r="B375" s="459"/>
      <c r="C375" s="459"/>
      <c r="D375" s="410"/>
      <c r="E375" s="99"/>
      <c r="F375" s="99"/>
      <c r="G375" s="99"/>
      <c r="H375" s="99"/>
      <c r="I375" s="99"/>
      <c r="J375" s="99"/>
      <c r="K375" s="99"/>
      <c r="L375" s="99"/>
      <c r="M375" s="99"/>
      <c r="N375" s="99"/>
      <c r="O375" s="99"/>
      <c r="P375" s="99"/>
      <c r="Q375" s="99"/>
      <c r="R375" s="110"/>
      <c r="S375" s="110"/>
      <c r="T375" s="110"/>
      <c r="U375" s="99"/>
      <c r="V375" s="99"/>
      <c r="W375" s="99" t="s">
        <v>8471</v>
      </c>
      <c r="X375" s="436">
        <f>Z375+AI375</f>
        <v>0.42600000000000005</v>
      </c>
      <c r="Y375" s="110" t="s">
        <v>8483</v>
      </c>
      <c r="Z375" s="110">
        <v>0.39600000000000002</v>
      </c>
      <c r="AA375" s="496">
        <v>2016</v>
      </c>
      <c r="AB375" s="110" t="s">
        <v>8484</v>
      </c>
      <c r="AC375" s="110">
        <v>7</v>
      </c>
      <c r="AD375" s="110" t="s">
        <v>7822</v>
      </c>
      <c r="AE375" s="110">
        <v>7</v>
      </c>
      <c r="AF375" s="110">
        <v>14</v>
      </c>
      <c r="AG375" s="110" t="s">
        <v>8485</v>
      </c>
      <c r="AH375" s="110" t="s">
        <v>8486</v>
      </c>
      <c r="AI375" s="110">
        <v>0.03</v>
      </c>
      <c r="AJ375" s="110">
        <v>2009</v>
      </c>
      <c r="AK375" s="110" t="s">
        <v>164</v>
      </c>
    </row>
    <row r="376" spans="1:37" ht="28.5" customHeight="1" x14ac:dyDescent="0.25">
      <c r="A376" s="459"/>
      <c r="B376" s="459"/>
      <c r="C376" s="459"/>
      <c r="D376" s="410"/>
      <c r="E376" s="99"/>
      <c r="F376" s="99"/>
      <c r="G376" s="99"/>
      <c r="H376" s="99"/>
      <c r="I376" s="99"/>
      <c r="J376" s="99"/>
      <c r="K376" s="99"/>
      <c r="L376" s="99"/>
      <c r="M376" s="99" t="s">
        <v>7784</v>
      </c>
      <c r="N376" s="110" t="s">
        <v>8487</v>
      </c>
      <c r="O376" s="110">
        <v>4.4999999999999998E-2</v>
      </c>
      <c r="P376" s="110">
        <v>2004</v>
      </c>
      <c r="Q376" s="110" t="s">
        <v>1601</v>
      </c>
      <c r="R376" s="110"/>
      <c r="S376" s="110"/>
      <c r="T376" s="110"/>
      <c r="U376" s="99"/>
      <c r="V376" s="99"/>
      <c r="W376" s="99"/>
      <c r="X376" s="436"/>
      <c r="Y376" s="110"/>
      <c r="Z376" s="99"/>
      <c r="AA376" s="99"/>
      <c r="AB376" s="99"/>
      <c r="AC376" s="99"/>
      <c r="AD376" s="99"/>
      <c r="AE376" s="99"/>
      <c r="AF376" s="99"/>
      <c r="AG376" s="99"/>
      <c r="AH376" s="110"/>
      <c r="AI376" s="110"/>
      <c r="AJ376" s="110"/>
      <c r="AK376" s="110"/>
    </row>
    <row r="377" spans="1:37" ht="28.5" customHeight="1" x14ac:dyDescent="0.25">
      <c r="A377" s="459"/>
      <c r="B377" s="459"/>
      <c r="C377" s="459"/>
      <c r="D377" s="410"/>
      <c r="E377" s="99"/>
      <c r="F377" s="99"/>
      <c r="G377" s="99"/>
      <c r="H377" s="99"/>
      <c r="I377" s="99"/>
      <c r="J377" s="99"/>
      <c r="K377" s="99"/>
      <c r="L377" s="99"/>
      <c r="M377" s="99"/>
      <c r="N377" s="99"/>
      <c r="O377" s="99"/>
      <c r="P377" s="99"/>
      <c r="Q377" s="99"/>
      <c r="R377" s="110" t="s">
        <v>8488</v>
      </c>
      <c r="S377" s="110" t="s">
        <v>8489</v>
      </c>
      <c r="T377" s="99">
        <v>2004</v>
      </c>
      <c r="U377" s="110" t="s">
        <v>975</v>
      </c>
      <c r="V377" s="110">
        <v>250</v>
      </c>
      <c r="W377" s="110"/>
      <c r="X377" s="409"/>
      <c r="Y377" s="110"/>
      <c r="Z377" s="99"/>
      <c r="AA377" s="99"/>
      <c r="AB377" s="99"/>
      <c r="AC377" s="99"/>
      <c r="AD377" s="99"/>
      <c r="AE377" s="99"/>
      <c r="AF377" s="99"/>
      <c r="AG377" s="99"/>
      <c r="AH377" s="110"/>
      <c r="AI377" s="110"/>
      <c r="AJ377" s="110"/>
      <c r="AK377" s="110"/>
    </row>
    <row r="378" spans="1:37" ht="28.5" customHeight="1" x14ac:dyDescent="0.25">
      <c r="A378" s="459"/>
      <c r="B378" s="459"/>
      <c r="C378" s="459"/>
      <c r="D378" s="410"/>
      <c r="E378" s="99"/>
      <c r="F378" s="99"/>
      <c r="G378" s="99"/>
      <c r="H378" s="99"/>
      <c r="I378" s="99"/>
      <c r="J378" s="99"/>
      <c r="K378" s="99"/>
      <c r="L378" s="99"/>
      <c r="M378" s="99"/>
      <c r="N378" s="99"/>
      <c r="O378" s="99"/>
      <c r="P378" s="99"/>
      <c r="Q378" s="99"/>
      <c r="R378" s="110"/>
      <c r="S378" s="110"/>
      <c r="T378" s="110"/>
      <c r="U378" s="99"/>
      <c r="V378" s="99"/>
      <c r="W378" s="99" t="s">
        <v>8490</v>
      </c>
      <c r="X378" s="436">
        <f>Z378+AI378</f>
        <v>0.56300000000000006</v>
      </c>
      <c r="Y378" s="110" t="s">
        <v>8491</v>
      </c>
      <c r="Z378" s="110">
        <v>0.53300000000000003</v>
      </c>
      <c r="AA378" s="110" t="s">
        <v>8492</v>
      </c>
      <c r="AB378" s="110" t="s">
        <v>8493</v>
      </c>
      <c r="AC378" s="110">
        <v>8</v>
      </c>
      <c r="AD378" s="110" t="s">
        <v>7822</v>
      </c>
      <c r="AE378" s="110">
        <v>3</v>
      </c>
      <c r="AF378" s="110">
        <v>11</v>
      </c>
      <c r="AG378" s="110" t="s">
        <v>8490</v>
      </c>
      <c r="AH378" s="110" t="s">
        <v>8494</v>
      </c>
      <c r="AI378" s="110">
        <v>0.03</v>
      </c>
      <c r="AJ378" s="110">
        <v>2009</v>
      </c>
      <c r="AK378" s="110" t="s">
        <v>181</v>
      </c>
    </row>
    <row r="379" spans="1:37" ht="28.5" customHeight="1" x14ac:dyDescent="0.25">
      <c r="A379" s="459"/>
      <c r="B379" s="459"/>
      <c r="C379" s="459"/>
      <c r="D379" s="410"/>
      <c r="E379" s="99"/>
      <c r="F379" s="99"/>
      <c r="G379" s="99"/>
      <c r="H379" s="99"/>
      <c r="I379" s="99"/>
      <c r="J379" s="99"/>
      <c r="K379" s="99"/>
      <c r="L379" s="99"/>
      <c r="M379" s="99"/>
      <c r="N379" s="99"/>
      <c r="O379" s="99"/>
      <c r="P379" s="99"/>
      <c r="Q379" s="99"/>
      <c r="R379" s="110"/>
      <c r="S379" s="110"/>
      <c r="T379" s="110"/>
      <c r="U379" s="99"/>
      <c r="V379" s="99"/>
      <c r="W379" s="99" t="s">
        <v>8490</v>
      </c>
      <c r="X379" s="436">
        <f>Z379+AI379</f>
        <v>0.59499999999999997</v>
      </c>
      <c r="Y379" s="110" t="s">
        <v>8495</v>
      </c>
      <c r="Z379" s="110">
        <v>0.56499999999999995</v>
      </c>
      <c r="AA379" s="110">
        <v>2009</v>
      </c>
      <c r="AB379" s="110" t="s">
        <v>8496</v>
      </c>
      <c r="AC379" s="110">
        <v>11</v>
      </c>
      <c r="AD379" s="110" t="s">
        <v>7822</v>
      </c>
      <c r="AE379" s="110" t="s">
        <v>7822</v>
      </c>
      <c r="AF379" s="110">
        <v>11</v>
      </c>
      <c r="AG379" s="110" t="s">
        <v>8490</v>
      </c>
      <c r="AH379" s="110" t="s">
        <v>8497</v>
      </c>
      <c r="AI379" s="110">
        <v>0.03</v>
      </c>
      <c r="AJ379" s="110">
        <v>1972</v>
      </c>
      <c r="AK379" s="110" t="s">
        <v>181</v>
      </c>
    </row>
    <row r="380" spans="1:37" ht="38.25" customHeight="1" x14ac:dyDescent="0.25">
      <c r="A380" s="459"/>
      <c r="B380" s="459"/>
      <c r="C380" s="459"/>
      <c r="D380" s="410"/>
      <c r="E380" s="99"/>
      <c r="F380" s="99"/>
      <c r="G380" s="99"/>
      <c r="H380" s="99"/>
      <c r="I380" s="99"/>
      <c r="J380" s="99"/>
      <c r="K380" s="99"/>
      <c r="L380" s="99"/>
      <c r="M380" s="99"/>
      <c r="N380" s="99"/>
      <c r="O380" s="99"/>
      <c r="P380" s="99"/>
      <c r="Q380" s="99"/>
      <c r="R380" s="110"/>
      <c r="S380" s="110"/>
      <c r="T380" s="110"/>
      <c r="U380" s="99"/>
      <c r="V380" s="99"/>
      <c r="W380" s="99" t="s">
        <v>8490</v>
      </c>
      <c r="X380" s="436">
        <f>Z380+AI380</f>
        <v>0.66600000000000004</v>
      </c>
      <c r="Y380" s="110" t="s">
        <v>8498</v>
      </c>
      <c r="Z380" s="110">
        <v>0.61599999999999999</v>
      </c>
      <c r="AA380" s="110" t="s">
        <v>8499</v>
      </c>
      <c r="AB380" s="110" t="s">
        <v>8500</v>
      </c>
      <c r="AC380" s="110">
        <v>10</v>
      </c>
      <c r="AD380" s="110" t="s">
        <v>7822</v>
      </c>
      <c r="AE380" s="110">
        <v>8</v>
      </c>
      <c r="AF380" s="110">
        <v>18</v>
      </c>
      <c r="AG380" s="110" t="s">
        <v>8490</v>
      </c>
      <c r="AH380" s="110" t="s">
        <v>8501</v>
      </c>
      <c r="AI380" s="110">
        <v>0.05</v>
      </c>
      <c r="AJ380" s="110">
        <v>1990</v>
      </c>
      <c r="AK380" s="110" t="s">
        <v>77</v>
      </c>
    </row>
    <row r="381" spans="1:37" ht="28.5" customHeight="1" x14ac:dyDescent="0.25">
      <c r="A381" s="459"/>
      <c r="B381" s="459"/>
      <c r="C381" s="459"/>
      <c r="D381" s="410"/>
      <c r="E381" s="99"/>
      <c r="F381" s="99"/>
      <c r="G381" s="99"/>
      <c r="H381" s="99"/>
      <c r="I381" s="99"/>
      <c r="J381" s="99"/>
      <c r="K381" s="99"/>
      <c r="L381" s="99"/>
      <c r="M381" s="99"/>
      <c r="N381" s="99"/>
      <c r="O381" s="99"/>
      <c r="P381" s="99"/>
      <c r="Q381" s="99"/>
      <c r="R381" s="110"/>
      <c r="S381" s="110"/>
      <c r="T381" s="110"/>
      <c r="U381" s="99"/>
      <c r="V381" s="99"/>
      <c r="W381" s="99" t="s">
        <v>8490</v>
      </c>
      <c r="X381" s="436">
        <f>Z381+AI381</f>
        <v>0.377</v>
      </c>
      <c r="Y381" s="110" t="s">
        <v>8502</v>
      </c>
      <c r="Z381" s="110">
        <v>0.34699999999999998</v>
      </c>
      <c r="AA381" s="110">
        <v>2009</v>
      </c>
      <c r="AB381" s="110" t="s">
        <v>8503</v>
      </c>
      <c r="AC381" s="110">
        <v>10</v>
      </c>
      <c r="AD381" s="110" t="s">
        <v>7822</v>
      </c>
      <c r="AE381" s="110" t="s">
        <v>7822</v>
      </c>
      <c r="AF381" s="110">
        <v>11</v>
      </c>
      <c r="AG381" s="110" t="s">
        <v>8490</v>
      </c>
      <c r="AH381" s="110" t="s">
        <v>8504</v>
      </c>
      <c r="AI381" s="110">
        <v>0.03</v>
      </c>
      <c r="AJ381" s="110">
        <v>2009</v>
      </c>
      <c r="AK381" s="110" t="s">
        <v>181</v>
      </c>
    </row>
    <row r="382" spans="1:37" ht="28.5" customHeight="1" x14ac:dyDescent="0.25">
      <c r="A382" s="459"/>
      <c r="B382" s="459"/>
      <c r="C382" s="459"/>
      <c r="D382" s="410" t="s">
        <v>8505</v>
      </c>
      <c r="E382" s="110" t="s">
        <v>8506</v>
      </c>
      <c r="F382" s="110">
        <v>0.45</v>
      </c>
      <c r="G382" s="110">
        <v>2017</v>
      </c>
      <c r="H382" s="110" t="s">
        <v>1198</v>
      </c>
      <c r="I382" s="110">
        <v>13</v>
      </c>
      <c r="J382" s="110" t="s">
        <v>7725</v>
      </c>
      <c r="K382" s="110" t="s">
        <v>7725</v>
      </c>
      <c r="L382" s="110">
        <v>13</v>
      </c>
      <c r="M382" s="110"/>
      <c r="N382" s="99"/>
      <c r="O382" s="99"/>
      <c r="P382" s="99"/>
      <c r="Q382" s="99"/>
      <c r="R382" s="110"/>
      <c r="S382" s="110"/>
      <c r="T382" s="110"/>
      <c r="U382" s="99"/>
      <c r="V382" s="99"/>
      <c r="W382" s="99"/>
      <c r="X382" s="436"/>
      <c r="Y382" s="110"/>
      <c r="Z382" s="99"/>
      <c r="AA382" s="99"/>
      <c r="AB382" s="99"/>
      <c r="AC382" s="99"/>
      <c r="AD382" s="99"/>
      <c r="AE382" s="99"/>
      <c r="AF382" s="99"/>
      <c r="AG382" s="99"/>
      <c r="AH382" s="110"/>
      <c r="AI382" s="110"/>
      <c r="AJ382" s="110"/>
      <c r="AK382" s="110"/>
    </row>
    <row r="383" spans="1:37" ht="28.5" customHeight="1" x14ac:dyDescent="0.25">
      <c r="A383" s="459"/>
      <c r="B383" s="459"/>
      <c r="C383" s="459"/>
      <c r="D383" s="410"/>
      <c r="E383" s="99"/>
      <c r="F383" s="99"/>
      <c r="G383" s="99"/>
      <c r="H383" s="99"/>
      <c r="I383" s="99"/>
      <c r="J383" s="99"/>
      <c r="K383" s="99"/>
      <c r="L383" s="99"/>
      <c r="M383" s="99"/>
      <c r="N383" s="99"/>
      <c r="O383" s="99"/>
      <c r="P383" s="99"/>
      <c r="Q383" s="99"/>
      <c r="R383" s="110" t="s">
        <v>8507</v>
      </c>
      <c r="S383" s="110" t="s">
        <v>8508</v>
      </c>
      <c r="T383" s="99">
        <v>2017</v>
      </c>
      <c r="U383" s="110" t="s">
        <v>1073</v>
      </c>
      <c r="V383" s="110">
        <v>100</v>
      </c>
      <c r="W383" s="110"/>
      <c r="X383" s="436"/>
      <c r="Y383" s="110"/>
      <c r="Z383" s="99"/>
      <c r="AA383" s="99"/>
      <c r="AB383" s="99"/>
      <c r="AC383" s="99"/>
      <c r="AD383" s="99"/>
      <c r="AE383" s="99"/>
      <c r="AF383" s="99"/>
      <c r="AG383" s="99"/>
      <c r="AH383" s="110"/>
      <c r="AI383" s="110"/>
      <c r="AJ383" s="110"/>
      <c r="AK383" s="110"/>
    </row>
    <row r="384" spans="1:37" ht="28.5" customHeight="1" x14ac:dyDescent="0.25">
      <c r="A384" s="459"/>
      <c r="B384" s="459"/>
      <c r="C384" s="459"/>
      <c r="D384" s="410"/>
      <c r="E384" s="99"/>
      <c r="F384" s="99"/>
      <c r="G384" s="99"/>
      <c r="H384" s="99"/>
      <c r="I384" s="99"/>
      <c r="J384" s="99"/>
      <c r="K384" s="99"/>
      <c r="L384" s="99"/>
      <c r="M384" s="99"/>
      <c r="N384" s="99"/>
      <c r="O384" s="99"/>
      <c r="P384" s="99"/>
      <c r="Q384" s="99"/>
      <c r="R384" s="110"/>
      <c r="S384" s="110"/>
      <c r="T384" s="110"/>
      <c r="U384" s="99"/>
      <c r="V384" s="99"/>
      <c r="W384" s="99" t="s">
        <v>8509</v>
      </c>
      <c r="X384" s="436">
        <f>Z384+AI384</f>
        <v>0.45400000000000001</v>
      </c>
      <c r="Y384" s="110" t="s">
        <v>8510</v>
      </c>
      <c r="Z384" s="110">
        <v>0.434</v>
      </c>
      <c r="AA384" s="110">
        <v>2018</v>
      </c>
      <c r="AB384" s="110" t="s">
        <v>8511</v>
      </c>
      <c r="AC384" s="110">
        <v>3</v>
      </c>
      <c r="AD384" s="110" t="s">
        <v>7822</v>
      </c>
      <c r="AE384" s="110">
        <v>12</v>
      </c>
      <c r="AF384" s="110">
        <v>15</v>
      </c>
      <c r="AG384" s="110" t="s">
        <v>8509</v>
      </c>
      <c r="AH384" s="110" t="s">
        <v>8512</v>
      </c>
      <c r="AI384" s="110">
        <v>0.02</v>
      </c>
      <c r="AJ384" s="110">
        <v>2018</v>
      </c>
      <c r="AK384" s="110" t="s">
        <v>164</v>
      </c>
    </row>
    <row r="385" spans="1:37" ht="15.75" customHeight="1" x14ac:dyDescent="0.25">
      <c r="A385" s="461"/>
      <c r="B385" s="467"/>
      <c r="C385" s="467"/>
      <c r="D385" s="462"/>
      <c r="E385" s="467"/>
      <c r="F385" s="467"/>
      <c r="G385" s="467"/>
      <c r="H385" s="467"/>
      <c r="I385" s="467"/>
      <c r="J385" s="467"/>
      <c r="K385" s="467"/>
      <c r="L385" s="467"/>
      <c r="M385" s="467"/>
      <c r="N385" s="467"/>
      <c r="O385" s="467"/>
      <c r="P385" s="467"/>
      <c r="Q385" s="467"/>
      <c r="R385" s="467"/>
      <c r="S385" s="467"/>
      <c r="T385" s="467"/>
      <c r="U385" s="467"/>
      <c r="V385" s="467"/>
      <c r="W385" s="467"/>
      <c r="X385" s="468"/>
      <c r="Y385" s="467"/>
      <c r="Z385" s="467"/>
      <c r="AA385" s="467"/>
      <c r="AB385" s="467"/>
      <c r="AC385" s="467"/>
      <c r="AD385" s="467"/>
      <c r="AE385" s="467"/>
      <c r="AF385" s="467"/>
      <c r="AG385" s="467"/>
      <c r="AH385" s="467"/>
      <c r="AI385" s="467"/>
      <c r="AJ385" s="467"/>
      <c r="AK385" s="467"/>
    </row>
    <row r="386" spans="1:37" ht="28.5" customHeight="1" x14ac:dyDescent="0.25">
      <c r="A386" s="459">
        <v>28</v>
      </c>
      <c r="B386" s="459"/>
      <c r="C386" s="459" t="s">
        <v>8513</v>
      </c>
      <c r="D386" s="410" t="s">
        <v>8514</v>
      </c>
      <c r="E386" s="110" t="s">
        <v>8515</v>
      </c>
      <c r="F386" s="110">
        <v>0.52</v>
      </c>
      <c r="G386" s="110">
        <v>2019</v>
      </c>
      <c r="H386" s="110" t="s">
        <v>8037</v>
      </c>
      <c r="I386" s="110">
        <v>12</v>
      </c>
      <c r="J386" s="110" t="s">
        <v>7725</v>
      </c>
      <c r="K386" s="110" t="s">
        <v>7725</v>
      </c>
      <c r="L386" s="110">
        <v>12</v>
      </c>
      <c r="M386" s="110" t="s">
        <v>8514</v>
      </c>
      <c r="N386" s="110" t="s">
        <v>8516</v>
      </c>
      <c r="O386" s="110">
        <v>0.76600000000000001</v>
      </c>
      <c r="P386" s="110">
        <v>2019</v>
      </c>
      <c r="Q386" s="110" t="s">
        <v>8517</v>
      </c>
      <c r="R386" s="110"/>
      <c r="S386" s="110"/>
      <c r="T386" s="110"/>
      <c r="U386" s="99"/>
      <c r="V386" s="99"/>
      <c r="W386" s="99"/>
      <c r="X386" s="436"/>
      <c r="Y386" s="110"/>
      <c r="Z386" s="99"/>
      <c r="AA386" s="99"/>
      <c r="AB386" s="99"/>
      <c r="AC386" s="99"/>
      <c r="AD386" s="99"/>
      <c r="AE386" s="99"/>
      <c r="AF386" s="99"/>
      <c r="AG386" s="99"/>
      <c r="AH386" s="110"/>
      <c r="AI386" s="110"/>
      <c r="AJ386" s="110"/>
      <c r="AK386" s="110"/>
    </row>
    <row r="387" spans="1:37" ht="28.5" customHeight="1" x14ac:dyDescent="0.25">
      <c r="A387" s="459"/>
      <c r="B387" s="459"/>
      <c r="C387" s="459"/>
      <c r="D387" s="410"/>
      <c r="E387" s="99"/>
      <c r="F387" s="99"/>
      <c r="G387" s="99"/>
      <c r="H387" s="99"/>
      <c r="I387" s="99"/>
      <c r="J387" s="99"/>
      <c r="K387" s="99"/>
      <c r="L387" s="99"/>
      <c r="M387" s="99" t="s">
        <v>8187</v>
      </c>
      <c r="N387" s="110" t="s">
        <v>8518</v>
      </c>
      <c r="O387" s="110">
        <v>0.13</v>
      </c>
      <c r="P387" s="110">
        <v>1976</v>
      </c>
      <c r="Q387" s="110" t="s">
        <v>8519</v>
      </c>
      <c r="R387" s="110"/>
      <c r="S387" s="110"/>
      <c r="T387" s="110"/>
      <c r="U387" s="99"/>
      <c r="V387" s="99"/>
      <c r="W387" s="99"/>
      <c r="X387" s="436"/>
      <c r="Y387" s="110"/>
      <c r="Z387" s="99"/>
      <c r="AA387" s="99"/>
      <c r="AB387" s="99"/>
      <c r="AC387" s="99"/>
      <c r="AD387" s="99"/>
      <c r="AE387" s="99"/>
      <c r="AF387" s="99"/>
      <c r="AG387" s="99"/>
      <c r="AH387" s="110"/>
      <c r="AI387" s="110"/>
      <c r="AJ387" s="110"/>
      <c r="AK387" s="110"/>
    </row>
    <row r="388" spans="1:37" ht="28.5" customHeight="1" x14ac:dyDescent="0.25">
      <c r="A388" s="459"/>
      <c r="B388" s="459"/>
      <c r="C388" s="459"/>
      <c r="D388" s="410" t="s">
        <v>8514</v>
      </c>
      <c r="E388" s="110" t="s">
        <v>8520</v>
      </c>
      <c r="F388" s="110">
        <v>0.15</v>
      </c>
      <c r="G388" s="110">
        <v>1970</v>
      </c>
      <c r="H388" s="110" t="s">
        <v>712</v>
      </c>
      <c r="I388" s="110">
        <v>3</v>
      </c>
      <c r="J388" s="110" t="s">
        <v>7725</v>
      </c>
      <c r="K388" s="110" t="s">
        <v>7822</v>
      </c>
      <c r="L388" s="110">
        <v>3</v>
      </c>
      <c r="M388" s="110" t="s">
        <v>8187</v>
      </c>
      <c r="N388" s="110" t="s">
        <v>8521</v>
      </c>
      <c r="O388" s="110">
        <v>0.06</v>
      </c>
      <c r="P388" s="110">
        <v>1980</v>
      </c>
      <c r="Q388" s="110" t="s">
        <v>8522</v>
      </c>
      <c r="R388" s="110"/>
      <c r="S388" s="110"/>
      <c r="T388" s="110"/>
      <c r="U388" s="99"/>
      <c r="V388" s="99"/>
      <c r="W388" s="99"/>
      <c r="X388" s="436"/>
      <c r="Y388" s="110"/>
      <c r="Z388" s="99"/>
      <c r="AA388" s="99"/>
      <c r="AB388" s="99"/>
      <c r="AC388" s="99"/>
      <c r="AD388" s="99"/>
      <c r="AE388" s="99"/>
      <c r="AF388" s="99"/>
      <c r="AG388" s="99"/>
      <c r="AH388" s="110"/>
      <c r="AI388" s="110"/>
      <c r="AJ388" s="110"/>
      <c r="AK388" s="110"/>
    </row>
    <row r="389" spans="1:37" ht="28.5" customHeight="1" x14ac:dyDescent="0.25">
      <c r="A389" s="459"/>
      <c r="B389" s="459"/>
      <c r="C389" s="459"/>
      <c r="D389" s="410"/>
      <c r="E389" s="99"/>
      <c r="F389" s="99"/>
      <c r="G389" s="99"/>
      <c r="H389" s="99"/>
      <c r="I389" s="99"/>
      <c r="J389" s="99"/>
      <c r="K389" s="99"/>
      <c r="L389" s="99"/>
      <c r="M389" s="99" t="s">
        <v>8187</v>
      </c>
      <c r="N389" s="110" t="s">
        <v>8523</v>
      </c>
      <c r="O389" s="110">
        <v>0.08</v>
      </c>
      <c r="P389" s="110">
        <v>1970</v>
      </c>
      <c r="Q389" s="110" t="s">
        <v>8524</v>
      </c>
      <c r="R389" s="110"/>
      <c r="S389" s="110"/>
      <c r="T389" s="110"/>
      <c r="U389" s="99"/>
      <c r="V389" s="99"/>
      <c r="W389" s="99"/>
      <c r="X389" s="436"/>
      <c r="Y389" s="110"/>
      <c r="Z389" s="99"/>
      <c r="AA389" s="99"/>
      <c r="AB389" s="99"/>
      <c r="AC389" s="99"/>
      <c r="AD389" s="99"/>
      <c r="AE389" s="99"/>
      <c r="AF389" s="99"/>
      <c r="AG389" s="99"/>
      <c r="AH389" s="110"/>
      <c r="AI389" s="110"/>
      <c r="AJ389" s="110"/>
      <c r="AK389" s="110"/>
    </row>
    <row r="390" spans="1:37" ht="28.5" customHeight="1" x14ac:dyDescent="0.25">
      <c r="A390" s="459"/>
      <c r="B390" s="459"/>
      <c r="C390" s="459"/>
      <c r="D390" s="410"/>
      <c r="E390" s="99"/>
      <c r="F390" s="99"/>
      <c r="G390" s="99"/>
      <c r="H390" s="99"/>
      <c r="I390" s="99"/>
      <c r="J390" s="99"/>
      <c r="K390" s="99"/>
      <c r="L390" s="99"/>
      <c r="M390" s="99"/>
      <c r="N390" s="99"/>
      <c r="O390" s="99"/>
      <c r="P390" s="99"/>
      <c r="Q390" s="99"/>
      <c r="R390" s="110" t="s">
        <v>8525</v>
      </c>
      <c r="S390" s="110" t="s">
        <v>8526</v>
      </c>
      <c r="T390" s="99">
        <v>1976</v>
      </c>
      <c r="U390" s="110" t="s">
        <v>1642</v>
      </c>
      <c r="V390" s="110">
        <f>2*400</f>
        <v>800</v>
      </c>
      <c r="W390" s="110"/>
      <c r="X390" s="409"/>
      <c r="Y390" s="110"/>
      <c r="Z390" s="99"/>
      <c r="AA390" s="99"/>
      <c r="AB390" s="99"/>
      <c r="AC390" s="99"/>
      <c r="AD390" s="99"/>
      <c r="AE390" s="99"/>
      <c r="AF390" s="99"/>
      <c r="AG390" s="99"/>
      <c r="AH390" s="110"/>
      <c r="AI390" s="110"/>
      <c r="AJ390" s="110"/>
      <c r="AK390" s="110"/>
    </row>
    <row r="391" spans="1:37" ht="28.5" customHeight="1" x14ac:dyDescent="0.25">
      <c r="A391" s="459"/>
      <c r="B391" s="459"/>
      <c r="C391" s="459"/>
      <c r="D391" s="410"/>
      <c r="E391" s="99"/>
      <c r="F391" s="99"/>
      <c r="G391" s="99"/>
      <c r="H391" s="99"/>
      <c r="I391" s="99"/>
      <c r="J391" s="99"/>
      <c r="K391" s="99"/>
      <c r="L391" s="99"/>
      <c r="M391" s="99"/>
      <c r="N391" s="99"/>
      <c r="O391" s="99"/>
      <c r="P391" s="99"/>
      <c r="Q391" s="99"/>
      <c r="R391" s="110"/>
      <c r="S391" s="110"/>
      <c r="T391" s="110"/>
      <c r="U391" s="99"/>
      <c r="V391" s="99"/>
      <c r="W391" s="99" t="s">
        <v>8527</v>
      </c>
      <c r="X391" s="436">
        <f>Z391+AI391</f>
        <v>0.55500000000000005</v>
      </c>
      <c r="Y391" s="110" t="s">
        <v>8528</v>
      </c>
      <c r="Z391" s="110">
        <v>0.44700000000000001</v>
      </c>
      <c r="AA391" s="110">
        <v>1978</v>
      </c>
      <c r="AB391" s="110" t="s">
        <v>8529</v>
      </c>
      <c r="AC391" s="110">
        <v>18</v>
      </c>
      <c r="AD391" s="110" t="s">
        <v>7822</v>
      </c>
      <c r="AE391" s="110" t="s">
        <v>7725</v>
      </c>
      <c r="AF391" s="110">
        <v>18</v>
      </c>
      <c r="AG391" s="110" t="s">
        <v>4227</v>
      </c>
      <c r="AH391" s="110" t="s">
        <v>8530</v>
      </c>
      <c r="AI391" s="110">
        <v>0.108</v>
      </c>
      <c r="AJ391" s="110">
        <v>2012</v>
      </c>
      <c r="AK391" s="110" t="s">
        <v>385</v>
      </c>
    </row>
    <row r="392" spans="1:37" ht="28.5" customHeight="1" x14ac:dyDescent="0.25">
      <c r="A392" s="459"/>
      <c r="B392" s="459"/>
      <c r="C392" s="459"/>
      <c r="D392" s="410"/>
      <c r="E392" s="99"/>
      <c r="F392" s="99"/>
      <c r="G392" s="99"/>
      <c r="H392" s="99"/>
      <c r="I392" s="99"/>
      <c r="J392" s="99"/>
      <c r="K392" s="99"/>
      <c r="L392" s="99"/>
      <c r="M392" s="99"/>
      <c r="N392" s="99"/>
      <c r="O392" s="99"/>
      <c r="P392" s="99"/>
      <c r="Q392" s="99"/>
      <c r="R392" s="110"/>
      <c r="S392" s="110"/>
      <c r="T392" s="110"/>
      <c r="U392" s="99"/>
      <c r="V392" s="99"/>
      <c r="W392" s="99" t="s">
        <v>8527</v>
      </c>
      <c r="X392" s="436">
        <f>Z392+AI392</f>
        <v>0.42599999999999999</v>
      </c>
      <c r="Y392" s="110" t="s">
        <v>8531</v>
      </c>
      <c r="Z392" s="110">
        <v>0.36099999999999999</v>
      </c>
      <c r="AA392" s="110">
        <v>1978</v>
      </c>
      <c r="AB392" s="110" t="s">
        <v>8532</v>
      </c>
      <c r="AC392" s="110">
        <v>8</v>
      </c>
      <c r="AD392" s="110" t="s">
        <v>7822</v>
      </c>
      <c r="AE392" s="110">
        <v>8</v>
      </c>
      <c r="AF392" s="110">
        <v>16</v>
      </c>
      <c r="AG392" s="110" t="s">
        <v>4227</v>
      </c>
      <c r="AH392" s="110" t="s">
        <v>8533</v>
      </c>
      <c r="AI392" s="110">
        <v>6.5000000000000002E-2</v>
      </c>
      <c r="AJ392" s="110">
        <v>1978</v>
      </c>
      <c r="AK392" s="110" t="s">
        <v>1274</v>
      </c>
    </row>
    <row r="393" spans="1:37" ht="28.5" customHeight="1" x14ac:dyDescent="0.25">
      <c r="A393" s="459"/>
      <c r="B393" s="459"/>
      <c r="C393" s="459"/>
      <c r="D393" s="410"/>
      <c r="E393" s="99"/>
      <c r="F393" s="99"/>
      <c r="G393" s="99"/>
      <c r="H393" s="99"/>
      <c r="I393" s="99"/>
      <c r="J393" s="99"/>
      <c r="K393" s="99"/>
      <c r="L393" s="99"/>
      <c r="M393" s="99"/>
      <c r="N393" s="99"/>
      <c r="O393" s="99"/>
      <c r="P393" s="99"/>
      <c r="Q393" s="99"/>
      <c r="R393" s="110"/>
      <c r="S393" s="110"/>
      <c r="T393" s="110"/>
      <c r="U393" s="99"/>
      <c r="V393" s="99"/>
      <c r="W393" s="99"/>
      <c r="X393" s="436"/>
      <c r="Y393" s="110"/>
      <c r="Z393" s="99"/>
      <c r="AA393" s="99"/>
      <c r="AB393" s="99"/>
      <c r="AC393" s="99"/>
      <c r="AD393" s="99"/>
      <c r="AE393" s="99"/>
      <c r="AF393" s="99"/>
      <c r="AG393" s="99" t="s">
        <v>4227</v>
      </c>
      <c r="AH393" s="110" t="s">
        <v>8534</v>
      </c>
      <c r="AI393" s="110">
        <v>0.16</v>
      </c>
      <c r="AJ393" s="110">
        <v>1974</v>
      </c>
      <c r="AK393" s="110" t="s">
        <v>7303</v>
      </c>
    </row>
    <row r="394" spans="1:37" ht="28.5" customHeight="1" x14ac:dyDescent="0.25">
      <c r="A394" s="459"/>
      <c r="B394" s="459"/>
      <c r="C394" s="459"/>
      <c r="D394" s="410"/>
      <c r="E394" s="99"/>
      <c r="F394" s="99"/>
      <c r="G394" s="99"/>
      <c r="H394" s="99"/>
      <c r="I394" s="99"/>
      <c r="J394" s="99"/>
      <c r="K394" s="99"/>
      <c r="L394" s="99"/>
      <c r="M394" s="99"/>
      <c r="N394" s="99"/>
      <c r="O394" s="99"/>
      <c r="P394" s="99"/>
      <c r="Q394" s="99"/>
      <c r="R394" s="110"/>
      <c r="S394" s="110"/>
      <c r="T394" s="110"/>
      <c r="U394" s="99"/>
      <c r="V394" s="99"/>
      <c r="W394" s="99"/>
      <c r="X394" s="436"/>
      <c r="Y394" s="110"/>
      <c r="Z394" s="99"/>
      <c r="AA394" s="99"/>
      <c r="AB394" s="99"/>
      <c r="AC394" s="99"/>
      <c r="AD394" s="99"/>
      <c r="AE394" s="99"/>
      <c r="AF394" s="99"/>
      <c r="AG394" s="99" t="s">
        <v>4227</v>
      </c>
      <c r="AH394" s="110" t="s">
        <v>8535</v>
      </c>
      <c r="AI394" s="110">
        <v>0.06</v>
      </c>
      <c r="AJ394" s="110">
        <v>1974</v>
      </c>
      <c r="AK394" s="110" t="s">
        <v>7303</v>
      </c>
    </row>
    <row r="395" spans="1:37" ht="28.5" customHeight="1" x14ac:dyDescent="0.25">
      <c r="A395" s="459"/>
      <c r="B395" s="459"/>
      <c r="C395" s="459"/>
      <c r="D395" s="410"/>
      <c r="E395" s="99"/>
      <c r="F395" s="99"/>
      <c r="G395" s="99"/>
      <c r="H395" s="99"/>
      <c r="I395" s="99"/>
      <c r="J395" s="99"/>
      <c r="K395" s="99"/>
      <c r="L395" s="99"/>
      <c r="M395" s="99"/>
      <c r="N395" s="99"/>
      <c r="O395" s="99"/>
      <c r="P395" s="99"/>
      <c r="Q395" s="99"/>
      <c r="R395" s="110"/>
      <c r="S395" s="110"/>
      <c r="T395" s="110"/>
      <c r="U395" s="99"/>
      <c r="V395" s="99"/>
      <c r="W395" s="99"/>
      <c r="X395" s="436"/>
      <c r="Y395" s="110"/>
      <c r="Z395" s="99"/>
      <c r="AA395" s="99"/>
      <c r="AB395" s="99"/>
      <c r="AC395" s="99"/>
      <c r="AD395" s="99"/>
      <c r="AE395" s="99"/>
      <c r="AF395" s="99"/>
      <c r="AG395" s="99" t="s">
        <v>4227</v>
      </c>
      <c r="AH395" s="110" t="s">
        <v>8536</v>
      </c>
      <c r="AI395" s="110">
        <v>0.12</v>
      </c>
      <c r="AJ395" s="110">
        <v>1974</v>
      </c>
      <c r="AK395" s="110" t="s">
        <v>8357</v>
      </c>
    </row>
    <row r="396" spans="1:37" ht="28.5" customHeight="1" x14ac:dyDescent="0.25">
      <c r="A396" s="459"/>
      <c r="B396" s="459"/>
      <c r="C396" s="459"/>
      <c r="D396" s="410"/>
      <c r="E396" s="99"/>
      <c r="F396" s="99"/>
      <c r="G396" s="99"/>
      <c r="H396" s="99"/>
      <c r="I396" s="99"/>
      <c r="J396" s="99"/>
      <c r="K396" s="99"/>
      <c r="L396" s="99"/>
      <c r="M396" s="99"/>
      <c r="N396" s="99"/>
      <c r="O396" s="99"/>
      <c r="P396" s="99"/>
      <c r="Q396" s="99"/>
      <c r="R396" s="110"/>
      <c r="S396" s="110"/>
      <c r="T396" s="110"/>
      <c r="U396" s="99"/>
      <c r="V396" s="99"/>
      <c r="W396" s="99"/>
      <c r="X396" s="436"/>
      <c r="Y396" s="110"/>
      <c r="Z396" s="99"/>
      <c r="AA396" s="99"/>
      <c r="AB396" s="99"/>
      <c r="AC396" s="99"/>
      <c r="AD396" s="99"/>
      <c r="AE396" s="99"/>
      <c r="AF396" s="99"/>
      <c r="AG396" s="99" t="s">
        <v>4227</v>
      </c>
      <c r="AH396" s="110" t="s">
        <v>8537</v>
      </c>
      <c r="AI396" s="110">
        <v>7.0000000000000007E-2</v>
      </c>
      <c r="AJ396" s="110">
        <v>1974</v>
      </c>
      <c r="AK396" s="110" t="s">
        <v>8357</v>
      </c>
    </row>
    <row r="397" spans="1:37" ht="28.5" customHeight="1" x14ac:dyDescent="0.25">
      <c r="A397" s="459"/>
      <c r="B397" s="459"/>
      <c r="C397" s="459"/>
      <c r="D397" s="410"/>
      <c r="E397" s="99"/>
      <c r="F397" s="99"/>
      <c r="G397" s="99"/>
      <c r="H397" s="99"/>
      <c r="I397" s="99"/>
      <c r="J397" s="99"/>
      <c r="K397" s="99"/>
      <c r="L397" s="99"/>
      <c r="M397" s="99"/>
      <c r="N397" s="99"/>
      <c r="O397" s="99"/>
      <c r="P397" s="99"/>
      <c r="Q397" s="99"/>
      <c r="R397" s="110"/>
      <c r="S397" s="110"/>
      <c r="T397" s="110"/>
      <c r="U397" s="99"/>
      <c r="V397" s="99"/>
      <c r="W397" s="99"/>
      <c r="X397" s="436"/>
      <c r="Y397" s="110"/>
      <c r="Z397" s="99"/>
      <c r="AA397" s="99"/>
      <c r="AB397" s="99"/>
      <c r="AC397" s="99"/>
      <c r="AD397" s="99"/>
      <c r="AE397" s="99"/>
      <c r="AF397" s="99"/>
      <c r="AG397" s="99" t="s">
        <v>4227</v>
      </c>
      <c r="AH397" s="110" t="s">
        <v>8538</v>
      </c>
      <c r="AI397" s="110">
        <v>5.5E-2</v>
      </c>
      <c r="AJ397" s="110">
        <v>1974</v>
      </c>
      <c r="AK397" s="110" t="s">
        <v>8357</v>
      </c>
    </row>
    <row r="398" spans="1:37" ht="28.5" customHeight="1" x14ac:dyDescent="0.25">
      <c r="A398" s="459"/>
      <c r="B398" s="459"/>
      <c r="C398" s="459"/>
      <c r="D398" s="410"/>
      <c r="E398" s="99"/>
      <c r="F398" s="99"/>
      <c r="G398" s="99"/>
      <c r="H398" s="99"/>
      <c r="I398" s="99"/>
      <c r="J398" s="99"/>
      <c r="K398" s="99"/>
      <c r="L398" s="99"/>
      <c r="M398" s="99"/>
      <c r="N398" s="99"/>
      <c r="O398" s="99"/>
      <c r="P398" s="99"/>
      <c r="Q398" s="99"/>
      <c r="R398" s="110"/>
      <c r="S398" s="110"/>
      <c r="T398" s="110"/>
      <c r="U398" s="99"/>
      <c r="V398" s="99"/>
      <c r="W398" s="99"/>
      <c r="X398" s="436"/>
      <c r="Y398" s="110"/>
      <c r="Z398" s="99"/>
      <c r="AA398" s="99"/>
      <c r="AB398" s="99"/>
      <c r="AC398" s="99"/>
      <c r="AD398" s="99"/>
      <c r="AE398" s="99"/>
      <c r="AF398" s="99"/>
      <c r="AG398" s="99" t="s">
        <v>4227</v>
      </c>
      <c r="AH398" s="110" t="s">
        <v>8539</v>
      </c>
      <c r="AI398" s="110">
        <v>0.06</v>
      </c>
      <c r="AJ398" s="110">
        <v>2018</v>
      </c>
      <c r="AK398" s="110" t="s">
        <v>385</v>
      </c>
    </row>
    <row r="399" spans="1:37" ht="28.5" customHeight="1" x14ac:dyDescent="0.25">
      <c r="A399" s="459"/>
      <c r="B399" s="459"/>
      <c r="C399" s="459"/>
      <c r="D399" s="410"/>
      <c r="E399" s="99"/>
      <c r="F399" s="99"/>
      <c r="G399" s="99"/>
      <c r="H399" s="99"/>
      <c r="I399" s="99"/>
      <c r="J399" s="99"/>
      <c r="K399" s="99"/>
      <c r="L399" s="99"/>
      <c r="M399" s="99"/>
      <c r="N399" s="99"/>
      <c r="O399" s="99"/>
      <c r="P399" s="99"/>
      <c r="Q399" s="99"/>
      <c r="R399" s="110"/>
      <c r="S399" s="110"/>
      <c r="T399" s="110"/>
      <c r="U399" s="99"/>
      <c r="V399" s="99"/>
      <c r="W399" s="99"/>
      <c r="X399" s="436"/>
      <c r="Y399" s="110"/>
      <c r="Z399" s="99"/>
      <c r="AA399" s="99"/>
      <c r="AB399" s="99"/>
      <c r="AC399" s="99"/>
      <c r="AD399" s="99"/>
      <c r="AE399" s="99"/>
      <c r="AF399" s="99"/>
      <c r="AG399" s="99" t="s">
        <v>4227</v>
      </c>
      <c r="AH399" s="110" t="s">
        <v>8540</v>
      </c>
      <c r="AI399" s="110">
        <v>0.22</v>
      </c>
      <c r="AJ399" s="110">
        <v>1974</v>
      </c>
      <c r="AK399" s="110" t="s">
        <v>7002</v>
      </c>
    </row>
    <row r="400" spans="1:37" ht="28.5" customHeight="1" x14ac:dyDescent="0.25">
      <c r="A400" s="459"/>
      <c r="B400" s="459"/>
      <c r="C400" s="459"/>
      <c r="D400" s="410"/>
      <c r="E400" s="99"/>
      <c r="F400" s="99"/>
      <c r="G400" s="99"/>
      <c r="H400" s="99"/>
      <c r="I400" s="99"/>
      <c r="J400" s="99"/>
      <c r="K400" s="99"/>
      <c r="L400" s="99"/>
      <c r="M400" s="99"/>
      <c r="N400" s="99"/>
      <c r="O400" s="99"/>
      <c r="P400" s="99"/>
      <c r="Q400" s="99"/>
      <c r="R400" s="110"/>
      <c r="S400" s="110"/>
      <c r="T400" s="110"/>
      <c r="U400" s="99"/>
      <c r="V400" s="99"/>
      <c r="W400" s="99"/>
      <c r="X400" s="436"/>
      <c r="Y400" s="110"/>
      <c r="Z400" s="99"/>
      <c r="AA400" s="99"/>
      <c r="AB400" s="99"/>
      <c r="AC400" s="99"/>
      <c r="AD400" s="99"/>
      <c r="AE400" s="99"/>
      <c r="AF400" s="99"/>
      <c r="AG400" s="99" t="s">
        <v>4227</v>
      </c>
      <c r="AH400" s="110" t="s">
        <v>8541</v>
      </c>
      <c r="AI400" s="110">
        <v>0.09</v>
      </c>
      <c r="AJ400" s="110">
        <v>1974</v>
      </c>
      <c r="AK400" s="110" t="s">
        <v>6409</v>
      </c>
    </row>
    <row r="401" spans="1:37" ht="28.5" customHeight="1" x14ac:dyDescent="0.25">
      <c r="A401" s="459"/>
      <c r="B401" s="459"/>
      <c r="C401" s="459"/>
      <c r="D401" s="410"/>
      <c r="E401" s="99"/>
      <c r="F401" s="99"/>
      <c r="G401" s="99"/>
      <c r="H401" s="99"/>
      <c r="I401" s="99"/>
      <c r="J401" s="99"/>
      <c r="K401" s="99"/>
      <c r="L401" s="99"/>
      <c r="M401" s="99"/>
      <c r="N401" s="99"/>
      <c r="O401" s="99"/>
      <c r="P401" s="99"/>
      <c r="Q401" s="99"/>
      <c r="R401" s="110"/>
      <c r="S401" s="110"/>
      <c r="T401" s="110"/>
      <c r="U401" s="99"/>
      <c r="V401" s="99"/>
      <c r="W401" s="99"/>
      <c r="X401" s="436"/>
      <c r="Y401" s="110"/>
      <c r="Z401" s="99"/>
      <c r="AA401" s="99"/>
      <c r="AB401" s="99"/>
      <c r="AC401" s="99"/>
      <c r="AD401" s="99"/>
      <c r="AE401" s="99"/>
      <c r="AF401" s="99"/>
      <c r="AG401" s="99" t="s">
        <v>4227</v>
      </c>
      <c r="AH401" s="110" t="s">
        <v>8542</v>
      </c>
      <c r="AI401" s="110">
        <v>0.115</v>
      </c>
      <c r="AJ401" s="110">
        <v>1974</v>
      </c>
      <c r="AK401" s="110" t="s">
        <v>6409</v>
      </c>
    </row>
    <row r="402" spans="1:37" ht="28.5" customHeight="1" x14ac:dyDescent="0.25">
      <c r="A402" s="459"/>
      <c r="B402" s="459"/>
      <c r="C402" s="459"/>
      <c r="D402" s="410"/>
      <c r="E402" s="99"/>
      <c r="F402" s="99"/>
      <c r="G402" s="99"/>
      <c r="H402" s="99"/>
      <c r="I402" s="99"/>
      <c r="J402" s="99"/>
      <c r="K402" s="99"/>
      <c r="L402" s="99"/>
      <c r="M402" s="99"/>
      <c r="N402" s="99"/>
      <c r="O402" s="99"/>
      <c r="P402" s="99"/>
      <c r="Q402" s="99"/>
      <c r="R402" s="110"/>
      <c r="S402" s="110"/>
      <c r="T402" s="110"/>
      <c r="U402" s="99"/>
      <c r="V402" s="99"/>
      <c r="W402" s="99"/>
      <c r="X402" s="436"/>
      <c r="Y402" s="110"/>
      <c r="Z402" s="99"/>
      <c r="AA402" s="99"/>
      <c r="AB402" s="99"/>
      <c r="AC402" s="99"/>
      <c r="AD402" s="99"/>
      <c r="AE402" s="99"/>
      <c r="AF402" s="99"/>
      <c r="AG402" s="99" t="s">
        <v>4227</v>
      </c>
      <c r="AH402" s="110" t="s">
        <v>8543</v>
      </c>
      <c r="AI402" s="110">
        <v>0.19</v>
      </c>
      <c r="AJ402" s="110">
        <v>1974</v>
      </c>
      <c r="AK402" s="110" t="s">
        <v>6409</v>
      </c>
    </row>
    <row r="403" spans="1:37" ht="28.5" customHeight="1" x14ac:dyDescent="0.25">
      <c r="A403" s="459"/>
      <c r="B403" s="459"/>
      <c r="C403" s="459"/>
      <c r="D403" s="410"/>
      <c r="E403" s="99"/>
      <c r="F403" s="99"/>
      <c r="G403" s="99"/>
      <c r="H403" s="99"/>
      <c r="I403" s="99"/>
      <c r="J403" s="99"/>
      <c r="K403" s="99"/>
      <c r="L403" s="99"/>
      <c r="M403" s="99"/>
      <c r="N403" s="99"/>
      <c r="O403" s="99"/>
      <c r="P403" s="99"/>
      <c r="Q403" s="99"/>
      <c r="R403" s="110"/>
      <c r="S403" s="110"/>
      <c r="T403" s="110"/>
      <c r="U403" s="99"/>
      <c r="V403" s="99"/>
      <c r="W403" s="99"/>
      <c r="X403" s="436"/>
      <c r="Y403" s="110"/>
      <c r="Z403" s="99"/>
      <c r="AA403" s="99"/>
      <c r="AB403" s="99"/>
      <c r="AC403" s="99"/>
      <c r="AD403" s="99"/>
      <c r="AE403" s="99"/>
      <c r="AF403" s="99"/>
      <c r="AG403" s="99" t="s">
        <v>4227</v>
      </c>
      <c r="AH403" s="110" t="s">
        <v>8544</v>
      </c>
      <c r="AI403" s="110">
        <v>0.21</v>
      </c>
      <c r="AJ403" s="110">
        <v>2007</v>
      </c>
      <c r="AK403" s="110" t="s">
        <v>8545</v>
      </c>
    </row>
    <row r="404" spans="1:37" ht="28.5" customHeight="1" x14ac:dyDescent="0.25">
      <c r="A404" s="459"/>
      <c r="B404" s="459"/>
      <c r="C404" s="459"/>
      <c r="D404" s="410"/>
      <c r="E404" s="99"/>
      <c r="F404" s="99"/>
      <c r="G404" s="99"/>
      <c r="H404" s="99"/>
      <c r="I404" s="99"/>
      <c r="J404" s="99"/>
      <c r="K404" s="99"/>
      <c r="L404" s="99"/>
      <c r="M404" s="99"/>
      <c r="N404" s="99"/>
      <c r="O404" s="99"/>
      <c r="P404" s="99"/>
      <c r="Q404" s="99"/>
      <c r="R404" s="110"/>
      <c r="S404" s="110"/>
      <c r="T404" s="110"/>
      <c r="U404" s="99"/>
      <c r="V404" s="99"/>
      <c r="W404" s="99"/>
      <c r="X404" s="436"/>
      <c r="Y404" s="110"/>
      <c r="Z404" s="99"/>
      <c r="AA404" s="99"/>
      <c r="AB404" s="99"/>
      <c r="AC404" s="99"/>
      <c r="AD404" s="99"/>
      <c r="AE404" s="99"/>
      <c r="AF404" s="99"/>
      <c r="AG404" s="99" t="s">
        <v>4227</v>
      </c>
      <c r="AH404" s="110" t="s">
        <v>8546</v>
      </c>
      <c r="AI404" s="110">
        <v>0.05</v>
      </c>
      <c r="AJ404" s="110">
        <v>2007</v>
      </c>
      <c r="AK404" s="110" t="s">
        <v>8547</v>
      </c>
    </row>
    <row r="405" spans="1:37" ht="28.5" customHeight="1" x14ac:dyDescent="0.25">
      <c r="A405" s="459"/>
      <c r="B405" s="459"/>
      <c r="C405" s="459"/>
      <c r="D405" s="410"/>
      <c r="E405" s="99"/>
      <c r="F405" s="99"/>
      <c r="G405" s="99"/>
      <c r="H405" s="99"/>
      <c r="I405" s="99"/>
      <c r="J405" s="99"/>
      <c r="K405" s="99"/>
      <c r="L405" s="99"/>
      <c r="M405" s="99"/>
      <c r="N405" s="99"/>
      <c r="O405" s="99"/>
      <c r="P405" s="99"/>
      <c r="Q405" s="99"/>
      <c r="R405" s="110"/>
      <c r="S405" s="110"/>
      <c r="T405" s="110"/>
      <c r="U405" s="99"/>
      <c r="V405" s="99"/>
      <c r="W405" s="99"/>
      <c r="X405" s="436"/>
      <c r="Y405" s="110"/>
      <c r="Z405" s="99"/>
      <c r="AA405" s="99"/>
      <c r="AB405" s="99"/>
      <c r="AC405" s="99"/>
      <c r="AD405" s="99"/>
      <c r="AE405" s="99"/>
      <c r="AF405" s="99"/>
      <c r="AG405" s="99" t="s">
        <v>8548</v>
      </c>
      <c r="AH405" s="110" t="s">
        <v>8549</v>
      </c>
      <c r="AI405" s="110">
        <v>0.09</v>
      </c>
      <c r="AJ405" s="110">
        <v>1984</v>
      </c>
      <c r="AK405" s="110" t="s">
        <v>1598</v>
      </c>
    </row>
    <row r="406" spans="1:37" ht="28.5" customHeight="1" x14ac:dyDescent="0.25">
      <c r="A406" s="459"/>
      <c r="B406" s="459"/>
      <c r="C406" s="459"/>
      <c r="D406" s="410"/>
      <c r="E406" s="99"/>
      <c r="F406" s="99"/>
      <c r="G406" s="99"/>
      <c r="H406" s="99"/>
      <c r="I406" s="99"/>
      <c r="J406" s="99"/>
      <c r="K406" s="99"/>
      <c r="L406" s="99"/>
      <c r="M406" s="99"/>
      <c r="N406" s="99"/>
      <c r="O406" s="99"/>
      <c r="P406" s="99"/>
      <c r="Q406" s="99"/>
      <c r="R406" s="110"/>
      <c r="S406" s="110"/>
      <c r="T406" s="110"/>
      <c r="U406" s="99"/>
      <c r="V406" s="99"/>
      <c r="W406" s="99"/>
      <c r="X406" s="436"/>
      <c r="Y406" s="110"/>
      <c r="Z406" s="99"/>
      <c r="AA406" s="99"/>
      <c r="AB406" s="99"/>
      <c r="AC406" s="99"/>
      <c r="AD406" s="99"/>
      <c r="AE406" s="99"/>
      <c r="AF406" s="99"/>
      <c r="AG406" s="99" t="s">
        <v>8548</v>
      </c>
      <c r="AH406" s="110" t="s">
        <v>8550</v>
      </c>
      <c r="AI406" s="110">
        <v>0.09</v>
      </c>
      <c r="AJ406" s="110">
        <v>1984</v>
      </c>
      <c r="AK406" s="110" t="s">
        <v>1598</v>
      </c>
    </row>
    <row r="407" spans="1:37" ht="15.75" customHeight="1" x14ac:dyDescent="0.25">
      <c r="A407" s="461"/>
      <c r="B407" s="467"/>
      <c r="C407" s="467"/>
      <c r="D407" s="462"/>
      <c r="E407" s="467"/>
      <c r="F407" s="467"/>
      <c r="G407" s="467"/>
      <c r="H407" s="467"/>
      <c r="I407" s="467"/>
      <c r="J407" s="467"/>
      <c r="K407" s="467"/>
      <c r="L407" s="467"/>
      <c r="M407" s="467"/>
      <c r="N407" s="467"/>
      <c r="O407" s="467"/>
      <c r="P407" s="467"/>
      <c r="Q407" s="467"/>
      <c r="R407" s="467"/>
      <c r="S407" s="467"/>
      <c r="T407" s="467"/>
      <c r="U407" s="467"/>
      <c r="V407" s="467"/>
      <c r="W407" s="467"/>
      <c r="X407" s="468"/>
      <c r="Y407" s="467"/>
      <c r="Z407" s="467"/>
      <c r="AA407" s="467"/>
      <c r="AB407" s="467"/>
      <c r="AC407" s="467"/>
      <c r="AD407" s="467"/>
      <c r="AE407" s="467"/>
      <c r="AF407" s="467"/>
      <c r="AG407" s="467"/>
      <c r="AH407" s="467"/>
      <c r="AI407" s="467"/>
      <c r="AJ407" s="467"/>
      <c r="AK407" s="467"/>
    </row>
    <row r="408" spans="1:37" ht="28.5" customHeight="1" x14ac:dyDescent="0.25">
      <c r="A408" s="459">
        <v>29</v>
      </c>
      <c r="B408" s="459"/>
      <c r="C408" s="459" t="s">
        <v>8551</v>
      </c>
      <c r="D408" s="410"/>
      <c r="E408" s="99"/>
      <c r="F408" s="99"/>
      <c r="G408" s="99"/>
      <c r="H408" s="99"/>
      <c r="I408" s="99"/>
      <c r="J408" s="99"/>
      <c r="K408" s="99"/>
      <c r="L408" s="99"/>
      <c r="M408" s="99" t="s">
        <v>8552</v>
      </c>
      <c r="N408" s="110" t="s">
        <v>8553</v>
      </c>
      <c r="O408" s="110">
        <v>0.3</v>
      </c>
      <c r="P408" s="110">
        <v>1983</v>
      </c>
      <c r="Q408" s="110" t="s">
        <v>8554</v>
      </c>
      <c r="R408" s="110"/>
      <c r="S408" s="110"/>
      <c r="T408" s="110"/>
      <c r="U408" s="99"/>
      <c r="V408" s="99"/>
      <c r="W408" s="99"/>
      <c r="X408" s="436"/>
      <c r="Y408" s="110"/>
      <c r="Z408" s="99"/>
      <c r="AA408" s="99"/>
      <c r="AB408" s="99"/>
      <c r="AC408" s="99"/>
      <c r="AD408" s="99"/>
      <c r="AE408" s="99"/>
      <c r="AF408" s="99"/>
      <c r="AG408" s="99"/>
      <c r="AH408" s="110"/>
      <c r="AI408" s="110"/>
      <c r="AJ408" s="110"/>
      <c r="AK408" s="110"/>
    </row>
    <row r="409" spans="1:37" ht="28.5" customHeight="1" x14ac:dyDescent="0.25">
      <c r="A409" s="459"/>
      <c r="B409" s="459"/>
      <c r="C409" s="459"/>
      <c r="D409" s="410" t="s">
        <v>7780</v>
      </c>
      <c r="E409" s="110" t="s">
        <v>8555</v>
      </c>
      <c r="F409" s="110">
        <v>0.44</v>
      </c>
      <c r="G409" s="110">
        <v>1977</v>
      </c>
      <c r="H409" s="110" t="s">
        <v>1198</v>
      </c>
      <c r="I409" s="110">
        <v>6</v>
      </c>
      <c r="J409" s="110" t="s">
        <v>7725</v>
      </c>
      <c r="K409" s="110" t="s">
        <v>7725</v>
      </c>
      <c r="L409" s="110">
        <v>6</v>
      </c>
      <c r="M409" s="110" t="s">
        <v>7784</v>
      </c>
      <c r="N409" s="110" t="s">
        <v>8556</v>
      </c>
      <c r="O409" s="110">
        <v>0.03</v>
      </c>
      <c r="P409" s="110">
        <v>1986</v>
      </c>
      <c r="Q409" s="110" t="s">
        <v>8557</v>
      </c>
      <c r="R409" s="110"/>
      <c r="S409" s="110"/>
      <c r="T409" s="110"/>
      <c r="U409" s="99"/>
      <c r="V409" s="99"/>
      <c r="W409" s="99"/>
      <c r="X409" s="436"/>
      <c r="Y409" s="110"/>
      <c r="Z409" s="99"/>
      <c r="AA409" s="99"/>
      <c r="AB409" s="99"/>
      <c r="AC409" s="99"/>
      <c r="AD409" s="99"/>
      <c r="AE409" s="99"/>
      <c r="AF409" s="99"/>
      <c r="AG409" s="99"/>
      <c r="AH409" s="110"/>
      <c r="AI409" s="110"/>
      <c r="AJ409" s="110"/>
      <c r="AK409" s="110"/>
    </row>
    <row r="410" spans="1:37" ht="28.5" customHeight="1" x14ac:dyDescent="0.25">
      <c r="A410" s="459"/>
      <c r="B410" s="459"/>
      <c r="C410" s="459"/>
      <c r="D410" s="410"/>
      <c r="E410" s="99"/>
      <c r="F410" s="99"/>
      <c r="G410" s="99"/>
      <c r="H410" s="99"/>
      <c r="I410" s="99"/>
      <c r="J410" s="99"/>
      <c r="K410" s="99"/>
      <c r="L410" s="99"/>
      <c r="M410" s="99"/>
      <c r="N410" s="99"/>
      <c r="O410" s="99"/>
      <c r="P410" s="99"/>
      <c r="Q410" s="99"/>
      <c r="R410" s="110" t="s">
        <v>5907</v>
      </c>
      <c r="S410" s="110" t="s">
        <v>8558</v>
      </c>
      <c r="T410" s="99">
        <v>1986</v>
      </c>
      <c r="U410" s="110" t="s">
        <v>1642</v>
      </c>
      <c r="V410" s="110">
        <f>2*630</f>
        <v>1260</v>
      </c>
      <c r="W410" s="110"/>
      <c r="X410" s="409"/>
      <c r="Y410" s="110"/>
      <c r="Z410" s="99"/>
      <c r="AA410" s="99"/>
      <c r="AB410" s="99"/>
      <c r="AC410" s="99"/>
      <c r="AD410" s="99"/>
      <c r="AE410" s="99"/>
      <c r="AF410" s="99"/>
      <c r="AG410" s="99"/>
      <c r="AH410" s="110"/>
      <c r="AI410" s="110"/>
      <c r="AJ410" s="110"/>
      <c r="AK410" s="110"/>
    </row>
    <row r="411" spans="1:37" ht="28.5" customHeight="1" x14ac:dyDescent="0.25">
      <c r="A411" s="459"/>
      <c r="B411" s="459"/>
      <c r="C411" s="459"/>
      <c r="D411" s="410"/>
      <c r="E411" s="99"/>
      <c r="F411" s="99"/>
      <c r="G411" s="99"/>
      <c r="H411" s="99"/>
      <c r="I411" s="99"/>
      <c r="J411" s="99"/>
      <c r="K411" s="99"/>
      <c r="L411" s="99"/>
      <c r="M411" s="99"/>
      <c r="N411" s="99"/>
      <c r="O411" s="99"/>
      <c r="P411" s="99"/>
      <c r="Q411" s="99"/>
      <c r="R411" s="110"/>
      <c r="S411" s="110"/>
      <c r="T411" s="110"/>
      <c r="U411" s="99"/>
      <c r="V411" s="99"/>
      <c r="W411" s="99" t="s">
        <v>8559</v>
      </c>
      <c r="X411" s="436">
        <f>Z411+AI411</f>
        <v>1.179</v>
      </c>
      <c r="Y411" s="110" t="s">
        <v>8560</v>
      </c>
      <c r="Z411" s="110">
        <v>1.014</v>
      </c>
      <c r="AA411" s="110">
        <v>1968</v>
      </c>
      <c r="AB411" s="110" t="s">
        <v>8561</v>
      </c>
      <c r="AC411" s="110">
        <v>39</v>
      </c>
      <c r="AD411" s="110" t="s">
        <v>7725</v>
      </c>
      <c r="AE411" s="110">
        <v>1</v>
      </c>
      <c r="AF411" s="110">
        <v>40</v>
      </c>
      <c r="AG411" s="110" t="s">
        <v>8562</v>
      </c>
      <c r="AH411" s="110" t="s">
        <v>8563</v>
      </c>
      <c r="AI411" s="110">
        <v>0.16500000000000001</v>
      </c>
      <c r="AJ411" s="110">
        <v>2008</v>
      </c>
      <c r="AK411" s="110" t="s">
        <v>385</v>
      </c>
    </row>
    <row r="412" spans="1:37" ht="28.5" customHeight="1" x14ac:dyDescent="0.25">
      <c r="A412" s="459"/>
      <c r="B412" s="459"/>
      <c r="C412" s="459"/>
      <c r="D412" s="410"/>
      <c r="E412" s="99"/>
      <c r="F412" s="99"/>
      <c r="G412" s="99"/>
      <c r="H412" s="99"/>
      <c r="I412" s="99"/>
      <c r="J412" s="99"/>
      <c r="K412" s="99"/>
      <c r="L412" s="99"/>
      <c r="M412" s="99"/>
      <c r="N412" s="99"/>
      <c r="O412" s="99"/>
      <c r="P412" s="99"/>
      <c r="Q412" s="99"/>
      <c r="R412" s="110"/>
      <c r="S412" s="110"/>
      <c r="T412" s="110"/>
      <c r="U412" s="99"/>
      <c r="V412" s="99"/>
      <c r="W412" s="99" t="s">
        <v>8559</v>
      </c>
      <c r="X412" s="436">
        <f>Z412+AI412</f>
        <v>0.80400000000000005</v>
      </c>
      <c r="Y412" s="110" t="s">
        <v>8564</v>
      </c>
      <c r="Z412" s="110">
        <v>0.65400000000000003</v>
      </c>
      <c r="AA412" s="110">
        <v>2015</v>
      </c>
      <c r="AB412" s="110" t="s">
        <v>8565</v>
      </c>
      <c r="AC412" s="110">
        <v>20</v>
      </c>
      <c r="AD412" s="110" t="s">
        <v>7725</v>
      </c>
      <c r="AE412" s="110" t="s">
        <v>7725</v>
      </c>
      <c r="AF412" s="110">
        <v>20</v>
      </c>
      <c r="AG412" s="110" t="s">
        <v>8562</v>
      </c>
      <c r="AH412" s="110" t="s">
        <v>8566</v>
      </c>
      <c r="AI412" s="110">
        <v>0.15</v>
      </c>
      <c r="AJ412" s="110">
        <v>1968</v>
      </c>
      <c r="AK412" s="110" t="s">
        <v>48</v>
      </c>
    </row>
    <row r="413" spans="1:37" ht="28.5" customHeight="1" x14ac:dyDescent="0.25">
      <c r="A413" s="459"/>
      <c r="B413" s="459"/>
      <c r="C413" s="459"/>
      <c r="D413" s="410"/>
      <c r="E413" s="99"/>
      <c r="F413" s="99"/>
      <c r="G413" s="99"/>
      <c r="H413" s="99"/>
      <c r="I413" s="99"/>
      <c r="J413" s="99"/>
      <c r="K413" s="99"/>
      <c r="L413" s="99"/>
      <c r="M413" s="99"/>
      <c r="N413" s="99"/>
      <c r="O413" s="99"/>
      <c r="P413" s="99"/>
      <c r="Q413" s="99"/>
      <c r="R413" s="110"/>
      <c r="S413" s="110"/>
      <c r="T413" s="110"/>
      <c r="U413" s="99"/>
      <c r="V413" s="99"/>
      <c r="W413" s="99"/>
      <c r="X413" s="436"/>
      <c r="Y413" s="110"/>
      <c r="Z413" s="99"/>
      <c r="AA413" s="99"/>
      <c r="AB413" s="99"/>
      <c r="AC413" s="99"/>
      <c r="AD413" s="99"/>
      <c r="AE413" s="99"/>
      <c r="AF413" s="99"/>
      <c r="AG413" s="99" t="s">
        <v>8562</v>
      </c>
      <c r="AH413" s="110" t="s">
        <v>8567</v>
      </c>
      <c r="AI413" s="110">
        <v>0.15</v>
      </c>
      <c r="AJ413" s="110">
        <v>2008</v>
      </c>
      <c r="AK413" s="110" t="s">
        <v>48</v>
      </c>
    </row>
    <row r="414" spans="1:37" ht="28.5" customHeight="1" x14ac:dyDescent="0.25">
      <c r="A414" s="459"/>
      <c r="B414" s="459"/>
      <c r="C414" s="459"/>
      <c r="D414" s="410"/>
      <c r="E414" s="99"/>
      <c r="F414" s="99"/>
      <c r="G414" s="99"/>
      <c r="H414" s="99"/>
      <c r="I414" s="99"/>
      <c r="J414" s="99"/>
      <c r="K414" s="99"/>
      <c r="L414" s="99"/>
      <c r="M414" s="99"/>
      <c r="N414" s="99"/>
      <c r="O414" s="99"/>
      <c r="P414" s="99"/>
      <c r="Q414" s="99"/>
      <c r="R414" s="110"/>
      <c r="S414" s="110"/>
      <c r="T414" s="110"/>
      <c r="U414" s="99"/>
      <c r="V414" s="99"/>
      <c r="W414" s="99">
        <v>150000348</v>
      </c>
      <c r="X414" s="436">
        <v>0.22</v>
      </c>
      <c r="Y414" s="110" t="s">
        <v>8568</v>
      </c>
      <c r="Z414" s="99">
        <v>0.19</v>
      </c>
      <c r="AA414" s="99">
        <v>2021</v>
      </c>
      <c r="AB414" s="99" t="s">
        <v>8569</v>
      </c>
      <c r="AC414" s="99"/>
      <c r="AD414" s="99"/>
      <c r="AE414" s="99"/>
      <c r="AF414" s="99"/>
      <c r="AG414" s="99" t="s">
        <v>4188</v>
      </c>
      <c r="AH414" s="110" t="s">
        <v>8570</v>
      </c>
      <c r="AI414" s="110">
        <v>0.03</v>
      </c>
      <c r="AJ414" s="110">
        <v>2021</v>
      </c>
      <c r="AK414" s="110" t="s">
        <v>77</v>
      </c>
    </row>
    <row r="415" spans="1:37" ht="15.75" customHeight="1" x14ac:dyDescent="0.25">
      <c r="A415" s="461"/>
      <c r="B415" s="467"/>
      <c r="C415" s="467"/>
      <c r="D415" s="462"/>
      <c r="E415" s="467"/>
      <c r="F415" s="467"/>
      <c r="G415" s="467"/>
      <c r="H415" s="467"/>
      <c r="I415" s="467"/>
      <c r="J415" s="467"/>
      <c r="K415" s="467"/>
      <c r="L415" s="467"/>
      <c r="M415" s="467"/>
      <c r="N415" s="467"/>
      <c r="O415" s="467"/>
      <c r="P415" s="467"/>
      <c r="Q415" s="467"/>
      <c r="R415" s="467"/>
      <c r="S415" s="467"/>
      <c r="T415" s="467"/>
      <c r="U415" s="467"/>
      <c r="V415" s="467"/>
      <c r="W415" s="467"/>
      <c r="X415" s="468"/>
      <c r="Y415" s="467"/>
      <c r="Z415" s="467"/>
      <c r="AA415" s="467"/>
      <c r="AB415" s="467"/>
      <c r="AC415" s="467"/>
      <c r="AD415" s="467"/>
      <c r="AE415" s="467"/>
      <c r="AF415" s="467"/>
      <c r="AG415" s="467"/>
      <c r="AH415" s="467"/>
      <c r="AI415" s="467"/>
      <c r="AJ415" s="467"/>
      <c r="AK415" s="467"/>
    </row>
    <row r="416" spans="1:37" ht="28.5" customHeight="1" x14ac:dyDescent="0.25">
      <c r="A416" s="459">
        <v>30</v>
      </c>
      <c r="B416" s="459"/>
      <c r="C416" s="459" t="s">
        <v>8571</v>
      </c>
      <c r="D416" s="410"/>
      <c r="E416" s="110"/>
      <c r="F416" s="110"/>
      <c r="G416" s="110"/>
      <c r="H416" s="110"/>
      <c r="I416" s="110"/>
      <c r="J416" s="99"/>
      <c r="K416" s="99"/>
      <c r="L416" s="99"/>
      <c r="M416" s="410" t="s">
        <v>8572</v>
      </c>
      <c r="N416" s="110" t="s">
        <v>8573</v>
      </c>
      <c r="O416" s="110">
        <v>0.13</v>
      </c>
      <c r="P416" s="110">
        <v>1982</v>
      </c>
      <c r="Q416" s="110" t="s">
        <v>8357</v>
      </c>
      <c r="R416" s="110"/>
      <c r="S416" s="110"/>
      <c r="T416" s="110"/>
      <c r="U416" s="99"/>
      <c r="V416" s="99"/>
      <c r="W416" s="99"/>
      <c r="X416" s="436"/>
      <c r="Y416" s="110"/>
      <c r="Z416" s="99"/>
      <c r="AA416" s="99"/>
      <c r="AB416" s="99"/>
      <c r="AC416" s="99"/>
      <c r="AD416" s="99"/>
      <c r="AE416" s="99"/>
      <c r="AF416" s="99"/>
      <c r="AG416" s="99"/>
      <c r="AH416" s="110"/>
      <c r="AI416" s="110"/>
      <c r="AJ416" s="110"/>
      <c r="AK416" s="110"/>
    </row>
    <row r="417" spans="1:37" ht="28.5" customHeight="1" x14ac:dyDescent="0.25">
      <c r="A417" s="459"/>
      <c r="B417" s="459"/>
      <c r="C417" s="459"/>
      <c r="D417" s="410"/>
      <c r="E417" s="99"/>
      <c r="F417" s="99"/>
      <c r="G417" s="99"/>
      <c r="H417" s="99"/>
      <c r="I417" s="99"/>
      <c r="J417" s="99"/>
      <c r="K417" s="99"/>
      <c r="L417" s="99"/>
      <c r="M417" s="99"/>
      <c r="N417" s="99"/>
      <c r="O417" s="99"/>
      <c r="P417" s="99"/>
      <c r="Q417" s="99"/>
      <c r="R417" s="110" t="s">
        <v>8574</v>
      </c>
      <c r="S417" s="110" t="s">
        <v>8575</v>
      </c>
      <c r="T417" s="99">
        <v>1971</v>
      </c>
      <c r="U417" s="110" t="s">
        <v>1642</v>
      </c>
      <c r="V417" s="110">
        <v>400</v>
      </c>
      <c r="W417" s="110"/>
      <c r="X417" s="409"/>
      <c r="Y417" s="110"/>
      <c r="Z417" s="99"/>
      <c r="AA417" s="99"/>
      <c r="AB417" s="99"/>
      <c r="AC417" s="99"/>
      <c r="AD417" s="99"/>
      <c r="AE417" s="99"/>
      <c r="AF417" s="99"/>
      <c r="AG417" s="99"/>
      <c r="AH417" s="110"/>
      <c r="AI417" s="110"/>
      <c r="AJ417" s="110"/>
      <c r="AK417" s="110"/>
    </row>
    <row r="418" spans="1:37" ht="28.5" customHeight="1" x14ac:dyDescent="0.25">
      <c r="A418" s="459"/>
      <c r="B418" s="459"/>
      <c r="C418" s="459"/>
      <c r="D418" s="410"/>
      <c r="E418" s="99"/>
      <c r="F418" s="99"/>
      <c r="G418" s="99"/>
      <c r="H418" s="99"/>
      <c r="I418" s="99"/>
      <c r="J418" s="99"/>
      <c r="K418" s="99"/>
      <c r="L418" s="99"/>
      <c r="M418" s="99"/>
      <c r="N418" s="99"/>
      <c r="O418" s="99"/>
      <c r="P418" s="99"/>
      <c r="Q418" s="99"/>
      <c r="R418" s="110"/>
      <c r="S418" s="110"/>
      <c r="T418" s="110"/>
      <c r="U418" s="99"/>
      <c r="V418" s="99"/>
      <c r="W418" s="99" t="s">
        <v>8576</v>
      </c>
      <c r="X418" s="436">
        <f>Z418+AI418</f>
        <v>0.34100000000000003</v>
      </c>
      <c r="Y418" s="110" t="s">
        <v>8577</v>
      </c>
      <c r="Z418" s="110">
        <v>0.31900000000000001</v>
      </c>
      <c r="AA418" s="110">
        <v>2013</v>
      </c>
      <c r="AB418" s="110" t="s">
        <v>8578</v>
      </c>
      <c r="AC418" s="110">
        <v>2</v>
      </c>
      <c r="AD418" s="110" t="s">
        <v>7725</v>
      </c>
      <c r="AE418" s="110">
        <v>9</v>
      </c>
      <c r="AF418" s="110">
        <v>11</v>
      </c>
      <c r="AG418" s="110" t="s">
        <v>8576</v>
      </c>
      <c r="AH418" s="110" t="s">
        <v>8579</v>
      </c>
      <c r="AI418" s="110">
        <v>2.1999999999999999E-2</v>
      </c>
      <c r="AJ418" s="110">
        <v>2013</v>
      </c>
      <c r="AK418" s="110" t="s">
        <v>77</v>
      </c>
    </row>
    <row r="419" spans="1:37" ht="28.5" customHeight="1" x14ac:dyDescent="0.25">
      <c r="A419" s="459"/>
      <c r="B419" s="459"/>
      <c r="C419" s="459"/>
      <c r="D419" s="410"/>
      <c r="E419" s="99"/>
      <c r="F419" s="99"/>
      <c r="G419" s="99"/>
      <c r="H419" s="99"/>
      <c r="I419" s="99"/>
      <c r="J419" s="99"/>
      <c r="K419" s="99"/>
      <c r="L419" s="99"/>
      <c r="M419" s="99"/>
      <c r="N419" s="99"/>
      <c r="O419" s="99"/>
      <c r="P419" s="99"/>
      <c r="Q419" s="99"/>
      <c r="R419" s="110"/>
      <c r="S419" s="110"/>
      <c r="T419" s="110"/>
      <c r="U419" s="99"/>
      <c r="V419" s="99"/>
      <c r="W419" s="99"/>
      <c r="X419" s="436"/>
      <c r="Y419" s="110"/>
      <c r="Z419" s="99"/>
      <c r="AA419" s="99"/>
      <c r="AB419" s="99"/>
      <c r="AC419" s="99"/>
      <c r="AD419" s="99"/>
      <c r="AE419" s="99"/>
      <c r="AF419" s="99"/>
      <c r="AG419" s="99" t="s">
        <v>8580</v>
      </c>
      <c r="AH419" s="110" t="s">
        <v>8581</v>
      </c>
      <c r="AI419" s="110">
        <v>0.17</v>
      </c>
      <c r="AJ419" s="110">
        <v>1982</v>
      </c>
      <c r="AK419" s="110" t="s">
        <v>8582</v>
      </c>
    </row>
    <row r="420" spans="1:37" ht="28.5" customHeight="1" x14ac:dyDescent="0.25">
      <c r="A420" s="459"/>
      <c r="B420" s="459"/>
      <c r="C420" s="459"/>
      <c r="D420" s="410"/>
      <c r="E420" s="99"/>
      <c r="F420" s="99"/>
      <c r="G420" s="99"/>
      <c r="H420" s="99"/>
      <c r="I420" s="99"/>
      <c r="J420" s="99"/>
      <c r="K420" s="99"/>
      <c r="L420" s="99"/>
      <c r="M420" s="99"/>
      <c r="N420" s="99"/>
      <c r="O420" s="99"/>
      <c r="P420" s="99"/>
      <c r="Q420" s="99"/>
      <c r="R420" s="110"/>
      <c r="S420" s="110"/>
      <c r="T420" s="110"/>
      <c r="U420" s="99"/>
      <c r="V420" s="99"/>
      <c r="W420" s="99"/>
      <c r="X420" s="436"/>
      <c r="Y420" s="110"/>
      <c r="Z420" s="99"/>
      <c r="AA420" s="99"/>
      <c r="AB420" s="99"/>
      <c r="AC420" s="99"/>
      <c r="AD420" s="99"/>
      <c r="AE420" s="99"/>
      <c r="AF420" s="99"/>
      <c r="AG420" s="99" t="s">
        <v>8580</v>
      </c>
      <c r="AH420" s="110" t="s">
        <v>8583</v>
      </c>
      <c r="AI420" s="110">
        <v>0.13</v>
      </c>
      <c r="AJ420" s="110">
        <v>1982</v>
      </c>
      <c r="AK420" s="110" t="s">
        <v>8582</v>
      </c>
    </row>
    <row r="421" spans="1:37" ht="28.5" customHeight="1" x14ac:dyDescent="0.25">
      <c r="A421" s="459"/>
      <c r="B421" s="459"/>
      <c r="C421" s="459"/>
      <c r="D421" s="410"/>
      <c r="E421" s="99"/>
      <c r="F421" s="99"/>
      <c r="G421" s="99"/>
      <c r="H421" s="99"/>
      <c r="I421" s="99"/>
      <c r="J421" s="99"/>
      <c r="K421" s="99"/>
      <c r="L421" s="99"/>
      <c r="M421" s="99"/>
      <c r="N421" s="99"/>
      <c r="O421" s="99"/>
      <c r="P421" s="99"/>
      <c r="Q421" s="99"/>
      <c r="R421" s="110"/>
      <c r="S421" s="110"/>
      <c r="T421" s="110"/>
      <c r="U421" s="99"/>
      <c r="V421" s="99"/>
      <c r="W421" s="99"/>
      <c r="X421" s="436"/>
      <c r="Y421" s="110"/>
      <c r="Z421" s="99"/>
      <c r="AA421" s="99"/>
      <c r="AB421" s="99"/>
      <c r="AC421" s="99"/>
      <c r="AD421" s="99"/>
      <c r="AE421" s="99"/>
      <c r="AF421" s="99"/>
      <c r="AG421" s="99" t="s">
        <v>8580</v>
      </c>
      <c r="AH421" s="110" t="s">
        <v>8584</v>
      </c>
      <c r="AI421" s="110">
        <v>0.1</v>
      </c>
      <c r="AJ421" s="110">
        <v>1985</v>
      </c>
      <c r="AK421" s="110" t="s">
        <v>34</v>
      </c>
    </row>
    <row r="422" spans="1:37" ht="28.5" customHeight="1" x14ac:dyDescent="0.25">
      <c r="A422" s="459"/>
      <c r="B422" s="459"/>
      <c r="C422" s="459"/>
      <c r="D422" s="410"/>
      <c r="E422" s="99"/>
      <c r="F422" s="99"/>
      <c r="G422" s="99"/>
      <c r="H422" s="99"/>
      <c r="I422" s="99"/>
      <c r="J422" s="99"/>
      <c r="K422" s="99"/>
      <c r="L422" s="99"/>
      <c r="M422" s="99"/>
      <c r="N422" s="99"/>
      <c r="O422" s="99"/>
      <c r="P422" s="99"/>
      <c r="Q422" s="99"/>
      <c r="R422" s="110"/>
      <c r="S422" s="110"/>
      <c r="T422" s="110"/>
      <c r="U422" s="99"/>
      <c r="V422" s="99"/>
      <c r="W422" s="99"/>
      <c r="X422" s="436"/>
      <c r="Y422" s="110"/>
      <c r="Z422" s="99"/>
      <c r="AA422" s="99"/>
      <c r="AB422" s="99"/>
      <c r="AC422" s="99"/>
      <c r="AD422" s="99"/>
      <c r="AE422" s="99"/>
      <c r="AF422" s="99"/>
      <c r="AG422" s="99" t="s">
        <v>8580</v>
      </c>
      <c r="AH422" s="110" t="s">
        <v>8585</v>
      </c>
      <c r="AI422" s="110">
        <v>5.5E-2</v>
      </c>
      <c r="AJ422" s="110">
        <v>1985</v>
      </c>
      <c r="AK422" s="110" t="s">
        <v>34</v>
      </c>
    </row>
    <row r="423" spans="1:37" ht="28.5" customHeight="1" x14ac:dyDescent="0.25">
      <c r="A423" s="459"/>
      <c r="B423" s="459"/>
      <c r="C423" s="459"/>
      <c r="D423" s="410"/>
      <c r="E423" s="99"/>
      <c r="F423" s="99"/>
      <c r="G423" s="99"/>
      <c r="H423" s="99"/>
      <c r="I423" s="99"/>
      <c r="J423" s="99"/>
      <c r="K423" s="99"/>
      <c r="L423" s="99"/>
      <c r="M423" s="99"/>
      <c r="N423" s="99"/>
      <c r="O423" s="99"/>
      <c r="P423" s="99"/>
      <c r="Q423" s="99"/>
      <c r="R423" s="110"/>
      <c r="S423" s="110"/>
      <c r="T423" s="110"/>
      <c r="U423" s="99"/>
      <c r="V423" s="99"/>
      <c r="W423" s="99"/>
      <c r="X423" s="436"/>
      <c r="Y423" s="110"/>
      <c r="Z423" s="99"/>
      <c r="AA423" s="99"/>
      <c r="AB423" s="99"/>
      <c r="AC423" s="99"/>
      <c r="AD423" s="99"/>
      <c r="AE423" s="99"/>
      <c r="AF423" s="99"/>
      <c r="AG423" s="99" t="s">
        <v>8580</v>
      </c>
      <c r="AH423" s="110" t="s">
        <v>8586</v>
      </c>
      <c r="AI423" s="110">
        <v>4.4999999999999998E-2</v>
      </c>
      <c r="AJ423" s="110">
        <v>1985</v>
      </c>
      <c r="AK423" s="110" t="s">
        <v>48</v>
      </c>
    </row>
    <row r="424" spans="1:37" ht="28.5" customHeight="1" x14ac:dyDescent="0.25">
      <c r="A424" s="459"/>
      <c r="B424" s="459"/>
      <c r="C424" s="459"/>
      <c r="D424" s="410"/>
      <c r="E424" s="99"/>
      <c r="F424" s="99"/>
      <c r="G424" s="99"/>
      <c r="H424" s="99"/>
      <c r="I424" s="99"/>
      <c r="J424" s="99"/>
      <c r="K424" s="99"/>
      <c r="L424" s="99"/>
      <c r="M424" s="99"/>
      <c r="N424" s="99"/>
      <c r="O424" s="99"/>
      <c r="P424" s="99"/>
      <c r="Q424" s="99"/>
      <c r="R424" s="110"/>
      <c r="S424" s="110"/>
      <c r="T424" s="110"/>
      <c r="U424" s="99"/>
      <c r="V424" s="99"/>
      <c r="W424" s="99"/>
      <c r="X424" s="436"/>
      <c r="Y424" s="110"/>
      <c r="Z424" s="99"/>
      <c r="AA424" s="99"/>
      <c r="AB424" s="99"/>
      <c r="AC424" s="99"/>
      <c r="AD424" s="99"/>
      <c r="AE424" s="99"/>
      <c r="AF424" s="99"/>
      <c r="AG424" s="99" t="s">
        <v>8580</v>
      </c>
      <c r="AH424" s="110" t="s">
        <v>8587</v>
      </c>
      <c r="AI424" s="110">
        <v>6.2E-2</v>
      </c>
      <c r="AJ424" s="110">
        <v>1982</v>
      </c>
      <c r="AK424" s="110" t="s">
        <v>8582</v>
      </c>
    </row>
    <row r="425" spans="1:37" ht="28.5" customHeight="1" x14ac:dyDescent="0.25">
      <c r="A425" s="459"/>
      <c r="B425" s="459"/>
      <c r="C425" s="459"/>
      <c r="D425" s="410"/>
      <c r="E425" s="99"/>
      <c r="F425" s="99"/>
      <c r="G425" s="99"/>
      <c r="H425" s="99"/>
      <c r="I425" s="99"/>
      <c r="J425" s="99"/>
      <c r="K425" s="99"/>
      <c r="L425" s="99"/>
      <c r="M425" s="99"/>
      <c r="N425" s="99"/>
      <c r="O425" s="99"/>
      <c r="P425" s="99"/>
      <c r="Q425" s="99"/>
      <c r="R425" s="110"/>
      <c r="S425" s="110"/>
      <c r="T425" s="110"/>
      <c r="U425" s="99"/>
      <c r="V425" s="99"/>
      <c r="W425" s="99"/>
      <c r="X425" s="436"/>
      <c r="Y425" s="110"/>
      <c r="Z425" s="99"/>
      <c r="AA425" s="99"/>
      <c r="AB425" s="99"/>
      <c r="AC425" s="99"/>
      <c r="AD425" s="99"/>
      <c r="AE425" s="99"/>
      <c r="AF425" s="99"/>
      <c r="AG425" s="99" t="s">
        <v>8580</v>
      </c>
      <c r="AH425" s="110" t="s">
        <v>8588</v>
      </c>
      <c r="AI425" s="110">
        <v>0.13</v>
      </c>
      <c r="AJ425" s="110">
        <v>2014</v>
      </c>
      <c r="AK425" s="110" t="s">
        <v>385</v>
      </c>
    </row>
    <row r="426" spans="1:37" ht="28.5" customHeight="1" x14ac:dyDescent="0.25">
      <c r="A426" s="459"/>
      <c r="B426" s="459"/>
      <c r="C426" s="459"/>
      <c r="D426" s="410"/>
      <c r="E426" s="99"/>
      <c r="F426" s="99"/>
      <c r="G426" s="99"/>
      <c r="H426" s="99"/>
      <c r="I426" s="99"/>
      <c r="J426" s="99"/>
      <c r="K426" s="99"/>
      <c r="L426" s="99"/>
      <c r="M426" s="99"/>
      <c r="N426" s="99"/>
      <c r="O426" s="99"/>
      <c r="P426" s="99"/>
      <c r="Q426" s="99"/>
      <c r="R426" s="110"/>
      <c r="S426" s="110"/>
      <c r="T426" s="110"/>
      <c r="U426" s="99"/>
      <c r="V426" s="99"/>
      <c r="W426" s="99"/>
      <c r="X426" s="436"/>
      <c r="Y426" s="110"/>
      <c r="Z426" s="99"/>
      <c r="AA426" s="99"/>
      <c r="AB426" s="99"/>
      <c r="AC426" s="99"/>
      <c r="AD426" s="99"/>
      <c r="AE426" s="99"/>
      <c r="AF426" s="99"/>
      <c r="AG426" s="99" t="s">
        <v>8580</v>
      </c>
      <c r="AH426" s="110" t="s">
        <v>8589</v>
      </c>
      <c r="AI426" s="110">
        <v>0.155</v>
      </c>
      <c r="AJ426" s="110">
        <v>1983</v>
      </c>
      <c r="AK426" s="110" t="s">
        <v>82</v>
      </c>
    </row>
    <row r="427" spans="1:37" ht="28.5" customHeight="1" x14ac:dyDescent="0.25">
      <c r="A427" s="459"/>
      <c r="B427" s="459"/>
      <c r="C427" s="459"/>
      <c r="D427" s="410"/>
      <c r="E427" s="99"/>
      <c r="F427" s="99"/>
      <c r="G427" s="99"/>
      <c r="H427" s="99"/>
      <c r="I427" s="99"/>
      <c r="J427" s="99"/>
      <c r="K427" s="99"/>
      <c r="L427" s="99"/>
      <c r="M427" s="99"/>
      <c r="N427" s="99"/>
      <c r="O427" s="99"/>
      <c r="P427" s="99"/>
      <c r="Q427" s="99"/>
      <c r="R427" s="110"/>
      <c r="S427" s="110"/>
      <c r="T427" s="110"/>
      <c r="U427" s="99"/>
      <c r="V427" s="99"/>
      <c r="W427" s="99"/>
      <c r="X427" s="436"/>
      <c r="Y427" s="110"/>
      <c r="Z427" s="99"/>
      <c r="AA427" s="99"/>
      <c r="AB427" s="99"/>
      <c r="AC427" s="99"/>
      <c r="AD427" s="99"/>
      <c r="AE427" s="99"/>
      <c r="AF427" s="99"/>
      <c r="AG427" s="99" t="s">
        <v>8580</v>
      </c>
      <c r="AH427" s="110" t="s">
        <v>8590</v>
      </c>
      <c r="AI427" s="110">
        <v>0.155</v>
      </c>
      <c r="AJ427" s="110">
        <v>1983</v>
      </c>
      <c r="AK427" s="110" t="s">
        <v>82</v>
      </c>
    </row>
    <row r="428" spans="1:37" ht="28.5" customHeight="1" x14ac:dyDescent="0.25">
      <c r="A428" s="459"/>
      <c r="B428" s="459"/>
      <c r="C428" s="459"/>
      <c r="D428" s="410"/>
      <c r="E428" s="99"/>
      <c r="F428" s="99"/>
      <c r="G428" s="99"/>
      <c r="H428" s="99"/>
      <c r="I428" s="99"/>
      <c r="J428" s="99"/>
      <c r="K428" s="99"/>
      <c r="L428" s="99"/>
      <c r="M428" s="99"/>
      <c r="N428" s="99"/>
      <c r="O428" s="99"/>
      <c r="P428" s="99"/>
      <c r="Q428" s="99"/>
      <c r="R428" s="110"/>
      <c r="S428" s="110"/>
      <c r="T428" s="110"/>
      <c r="U428" s="99"/>
      <c r="V428" s="99"/>
      <c r="W428" s="99"/>
      <c r="X428" s="436"/>
      <c r="Y428" s="110"/>
      <c r="Z428" s="99"/>
      <c r="AA428" s="99"/>
      <c r="AB428" s="99"/>
      <c r="AC428" s="99"/>
      <c r="AD428" s="99"/>
      <c r="AE428" s="99"/>
      <c r="AF428" s="99"/>
      <c r="AG428" s="99" t="s">
        <v>8580</v>
      </c>
      <c r="AH428" s="110" t="s">
        <v>8591</v>
      </c>
      <c r="AI428" s="110">
        <v>0.05</v>
      </c>
      <c r="AJ428" s="110">
        <v>2006</v>
      </c>
      <c r="AK428" s="110" t="s">
        <v>164</v>
      </c>
    </row>
    <row r="429" spans="1:37" ht="15.75" customHeight="1" x14ac:dyDescent="0.25">
      <c r="A429" s="461"/>
      <c r="B429" s="467"/>
      <c r="C429" s="467"/>
      <c r="D429" s="462"/>
      <c r="E429" s="467"/>
      <c r="F429" s="467"/>
      <c r="G429" s="467"/>
      <c r="H429" s="467"/>
      <c r="I429" s="467"/>
      <c r="J429" s="467"/>
      <c r="K429" s="467"/>
      <c r="L429" s="467"/>
      <c r="M429" s="467"/>
      <c r="N429" s="467"/>
      <c r="O429" s="467"/>
      <c r="P429" s="467"/>
      <c r="Q429" s="467"/>
      <c r="R429" s="467"/>
      <c r="S429" s="467"/>
      <c r="T429" s="467"/>
      <c r="U429" s="467"/>
      <c r="V429" s="467"/>
      <c r="W429" s="467"/>
      <c r="X429" s="468"/>
      <c r="Y429" s="467"/>
      <c r="Z429" s="467"/>
      <c r="AA429" s="467"/>
      <c r="AB429" s="467"/>
      <c r="AC429" s="467"/>
      <c r="AD429" s="467"/>
      <c r="AE429" s="467"/>
      <c r="AF429" s="467"/>
      <c r="AG429" s="467"/>
      <c r="AH429" s="467"/>
      <c r="AI429" s="467"/>
      <c r="AJ429" s="467"/>
      <c r="AK429" s="467"/>
    </row>
    <row r="430" spans="1:37" ht="28.5" customHeight="1" x14ac:dyDescent="0.25">
      <c r="A430" s="459">
        <v>31</v>
      </c>
      <c r="B430" s="459"/>
      <c r="C430" s="459" t="s">
        <v>8592</v>
      </c>
      <c r="D430" s="410"/>
      <c r="E430" s="99"/>
      <c r="F430" s="99"/>
      <c r="G430" s="99"/>
      <c r="H430" s="99"/>
      <c r="I430" s="99"/>
      <c r="J430" s="99"/>
      <c r="K430" s="99"/>
      <c r="L430" s="99"/>
      <c r="M430" s="99" t="s">
        <v>8593</v>
      </c>
      <c r="N430" s="110" t="s">
        <v>8594</v>
      </c>
      <c r="O430" s="110">
        <v>0.28000000000000003</v>
      </c>
      <c r="P430" s="110">
        <v>1975</v>
      </c>
      <c r="Q430" s="110" t="s">
        <v>8595</v>
      </c>
      <c r="R430" s="99"/>
      <c r="S430" s="99"/>
      <c r="T430" s="99"/>
      <c r="U430" s="99"/>
      <c r="V430" s="99"/>
      <c r="W430" s="99"/>
      <c r="X430" s="436"/>
      <c r="Y430" s="110"/>
      <c r="Z430" s="99"/>
      <c r="AA430" s="99"/>
      <c r="AB430" s="99"/>
      <c r="AC430" s="99"/>
      <c r="AD430" s="99"/>
      <c r="AE430" s="99"/>
      <c r="AF430" s="99"/>
      <c r="AG430" s="99"/>
      <c r="AH430" s="110"/>
      <c r="AI430" s="110"/>
      <c r="AJ430" s="110"/>
      <c r="AK430" s="110"/>
    </row>
    <row r="431" spans="1:37" ht="28.5" customHeight="1" x14ac:dyDescent="0.25">
      <c r="A431" s="459"/>
      <c r="B431" s="459"/>
      <c r="C431" s="459"/>
      <c r="D431" s="410"/>
      <c r="E431" s="99"/>
      <c r="F431" s="99"/>
      <c r="G431" s="99"/>
      <c r="H431" s="99"/>
      <c r="I431" s="99"/>
      <c r="J431" s="99"/>
      <c r="K431" s="99"/>
      <c r="L431" s="99"/>
      <c r="M431" s="99"/>
      <c r="N431" s="99"/>
      <c r="O431" s="99"/>
      <c r="P431" s="99"/>
      <c r="Q431" s="99"/>
      <c r="R431" s="110" t="s">
        <v>8596</v>
      </c>
      <c r="S431" s="110" t="s">
        <v>8597</v>
      </c>
      <c r="T431" s="99">
        <v>1975</v>
      </c>
      <c r="U431" s="110" t="s">
        <v>1642</v>
      </c>
      <c r="V431" s="110">
        <f>2*400</f>
        <v>800</v>
      </c>
      <c r="W431" s="110"/>
      <c r="X431" s="409"/>
      <c r="Y431" s="110"/>
      <c r="Z431" s="99"/>
      <c r="AA431" s="99"/>
      <c r="AB431" s="99"/>
      <c r="AC431" s="99"/>
      <c r="AD431" s="99"/>
      <c r="AE431" s="99"/>
      <c r="AF431" s="99"/>
      <c r="AG431" s="99"/>
      <c r="AH431" s="110"/>
      <c r="AI431" s="110"/>
      <c r="AJ431" s="110"/>
      <c r="AK431" s="110"/>
    </row>
    <row r="432" spans="1:37" ht="28.5" customHeight="1" x14ac:dyDescent="0.25">
      <c r="A432" s="459"/>
      <c r="B432" s="459"/>
      <c r="C432" s="459"/>
      <c r="D432" s="410"/>
      <c r="E432" s="99"/>
      <c r="F432" s="99"/>
      <c r="G432" s="99"/>
      <c r="H432" s="99"/>
      <c r="I432" s="99"/>
      <c r="J432" s="99"/>
      <c r="K432" s="99"/>
      <c r="L432" s="99"/>
      <c r="M432" s="99"/>
      <c r="N432" s="99"/>
      <c r="O432" s="99"/>
      <c r="P432" s="99"/>
      <c r="Q432" s="99"/>
      <c r="R432" s="110"/>
      <c r="S432" s="110"/>
      <c r="T432" s="110"/>
      <c r="U432" s="99"/>
      <c r="V432" s="99"/>
      <c r="W432" s="99"/>
      <c r="X432" s="436"/>
      <c r="Y432" s="110"/>
      <c r="Z432" s="99"/>
      <c r="AA432" s="99"/>
      <c r="AB432" s="99"/>
      <c r="AC432" s="99"/>
      <c r="AD432" s="99"/>
      <c r="AE432" s="99"/>
      <c r="AF432" s="99"/>
      <c r="AG432" s="99" t="s">
        <v>5255</v>
      </c>
      <c r="AH432" s="110" t="s">
        <v>8598</v>
      </c>
      <c r="AI432" s="110">
        <v>9.5000000000000001E-2</v>
      </c>
      <c r="AJ432" s="110">
        <v>1975</v>
      </c>
      <c r="AK432" s="110" t="s">
        <v>7256</v>
      </c>
    </row>
    <row r="433" spans="1:37" ht="28.5" customHeight="1" x14ac:dyDescent="0.25">
      <c r="A433" s="459"/>
      <c r="B433" s="459"/>
      <c r="C433" s="459"/>
      <c r="D433" s="410"/>
      <c r="E433" s="99"/>
      <c r="F433" s="99"/>
      <c r="G433" s="99"/>
      <c r="H433" s="99"/>
      <c r="I433" s="99"/>
      <c r="J433" s="99"/>
      <c r="K433" s="99"/>
      <c r="L433" s="99"/>
      <c r="M433" s="99"/>
      <c r="N433" s="99"/>
      <c r="O433" s="99"/>
      <c r="P433" s="99"/>
      <c r="Q433" s="99"/>
      <c r="R433" s="110"/>
      <c r="S433" s="110"/>
      <c r="T433" s="110"/>
      <c r="U433" s="99"/>
      <c r="V433" s="99"/>
      <c r="W433" s="99"/>
      <c r="X433" s="436"/>
      <c r="Y433" s="110"/>
      <c r="Z433" s="99"/>
      <c r="AA433" s="99"/>
      <c r="AB433" s="99"/>
      <c r="AC433" s="99"/>
      <c r="AD433" s="99"/>
      <c r="AE433" s="99"/>
      <c r="AF433" s="99"/>
      <c r="AG433" s="99" t="s">
        <v>5255</v>
      </c>
      <c r="AH433" s="110" t="s">
        <v>8599</v>
      </c>
      <c r="AI433" s="110">
        <v>0.16</v>
      </c>
      <c r="AJ433" s="110">
        <v>1975</v>
      </c>
      <c r="AK433" s="110" t="s">
        <v>7167</v>
      </c>
    </row>
    <row r="434" spans="1:37" ht="28.5" customHeight="1" x14ac:dyDescent="0.25">
      <c r="A434" s="459"/>
      <c r="B434" s="459"/>
      <c r="C434" s="459"/>
      <c r="D434" s="410"/>
      <c r="E434" s="99"/>
      <c r="F434" s="99"/>
      <c r="G434" s="99"/>
      <c r="H434" s="99"/>
      <c r="I434" s="99"/>
      <c r="J434" s="99"/>
      <c r="K434" s="99"/>
      <c r="L434" s="99"/>
      <c r="M434" s="99"/>
      <c r="N434" s="99"/>
      <c r="O434" s="99"/>
      <c r="P434" s="99"/>
      <c r="Q434" s="99"/>
      <c r="R434" s="110"/>
      <c r="S434" s="110"/>
      <c r="T434" s="110"/>
      <c r="U434" s="99"/>
      <c r="V434" s="99"/>
      <c r="W434" s="99"/>
      <c r="X434" s="436"/>
      <c r="Y434" s="110"/>
      <c r="Z434" s="99"/>
      <c r="AA434" s="99"/>
      <c r="AB434" s="99"/>
      <c r="AC434" s="99"/>
      <c r="AD434" s="99"/>
      <c r="AE434" s="99"/>
      <c r="AF434" s="99"/>
      <c r="AG434" s="99" t="s">
        <v>5255</v>
      </c>
      <c r="AH434" s="110" t="s">
        <v>8600</v>
      </c>
      <c r="AI434" s="110">
        <v>0.16</v>
      </c>
      <c r="AJ434" s="110">
        <v>1975</v>
      </c>
      <c r="AK434" s="110" t="s">
        <v>7167</v>
      </c>
    </row>
    <row r="435" spans="1:37" ht="28.5" customHeight="1" x14ac:dyDescent="0.25">
      <c r="A435" s="459"/>
      <c r="B435" s="459"/>
      <c r="C435" s="459"/>
      <c r="D435" s="410"/>
      <c r="E435" s="99"/>
      <c r="F435" s="99"/>
      <c r="G435" s="99"/>
      <c r="H435" s="99"/>
      <c r="I435" s="99"/>
      <c r="J435" s="99"/>
      <c r="K435" s="99"/>
      <c r="L435" s="99"/>
      <c r="M435" s="99"/>
      <c r="N435" s="99"/>
      <c r="O435" s="99"/>
      <c r="P435" s="99"/>
      <c r="Q435" s="99"/>
      <c r="R435" s="110"/>
      <c r="S435" s="110"/>
      <c r="T435" s="110"/>
      <c r="U435" s="99"/>
      <c r="V435" s="99"/>
      <c r="W435" s="99"/>
      <c r="X435" s="436"/>
      <c r="Y435" s="110"/>
      <c r="Z435" s="99"/>
      <c r="AA435" s="99"/>
      <c r="AB435" s="99"/>
      <c r="AC435" s="99"/>
      <c r="AD435" s="99"/>
      <c r="AE435" s="99"/>
      <c r="AF435" s="99"/>
      <c r="AG435" s="99" t="s">
        <v>5255</v>
      </c>
      <c r="AH435" s="110" t="s">
        <v>8601</v>
      </c>
      <c r="AI435" s="110">
        <v>0.25</v>
      </c>
      <c r="AJ435" s="110">
        <v>1975</v>
      </c>
      <c r="AK435" s="110" t="s">
        <v>592</v>
      </c>
    </row>
    <row r="436" spans="1:37" ht="28.5" customHeight="1" x14ac:dyDescent="0.25">
      <c r="A436" s="459"/>
      <c r="B436" s="459"/>
      <c r="C436" s="459"/>
      <c r="D436" s="410"/>
      <c r="E436" s="99"/>
      <c r="F436" s="99"/>
      <c r="G436" s="99"/>
      <c r="H436" s="99"/>
      <c r="I436" s="99"/>
      <c r="J436" s="99"/>
      <c r="K436" s="99"/>
      <c r="L436" s="99"/>
      <c r="M436" s="99"/>
      <c r="N436" s="99"/>
      <c r="O436" s="99"/>
      <c r="P436" s="99"/>
      <c r="Q436" s="99"/>
      <c r="R436" s="110"/>
      <c r="S436" s="110"/>
      <c r="T436" s="110"/>
      <c r="U436" s="99"/>
      <c r="V436" s="99"/>
      <c r="W436" s="99"/>
      <c r="X436" s="436"/>
      <c r="Y436" s="110"/>
      <c r="Z436" s="99"/>
      <c r="AA436" s="99"/>
      <c r="AB436" s="99"/>
      <c r="AC436" s="99"/>
      <c r="AD436" s="99"/>
      <c r="AE436" s="99"/>
      <c r="AF436" s="99"/>
      <c r="AG436" s="99" t="s">
        <v>5255</v>
      </c>
      <c r="AH436" s="110" t="s">
        <v>8602</v>
      </c>
      <c r="AI436" s="110">
        <v>9.5000000000000001E-2</v>
      </c>
      <c r="AJ436" s="110">
        <v>1975</v>
      </c>
      <c r="AK436" s="110" t="s">
        <v>7256</v>
      </c>
    </row>
    <row r="437" spans="1:37" ht="28.5" customHeight="1" x14ac:dyDescent="0.25">
      <c r="A437" s="459"/>
      <c r="B437" s="459"/>
      <c r="C437" s="459"/>
      <c r="D437" s="410"/>
      <c r="E437" s="99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  <c r="Q437" s="99"/>
      <c r="R437" s="110"/>
      <c r="S437" s="110"/>
      <c r="T437" s="110"/>
      <c r="U437" s="99"/>
      <c r="V437" s="99"/>
      <c r="W437" s="99"/>
      <c r="X437" s="436"/>
      <c r="Y437" s="110"/>
      <c r="Z437" s="99"/>
      <c r="AA437" s="99"/>
      <c r="AB437" s="99"/>
      <c r="AC437" s="99"/>
      <c r="AD437" s="99"/>
      <c r="AE437" s="99"/>
      <c r="AF437" s="99"/>
      <c r="AG437" s="99" t="s">
        <v>5255</v>
      </c>
      <c r="AH437" s="110" t="s">
        <v>8603</v>
      </c>
      <c r="AI437" s="110">
        <v>0.19</v>
      </c>
      <c r="AJ437" s="110">
        <v>2021</v>
      </c>
      <c r="AK437" s="110" t="s">
        <v>4605</v>
      </c>
    </row>
    <row r="438" spans="1:37" ht="28.5" customHeight="1" x14ac:dyDescent="0.25">
      <c r="A438" s="459"/>
      <c r="B438" s="459"/>
      <c r="C438" s="459"/>
      <c r="D438" s="410"/>
      <c r="E438" s="99"/>
      <c r="F438" s="99"/>
      <c r="G438" s="99"/>
      <c r="H438" s="99"/>
      <c r="I438" s="99"/>
      <c r="J438" s="99"/>
      <c r="K438" s="99"/>
      <c r="L438" s="99"/>
      <c r="M438" s="99"/>
      <c r="N438" s="99"/>
      <c r="O438" s="99"/>
      <c r="P438" s="99"/>
      <c r="Q438" s="99"/>
      <c r="R438" s="110"/>
      <c r="S438" s="110"/>
      <c r="T438" s="110"/>
      <c r="U438" s="99"/>
      <c r="V438" s="99"/>
      <c r="W438" s="99"/>
      <c r="X438" s="436"/>
      <c r="Y438" s="110"/>
      <c r="Z438" s="99"/>
      <c r="AA438" s="99"/>
      <c r="AB438" s="99"/>
      <c r="AC438" s="99"/>
      <c r="AD438" s="99"/>
      <c r="AE438" s="99"/>
      <c r="AF438" s="99"/>
      <c r="AG438" s="99" t="s">
        <v>5255</v>
      </c>
      <c r="AH438" s="110" t="s">
        <v>8604</v>
      </c>
      <c r="AI438" s="110">
        <v>0.1</v>
      </c>
      <c r="AJ438" s="110">
        <v>1975</v>
      </c>
      <c r="AK438" s="110" t="s">
        <v>6980</v>
      </c>
    </row>
    <row r="439" spans="1:37" ht="28.5" customHeight="1" x14ac:dyDescent="0.25">
      <c r="A439" s="459"/>
      <c r="B439" s="459"/>
      <c r="C439" s="459"/>
      <c r="D439" s="410"/>
      <c r="E439" s="99"/>
      <c r="F439" s="99"/>
      <c r="G439" s="99"/>
      <c r="H439" s="99"/>
      <c r="I439" s="99"/>
      <c r="J439" s="99"/>
      <c r="K439" s="99"/>
      <c r="L439" s="99"/>
      <c r="M439" s="99"/>
      <c r="N439" s="99"/>
      <c r="O439" s="99"/>
      <c r="P439" s="99"/>
      <c r="Q439" s="99"/>
      <c r="R439" s="110"/>
      <c r="S439" s="110"/>
      <c r="T439" s="110"/>
      <c r="U439" s="99"/>
      <c r="V439" s="99"/>
      <c r="W439" s="99"/>
      <c r="X439" s="436"/>
      <c r="Y439" s="110"/>
      <c r="Z439" s="99"/>
      <c r="AA439" s="99"/>
      <c r="AB439" s="99"/>
      <c r="AC439" s="99"/>
      <c r="AD439" s="99"/>
      <c r="AE439" s="99"/>
      <c r="AF439" s="99"/>
      <c r="AG439" s="99" t="s">
        <v>5255</v>
      </c>
      <c r="AH439" s="110" t="s">
        <v>8605</v>
      </c>
      <c r="AI439" s="110">
        <v>0.25</v>
      </c>
      <c r="AJ439" s="110">
        <v>1975</v>
      </c>
      <c r="AK439" s="110" t="s">
        <v>6931</v>
      </c>
    </row>
    <row r="440" spans="1:37" ht="28.5" customHeight="1" x14ac:dyDescent="0.25">
      <c r="A440" s="459"/>
      <c r="B440" s="459"/>
      <c r="C440" s="459"/>
      <c r="D440" s="410"/>
      <c r="E440" s="99"/>
      <c r="F440" s="99"/>
      <c r="G440" s="99"/>
      <c r="H440" s="99"/>
      <c r="I440" s="99"/>
      <c r="J440" s="99"/>
      <c r="K440" s="99"/>
      <c r="L440" s="99"/>
      <c r="M440" s="99"/>
      <c r="N440" s="99"/>
      <c r="O440" s="99"/>
      <c r="P440" s="99"/>
      <c r="Q440" s="99"/>
      <c r="R440" s="110"/>
      <c r="S440" s="110"/>
      <c r="T440" s="110"/>
      <c r="U440" s="99"/>
      <c r="V440" s="99"/>
      <c r="W440" s="99"/>
      <c r="X440" s="436"/>
      <c r="Y440" s="110"/>
      <c r="Z440" s="99"/>
      <c r="AA440" s="99"/>
      <c r="AB440" s="99"/>
      <c r="AC440" s="99"/>
      <c r="AD440" s="99"/>
      <c r="AE440" s="99"/>
      <c r="AF440" s="99"/>
      <c r="AG440" s="99" t="s">
        <v>5255</v>
      </c>
      <c r="AH440" s="110" t="s">
        <v>8606</v>
      </c>
      <c r="AI440" s="110">
        <v>0.12</v>
      </c>
      <c r="AJ440" s="110">
        <v>1975</v>
      </c>
      <c r="AK440" s="110" t="s">
        <v>89</v>
      </c>
    </row>
    <row r="441" spans="1:37" ht="28.5" customHeight="1" x14ac:dyDescent="0.25">
      <c r="A441" s="459"/>
      <c r="B441" s="459"/>
      <c r="C441" s="459"/>
      <c r="D441" s="410"/>
      <c r="E441" s="99"/>
      <c r="F441" s="99"/>
      <c r="G441" s="99"/>
      <c r="H441" s="99"/>
      <c r="I441" s="99"/>
      <c r="J441" s="99"/>
      <c r="K441" s="99"/>
      <c r="L441" s="99"/>
      <c r="M441" s="99"/>
      <c r="N441" s="99"/>
      <c r="O441" s="99"/>
      <c r="P441" s="99"/>
      <c r="Q441" s="99"/>
      <c r="R441" s="110"/>
      <c r="S441" s="110"/>
      <c r="T441" s="110"/>
      <c r="U441" s="99"/>
      <c r="V441" s="99"/>
      <c r="W441" s="99"/>
      <c r="X441" s="436"/>
      <c r="Y441" s="110"/>
      <c r="Z441" s="99"/>
      <c r="AA441" s="99"/>
      <c r="AB441" s="99"/>
      <c r="AC441" s="99"/>
      <c r="AD441" s="99"/>
      <c r="AE441" s="99"/>
      <c r="AF441" s="99"/>
      <c r="AG441" s="99" t="s">
        <v>5255</v>
      </c>
      <c r="AH441" s="110" t="s">
        <v>8607</v>
      </c>
      <c r="AI441" s="110">
        <v>0.12</v>
      </c>
      <c r="AJ441" s="110">
        <v>2020</v>
      </c>
      <c r="AK441" s="110" t="s">
        <v>8608</v>
      </c>
    </row>
    <row r="442" spans="1:37" ht="28.5" customHeight="1" x14ac:dyDescent="0.25">
      <c r="A442" s="459"/>
      <c r="B442" s="459"/>
      <c r="C442" s="459"/>
      <c r="D442" s="410"/>
      <c r="E442" s="99"/>
      <c r="F442" s="99"/>
      <c r="G442" s="99"/>
      <c r="H442" s="99"/>
      <c r="I442" s="99"/>
      <c r="J442" s="99"/>
      <c r="K442" s="99"/>
      <c r="L442" s="99"/>
      <c r="M442" s="99"/>
      <c r="N442" s="99"/>
      <c r="O442" s="99"/>
      <c r="P442" s="99"/>
      <c r="Q442" s="99"/>
      <c r="R442" s="110"/>
      <c r="S442" s="110"/>
      <c r="T442" s="110"/>
      <c r="U442" s="99"/>
      <c r="V442" s="99"/>
      <c r="W442" s="99"/>
      <c r="X442" s="436"/>
      <c r="Y442" s="110"/>
      <c r="Z442" s="99"/>
      <c r="AA442" s="99"/>
      <c r="AB442" s="99"/>
      <c r="AC442" s="99"/>
      <c r="AD442" s="99"/>
      <c r="AE442" s="99"/>
      <c r="AF442" s="99"/>
      <c r="AG442" s="99" t="s">
        <v>5255</v>
      </c>
      <c r="AH442" s="110" t="s">
        <v>8609</v>
      </c>
      <c r="AI442" s="110">
        <v>0.19</v>
      </c>
      <c r="AJ442" s="110">
        <v>1975</v>
      </c>
      <c r="AK442" s="110" t="s">
        <v>8610</v>
      </c>
    </row>
    <row r="443" spans="1:37" ht="28.5" customHeight="1" x14ac:dyDescent="0.25">
      <c r="A443" s="459"/>
      <c r="B443" s="459"/>
      <c r="C443" s="459"/>
      <c r="D443" s="410"/>
      <c r="E443" s="99"/>
      <c r="F443" s="99"/>
      <c r="G443" s="99"/>
      <c r="H443" s="99"/>
      <c r="I443" s="99"/>
      <c r="J443" s="99"/>
      <c r="K443" s="99"/>
      <c r="L443" s="99"/>
      <c r="M443" s="99"/>
      <c r="N443" s="99"/>
      <c r="O443" s="99"/>
      <c r="P443" s="99"/>
      <c r="Q443" s="99"/>
      <c r="R443" s="110"/>
      <c r="S443" s="110"/>
      <c r="T443" s="110"/>
      <c r="U443" s="99"/>
      <c r="V443" s="99"/>
      <c r="W443" s="99"/>
      <c r="X443" s="436"/>
      <c r="Y443" s="110"/>
      <c r="Z443" s="99"/>
      <c r="AA443" s="99"/>
      <c r="AB443" s="99"/>
      <c r="AC443" s="99"/>
      <c r="AD443" s="99"/>
      <c r="AE443" s="99"/>
      <c r="AF443" s="99"/>
      <c r="AG443" s="99" t="s">
        <v>5255</v>
      </c>
      <c r="AH443" s="110" t="s">
        <v>8611</v>
      </c>
      <c r="AI443" s="110">
        <v>0.19</v>
      </c>
      <c r="AJ443" s="110">
        <v>1975</v>
      </c>
      <c r="AK443" s="110" t="s">
        <v>8610</v>
      </c>
    </row>
    <row r="444" spans="1:37" ht="15" customHeight="1" x14ac:dyDescent="0.25">
      <c r="A444" s="461"/>
      <c r="B444" s="467"/>
      <c r="C444" s="467"/>
      <c r="D444" s="462"/>
      <c r="E444" s="467"/>
      <c r="F444" s="467"/>
      <c r="G444" s="467"/>
      <c r="H444" s="467"/>
      <c r="I444" s="467"/>
      <c r="J444" s="467"/>
      <c r="K444" s="467"/>
      <c r="L444" s="467"/>
      <c r="M444" s="467"/>
      <c r="N444" s="467"/>
      <c r="O444" s="467"/>
      <c r="P444" s="467"/>
      <c r="Q444" s="467"/>
      <c r="R444" s="467"/>
      <c r="S444" s="467"/>
      <c r="T444" s="467"/>
      <c r="U444" s="467"/>
      <c r="V444" s="467"/>
      <c r="W444" s="467"/>
      <c r="X444" s="468"/>
      <c r="Y444" s="467"/>
      <c r="Z444" s="467"/>
      <c r="AA444" s="467"/>
      <c r="AB444" s="467"/>
      <c r="AC444" s="467"/>
      <c r="AD444" s="467"/>
      <c r="AE444" s="467"/>
      <c r="AF444" s="467"/>
      <c r="AG444" s="467"/>
      <c r="AH444" s="467"/>
      <c r="AI444" s="467"/>
      <c r="AJ444" s="467"/>
      <c r="AK444" s="467"/>
    </row>
    <row r="445" spans="1:37" ht="28.5" customHeight="1" x14ac:dyDescent="0.25">
      <c r="A445" s="459">
        <v>32</v>
      </c>
      <c r="B445" s="459"/>
      <c r="C445" s="459" t="s">
        <v>8612</v>
      </c>
      <c r="D445" s="410"/>
      <c r="E445" s="99"/>
      <c r="F445" s="99"/>
      <c r="G445" s="99"/>
      <c r="H445" s="99"/>
      <c r="I445" s="99"/>
      <c r="J445" s="99"/>
      <c r="K445" s="99"/>
      <c r="L445" s="99"/>
      <c r="M445" s="99" t="s">
        <v>8613</v>
      </c>
      <c r="N445" s="110" t="s">
        <v>8614</v>
      </c>
      <c r="O445" s="110">
        <v>0.3</v>
      </c>
      <c r="P445" s="110">
        <v>2007</v>
      </c>
      <c r="Q445" s="110" t="s">
        <v>7773</v>
      </c>
      <c r="R445" s="110"/>
      <c r="S445" s="110"/>
      <c r="T445" s="110"/>
      <c r="U445" s="99"/>
      <c r="V445" s="99"/>
      <c r="W445" s="99"/>
      <c r="X445" s="436"/>
      <c r="Y445" s="110"/>
      <c r="Z445" s="99"/>
      <c r="AA445" s="99"/>
      <c r="AB445" s="99"/>
      <c r="AC445" s="99"/>
      <c r="AD445" s="99"/>
      <c r="AE445" s="99"/>
      <c r="AF445" s="99"/>
      <c r="AG445" s="99"/>
      <c r="AH445" s="110"/>
      <c r="AI445" s="110"/>
      <c r="AJ445" s="110"/>
      <c r="AK445" s="110"/>
    </row>
    <row r="446" spans="1:37" ht="28.5" customHeight="1" x14ac:dyDescent="0.25">
      <c r="A446" s="459"/>
      <c r="B446" s="459"/>
      <c r="C446" s="459"/>
      <c r="D446" s="410"/>
      <c r="E446" s="99"/>
      <c r="F446" s="99"/>
      <c r="G446" s="99"/>
      <c r="H446" s="99"/>
      <c r="I446" s="99"/>
      <c r="J446" s="99"/>
      <c r="K446" s="99"/>
      <c r="L446" s="99"/>
      <c r="M446" s="99"/>
      <c r="N446" s="99"/>
      <c r="O446" s="99"/>
      <c r="P446" s="99"/>
      <c r="Q446" s="99"/>
      <c r="R446" s="110" t="s">
        <v>6543</v>
      </c>
      <c r="S446" s="110" t="s">
        <v>8615</v>
      </c>
      <c r="T446" s="99">
        <v>1971</v>
      </c>
      <c r="U446" s="110" t="s">
        <v>1642</v>
      </c>
      <c r="V446" s="110">
        <f>2*400</f>
        <v>800</v>
      </c>
      <c r="W446" s="110"/>
      <c r="X446" s="409"/>
      <c r="Y446" s="110"/>
      <c r="Z446" s="99"/>
      <c r="AA446" s="99"/>
      <c r="AB446" s="99"/>
      <c r="AC446" s="99"/>
      <c r="AD446" s="99"/>
      <c r="AE446" s="99"/>
      <c r="AF446" s="99"/>
      <c r="AG446" s="99"/>
      <c r="AH446" s="110"/>
      <c r="AI446" s="110"/>
      <c r="AJ446" s="110"/>
      <c r="AK446" s="110"/>
    </row>
    <row r="447" spans="1:37" ht="28.5" customHeight="1" x14ac:dyDescent="0.25">
      <c r="A447" s="459"/>
      <c r="B447" s="459"/>
      <c r="C447" s="459"/>
      <c r="D447" s="410"/>
      <c r="E447" s="99"/>
      <c r="F447" s="99"/>
      <c r="G447" s="99"/>
      <c r="H447" s="99"/>
      <c r="I447" s="99"/>
      <c r="J447" s="99"/>
      <c r="K447" s="99"/>
      <c r="L447" s="99"/>
      <c r="M447" s="99"/>
      <c r="N447" s="99"/>
      <c r="O447" s="99"/>
      <c r="P447" s="99"/>
      <c r="Q447" s="99"/>
      <c r="R447" s="110"/>
      <c r="S447" s="110"/>
      <c r="T447" s="110"/>
      <c r="U447" s="99"/>
      <c r="V447" s="99"/>
      <c r="W447" s="99"/>
      <c r="X447" s="436"/>
      <c r="Y447" s="110"/>
      <c r="Z447" s="99"/>
      <c r="AA447" s="99"/>
      <c r="AB447" s="99"/>
      <c r="AC447" s="99"/>
      <c r="AD447" s="99"/>
      <c r="AE447" s="99"/>
      <c r="AF447" s="99"/>
      <c r="AG447" s="99" t="s">
        <v>4977</v>
      </c>
      <c r="AH447" s="110" t="s">
        <v>8616</v>
      </c>
      <c r="AI447" s="110">
        <v>0.2</v>
      </c>
      <c r="AJ447" s="110">
        <v>1977</v>
      </c>
      <c r="AK447" s="110" t="s">
        <v>8617</v>
      </c>
    </row>
    <row r="448" spans="1:37" ht="28.5" customHeight="1" x14ac:dyDescent="0.25">
      <c r="A448" s="459"/>
      <c r="B448" s="459"/>
      <c r="C448" s="459"/>
      <c r="D448" s="410"/>
      <c r="E448" s="99"/>
      <c r="F448" s="99"/>
      <c r="G448" s="99"/>
      <c r="H448" s="99"/>
      <c r="I448" s="99"/>
      <c r="J448" s="99"/>
      <c r="K448" s="99"/>
      <c r="L448" s="99"/>
      <c r="M448" s="99"/>
      <c r="N448" s="99"/>
      <c r="O448" s="99"/>
      <c r="P448" s="99"/>
      <c r="Q448" s="99"/>
      <c r="R448" s="110"/>
      <c r="S448" s="110"/>
      <c r="T448" s="110"/>
      <c r="U448" s="99"/>
      <c r="V448" s="99"/>
      <c r="W448" s="99"/>
      <c r="X448" s="436"/>
      <c r="Y448" s="110"/>
      <c r="Z448" s="99"/>
      <c r="AA448" s="99"/>
      <c r="AB448" s="99"/>
      <c r="AC448" s="99"/>
      <c r="AD448" s="99"/>
      <c r="AE448" s="99"/>
      <c r="AF448" s="99"/>
      <c r="AG448" s="99" t="s">
        <v>4977</v>
      </c>
      <c r="AH448" s="110" t="s">
        <v>8618</v>
      </c>
      <c r="AI448" s="110">
        <v>0.2</v>
      </c>
      <c r="AJ448" s="110">
        <v>1977</v>
      </c>
      <c r="AK448" s="110" t="s">
        <v>8619</v>
      </c>
    </row>
    <row r="449" spans="1:37" ht="28.5" customHeight="1" x14ac:dyDescent="0.25">
      <c r="A449" s="459"/>
      <c r="B449" s="459"/>
      <c r="C449" s="459"/>
      <c r="D449" s="410"/>
      <c r="E449" s="99"/>
      <c r="F449" s="99"/>
      <c r="G449" s="99"/>
      <c r="H449" s="99"/>
      <c r="I449" s="99"/>
      <c r="J449" s="99"/>
      <c r="K449" s="99"/>
      <c r="L449" s="99"/>
      <c r="M449" s="99"/>
      <c r="N449" s="99"/>
      <c r="O449" s="99"/>
      <c r="P449" s="99"/>
      <c r="Q449" s="99"/>
      <c r="R449" s="110"/>
      <c r="S449" s="110"/>
      <c r="T449" s="110"/>
      <c r="U449" s="99"/>
      <c r="V449" s="99"/>
      <c r="W449" s="99"/>
      <c r="X449" s="436"/>
      <c r="Y449" s="110"/>
      <c r="Z449" s="99"/>
      <c r="AA449" s="99"/>
      <c r="AB449" s="99"/>
      <c r="AC449" s="99"/>
      <c r="AD449" s="99"/>
      <c r="AE449" s="99"/>
      <c r="AF449" s="99"/>
      <c r="AG449" s="99" t="s">
        <v>4977</v>
      </c>
      <c r="AH449" s="110" t="s">
        <v>8620</v>
      </c>
      <c r="AI449" s="110">
        <v>0.06</v>
      </c>
      <c r="AJ449" s="110">
        <v>1977</v>
      </c>
      <c r="AK449" s="110" t="s">
        <v>8621</v>
      </c>
    </row>
    <row r="450" spans="1:37" ht="28.5" customHeight="1" x14ac:dyDescent="0.25">
      <c r="A450" s="459"/>
      <c r="B450" s="459"/>
      <c r="C450" s="459"/>
      <c r="D450" s="410"/>
      <c r="E450" s="99"/>
      <c r="F450" s="99"/>
      <c r="G450" s="99"/>
      <c r="H450" s="99"/>
      <c r="I450" s="99"/>
      <c r="J450" s="99"/>
      <c r="K450" s="99"/>
      <c r="L450" s="99"/>
      <c r="M450" s="99"/>
      <c r="N450" s="99"/>
      <c r="O450" s="99"/>
      <c r="P450" s="99"/>
      <c r="Q450" s="99"/>
      <c r="R450" s="110"/>
      <c r="S450" s="110"/>
      <c r="T450" s="110"/>
      <c r="U450" s="99"/>
      <c r="V450" s="99"/>
      <c r="W450" s="99"/>
      <c r="X450" s="436"/>
      <c r="Y450" s="110"/>
      <c r="Z450" s="99"/>
      <c r="AA450" s="99"/>
      <c r="AB450" s="99"/>
      <c r="AC450" s="99"/>
      <c r="AD450" s="99"/>
      <c r="AE450" s="99"/>
      <c r="AF450" s="99"/>
      <c r="AG450" s="99" t="s">
        <v>4977</v>
      </c>
      <c r="AH450" s="110" t="s">
        <v>8622</v>
      </c>
      <c r="AI450" s="110">
        <v>0.06</v>
      </c>
      <c r="AJ450" s="110">
        <v>1977</v>
      </c>
      <c r="AK450" s="110" t="s">
        <v>8621</v>
      </c>
    </row>
    <row r="451" spans="1:37" ht="28.5" customHeight="1" x14ac:dyDescent="0.25">
      <c r="A451" s="459"/>
      <c r="B451" s="459"/>
      <c r="C451" s="459"/>
      <c r="D451" s="410"/>
      <c r="E451" s="99"/>
      <c r="F451" s="99"/>
      <c r="G451" s="99"/>
      <c r="H451" s="99"/>
      <c r="I451" s="99"/>
      <c r="J451" s="99"/>
      <c r="K451" s="99"/>
      <c r="L451" s="99"/>
      <c r="M451" s="99"/>
      <c r="N451" s="99"/>
      <c r="O451" s="99"/>
      <c r="P451" s="99"/>
      <c r="Q451" s="99"/>
      <c r="R451" s="110"/>
      <c r="S451" s="110"/>
      <c r="T451" s="110"/>
      <c r="U451" s="99"/>
      <c r="V451" s="99"/>
      <c r="W451" s="99"/>
      <c r="X451" s="436"/>
      <c r="Y451" s="110"/>
      <c r="Z451" s="99"/>
      <c r="AA451" s="99"/>
      <c r="AB451" s="99"/>
      <c r="AC451" s="99"/>
      <c r="AD451" s="99"/>
      <c r="AE451" s="99"/>
      <c r="AF451" s="99"/>
      <c r="AG451" s="99" t="s">
        <v>4977</v>
      </c>
      <c r="AH451" s="110" t="s">
        <v>8623</v>
      </c>
      <c r="AI451" s="110">
        <v>0.06</v>
      </c>
      <c r="AJ451" s="110">
        <v>1977</v>
      </c>
      <c r="AK451" s="110" t="s">
        <v>8624</v>
      </c>
    </row>
    <row r="452" spans="1:37" ht="28.5" customHeight="1" x14ac:dyDescent="0.25">
      <c r="A452" s="459"/>
      <c r="B452" s="459"/>
      <c r="C452" s="459"/>
      <c r="D452" s="410"/>
      <c r="E452" s="99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  <c r="Q452" s="99"/>
      <c r="R452" s="110"/>
      <c r="S452" s="110"/>
      <c r="T452" s="110"/>
      <c r="U452" s="99"/>
      <c r="V452" s="99"/>
      <c r="W452" s="99"/>
      <c r="X452" s="436"/>
      <c r="Y452" s="110"/>
      <c r="Z452" s="99"/>
      <c r="AA452" s="99"/>
      <c r="AB452" s="99"/>
      <c r="AC452" s="99"/>
      <c r="AD452" s="99"/>
      <c r="AE452" s="99"/>
      <c r="AF452" s="99"/>
      <c r="AG452" s="99" t="s">
        <v>4977</v>
      </c>
      <c r="AH452" s="110" t="s">
        <v>8625</v>
      </c>
      <c r="AI452" s="110">
        <v>0.06</v>
      </c>
      <c r="AJ452" s="110">
        <v>1977</v>
      </c>
      <c r="AK452" s="110" t="s">
        <v>8320</v>
      </c>
    </row>
    <row r="453" spans="1:37" ht="28.5" customHeight="1" x14ac:dyDescent="0.25">
      <c r="A453" s="459"/>
      <c r="B453" s="459"/>
      <c r="C453" s="459"/>
      <c r="D453" s="410"/>
      <c r="E453" s="99"/>
      <c r="F453" s="99"/>
      <c r="G453" s="99"/>
      <c r="H453" s="99"/>
      <c r="I453" s="99"/>
      <c r="J453" s="99"/>
      <c r="K453" s="99"/>
      <c r="L453" s="99"/>
      <c r="M453" s="99"/>
      <c r="N453" s="99"/>
      <c r="O453" s="99"/>
      <c r="P453" s="99"/>
      <c r="Q453" s="99"/>
      <c r="R453" s="110"/>
      <c r="S453" s="110"/>
      <c r="T453" s="110"/>
      <c r="U453" s="99"/>
      <c r="V453" s="99"/>
      <c r="W453" s="99"/>
      <c r="X453" s="436"/>
      <c r="Y453" s="110"/>
      <c r="Z453" s="99"/>
      <c r="AA453" s="99"/>
      <c r="AB453" s="99"/>
      <c r="AC453" s="99"/>
      <c r="AD453" s="99"/>
      <c r="AE453" s="99"/>
      <c r="AF453" s="99"/>
      <c r="AG453" s="99" t="s">
        <v>4977</v>
      </c>
      <c r="AH453" s="110" t="s">
        <v>8626</v>
      </c>
      <c r="AI453" s="110">
        <v>0.11</v>
      </c>
      <c r="AJ453" s="110">
        <v>2016</v>
      </c>
      <c r="AK453" s="110" t="s">
        <v>385</v>
      </c>
    </row>
    <row r="454" spans="1:37" ht="28.5" customHeight="1" x14ac:dyDescent="0.25">
      <c r="A454" s="459"/>
      <c r="B454" s="459"/>
      <c r="C454" s="459"/>
      <c r="D454" s="410"/>
      <c r="E454" s="99"/>
      <c r="F454" s="99"/>
      <c r="G454" s="99"/>
      <c r="H454" s="99"/>
      <c r="I454" s="99"/>
      <c r="J454" s="99"/>
      <c r="K454" s="99"/>
      <c r="L454" s="99"/>
      <c r="M454" s="99"/>
      <c r="N454" s="99"/>
      <c r="O454" s="99"/>
      <c r="P454" s="99"/>
      <c r="Q454" s="99"/>
      <c r="R454" s="110"/>
      <c r="S454" s="110"/>
      <c r="T454" s="110"/>
      <c r="U454" s="99"/>
      <c r="V454" s="99"/>
      <c r="W454" s="99"/>
      <c r="X454" s="436"/>
      <c r="Y454" s="110"/>
      <c r="Z454" s="99"/>
      <c r="AA454" s="99"/>
      <c r="AB454" s="99"/>
      <c r="AC454" s="99"/>
      <c r="AD454" s="99"/>
      <c r="AE454" s="99"/>
      <c r="AF454" s="99"/>
      <c r="AG454" s="99" t="s">
        <v>4977</v>
      </c>
      <c r="AH454" s="110" t="s">
        <v>8627</v>
      </c>
      <c r="AI454" s="110">
        <v>0.1</v>
      </c>
      <c r="AJ454" s="110">
        <v>1977</v>
      </c>
      <c r="AK454" s="110" t="s">
        <v>8628</v>
      </c>
    </row>
    <row r="455" spans="1:37" ht="28.5" customHeight="1" x14ac:dyDescent="0.25">
      <c r="A455" s="459"/>
      <c r="B455" s="459"/>
      <c r="C455" s="459"/>
      <c r="D455" s="410"/>
      <c r="E455" s="99"/>
      <c r="F455" s="99"/>
      <c r="G455" s="99"/>
      <c r="H455" s="99"/>
      <c r="I455" s="99"/>
      <c r="J455" s="99"/>
      <c r="K455" s="99"/>
      <c r="L455" s="99"/>
      <c r="M455" s="99"/>
      <c r="N455" s="99"/>
      <c r="O455" s="99"/>
      <c r="P455" s="99"/>
      <c r="Q455" s="99"/>
      <c r="R455" s="110"/>
      <c r="S455" s="110"/>
      <c r="T455" s="110"/>
      <c r="U455" s="99"/>
      <c r="V455" s="99"/>
      <c r="W455" s="99"/>
      <c r="X455" s="436"/>
      <c r="Y455" s="110"/>
      <c r="Z455" s="99"/>
      <c r="AA455" s="99"/>
      <c r="AB455" s="99"/>
      <c r="AC455" s="99"/>
      <c r="AD455" s="99"/>
      <c r="AE455" s="99"/>
      <c r="AF455" s="99"/>
      <c r="AG455" s="99" t="s">
        <v>4977</v>
      </c>
      <c r="AH455" s="110" t="s">
        <v>8629</v>
      </c>
      <c r="AI455" s="110">
        <v>5.5E-2</v>
      </c>
      <c r="AJ455" s="110">
        <v>1977</v>
      </c>
      <c r="AK455" s="110" t="s">
        <v>3053</v>
      </c>
    </row>
    <row r="456" spans="1:37" ht="28.5" customHeight="1" x14ac:dyDescent="0.25">
      <c r="A456" s="459"/>
      <c r="B456" s="459"/>
      <c r="C456" s="459"/>
      <c r="D456" s="410"/>
      <c r="E456" s="99"/>
      <c r="F456" s="99"/>
      <c r="G456" s="99"/>
      <c r="H456" s="99"/>
      <c r="I456" s="99"/>
      <c r="J456" s="99"/>
      <c r="K456" s="99"/>
      <c r="L456" s="99"/>
      <c r="M456" s="99"/>
      <c r="N456" s="99"/>
      <c r="O456" s="99"/>
      <c r="P456" s="99"/>
      <c r="Q456" s="99"/>
      <c r="R456" s="110"/>
      <c r="S456" s="110"/>
      <c r="T456" s="110"/>
      <c r="U456" s="99"/>
      <c r="V456" s="99"/>
      <c r="W456" s="99"/>
      <c r="X456" s="436"/>
      <c r="Y456" s="110"/>
      <c r="Z456" s="99"/>
      <c r="AA456" s="99"/>
      <c r="AB456" s="99"/>
      <c r="AC456" s="99"/>
      <c r="AD456" s="99"/>
      <c r="AE456" s="99"/>
      <c r="AF456" s="99"/>
      <c r="AG456" s="99" t="s">
        <v>4977</v>
      </c>
      <c r="AH456" s="110" t="s">
        <v>8630</v>
      </c>
      <c r="AI456" s="110">
        <v>0.1</v>
      </c>
      <c r="AJ456" s="110">
        <v>1977</v>
      </c>
      <c r="AK456" s="110" t="s">
        <v>8628</v>
      </c>
    </row>
    <row r="457" spans="1:37" ht="28.5" customHeight="1" x14ac:dyDescent="0.25">
      <c r="A457" s="459"/>
      <c r="B457" s="459"/>
      <c r="C457" s="459"/>
      <c r="D457" s="410"/>
      <c r="E457" s="99"/>
      <c r="F457" s="99"/>
      <c r="G457" s="99"/>
      <c r="H457" s="99"/>
      <c r="I457" s="99"/>
      <c r="J457" s="99"/>
      <c r="K457" s="99"/>
      <c r="L457" s="99"/>
      <c r="M457" s="99"/>
      <c r="N457" s="99"/>
      <c r="O457" s="99"/>
      <c r="P457" s="99"/>
      <c r="Q457" s="99"/>
      <c r="R457" s="110"/>
      <c r="S457" s="110"/>
      <c r="T457" s="110"/>
      <c r="U457" s="99"/>
      <c r="V457" s="99"/>
      <c r="W457" s="99"/>
      <c r="X457" s="436"/>
      <c r="Y457" s="110"/>
      <c r="Z457" s="99"/>
      <c r="AA457" s="99"/>
      <c r="AB457" s="99"/>
      <c r="AC457" s="99"/>
      <c r="AD457" s="99"/>
      <c r="AE457" s="99"/>
      <c r="AF457" s="99"/>
      <c r="AG457" s="99" t="s">
        <v>4977</v>
      </c>
      <c r="AH457" s="110" t="s">
        <v>8631</v>
      </c>
      <c r="AI457" s="110">
        <v>0.15</v>
      </c>
      <c r="AJ457" s="110">
        <v>1977</v>
      </c>
      <c r="AK457" s="110" t="s">
        <v>8628</v>
      </c>
    </row>
    <row r="458" spans="1:37" ht="28.5" customHeight="1" x14ac:dyDescent="0.25">
      <c r="A458" s="459"/>
      <c r="B458" s="110"/>
      <c r="C458" s="445"/>
      <c r="D458" s="410"/>
      <c r="E458" s="99"/>
      <c r="F458" s="99"/>
      <c r="G458" s="99"/>
      <c r="H458" s="99"/>
      <c r="I458" s="99"/>
      <c r="J458" s="99"/>
      <c r="K458" s="99"/>
      <c r="L458" s="99"/>
      <c r="M458" s="99"/>
      <c r="N458" s="99"/>
      <c r="O458" s="99"/>
      <c r="P458" s="99"/>
      <c r="Q458" s="99"/>
      <c r="R458" s="110"/>
      <c r="S458" s="110"/>
      <c r="T458" s="110"/>
      <c r="U458" s="99"/>
      <c r="V458" s="99"/>
      <c r="W458" s="99"/>
      <c r="X458" s="436"/>
      <c r="Y458" s="110"/>
      <c r="Z458" s="99"/>
      <c r="AA458" s="99"/>
      <c r="AB458" s="99"/>
      <c r="AC458" s="99"/>
      <c r="AD458" s="99"/>
      <c r="AE458" s="99"/>
      <c r="AF458" s="99"/>
      <c r="AG458" s="110" t="s">
        <v>8632</v>
      </c>
      <c r="AH458" s="110" t="s">
        <v>8633</v>
      </c>
      <c r="AI458" s="110">
        <v>0.11</v>
      </c>
      <c r="AJ458" s="110">
        <v>1977</v>
      </c>
      <c r="AK458" s="110" t="s">
        <v>164</v>
      </c>
    </row>
    <row r="459" spans="1:37" ht="28.5" customHeight="1" x14ac:dyDescent="0.25">
      <c r="A459" s="459"/>
      <c r="B459" s="110"/>
      <c r="C459" s="445"/>
      <c r="D459" s="410"/>
      <c r="E459" s="99"/>
      <c r="F459" s="99"/>
      <c r="G459" s="99"/>
      <c r="H459" s="99"/>
      <c r="I459" s="99"/>
      <c r="J459" s="99"/>
      <c r="K459" s="99"/>
      <c r="L459" s="99"/>
      <c r="M459" s="99"/>
      <c r="N459" s="99"/>
      <c r="O459" s="99"/>
      <c r="P459" s="99"/>
      <c r="Q459" s="99"/>
      <c r="R459" s="110"/>
      <c r="S459" s="110"/>
      <c r="T459" s="110"/>
      <c r="U459" s="99"/>
      <c r="V459" s="99"/>
      <c r="W459" s="99"/>
      <c r="X459" s="436"/>
      <c r="Y459" s="110"/>
      <c r="Z459" s="99"/>
      <c r="AA459" s="99"/>
      <c r="AB459" s="99"/>
      <c r="AC459" s="99"/>
      <c r="AD459" s="99"/>
      <c r="AE459" s="99"/>
      <c r="AF459" s="99"/>
      <c r="AG459" s="110" t="s">
        <v>8632</v>
      </c>
      <c r="AH459" s="110" t="s">
        <v>8634</v>
      </c>
      <c r="AI459" s="110">
        <v>0.11</v>
      </c>
      <c r="AJ459" s="110">
        <v>1977</v>
      </c>
      <c r="AK459" s="110" t="s">
        <v>164</v>
      </c>
    </row>
    <row r="460" spans="1:37" ht="28.5" customHeight="1" x14ac:dyDescent="0.25">
      <c r="A460" s="459"/>
      <c r="B460" s="110"/>
      <c r="C460" s="445"/>
      <c r="D460" s="410"/>
      <c r="E460" s="99"/>
      <c r="F460" s="99"/>
      <c r="G460" s="99"/>
      <c r="H460" s="99"/>
      <c r="I460" s="99"/>
      <c r="J460" s="99"/>
      <c r="K460" s="99"/>
      <c r="L460" s="99"/>
      <c r="M460" s="99"/>
      <c r="N460" s="99"/>
      <c r="O460" s="99"/>
      <c r="P460" s="99"/>
      <c r="Q460" s="99"/>
      <c r="R460" s="110"/>
      <c r="S460" s="110"/>
      <c r="T460" s="110"/>
      <c r="U460" s="99"/>
      <c r="V460" s="99"/>
      <c r="W460" s="99"/>
      <c r="X460" s="436"/>
      <c r="Y460" s="110"/>
      <c r="Z460" s="99"/>
      <c r="AA460" s="99"/>
      <c r="AB460" s="99"/>
      <c r="AC460" s="99"/>
      <c r="AD460" s="99"/>
      <c r="AE460" s="99"/>
      <c r="AF460" s="99"/>
      <c r="AG460" s="99" t="s">
        <v>4977</v>
      </c>
      <c r="AH460" s="110" t="s">
        <v>8635</v>
      </c>
      <c r="AI460" s="110">
        <v>0.04</v>
      </c>
      <c r="AJ460" s="110">
        <v>1977</v>
      </c>
      <c r="AK460" s="110" t="s">
        <v>416</v>
      </c>
    </row>
    <row r="461" spans="1:37" ht="15.75" customHeight="1" x14ac:dyDescent="0.25">
      <c r="A461" s="461"/>
      <c r="B461" s="462"/>
      <c r="C461" s="462"/>
      <c r="D461" s="462"/>
      <c r="E461" s="462"/>
      <c r="F461" s="462"/>
      <c r="G461" s="462"/>
      <c r="H461" s="462"/>
      <c r="I461" s="462"/>
      <c r="J461" s="462"/>
      <c r="K461" s="462"/>
      <c r="L461" s="462"/>
      <c r="M461" s="462"/>
      <c r="N461" s="462"/>
      <c r="O461" s="462"/>
      <c r="P461" s="462"/>
      <c r="Q461" s="462"/>
      <c r="R461" s="462"/>
      <c r="S461" s="462"/>
      <c r="T461" s="462"/>
      <c r="U461" s="462"/>
      <c r="V461" s="462"/>
      <c r="W461" s="462"/>
      <c r="X461" s="463"/>
      <c r="Y461" s="462"/>
      <c r="Z461" s="462"/>
      <c r="AA461" s="462"/>
      <c r="AB461" s="462"/>
      <c r="AC461" s="462"/>
      <c r="AD461" s="462"/>
      <c r="AE461" s="462"/>
      <c r="AF461" s="462"/>
      <c r="AG461" s="462"/>
      <c r="AH461" s="462"/>
      <c r="AI461" s="462"/>
      <c r="AJ461" s="462"/>
      <c r="AK461" s="462"/>
    </row>
    <row r="462" spans="1:37" ht="28.5" customHeight="1" x14ac:dyDescent="0.25">
      <c r="A462" s="459">
        <v>33</v>
      </c>
      <c r="B462" s="459"/>
      <c r="C462" s="459" t="s">
        <v>8636</v>
      </c>
      <c r="D462" s="410"/>
      <c r="E462" s="99"/>
      <c r="F462" s="99"/>
      <c r="G462" s="99"/>
      <c r="H462" s="99"/>
      <c r="I462" s="99"/>
      <c r="J462" s="99"/>
      <c r="K462" s="99"/>
      <c r="L462" s="99"/>
      <c r="M462" s="99" t="s">
        <v>8637</v>
      </c>
      <c r="N462" s="110" t="s">
        <v>8638</v>
      </c>
      <c r="O462" s="110">
        <v>0.25</v>
      </c>
      <c r="P462" s="110">
        <v>2007</v>
      </c>
      <c r="Q462" s="110" t="s">
        <v>7773</v>
      </c>
      <c r="R462" s="99"/>
      <c r="S462" s="99"/>
      <c r="T462" s="99"/>
      <c r="U462" s="99"/>
      <c r="V462" s="99"/>
      <c r="W462" s="99"/>
      <c r="X462" s="436"/>
      <c r="Y462" s="110"/>
      <c r="Z462" s="99"/>
      <c r="AA462" s="99"/>
      <c r="AB462" s="99"/>
      <c r="AC462" s="99"/>
      <c r="AD462" s="99"/>
      <c r="AE462" s="99"/>
      <c r="AF462" s="99"/>
      <c r="AG462" s="99"/>
      <c r="AH462" s="110"/>
      <c r="AI462" s="110"/>
      <c r="AJ462" s="110"/>
      <c r="AK462" s="110"/>
    </row>
    <row r="463" spans="1:37" ht="28.5" customHeight="1" x14ac:dyDescent="0.25">
      <c r="A463" s="459"/>
      <c r="B463" s="110"/>
      <c r="C463" s="445"/>
      <c r="D463" s="410"/>
      <c r="E463" s="99"/>
      <c r="F463" s="99"/>
      <c r="G463" s="99"/>
      <c r="H463" s="99"/>
      <c r="I463" s="99"/>
      <c r="J463" s="99"/>
      <c r="K463" s="99"/>
      <c r="L463" s="99"/>
      <c r="M463" s="99"/>
      <c r="N463" s="99"/>
      <c r="O463" s="99"/>
      <c r="P463" s="99"/>
      <c r="Q463" s="99"/>
      <c r="R463" s="110" t="s">
        <v>8639</v>
      </c>
      <c r="S463" s="110" t="s">
        <v>8640</v>
      </c>
      <c r="T463" s="99">
        <v>1977</v>
      </c>
      <c r="U463" s="110" t="s">
        <v>1642</v>
      </c>
      <c r="V463" s="110">
        <f>630+400</f>
        <v>1030</v>
      </c>
      <c r="W463" s="110"/>
      <c r="X463" s="409"/>
      <c r="Y463" s="110"/>
      <c r="Z463" s="99"/>
      <c r="AA463" s="99"/>
      <c r="AB463" s="99"/>
      <c r="AC463" s="99"/>
      <c r="AD463" s="99"/>
      <c r="AE463" s="99"/>
      <c r="AF463" s="99"/>
      <c r="AG463" s="99"/>
      <c r="AH463" s="110"/>
      <c r="AI463" s="110"/>
      <c r="AJ463" s="110"/>
      <c r="AK463" s="110"/>
    </row>
    <row r="464" spans="1:37" ht="28.5" customHeight="1" x14ac:dyDescent="0.25">
      <c r="A464" s="459"/>
      <c r="B464" s="110"/>
      <c r="C464" s="445"/>
      <c r="D464" s="410"/>
      <c r="E464" s="99"/>
      <c r="F464" s="99"/>
      <c r="G464" s="99"/>
      <c r="H464" s="99"/>
      <c r="I464" s="99"/>
      <c r="J464" s="99"/>
      <c r="K464" s="99"/>
      <c r="L464" s="99"/>
      <c r="M464" s="99" t="s">
        <v>8637</v>
      </c>
      <c r="N464" s="110" t="s">
        <v>8641</v>
      </c>
      <c r="O464" s="110">
        <v>0.36</v>
      </c>
      <c r="P464" s="110">
        <v>1979</v>
      </c>
      <c r="Q464" s="110" t="s">
        <v>1598</v>
      </c>
      <c r="R464" s="110"/>
      <c r="S464" s="110"/>
      <c r="T464" s="110"/>
      <c r="U464" s="99"/>
      <c r="V464" s="99"/>
      <c r="W464" s="99"/>
      <c r="X464" s="436"/>
      <c r="Y464" s="110"/>
      <c r="Z464" s="99"/>
      <c r="AA464" s="99"/>
      <c r="AB464" s="99"/>
      <c r="AC464" s="99"/>
      <c r="AD464" s="99"/>
      <c r="AE464" s="99"/>
      <c r="AF464" s="99"/>
      <c r="AG464" s="99"/>
      <c r="AH464" s="110"/>
      <c r="AI464" s="110"/>
      <c r="AJ464" s="110"/>
      <c r="AK464" s="110"/>
    </row>
    <row r="465" spans="1:37" ht="28.5" customHeight="1" x14ac:dyDescent="0.25">
      <c r="A465" s="459"/>
      <c r="B465" s="110"/>
      <c r="C465" s="445"/>
      <c r="D465" s="410"/>
      <c r="E465" s="99"/>
      <c r="F465" s="99"/>
      <c r="G465" s="99"/>
      <c r="H465" s="99"/>
      <c r="I465" s="99"/>
      <c r="J465" s="99"/>
      <c r="K465" s="99"/>
      <c r="L465" s="99"/>
      <c r="M465" s="99"/>
      <c r="N465" s="99"/>
      <c r="O465" s="99"/>
      <c r="P465" s="99"/>
      <c r="Q465" s="99"/>
      <c r="R465" s="110"/>
      <c r="S465" s="110"/>
      <c r="T465" s="110"/>
      <c r="U465" s="99"/>
      <c r="V465" s="99"/>
      <c r="W465" s="99"/>
      <c r="X465" s="436"/>
      <c r="Y465" s="110"/>
      <c r="Z465" s="99"/>
      <c r="AA465" s="99"/>
      <c r="AB465" s="99"/>
      <c r="AC465" s="99"/>
      <c r="AD465" s="99"/>
      <c r="AE465" s="99"/>
      <c r="AF465" s="99"/>
      <c r="AG465" s="99" t="s">
        <v>8642</v>
      </c>
      <c r="AH465" s="110" t="s">
        <v>8643</v>
      </c>
      <c r="AI465" s="110">
        <v>0.14000000000000001</v>
      </c>
      <c r="AJ465" s="110">
        <v>1980</v>
      </c>
      <c r="AK465" s="110" t="s">
        <v>1367</v>
      </c>
    </row>
    <row r="466" spans="1:37" ht="28.5" customHeight="1" x14ac:dyDescent="0.25">
      <c r="A466" s="459"/>
      <c r="B466" s="110"/>
      <c r="C466" s="445"/>
      <c r="D466" s="410"/>
      <c r="E466" s="99"/>
      <c r="F466" s="99"/>
      <c r="G466" s="99"/>
      <c r="H466" s="99"/>
      <c r="I466" s="99"/>
      <c r="J466" s="99"/>
      <c r="K466" s="99"/>
      <c r="L466" s="99"/>
      <c r="M466" s="99"/>
      <c r="N466" s="99"/>
      <c r="O466" s="99"/>
      <c r="P466" s="99"/>
      <c r="Q466" s="99"/>
      <c r="R466" s="110"/>
      <c r="S466" s="110"/>
      <c r="T466" s="110"/>
      <c r="U466" s="99"/>
      <c r="V466" s="99"/>
      <c r="W466" s="99"/>
      <c r="X466" s="436"/>
      <c r="Y466" s="110"/>
      <c r="Z466" s="99"/>
      <c r="AA466" s="99"/>
      <c r="AB466" s="99"/>
      <c r="AC466" s="99"/>
      <c r="AD466" s="99"/>
      <c r="AE466" s="99"/>
      <c r="AF466" s="99"/>
      <c r="AG466" s="99" t="s">
        <v>8642</v>
      </c>
      <c r="AH466" s="110" t="s">
        <v>8644</v>
      </c>
      <c r="AI466" s="110">
        <v>0.04</v>
      </c>
      <c r="AJ466" s="110">
        <v>1980</v>
      </c>
      <c r="AK466" s="110" t="s">
        <v>1404</v>
      </c>
    </row>
    <row r="467" spans="1:37" ht="28.5" customHeight="1" x14ac:dyDescent="0.25">
      <c r="A467" s="459"/>
      <c r="B467" s="110"/>
      <c r="C467" s="445"/>
      <c r="D467" s="410"/>
      <c r="E467" s="99"/>
      <c r="F467" s="99"/>
      <c r="G467" s="99"/>
      <c r="H467" s="99"/>
      <c r="I467" s="99"/>
      <c r="J467" s="99"/>
      <c r="K467" s="99"/>
      <c r="L467" s="99"/>
      <c r="M467" s="99"/>
      <c r="N467" s="99"/>
      <c r="O467" s="99"/>
      <c r="P467" s="99"/>
      <c r="Q467" s="99"/>
      <c r="R467" s="110"/>
      <c r="S467" s="110"/>
      <c r="T467" s="110"/>
      <c r="U467" s="99"/>
      <c r="V467" s="99"/>
      <c r="W467" s="99"/>
      <c r="X467" s="436"/>
      <c r="Y467" s="110"/>
      <c r="Z467" s="99"/>
      <c r="AA467" s="99"/>
      <c r="AB467" s="99"/>
      <c r="AC467" s="99"/>
      <c r="AD467" s="99"/>
      <c r="AE467" s="99"/>
      <c r="AF467" s="99"/>
      <c r="AG467" s="99" t="s">
        <v>8642</v>
      </c>
      <c r="AH467" s="110" t="s">
        <v>8645</v>
      </c>
      <c r="AI467" s="110">
        <v>0.04</v>
      </c>
      <c r="AJ467" s="110">
        <v>1980</v>
      </c>
      <c r="AK467" s="110" t="s">
        <v>1404</v>
      </c>
    </row>
    <row r="468" spans="1:37" ht="28.5" customHeight="1" x14ac:dyDescent="0.25">
      <c r="A468" s="459"/>
      <c r="B468" s="110"/>
      <c r="C468" s="445"/>
      <c r="D468" s="410"/>
      <c r="E468" s="99"/>
      <c r="F468" s="99"/>
      <c r="G468" s="99"/>
      <c r="H468" s="99"/>
      <c r="I468" s="99"/>
      <c r="J468" s="99"/>
      <c r="K468" s="99"/>
      <c r="L468" s="99"/>
      <c r="M468" s="99"/>
      <c r="N468" s="99"/>
      <c r="O468" s="99"/>
      <c r="P468" s="99"/>
      <c r="Q468" s="99"/>
      <c r="R468" s="110"/>
      <c r="S468" s="110"/>
      <c r="T468" s="110"/>
      <c r="U468" s="99"/>
      <c r="V468" s="99"/>
      <c r="W468" s="99"/>
      <c r="X468" s="436"/>
      <c r="Y468" s="110"/>
      <c r="Z468" s="99"/>
      <c r="AA468" s="99"/>
      <c r="AB468" s="99"/>
      <c r="AC468" s="99"/>
      <c r="AD468" s="99"/>
      <c r="AE468" s="99"/>
      <c r="AF468" s="99"/>
      <c r="AG468" s="99" t="s">
        <v>8642</v>
      </c>
      <c r="AH468" s="110" t="s">
        <v>8646</v>
      </c>
      <c r="AI468" s="110">
        <v>0.04</v>
      </c>
      <c r="AJ468" s="110">
        <v>2010</v>
      </c>
      <c r="AK468" s="110" t="s">
        <v>8647</v>
      </c>
    </row>
    <row r="469" spans="1:37" ht="28.5" customHeight="1" x14ac:dyDescent="0.25">
      <c r="A469" s="459"/>
      <c r="B469" s="110"/>
      <c r="C469" s="445"/>
      <c r="D469" s="410"/>
      <c r="E469" s="99"/>
      <c r="F469" s="99"/>
      <c r="G469" s="99"/>
      <c r="H469" s="99"/>
      <c r="I469" s="99"/>
      <c r="J469" s="99"/>
      <c r="K469" s="99"/>
      <c r="L469" s="99"/>
      <c r="M469" s="99"/>
      <c r="N469" s="99"/>
      <c r="O469" s="99"/>
      <c r="P469" s="99"/>
      <c r="Q469" s="99"/>
      <c r="R469" s="110"/>
      <c r="S469" s="110"/>
      <c r="T469" s="110"/>
      <c r="U469" s="99"/>
      <c r="V469" s="99"/>
      <c r="W469" s="99"/>
      <c r="X469" s="436"/>
      <c r="Y469" s="110"/>
      <c r="Z469" s="99"/>
      <c r="AA469" s="99"/>
      <c r="AB469" s="99"/>
      <c r="AC469" s="99"/>
      <c r="AD469" s="99"/>
      <c r="AE469" s="99"/>
      <c r="AF469" s="99"/>
      <c r="AG469" s="99" t="s">
        <v>8642</v>
      </c>
      <c r="AH469" s="110" t="s">
        <v>8648</v>
      </c>
      <c r="AI469" s="110">
        <v>0.15</v>
      </c>
      <c r="AJ469" s="110">
        <v>1981</v>
      </c>
      <c r="AK469" s="110" t="s">
        <v>1404</v>
      </c>
    </row>
    <row r="470" spans="1:37" ht="28.5" customHeight="1" x14ac:dyDescent="0.25">
      <c r="A470" s="459"/>
      <c r="B470" s="110"/>
      <c r="C470" s="445"/>
      <c r="D470" s="410"/>
      <c r="E470" s="99"/>
      <c r="F470" s="99"/>
      <c r="G470" s="99"/>
      <c r="H470" s="99"/>
      <c r="I470" s="99"/>
      <c r="J470" s="99"/>
      <c r="K470" s="99"/>
      <c r="L470" s="99"/>
      <c r="M470" s="99"/>
      <c r="N470" s="99"/>
      <c r="O470" s="99"/>
      <c r="P470" s="99"/>
      <c r="Q470" s="99"/>
      <c r="R470" s="110"/>
      <c r="S470" s="110"/>
      <c r="T470" s="110"/>
      <c r="U470" s="99"/>
      <c r="V470" s="99"/>
      <c r="W470" s="99"/>
      <c r="X470" s="436"/>
      <c r="Y470" s="110"/>
      <c r="Z470" s="99"/>
      <c r="AA470" s="99"/>
      <c r="AB470" s="99"/>
      <c r="AC470" s="99"/>
      <c r="AD470" s="99"/>
      <c r="AE470" s="99"/>
      <c r="AF470" s="99"/>
      <c r="AG470" s="99" t="s">
        <v>8642</v>
      </c>
      <c r="AH470" s="110" t="s">
        <v>8649</v>
      </c>
      <c r="AI470" s="110">
        <v>0.12</v>
      </c>
      <c r="AJ470" s="110">
        <v>1980</v>
      </c>
      <c r="AK470" s="110" t="s">
        <v>8650</v>
      </c>
    </row>
    <row r="471" spans="1:37" ht="28.5" customHeight="1" x14ac:dyDescent="0.25">
      <c r="A471" s="459"/>
      <c r="B471" s="110"/>
      <c r="C471" s="445"/>
      <c r="D471" s="410"/>
      <c r="E471" s="99"/>
      <c r="F471" s="99"/>
      <c r="G471" s="99"/>
      <c r="H471" s="99"/>
      <c r="I471" s="99"/>
      <c r="J471" s="99"/>
      <c r="K471" s="99"/>
      <c r="L471" s="99"/>
      <c r="M471" s="99"/>
      <c r="N471" s="99"/>
      <c r="O471" s="99"/>
      <c r="P471" s="99"/>
      <c r="Q471" s="99"/>
      <c r="R471" s="110"/>
      <c r="S471" s="110"/>
      <c r="T471" s="110"/>
      <c r="U471" s="99"/>
      <c r="V471" s="99"/>
      <c r="W471" s="99"/>
      <c r="X471" s="436"/>
      <c r="Y471" s="110"/>
      <c r="Z471" s="99"/>
      <c r="AA471" s="99"/>
      <c r="AB471" s="99"/>
      <c r="AC471" s="99"/>
      <c r="AD471" s="99"/>
      <c r="AE471" s="99"/>
      <c r="AF471" s="99"/>
      <c r="AG471" s="99" t="s">
        <v>8642</v>
      </c>
      <c r="AH471" s="110" t="s">
        <v>8651</v>
      </c>
      <c r="AI471" s="110">
        <v>0.12</v>
      </c>
      <c r="AJ471" s="110">
        <v>1980</v>
      </c>
      <c r="AK471" s="110" t="s">
        <v>62</v>
      </c>
    </row>
    <row r="472" spans="1:37" ht="28.5" customHeight="1" x14ac:dyDescent="0.25">
      <c r="A472" s="459"/>
      <c r="B472" s="110"/>
      <c r="C472" s="445"/>
      <c r="D472" s="410"/>
      <c r="E472" s="99"/>
      <c r="F472" s="99"/>
      <c r="G472" s="99"/>
      <c r="H472" s="99"/>
      <c r="I472" s="99"/>
      <c r="J472" s="99"/>
      <c r="K472" s="99"/>
      <c r="L472" s="99"/>
      <c r="M472" s="99"/>
      <c r="N472" s="99"/>
      <c r="O472" s="99"/>
      <c r="P472" s="99"/>
      <c r="Q472" s="99"/>
      <c r="R472" s="110"/>
      <c r="S472" s="110"/>
      <c r="T472" s="110"/>
      <c r="U472" s="99"/>
      <c r="V472" s="99"/>
      <c r="W472" s="99"/>
      <c r="X472" s="436"/>
      <c r="Y472" s="110"/>
      <c r="Z472" s="99"/>
      <c r="AA472" s="99"/>
      <c r="AB472" s="99"/>
      <c r="AC472" s="99"/>
      <c r="AD472" s="99"/>
      <c r="AE472" s="99"/>
      <c r="AF472" s="99"/>
      <c r="AG472" s="99" t="s">
        <v>8652</v>
      </c>
      <c r="AH472" s="110" t="s">
        <v>8653</v>
      </c>
      <c r="AI472" s="110">
        <v>0.154</v>
      </c>
      <c r="AJ472" s="110">
        <v>2013</v>
      </c>
      <c r="AK472" s="110" t="s">
        <v>3388</v>
      </c>
    </row>
    <row r="473" spans="1:37" ht="28.5" customHeight="1" x14ac:dyDescent="0.25">
      <c r="A473" s="459"/>
      <c r="B473" s="110"/>
      <c r="C473" s="445"/>
      <c r="D473" s="410"/>
      <c r="E473" s="99"/>
      <c r="F473" s="99"/>
      <c r="G473" s="99"/>
      <c r="H473" s="99"/>
      <c r="I473" s="99"/>
      <c r="J473" s="99"/>
      <c r="K473" s="99"/>
      <c r="L473" s="99"/>
      <c r="M473" s="99"/>
      <c r="N473" s="99"/>
      <c r="O473" s="99"/>
      <c r="P473" s="99"/>
      <c r="Q473" s="99"/>
      <c r="R473" s="110"/>
      <c r="S473" s="110"/>
      <c r="T473" s="110"/>
      <c r="U473" s="99"/>
      <c r="V473" s="99"/>
      <c r="W473" s="99"/>
      <c r="X473" s="436"/>
      <c r="Y473" s="110"/>
      <c r="Z473" s="99"/>
      <c r="AA473" s="99"/>
      <c r="AB473" s="99"/>
      <c r="AC473" s="99"/>
      <c r="AD473" s="99"/>
      <c r="AE473" s="99"/>
      <c r="AF473" s="99"/>
      <c r="AG473" s="99" t="s">
        <v>8642</v>
      </c>
      <c r="AH473" s="110" t="s">
        <v>8654</v>
      </c>
      <c r="AI473" s="110">
        <v>0.05</v>
      </c>
      <c r="AJ473" s="110">
        <v>1980</v>
      </c>
      <c r="AK473" s="110" t="s">
        <v>8655</v>
      </c>
    </row>
    <row r="474" spans="1:37" ht="28.5" customHeight="1" x14ac:dyDescent="0.25">
      <c r="A474" s="459"/>
      <c r="B474" s="110"/>
      <c r="C474" s="445"/>
      <c r="D474" s="410"/>
      <c r="E474" s="99"/>
      <c r="F474" s="99"/>
      <c r="G474" s="99"/>
      <c r="H474" s="99"/>
      <c r="I474" s="99"/>
      <c r="J474" s="99"/>
      <c r="K474" s="99"/>
      <c r="L474" s="99"/>
      <c r="M474" s="99"/>
      <c r="N474" s="99"/>
      <c r="O474" s="99"/>
      <c r="P474" s="99"/>
      <c r="Q474" s="99"/>
      <c r="R474" s="110"/>
      <c r="S474" s="110"/>
      <c r="T474" s="110"/>
      <c r="U474" s="99"/>
      <c r="V474" s="99"/>
      <c r="W474" s="99"/>
      <c r="X474" s="436"/>
      <c r="Y474" s="110"/>
      <c r="Z474" s="99"/>
      <c r="AA474" s="99"/>
      <c r="AB474" s="99"/>
      <c r="AC474" s="99"/>
      <c r="AD474" s="99"/>
      <c r="AE474" s="99"/>
      <c r="AF474" s="99"/>
      <c r="AG474" s="99" t="s">
        <v>8642</v>
      </c>
      <c r="AH474" s="110" t="s">
        <v>8656</v>
      </c>
      <c r="AI474" s="110">
        <v>0.2</v>
      </c>
      <c r="AJ474" s="110">
        <v>1980</v>
      </c>
      <c r="AK474" s="110" t="s">
        <v>8657</v>
      </c>
    </row>
    <row r="475" spans="1:37" ht="28.5" customHeight="1" x14ac:dyDescent="0.25">
      <c r="A475" s="459"/>
      <c r="B475" s="110"/>
      <c r="C475" s="445"/>
      <c r="D475" s="410"/>
      <c r="E475" s="99"/>
      <c r="F475" s="99"/>
      <c r="G475" s="99"/>
      <c r="H475" s="99"/>
      <c r="I475" s="99"/>
      <c r="J475" s="99"/>
      <c r="K475" s="99"/>
      <c r="L475" s="99"/>
      <c r="M475" s="99"/>
      <c r="N475" s="99"/>
      <c r="O475" s="99"/>
      <c r="P475" s="99"/>
      <c r="Q475" s="99"/>
      <c r="R475" s="110"/>
      <c r="S475" s="110"/>
      <c r="T475" s="110"/>
      <c r="U475" s="99"/>
      <c r="V475" s="99"/>
      <c r="W475" s="99"/>
      <c r="X475" s="436"/>
      <c r="Y475" s="110"/>
      <c r="Z475" s="99"/>
      <c r="AA475" s="99"/>
      <c r="AB475" s="99"/>
      <c r="AC475" s="99"/>
      <c r="AD475" s="99"/>
      <c r="AE475" s="99"/>
      <c r="AF475" s="99"/>
      <c r="AG475" s="99" t="s">
        <v>8642</v>
      </c>
      <c r="AH475" s="110" t="s">
        <v>8658</v>
      </c>
      <c r="AI475" s="110">
        <v>0.2</v>
      </c>
      <c r="AJ475" s="110">
        <v>1980</v>
      </c>
      <c r="AK475" s="110" t="s">
        <v>8659</v>
      </c>
    </row>
    <row r="476" spans="1:37" ht="28.5" customHeight="1" x14ac:dyDescent="0.25">
      <c r="A476" s="459"/>
      <c r="B476" s="110"/>
      <c r="C476" s="445"/>
      <c r="D476" s="410"/>
      <c r="E476" s="99"/>
      <c r="F476" s="99"/>
      <c r="G476" s="99"/>
      <c r="H476" s="99"/>
      <c r="I476" s="99"/>
      <c r="J476" s="99"/>
      <c r="K476" s="99"/>
      <c r="L476" s="99"/>
      <c r="M476" s="99"/>
      <c r="N476" s="99"/>
      <c r="O476" s="99"/>
      <c r="P476" s="99"/>
      <c r="Q476" s="99"/>
      <c r="R476" s="110"/>
      <c r="S476" s="110"/>
      <c r="T476" s="110"/>
      <c r="U476" s="99"/>
      <c r="V476" s="99"/>
      <c r="W476" s="99"/>
      <c r="X476" s="436"/>
      <c r="Y476" s="110"/>
      <c r="Z476" s="99"/>
      <c r="AA476" s="99"/>
      <c r="AB476" s="99"/>
      <c r="AC476" s="99"/>
      <c r="AD476" s="99"/>
      <c r="AE476" s="99"/>
      <c r="AF476" s="99"/>
      <c r="AG476" s="99" t="s">
        <v>8642</v>
      </c>
      <c r="AH476" s="110" t="s">
        <v>8660</v>
      </c>
      <c r="AI476" s="110">
        <v>0.154</v>
      </c>
      <c r="AJ476" s="110">
        <v>2013</v>
      </c>
      <c r="AK476" s="110" t="s">
        <v>3388</v>
      </c>
    </row>
    <row r="477" spans="1:37" ht="28.5" customHeight="1" x14ac:dyDescent="0.25">
      <c r="A477" s="459"/>
      <c r="B477" s="110"/>
      <c r="C477" s="445"/>
      <c r="D477" s="410"/>
      <c r="E477" s="99"/>
      <c r="F477" s="99"/>
      <c r="G477" s="99"/>
      <c r="H477" s="99"/>
      <c r="I477" s="99"/>
      <c r="J477" s="99"/>
      <c r="K477" s="99"/>
      <c r="L477" s="99"/>
      <c r="M477" s="99"/>
      <c r="N477" s="99"/>
      <c r="O477" s="99"/>
      <c r="P477" s="99"/>
      <c r="Q477" s="99"/>
      <c r="R477" s="110"/>
      <c r="S477" s="110"/>
      <c r="T477" s="110"/>
      <c r="U477" s="99"/>
      <c r="V477" s="99"/>
      <c r="W477" s="99"/>
      <c r="X477" s="436"/>
      <c r="Y477" s="110"/>
      <c r="Z477" s="99"/>
      <c r="AA477" s="99"/>
      <c r="AB477" s="99"/>
      <c r="AC477" s="99"/>
      <c r="AD477" s="99"/>
      <c r="AE477" s="99"/>
      <c r="AF477" s="99"/>
      <c r="AG477" s="99" t="s">
        <v>8642</v>
      </c>
      <c r="AH477" s="110" t="s">
        <v>8661</v>
      </c>
      <c r="AI477" s="110">
        <v>0.09</v>
      </c>
      <c r="AJ477" s="110">
        <v>2014</v>
      </c>
      <c r="AK477" s="110" t="s">
        <v>385</v>
      </c>
    </row>
    <row r="478" spans="1:37" ht="28.5" customHeight="1" x14ac:dyDescent="0.25">
      <c r="A478" s="459"/>
      <c r="B478" s="110"/>
      <c r="C478" s="445"/>
      <c r="D478" s="410"/>
      <c r="E478" s="99"/>
      <c r="F478" s="99"/>
      <c r="G478" s="99"/>
      <c r="H478" s="99"/>
      <c r="I478" s="99"/>
      <c r="J478" s="99"/>
      <c r="K478" s="99"/>
      <c r="L478" s="99"/>
      <c r="M478" s="99"/>
      <c r="N478" s="99"/>
      <c r="O478" s="99"/>
      <c r="P478" s="99"/>
      <c r="Q478" s="99"/>
      <c r="R478" s="110"/>
      <c r="S478" s="110"/>
      <c r="T478" s="110"/>
      <c r="U478" s="99"/>
      <c r="V478" s="99"/>
      <c r="W478" s="99"/>
      <c r="X478" s="436"/>
      <c r="Y478" s="110"/>
      <c r="Z478" s="99"/>
      <c r="AA478" s="99"/>
      <c r="AB478" s="99"/>
      <c r="AC478" s="99"/>
      <c r="AD478" s="99"/>
      <c r="AE478" s="99"/>
      <c r="AF478" s="99"/>
      <c r="AG478" s="99" t="s">
        <v>8642</v>
      </c>
      <c r="AH478" s="110" t="s">
        <v>8662</v>
      </c>
      <c r="AI478" s="110">
        <v>5.0000000000000001E-3</v>
      </c>
      <c r="AJ478" s="110">
        <v>1980</v>
      </c>
      <c r="AK478" s="110" t="s">
        <v>8663</v>
      </c>
    </row>
    <row r="479" spans="1:37" ht="28.5" customHeight="1" x14ac:dyDescent="0.25">
      <c r="A479" s="459"/>
      <c r="B479" s="110"/>
      <c r="C479" s="445"/>
      <c r="D479" s="410"/>
      <c r="E479" s="99"/>
      <c r="F479" s="99"/>
      <c r="G479" s="99"/>
      <c r="H479" s="99"/>
      <c r="I479" s="99"/>
      <c r="J479" s="99"/>
      <c r="K479" s="99"/>
      <c r="L479" s="99"/>
      <c r="M479" s="99"/>
      <c r="N479" s="99"/>
      <c r="O479" s="99"/>
      <c r="P479" s="99"/>
      <c r="Q479" s="99"/>
      <c r="R479" s="110"/>
      <c r="S479" s="110"/>
      <c r="T479" s="110"/>
      <c r="U479" s="99"/>
      <c r="V479" s="99"/>
      <c r="W479" s="99"/>
      <c r="X479" s="436"/>
      <c r="Y479" s="110"/>
      <c r="Z479" s="99"/>
      <c r="AA479" s="99"/>
      <c r="AB479" s="99"/>
      <c r="AC479" s="99"/>
      <c r="AD479" s="99"/>
      <c r="AE479" s="99"/>
      <c r="AF479" s="99"/>
      <c r="AG479" s="99" t="s">
        <v>8642</v>
      </c>
      <c r="AH479" s="110" t="s">
        <v>8664</v>
      </c>
      <c r="AI479" s="110">
        <v>0.12</v>
      </c>
      <c r="AJ479" s="110">
        <v>1980</v>
      </c>
      <c r="AK479" s="110" t="s">
        <v>8665</v>
      </c>
    </row>
    <row r="480" spans="1:37" ht="28.5" customHeight="1" x14ac:dyDescent="0.25">
      <c r="A480" s="459"/>
      <c r="B480" s="110"/>
      <c r="C480" s="445"/>
      <c r="D480" s="410"/>
      <c r="E480" s="99"/>
      <c r="F480" s="99"/>
      <c r="G480" s="99"/>
      <c r="H480" s="99"/>
      <c r="I480" s="99"/>
      <c r="J480" s="99"/>
      <c r="K480" s="99"/>
      <c r="L480" s="99"/>
      <c r="M480" s="99"/>
      <c r="N480" s="99"/>
      <c r="O480" s="99"/>
      <c r="P480" s="99"/>
      <c r="Q480" s="99"/>
      <c r="R480" s="110"/>
      <c r="S480" s="110"/>
      <c r="T480" s="110"/>
      <c r="U480" s="99"/>
      <c r="V480" s="99"/>
      <c r="W480" s="99"/>
      <c r="X480" s="436"/>
      <c r="Y480" s="110"/>
      <c r="Z480" s="99"/>
      <c r="AA480" s="99"/>
      <c r="AB480" s="99"/>
      <c r="AC480" s="99"/>
      <c r="AD480" s="99"/>
      <c r="AE480" s="99"/>
      <c r="AF480" s="99"/>
      <c r="AG480" s="99" t="s">
        <v>8642</v>
      </c>
      <c r="AH480" s="110" t="s">
        <v>8666</v>
      </c>
      <c r="AI480" s="110">
        <v>0.12</v>
      </c>
      <c r="AJ480" s="110">
        <v>1980</v>
      </c>
      <c r="AK480" s="110" t="s">
        <v>8667</v>
      </c>
    </row>
    <row r="481" spans="1:37" ht="28.5" customHeight="1" x14ac:dyDescent="0.25">
      <c r="A481" s="459"/>
      <c r="B481" s="110"/>
      <c r="C481" s="445"/>
      <c r="D481" s="410"/>
      <c r="E481" s="99"/>
      <c r="F481" s="99"/>
      <c r="G481" s="99"/>
      <c r="H481" s="99"/>
      <c r="I481" s="99"/>
      <c r="J481" s="99"/>
      <c r="K481" s="99"/>
      <c r="L481" s="99"/>
      <c r="M481" s="99"/>
      <c r="N481" s="99"/>
      <c r="O481" s="99"/>
      <c r="P481" s="99"/>
      <c r="Q481" s="99"/>
      <c r="R481" s="110"/>
      <c r="S481" s="110"/>
      <c r="T481" s="110"/>
      <c r="U481" s="99"/>
      <c r="V481" s="99"/>
      <c r="W481" s="99"/>
      <c r="X481" s="436"/>
      <c r="Y481" s="110"/>
      <c r="Z481" s="99"/>
      <c r="AA481" s="99"/>
      <c r="AB481" s="99"/>
      <c r="AC481" s="99"/>
      <c r="AD481" s="99"/>
      <c r="AE481" s="99"/>
      <c r="AF481" s="99"/>
      <c r="AG481" s="99" t="s">
        <v>8642</v>
      </c>
      <c r="AH481" s="110" t="s">
        <v>8668</v>
      </c>
      <c r="AI481" s="110">
        <v>0.06</v>
      </c>
      <c r="AJ481" s="110">
        <v>1980</v>
      </c>
      <c r="AK481" s="110" t="s">
        <v>8669</v>
      </c>
    </row>
    <row r="482" spans="1:37" ht="28.5" customHeight="1" x14ac:dyDescent="0.25">
      <c r="A482" s="459"/>
      <c r="B482" s="110"/>
      <c r="C482" s="445"/>
      <c r="D482" s="410"/>
      <c r="E482" s="99"/>
      <c r="F482" s="99"/>
      <c r="G482" s="99"/>
      <c r="H482" s="99"/>
      <c r="I482" s="99"/>
      <c r="J482" s="99"/>
      <c r="K482" s="99"/>
      <c r="L482" s="99"/>
      <c r="M482" s="99"/>
      <c r="N482" s="99"/>
      <c r="O482" s="99"/>
      <c r="P482" s="99"/>
      <c r="Q482" s="99"/>
      <c r="R482" s="110"/>
      <c r="S482" s="110"/>
      <c r="T482" s="110"/>
      <c r="U482" s="99"/>
      <c r="V482" s="99"/>
      <c r="W482" s="99"/>
      <c r="X482" s="436"/>
      <c r="Y482" s="110"/>
      <c r="Z482" s="99"/>
      <c r="AA482" s="99"/>
      <c r="AB482" s="99"/>
      <c r="AC482" s="99"/>
      <c r="AD482" s="99"/>
      <c r="AE482" s="99"/>
      <c r="AF482" s="99"/>
      <c r="AG482" s="99" t="s">
        <v>8642</v>
      </c>
      <c r="AH482" s="110" t="s">
        <v>8670</v>
      </c>
      <c r="AI482" s="110">
        <v>0.08</v>
      </c>
      <c r="AJ482" s="110">
        <v>1980</v>
      </c>
      <c r="AK482" s="110" t="s">
        <v>8669</v>
      </c>
    </row>
    <row r="483" spans="1:37" ht="15.75" customHeight="1" x14ac:dyDescent="0.25">
      <c r="A483" s="461"/>
      <c r="B483" s="462"/>
      <c r="C483" s="462"/>
      <c r="D483" s="462"/>
      <c r="E483" s="462"/>
      <c r="F483" s="462"/>
      <c r="G483" s="462"/>
      <c r="H483" s="462"/>
      <c r="I483" s="462"/>
      <c r="J483" s="462"/>
      <c r="K483" s="462"/>
      <c r="L483" s="462"/>
      <c r="M483" s="462"/>
      <c r="N483" s="462"/>
      <c r="O483" s="462"/>
      <c r="P483" s="462"/>
      <c r="Q483" s="462"/>
      <c r="R483" s="462"/>
      <c r="S483" s="462"/>
      <c r="T483" s="462"/>
      <c r="U483" s="462"/>
      <c r="V483" s="462"/>
      <c r="W483" s="462"/>
      <c r="X483" s="463"/>
      <c r="Y483" s="462"/>
      <c r="Z483" s="462"/>
      <c r="AA483" s="462"/>
      <c r="AB483" s="462"/>
      <c r="AC483" s="462"/>
      <c r="AD483" s="462"/>
      <c r="AE483" s="462"/>
      <c r="AF483" s="462"/>
      <c r="AG483" s="462"/>
      <c r="AH483" s="462"/>
      <c r="AI483" s="462"/>
      <c r="AJ483" s="462"/>
      <c r="AK483" s="462"/>
    </row>
    <row r="484" spans="1:37" ht="28.5" customHeight="1" x14ac:dyDescent="0.25">
      <c r="A484" s="459">
        <v>34</v>
      </c>
      <c r="B484" s="459"/>
      <c r="C484" s="459" t="s">
        <v>8671</v>
      </c>
      <c r="D484" s="410"/>
      <c r="E484" s="99"/>
      <c r="F484" s="99"/>
      <c r="G484" s="99"/>
      <c r="H484" s="99"/>
      <c r="I484" s="99"/>
      <c r="J484" s="99"/>
      <c r="K484" s="99"/>
      <c r="L484" s="99"/>
      <c r="M484" s="99" t="s">
        <v>8672</v>
      </c>
      <c r="N484" s="110" t="s">
        <v>8673</v>
      </c>
      <c r="O484" s="110">
        <v>0.25</v>
      </c>
      <c r="P484" s="110">
        <v>2007</v>
      </c>
      <c r="Q484" s="110" t="s">
        <v>8674</v>
      </c>
      <c r="R484" s="110"/>
      <c r="S484" s="110"/>
      <c r="T484" s="110"/>
      <c r="U484" s="99"/>
      <c r="V484" s="99"/>
      <c r="W484" s="99"/>
      <c r="X484" s="436"/>
      <c r="Y484" s="110"/>
      <c r="Z484" s="99"/>
      <c r="AA484" s="99"/>
      <c r="AB484" s="99"/>
      <c r="AC484" s="99"/>
      <c r="AD484" s="99"/>
      <c r="AE484" s="99"/>
      <c r="AF484" s="99"/>
      <c r="AG484" s="99"/>
      <c r="AH484" s="110"/>
      <c r="AI484" s="110"/>
      <c r="AJ484" s="110"/>
      <c r="AK484" s="110"/>
    </row>
    <row r="485" spans="1:37" ht="28.5" customHeight="1" x14ac:dyDescent="0.25">
      <c r="A485" s="459"/>
      <c r="B485" s="110"/>
      <c r="C485" s="445"/>
      <c r="D485" s="410"/>
      <c r="E485" s="99"/>
      <c r="F485" s="99"/>
      <c r="G485" s="99"/>
      <c r="H485" s="99"/>
      <c r="I485" s="99"/>
      <c r="J485" s="99"/>
      <c r="K485" s="99"/>
      <c r="L485" s="99"/>
      <c r="M485" s="99" t="s">
        <v>8672</v>
      </c>
      <c r="N485" s="110" t="s">
        <v>8675</v>
      </c>
      <c r="O485" s="110">
        <v>0.223</v>
      </c>
      <c r="P485" s="110">
        <v>1990</v>
      </c>
      <c r="Q485" s="110" t="s">
        <v>8676</v>
      </c>
      <c r="R485" s="110"/>
      <c r="S485" s="110"/>
      <c r="T485" s="110"/>
      <c r="U485" s="99"/>
      <c r="V485" s="99"/>
      <c r="W485" s="99"/>
      <c r="X485" s="436"/>
      <c r="Y485" s="110"/>
      <c r="Z485" s="99"/>
      <c r="AA485" s="99"/>
      <c r="AB485" s="99"/>
      <c r="AC485" s="99"/>
      <c r="AD485" s="99"/>
      <c r="AE485" s="99"/>
      <c r="AF485" s="99"/>
      <c r="AG485" s="99"/>
      <c r="AH485" s="110"/>
      <c r="AI485" s="110"/>
      <c r="AJ485" s="110"/>
      <c r="AK485" s="110"/>
    </row>
    <row r="486" spans="1:37" ht="28.5" customHeight="1" x14ac:dyDescent="0.25">
      <c r="A486" s="459"/>
      <c r="B486" s="110"/>
      <c r="C486" s="445"/>
      <c r="D486" s="410"/>
      <c r="E486" s="99"/>
      <c r="F486" s="99"/>
      <c r="G486" s="99"/>
      <c r="H486" s="99"/>
      <c r="I486" s="99"/>
      <c r="J486" s="99"/>
      <c r="K486" s="99"/>
      <c r="L486" s="99"/>
      <c r="M486" s="99"/>
      <c r="N486" s="99"/>
      <c r="O486" s="99"/>
      <c r="P486" s="99"/>
      <c r="Q486" s="99"/>
      <c r="R486" s="110" t="s">
        <v>8677</v>
      </c>
      <c r="S486" s="110" t="s">
        <v>8678</v>
      </c>
      <c r="T486" s="99">
        <v>1973</v>
      </c>
      <c r="U486" s="110" t="s">
        <v>1642</v>
      </c>
      <c r="V486" s="110">
        <f>2*400</f>
        <v>800</v>
      </c>
      <c r="W486" s="110"/>
      <c r="X486" s="409"/>
      <c r="Y486" s="110"/>
      <c r="Z486" s="99"/>
      <c r="AA486" s="99"/>
      <c r="AB486" s="99"/>
      <c r="AC486" s="99"/>
      <c r="AD486" s="99"/>
      <c r="AE486" s="99"/>
      <c r="AF486" s="99"/>
      <c r="AG486" s="99"/>
      <c r="AH486" s="110"/>
      <c r="AI486" s="110"/>
      <c r="AJ486" s="110"/>
      <c r="AK486" s="110"/>
    </row>
    <row r="487" spans="1:37" ht="28.5" customHeight="1" x14ac:dyDescent="0.25">
      <c r="A487" s="459"/>
      <c r="B487" s="110"/>
      <c r="C487" s="445"/>
      <c r="D487" s="410"/>
      <c r="E487" s="99"/>
      <c r="F487" s="99"/>
      <c r="G487" s="99"/>
      <c r="H487" s="99"/>
      <c r="I487" s="99"/>
      <c r="J487" s="99"/>
      <c r="K487" s="99"/>
      <c r="L487" s="99"/>
      <c r="M487" s="99"/>
      <c r="N487" s="99"/>
      <c r="O487" s="99"/>
      <c r="P487" s="99"/>
      <c r="Q487" s="99"/>
      <c r="R487" s="110"/>
      <c r="S487" s="110"/>
      <c r="T487" s="110"/>
      <c r="U487" s="99"/>
      <c r="V487" s="99"/>
      <c r="W487" s="99"/>
      <c r="X487" s="436"/>
      <c r="Y487" s="110"/>
      <c r="Z487" s="99"/>
      <c r="AA487" s="99"/>
      <c r="AB487" s="99"/>
      <c r="AC487" s="99"/>
      <c r="AD487" s="99"/>
      <c r="AE487" s="99"/>
      <c r="AF487" s="99"/>
      <c r="AG487" s="99" t="s">
        <v>8679</v>
      </c>
      <c r="AH487" s="110" t="s">
        <v>8680</v>
      </c>
      <c r="AI487" s="110">
        <v>0.1</v>
      </c>
      <c r="AJ487" s="110" t="s">
        <v>8681</v>
      </c>
      <c r="AK487" s="110" t="s">
        <v>8682</v>
      </c>
    </row>
    <row r="488" spans="1:37" ht="28.5" customHeight="1" x14ac:dyDescent="0.25">
      <c r="A488" s="459"/>
      <c r="B488" s="110"/>
      <c r="C488" s="445"/>
      <c r="D488" s="410"/>
      <c r="E488" s="99"/>
      <c r="F488" s="99"/>
      <c r="G488" s="99"/>
      <c r="H488" s="99"/>
      <c r="I488" s="99"/>
      <c r="J488" s="99"/>
      <c r="K488" s="99"/>
      <c r="L488" s="99"/>
      <c r="M488" s="99"/>
      <c r="N488" s="99"/>
      <c r="O488" s="99"/>
      <c r="P488" s="99"/>
      <c r="Q488" s="99"/>
      <c r="R488" s="110"/>
      <c r="S488" s="110"/>
      <c r="T488" s="110"/>
      <c r="U488" s="99"/>
      <c r="V488" s="99"/>
      <c r="W488" s="99"/>
      <c r="X488" s="436"/>
      <c r="Y488" s="110"/>
      <c r="Z488" s="99"/>
      <c r="AA488" s="99"/>
      <c r="AB488" s="99"/>
      <c r="AC488" s="99"/>
      <c r="AD488" s="99"/>
      <c r="AE488" s="99"/>
      <c r="AF488" s="99"/>
      <c r="AG488" s="99" t="s">
        <v>8679</v>
      </c>
      <c r="AH488" s="110" t="s">
        <v>8683</v>
      </c>
      <c r="AI488" s="110">
        <v>0.05</v>
      </c>
      <c r="AJ488" s="110">
        <v>2009</v>
      </c>
      <c r="AK488" s="110" t="s">
        <v>385</v>
      </c>
    </row>
    <row r="489" spans="1:37" ht="28.5" customHeight="1" x14ac:dyDescent="0.25">
      <c r="A489" s="459"/>
      <c r="B489" s="110"/>
      <c r="C489" s="445"/>
      <c r="D489" s="410"/>
      <c r="E489" s="99"/>
      <c r="F489" s="99"/>
      <c r="G489" s="99"/>
      <c r="H489" s="99"/>
      <c r="I489" s="99"/>
      <c r="J489" s="99"/>
      <c r="K489" s="99"/>
      <c r="L489" s="99"/>
      <c r="M489" s="99"/>
      <c r="N489" s="99"/>
      <c r="O489" s="99"/>
      <c r="P489" s="99"/>
      <c r="Q489" s="99"/>
      <c r="R489" s="110"/>
      <c r="S489" s="110"/>
      <c r="T489" s="110"/>
      <c r="U489" s="99"/>
      <c r="V489" s="99"/>
      <c r="W489" s="99"/>
      <c r="X489" s="436"/>
      <c r="Y489" s="110"/>
      <c r="Z489" s="99"/>
      <c r="AA489" s="99"/>
      <c r="AB489" s="99"/>
      <c r="AC489" s="99"/>
      <c r="AD489" s="99"/>
      <c r="AE489" s="99"/>
      <c r="AF489" s="99"/>
      <c r="AG489" s="99" t="s">
        <v>8679</v>
      </c>
      <c r="AH489" s="110" t="s">
        <v>8684</v>
      </c>
      <c r="AI489" s="110">
        <v>0.05</v>
      </c>
      <c r="AJ489" s="110">
        <v>1977</v>
      </c>
      <c r="AK489" s="110" t="s">
        <v>8685</v>
      </c>
    </row>
    <row r="490" spans="1:37" ht="28.5" customHeight="1" x14ac:dyDescent="0.25">
      <c r="A490" s="459"/>
      <c r="B490" s="110"/>
      <c r="C490" s="445"/>
      <c r="D490" s="410"/>
      <c r="E490" s="99"/>
      <c r="F490" s="99"/>
      <c r="G490" s="99"/>
      <c r="H490" s="99"/>
      <c r="I490" s="99"/>
      <c r="J490" s="99"/>
      <c r="K490" s="99"/>
      <c r="L490" s="99"/>
      <c r="M490" s="99"/>
      <c r="N490" s="99"/>
      <c r="O490" s="99"/>
      <c r="P490" s="99"/>
      <c r="Q490" s="99"/>
      <c r="R490" s="110"/>
      <c r="S490" s="110"/>
      <c r="T490" s="110"/>
      <c r="U490" s="99"/>
      <c r="V490" s="99"/>
      <c r="W490" s="99"/>
      <c r="X490" s="436"/>
      <c r="Y490" s="110"/>
      <c r="Z490" s="99"/>
      <c r="AA490" s="99"/>
      <c r="AB490" s="99"/>
      <c r="AC490" s="99"/>
      <c r="AD490" s="99"/>
      <c r="AE490" s="99"/>
      <c r="AF490" s="99"/>
      <c r="AG490" s="99" t="s">
        <v>8679</v>
      </c>
      <c r="AH490" s="110" t="s">
        <v>8686</v>
      </c>
      <c r="AI490" s="110">
        <v>0.05</v>
      </c>
      <c r="AJ490" s="110">
        <v>1977</v>
      </c>
      <c r="AK490" s="110" t="s">
        <v>62</v>
      </c>
    </row>
    <row r="491" spans="1:37" ht="28.5" customHeight="1" x14ac:dyDescent="0.25">
      <c r="A491" s="459"/>
      <c r="B491" s="110"/>
      <c r="C491" s="445"/>
      <c r="D491" s="410"/>
      <c r="E491" s="99"/>
      <c r="F491" s="99"/>
      <c r="G491" s="99"/>
      <c r="H491" s="99"/>
      <c r="I491" s="99"/>
      <c r="J491" s="99"/>
      <c r="K491" s="99"/>
      <c r="L491" s="99"/>
      <c r="M491" s="99"/>
      <c r="N491" s="99"/>
      <c r="O491" s="99"/>
      <c r="P491" s="99"/>
      <c r="Q491" s="99"/>
      <c r="R491" s="110"/>
      <c r="S491" s="110"/>
      <c r="T491" s="110"/>
      <c r="U491" s="99"/>
      <c r="V491" s="99"/>
      <c r="W491" s="99"/>
      <c r="X491" s="436"/>
      <c r="Y491" s="110"/>
      <c r="Z491" s="99"/>
      <c r="AA491" s="99"/>
      <c r="AB491" s="99"/>
      <c r="AC491" s="99"/>
      <c r="AD491" s="99"/>
      <c r="AE491" s="99"/>
      <c r="AF491" s="99"/>
      <c r="AG491" s="99" t="s">
        <v>8679</v>
      </c>
      <c r="AH491" s="110" t="s">
        <v>8687</v>
      </c>
      <c r="AI491" s="110">
        <v>0.2</v>
      </c>
      <c r="AJ491" s="110">
        <v>2013</v>
      </c>
      <c r="AK491" s="110" t="s">
        <v>385</v>
      </c>
    </row>
    <row r="492" spans="1:37" ht="28.5" customHeight="1" x14ac:dyDescent="0.25">
      <c r="A492" s="459"/>
      <c r="B492" s="110"/>
      <c r="C492" s="445"/>
      <c r="D492" s="410"/>
      <c r="E492" s="99"/>
      <c r="F492" s="99"/>
      <c r="G492" s="99"/>
      <c r="H492" s="99"/>
      <c r="I492" s="99"/>
      <c r="J492" s="99"/>
      <c r="K492" s="99"/>
      <c r="L492" s="99"/>
      <c r="M492" s="99"/>
      <c r="N492" s="99"/>
      <c r="O492" s="99"/>
      <c r="P492" s="99"/>
      <c r="Q492" s="99"/>
      <c r="R492" s="110"/>
      <c r="S492" s="110"/>
      <c r="T492" s="110"/>
      <c r="U492" s="99"/>
      <c r="V492" s="99"/>
      <c r="W492" s="99"/>
      <c r="X492" s="436"/>
      <c r="Y492" s="110"/>
      <c r="Z492" s="99"/>
      <c r="AA492" s="99"/>
      <c r="AB492" s="99"/>
      <c r="AC492" s="99"/>
      <c r="AD492" s="99"/>
      <c r="AE492" s="99"/>
      <c r="AF492" s="99"/>
      <c r="AG492" s="99" t="s">
        <v>8679</v>
      </c>
      <c r="AH492" s="110" t="s">
        <v>8688</v>
      </c>
      <c r="AI492" s="110">
        <v>0.02</v>
      </c>
      <c r="AJ492" s="110">
        <v>1970</v>
      </c>
      <c r="AK492" s="110" t="s">
        <v>8689</v>
      </c>
    </row>
    <row r="493" spans="1:37" ht="39.75" customHeight="1" x14ac:dyDescent="0.25">
      <c r="A493" s="459"/>
      <c r="B493" s="110"/>
      <c r="C493" s="445"/>
      <c r="D493" s="410"/>
      <c r="E493" s="99"/>
      <c r="F493" s="99"/>
      <c r="G493" s="99"/>
      <c r="H493" s="99"/>
      <c r="I493" s="99"/>
      <c r="J493" s="99"/>
      <c r="K493" s="99"/>
      <c r="L493" s="99"/>
      <c r="M493" s="99"/>
      <c r="N493" s="99"/>
      <c r="O493" s="99"/>
      <c r="P493" s="99"/>
      <c r="Q493" s="99"/>
      <c r="R493" s="110"/>
      <c r="S493" s="110"/>
      <c r="T493" s="110"/>
      <c r="U493" s="99"/>
      <c r="V493" s="99"/>
      <c r="W493" s="99"/>
      <c r="X493" s="436"/>
      <c r="Y493" s="110"/>
      <c r="Z493" s="99"/>
      <c r="AA493" s="99"/>
      <c r="AB493" s="99"/>
      <c r="AC493" s="99"/>
      <c r="AD493" s="99"/>
      <c r="AE493" s="99"/>
      <c r="AF493" s="99"/>
      <c r="AG493" s="99" t="s">
        <v>8679</v>
      </c>
      <c r="AH493" s="110" t="s">
        <v>8690</v>
      </c>
      <c r="AI493" s="110">
        <v>0.06</v>
      </c>
      <c r="AJ493" s="110">
        <v>2019</v>
      </c>
      <c r="AK493" s="110" t="s">
        <v>385</v>
      </c>
    </row>
    <row r="494" spans="1:37" ht="39.75" customHeight="1" x14ac:dyDescent="0.25">
      <c r="A494" s="459"/>
      <c r="B494" s="110"/>
      <c r="C494" s="445"/>
      <c r="D494" s="410"/>
      <c r="E494" s="99"/>
      <c r="F494" s="99"/>
      <c r="G494" s="99"/>
      <c r="H494" s="99"/>
      <c r="I494" s="99"/>
      <c r="J494" s="99"/>
      <c r="K494" s="99"/>
      <c r="L494" s="99"/>
      <c r="M494" s="99"/>
      <c r="N494" s="99"/>
      <c r="O494" s="99"/>
      <c r="P494" s="99"/>
      <c r="Q494" s="99"/>
      <c r="R494" s="110"/>
      <c r="S494" s="110"/>
      <c r="T494" s="110"/>
      <c r="U494" s="99"/>
      <c r="V494" s="99"/>
      <c r="W494" s="99"/>
      <c r="X494" s="436"/>
      <c r="Y494" s="110"/>
      <c r="Z494" s="99"/>
      <c r="AA494" s="99"/>
      <c r="AB494" s="99"/>
      <c r="AC494" s="99"/>
      <c r="AD494" s="99"/>
      <c r="AE494" s="99"/>
      <c r="AF494" s="99"/>
      <c r="AG494" s="99" t="s">
        <v>8679</v>
      </c>
      <c r="AH494" s="110" t="s">
        <v>8690</v>
      </c>
      <c r="AI494" s="110">
        <v>5.5E-2</v>
      </c>
      <c r="AJ494" s="110">
        <v>1977</v>
      </c>
      <c r="AK494" s="110" t="s">
        <v>119</v>
      </c>
    </row>
    <row r="495" spans="1:37" ht="28.5" customHeight="1" x14ac:dyDescent="0.25">
      <c r="A495" s="459"/>
      <c r="B495" s="110"/>
      <c r="C495" s="445"/>
      <c r="D495" s="410"/>
      <c r="E495" s="99"/>
      <c r="F495" s="99"/>
      <c r="G495" s="99"/>
      <c r="H495" s="99"/>
      <c r="I495" s="99"/>
      <c r="J495" s="99"/>
      <c r="K495" s="99"/>
      <c r="L495" s="99"/>
      <c r="M495" s="99"/>
      <c r="N495" s="99"/>
      <c r="O495" s="99"/>
      <c r="P495" s="99"/>
      <c r="Q495" s="99"/>
      <c r="R495" s="110"/>
      <c r="S495" s="110"/>
      <c r="T495" s="110"/>
      <c r="U495" s="99"/>
      <c r="V495" s="99"/>
      <c r="W495" s="99"/>
      <c r="X495" s="436"/>
      <c r="Y495" s="110"/>
      <c r="Z495" s="99"/>
      <c r="AA495" s="99"/>
      <c r="AB495" s="99"/>
      <c r="AC495" s="99"/>
      <c r="AD495" s="99"/>
      <c r="AE495" s="99"/>
      <c r="AF495" s="99"/>
      <c r="AG495" s="110" t="s">
        <v>8691</v>
      </c>
      <c r="AH495" s="110" t="s">
        <v>8692</v>
      </c>
      <c r="AI495" s="110">
        <v>0.04</v>
      </c>
      <c r="AJ495" s="110">
        <v>1972</v>
      </c>
      <c r="AK495" s="110" t="s">
        <v>592</v>
      </c>
    </row>
    <row r="496" spans="1:37" ht="28.5" customHeight="1" x14ac:dyDescent="0.25">
      <c r="A496" s="459"/>
      <c r="B496" s="110"/>
      <c r="C496" s="445"/>
      <c r="D496" s="410"/>
      <c r="E496" s="99"/>
      <c r="F496" s="99"/>
      <c r="G496" s="99"/>
      <c r="H496" s="99"/>
      <c r="I496" s="99"/>
      <c r="J496" s="99"/>
      <c r="K496" s="99"/>
      <c r="L496" s="99"/>
      <c r="M496" s="99"/>
      <c r="N496" s="99"/>
      <c r="O496" s="99"/>
      <c r="P496" s="99"/>
      <c r="Q496" s="99"/>
      <c r="R496" s="110"/>
      <c r="S496" s="110"/>
      <c r="T496" s="110"/>
      <c r="U496" s="99"/>
      <c r="V496" s="99"/>
      <c r="W496" s="99"/>
      <c r="X496" s="436"/>
      <c r="Y496" s="110"/>
      <c r="Z496" s="99"/>
      <c r="AA496" s="99"/>
      <c r="AB496" s="99"/>
      <c r="AC496" s="99"/>
      <c r="AD496" s="99"/>
      <c r="AE496" s="99"/>
      <c r="AF496" s="99"/>
      <c r="AG496" s="99" t="s">
        <v>8679</v>
      </c>
      <c r="AH496" s="110" t="s">
        <v>8693</v>
      </c>
      <c r="AI496" s="110">
        <v>0.15</v>
      </c>
      <c r="AJ496" s="110">
        <v>1977</v>
      </c>
      <c r="AK496" s="110" t="s">
        <v>8694</v>
      </c>
    </row>
    <row r="497" spans="1:37" ht="28.5" customHeight="1" x14ac:dyDescent="0.25">
      <c r="A497" s="459"/>
      <c r="B497" s="110"/>
      <c r="C497" s="445"/>
      <c r="D497" s="410"/>
      <c r="E497" s="99"/>
      <c r="F497" s="99"/>
      <c r="G497" s="99"/>
      <c r="H497" s="99"/>
      <c r="I497" s="99"/>
      <c r="J497" s="99"/>
      <c r="K497" s="99"/>
      <c r="L497" s="99"/>
      <c r="M497" s="99"/>
      <c r="N497" s="99"/>
      <c r="O497" s="99"/>
      <c r="P497" s="99"/>
      <c r="Q497" s="99"/>
      <c r="R497" s="110"/>
      <c r="S497" s="110"/>
      <c r="T497" s="110"/>
      <c r="U497" s="99"/>
      <c r="V497" s="99"/>
      <c r="W497" s="99"/>
      <c r="X497" s="436"/>
      <c r="Y497" s="110"/>
      <c r="Z497" s="99"/>
      <c r="AA497" s="99"/>
      <c r="AB497" s="99"/>
      <c r="AC497" s="99"/>
      <c r="AD497" s="99"/>
      <c r="AE497" s="99"/>
      <c r="AF497" s="99"/>
      <c r="AG497" s="110" t="s">
        <v>8691</v>
      </c>
      <c r="AH497" s="110" t="s">
        <v>8695</v>
      </c>
      <c r="AI497" s="110">
        <v>0.05</v>
      </c>
      <c r="AJ497" s="110">
        <v>1976</v>
      </c>
      <c r="AK497" s="110" t="s">
        <v>8696</v>
      </c>
    </row>
    <row r="498" spans="1:37" ht="15.75" customHeight="1" x14ac:dyDescent="0.25">
      <c r="A498" s="461"/>
      <c r="B498" s="462"/>
      <c r="C498" s="462"/>
      <c r="D498" s="462"/>
      <c r="E498" s="462"/>
      <c r="F498" s="462"/>
      <c r="G498" s="462"/>
      <c r="H498" s="462"/>
      <c r="I498" s="462"/>
      <c r="J498" s="462"/>
      <c r="K498" s="462"/>
      <c r="L498" s="462"/>
      <c r="M498" s="462"/>
      <c r="N498" s="462"/>
      <c r="O498" s="462"/>
      <c r="P498" s="462"/>
      <c r="Q498" s="462"/>
      <c r="R498" s="462"/>
      <c r="S498" s="462"/>
      <c r="T498" s="462"/>
      <c r="U498" s="462"/>
      <c r="V498" s="462"/>
      <c r="W498" s="462"/>
      <c r="X498" s="463"/>
      <c r="Y498" s="462"/>
      <c r="Z498" s="462"/>
      <c r="AA498" s="462"/>
      <c r="AB498" s="462"/>
      <c r="AC498" s="462"/>
      <c r="AD498" s="462"/>
      <c r="AE498" s="462"/>
      <c r="AF498" s="462"/>
      <c r="AG498" s="462"/>
      <c r="AH498" s="462"/>
      <c r="AI498" s="462"/>
      <c r="AJ498" s="462"/>
      <c r="AK498" s="462"/>
    </row>
    <row r="499" spans="1:37" ht="28.5" customHeight="1" x14ac:dyDescent="0.25">
      <c r="A499" s="459">
        <v>35</v>
      </c>
      <c r="B499" s="459"/>
      <c r="C499" s="459" t="s">
        <v>8697</v>
      </c>
      <c r="D499" s="410" t="s">
        <v>8698</v>
      </c>
      <c r="E499" s="110" t="s">
        <v>8699</v>
      </c>
      <c r="F499" s="110">
        <v>0.55000000000000004</v>
      </c>
      <c r="G499" s="110">
        <v>1970</v>
      </c>
      <c r="H499" s="110" t="s">
        <v>7779</v>
      </c>
      <c r="I499" s="110">
        <v>8</v>
      </c>
      <c r="J499" s="110" t="s">
        <v>8700</v>
      </c>
      <c r="K499" s="110" t="s">
        <v>8700</v>
      </c>
      <c r="L499" s="110">
        <v>8</v>
      </c>
      <c r="M499" s="110" t="s">
        <v>8698</v>
      </c>
      <c r="N499" s="110" t="s">
        <v>8701</v>
      </c>
      <c r="O499" s="110">
        <v>0.112</v>
      </c>
      <c r="P499" s="110">
        <v>1970</v>
      </c>
      <c r="Q499" s="110" t="s">
        <v>8281</v>
      </c>
      <c r="R499" s="110"/>
      <c r="S499" s="110"/>
      <c r="T499" s="110"/>
      <c r="U499" s="99"/>
      <c r="V499" s="99"/>
      <c r="W499" s="99"/>
      <c r="X499" s="436"/>
      <c r="Y499" s="110"/>
      <c r="Z499" s="99"/>
      <c r="AA499" s="99"/>
      <c r="AB499" s="99"/>
      <c r="AC499" s="99"/>
      <c r="AD499" s="99"/>
      <c r="AE499" s="99"/>
      <c r="AF499" s="99"/>
      <c r="AG499" s="99"/>
      <c r="AH499" s="110"/>
      <c r="AI499" s="110"/>
      <c r="AJ499" s="110"/>
      <c r="AK499" s="110"/>
    </row>
    <row r="500" spans="1:37" ht="28.5" customHeight="1" x14ac:dyDescent="0.25">
      <c r="A500" s="459"/>
      <c r="B500" s="110"/>
      <c r="C500" s="445"/>
      <c r="D500" s="410"/>
      <c r="E500" s="99"/>
      <c r="F500" s="99"/>
      <c r="G500" s="99"/>
      <c r="H500" s="99"/>
      <c r="I500" s="99"/>
      <c r="J500" s="99"/>
      <c r="K500" s="99"/>
      <c r="L500" s="99"/>
      <c r="M500" s="110" t="s">
        <v>8698</v>
      </c>
      <c r="N500" s="110" t="s">
        <v>8702</v>
      </c>
      <c r="O500" s="110">
        <v>0.36</v>
      </c>
      <c r="P500" s="110">
        <v>2017</v>
      </c>
      <c r="Q500" s="110" t="s">
        <v>8703</v>
      </c>
      <c r="R500" s="110"/>
      <c r="S500" s="110"/>
      <c r="T500" s="110"/>
      <c r="U500" s="99"/>
      <c r="V500" s="99"/>
      <c r="W500" s="99"/>
      <c r="X500" s="436"/>
      <c r="Y500" s="110"/>
      <c r="Z500" s="99"/>
      <c r="AA500" s="99"/>
      <c r="AB500" s="99"/>
      <c r="AC500" s="99"/>
      <c r="AD500" s="99"/>
      <c r="AE500" s="99"/>
      <c r="AF500" s="99"/>
      <c r="AG500" s="99"/>
      <c r="AH500" s="110"/>
      <c r="AI500" s="110"/>
      <c r="AJ500" s="110"/>
      <c r="AK500" s="110"/>
    </row>
    <row r="501" spans="1:37" ht="28.5" customHeight="1" x14ac:dyDescent="0.25">
      <c r="A501" s="459"/>
      <c r="B501" s="110"/>
      <c r="C501" s="445"/>
      <c r="D501" s="410"/>
      <c r="E501" s="99"/>
      <c r="F501" s="99"/>
      <c r="G501" s="99"/>
      <c r="H501" s="99"/>
      <c r="I501" s="99"/>
      <c r="J501" s="99"/>
      <c r="K501" s="99"/>
      <c r="L501" s="99"/>
      <c r="M501" s="99"/>
      <c r="N501" s="99"/>
      <c r="O501" s="99"/>
      <c r="P501" s="99"/>
      <c r="Q501" s="99"/>
      <c r="R501" s="110" t="s">
        <v>8704</v>
      </c>
      <c r="S501" s="110" t="s">
        <v>8705</v>
      </c>
      <c r="T501" s="99">
        <v>1984</v>
      </c>
      <c r="U501" s="110" t="s">
        <v>975</v>
      </c>
      <c r="V501" s="110">
        <v>250</v>
      </c>
      <c r="W501" s="110"/>
      <c r="X501" s="409"/>
      <c r="Y501" s="110"/>
      <c r="Z501" s="99"/>
      <c r="AA501" s="99"/>
      <c r="AB501" s="99"/>
      <c r="AC501" s="99"/>
      <c r="AD501" s="99"/>
      <c r="AE501" s="99"/>
      <c r="AF501" s="99"/>
      <c r="AG501" s="99"/>
      <c r="AH501" s="110"/>
      <c r="AI501" s="110"/>
      <c r="AJ501" s="110"/>
      <c r="AK501" s="110"/>
    </row>
    <row r="502" spans="1:37" ht="28.5" customHeight="1" x14ac:dyDescent="0.25">
      <c r="A502" s="459"/>
      <c r="B502" s="110"/>
      <c r="C502" s="445"/>
      <c r="D502" s="410"/>
      <c r="E502" s="99"/>
      <c r="F502" s="99"/>
      <c r="G502" s="99"/>
      <c r="H502" s="99"/>
      <c r="I502" s="99"/>
      <c r="J502" s="99"/>
      <c r="K502" s="99"/>
      <c r="L502" s="99"/>
      <c r="M502" s="99"/>
      <c r="N502" s="99"/>
      <c r="O502" s="99"/>
      <c r="P502" s="99"/>
      <c r="Q502" s="99"/>
      <c r="R502" s="110"/>
      <c r="S502" s="110"/>
      <c r="T502" s="110"/>
      <c r="U502" s="99"/>
      <c r="V502" s="99"/>
      <c r="W502" s="99"/>
      <c r="X502" s="436"/>
      <c r="Y502" s="110"/>
      <c r="Z502" s="99"/>
      <c r="AA502" s="99"/>
      <c r="AB502" s="99"/>
      <c r="AC502" s="99"/>
      <c r="AD502" s="99"/>
      <c r="AE502" s="99"/>
      <c r="AF502" s="99"/>
      <c r="AG502" s="110" t="s">
        <v>8706</v>
      </c>
      <c r="AH502" s="110" t="s">
        <v>8707</v>
      </c>
      <c r="AI502" s="110">
        <v>0.15</v>
      </c>
      <c r="AJ502" s="110">
        <v>1975</v>
      </c>
      <c r="AK502" s="99" t="s">
        <v>8708</v>
      </c>
    </row>
    <row r="503" spans="1:37" ht="28.5" customHeight="1" x14ac:dyDescent="0.25">
      <c r="A503" s="459"/>
      <c r="B503" s="110"/>
      <c r="C503" s="445"/>
      <c r="D503" s="410"/>
      <c r="E503" s="99"/>
      <c r="F503" s="99"/>
      <c r="G503" s="99"/>
      <c r="H503" s="99"/>
      <c r="I503" s="99"/>
      <c r="J503" s="99"/>
      <c r="K503" s="99"/>
      <c r="L503" s="99"/>
      <c r="M503" s="99" t="s">
        <v>8709</v>
      </c>
      <c r="N503" s="110" t="s">
        <v>8710</v>
      </c>
      <c r="O503" s="110">
        <v>0.245</v>
      </c>
      <c r="P503" s="110">
        <v>1993</v>
      </c>
      <c r="Q503" s="110" t="s">
        <v>8711</v>
      </c>
      <c r="R503" s="110"/>
      <c r="S503" s="110"/>
      <c r="T503" s="110"/>
      <c r="U503" s="99"/>
      <c r="V503" s="99"/>
      <c r="W503" s="99"/>
      <c r="X503" s="436"/>
      <c r="Y503" s="110"/>
      <c r="Z503" s="99"/>
      <c r="AA503" s="99"/>
      <c r="AB503" s="99"/>
      <c r="AC503" s="99"/>
      <c r="AD503" s="99"/>
      <c r="AE503" s="99"/>
      <c r="AF503" s="99"/>
      <c r="AG503" s="99"/>
      <c r="AH503" s="110"/>
      <c r="AI503" s="110"/>
      <c r="AJ503" s="110"/>
      <c r="AK503" s="110"/>
    </row>
    <row r="504" spans="1:37" ht="15.75" customHeight="1" x14ac:dyDescent="0.25">
      <c r="A504" s="461"/>
      <c r="B504" s="462"/>
      <c r="C504" s="462"/>
      <c r="D504" s="462"/>
      <c r="E504" s="462"/>
      <c r="F504" s="462"/>
      <c r="G504" s="462"/>
      <c r="H504" s="462"/>
      <c r="I504" s="462"/>
      <c r="J504" s="462"/>
      <c r="K504" s="462"/>
      <c r="L504" s="462"/>
      <c r="M504" s="462"/>
      <c r="N504" s="462"/>
      <c r="O504" s="462"/>
      <c r="P504" s="462"/>
      <c r="Q504" s="462"/>
      <c r="R504" s="462"/>
      <c r="S504" s="462"/>
      <c r="T504" s="462"/>
      <c r="U504" s="462"/>
      <c r="V504" s="462"/>
      <c r="W504" s="462"/>
      <c r="X504" s="463"/>
      <c r="Y504" s="462"/>
      <c r="Z504" s="462"/>
      <c r="AA504" s="462"/>
      <c r="AB504" s="462"/>
      <c r="AC504" s="462"/>
      <c r="AD504" s="462"/>
      <c r="AE504" s="462"/>
      <c r="AF504" s="462"/>
      <c r="AG504" s="462"/>
      <c r="AH504" s="462"/>
      <c r="AI504" s="462"/>
      <c r="AJ504" s="462"/>
      <c r="AK504" s="462"/>
    </row>
    <row r="505" spans="1:37" ht="28.5" customHeight="1" x14ac:dyDescent="0.25">
      <c r="A505" s="459">
        <v>36</v>
      </c>
      <c r="B505" s="459"/>
      <c r="C505" s="459" t="s">
        <v>8712</v>
      </c>
      <c r="D505" s="99" t="s">
        <v>8514</v>
      </c>
      <c r="E505" s="110" t="s">
        <v>8713</v>
      </c>
      <c r="F505" s="110">
        <v>2</v>
      </c>
      <c r="G505" s="110">
        <v>1970</v>
      </c>
      <c r="H505" s="110" t="s">
        <v>5940</v>
      </c>
      <c r="I505" s="110">
        <v>24</v>
      </c>
      <c r="J505" s="110" t="s">
        <v>8700</v>
      </c>
      <c r="K505" s="110" t="s">
        <v>8700</v>
      </c>
      <c r="L505" s="110">
        <v>24</v>
      </c>
      <c r="M505" s="110"/>
      <c r="N505" s="99"/>
      <c r="O505" s="99"/>
      <c r="P505" s="99"/>
      <c r="Q505" s="99"/>
      <c r="R505" s="110"/>
      <c r="S505" s="110"/>
      <c r="T505" s="110"/>
      <c r="U505" s="99"/>
      <c r="V505" s="99"/>
      <c r="W505" s="99"/>
      <c r="X505" s="436"/>
      <c r="Y505" s="110"/>
      <c r="Z505" s="99"/>
      <c r="AA505" s="99"/>
      <c r="AB505" s="99"/>
      <c r="AC505" s="99"/>
      <c r="AD505" s="99"/>
      <c r="AE505" s="99"/>
      <c r="AF505" s="99"/>
      <c r="AG505" s="99"/>
      <c r="AH505" s="110"/>
      <c r="AI505" s="110"/>
      <c r="AJ505" s="110"/>
      <c r="AK505" s="110"/>
    </row>
    <row r="506" spans="1:37" ht="28.5" customHeight="1" x14ac:dyDescent="0.25">
      <c r="A506" s="459"/>
      <c r="B506" s="110"/>
      <c r="C506" s="445"/>
      <c r="D506" s="410"/>
      <c r="E506" s="99"/>
      <c r="F506" s="99"/>
      <c r="G506" s="99"/>
      <c r="H506" s="99"/>
      <c r="I506" s="99"/>
      <c r="J506" s="99"/>
      <c r="K506" s="99"/>
      <c r="L506" s="99"/>
      <c r="M506" s="99"/>
      <c r="N506" s="99"/>
      <c r="O506" s="99"/>
      <c r="P506" s="99"/>
      <c r="Q506" s="99"/>
      <c r="R506" s="110" t="s">
        <v>8714</v>
      </c>
      <c r="S506" s="110" t="s">
        <v>8715</v>
      </c>
      <c r="T506" s="99">
        <v>1977</v>
      </c>
      <c r="U506" s="110" t="s">
        <v>975</v>
      </c>
      <c r="V506" s="110">
        <v>250</v>
      </c>
      <c r="W506" s="110"/>
      <c r="X506" s="409"/>
      <c r="Y506" s="110"/>
      <c r="Z506" s="99"/>
      <c r="AA506" s="99"/>
      <c r="AB506" s="99"/>
      <c r="AC506" s="99"/>
      <c r="AD506" s="99"/>
      <c r="AE506" s="99"/>
      <c r="AF506" s="99"/>
      <c r="AG506" s="99"/>
      <c r="AH506" s="110"/>
      <c r="AI506" s="110"/>
      <c r="AJ506" s="110"/>
      <c r="AK506" s="110"/>
    </row>
    <row r="507" spans="1:37" ht="15.75" customHeight="1" x14ac:dyDescent="0.25">
      <c r="A507" s="461"/>
      <c r="B507" s="462"/>
      <c r="C507" s="462"/>
      <c r="D507" s="462"/>
      <c r="E507" s="462"/>
      <c r="F507" s="462"/>
      <c r="G507" s="462"/>
      <c r="H507" s="462"/>
      <c r="I507" s="462"/>
      <c r="J507" s="462"/>
      <c r="K507" s="462"/>
      <c r="L507" s="462"/>
      <c r="M507" s="462"/>
      <c r="N507" s="462"/>
      <c r="O507" s="462"/>
      <c r="P507" s="462"/>
      <c r="Q507" s="462"/>
      <c r="R507" s="462"/>
      <c r="S507" s="462"/>
      <c r="T507" s="462"/>
      <c r="U507" s="462"/>
      <c r="V507" s="462"/>
      <c r="W507" s="462"/>
      <c r="X507" s="463"/>
      <c r="Y507" s="462"/>
      <c r="Z507" s="462"/>
      <c r="AA507" s="462"/>
      <c r="AB507" s="462"/>
      <c r="AC507" s="462"/>
      <c r="AD507" s="462"/>
      <c r="AE507" s="462"/>
      <c r="AF507" s="462"/>
      <c r="AG507" s="462"/>
      <c r="AH507" s="462"/>
      <c r="AI507" s="462"/>
      <c r="AJ507" s="462"/>
      <c r="AK507" s="462"/>
    </row>
    <row r="508" spans="1:37" ht="28.5" customHeight="1" x14ac:dyDescent="0.25">
      <c r="A508" s="459">
        <v>37</v>
      </c>
      <c r="B508" s="459"/>
      <c r="C508" s="459" t="s">
        <v>8716</v>
      </c>
      <c r="D508" s="410" t="s">
        <v>8717</v>
      </c>
      <c r="E508" s="110" t="s">
        <v>8718</v>
      </c>
      <c r="F508" s="110">
        <v>2.4969999999999999</v>
      </c>
      <c r="G508" s="110">
        <v>1964</v>
      </c>
      <c r="H508" s="110" t="s">
        <v>8719</v>
      </c>
      <c r="I508" s="110">
        <v>25</v>
      </c>
      <c r="J508" s="110" t="s">
        <v>8700</v>
      </c>
      <c r="K508" s="110">
        <v>22</v>
      </c>
      <c r="L508" s="110">
        <f>I508+K508</f>
        <v>47</v>
      </c>
      <c r="M508" s="110" t="s">
        <v>8720</v>
      </c>
      <c r="N508" s="110" t="s">
        <v>8721</v>
      </c>
      <c r="O508" s="110">
        <v>0.12</v>
      </c>
      <c r="P508" s="110">
        <v>1989</v>
      </c>
      <c r="Q508" s="110" t="s">
        <v>1260</v>
      </c>
      <c r="R508" s="110"/>
      <c r="S508" s="110"/>
      <c r="T508" s="110"/>
      <c r="U508" s="99"/>
      <c r="V508" s="99"/>
      <c r="W508" s="99"/>
      <c r="X508" s="436"/>
      <c r="Y508" s="110"/>
      <c r="Z508" s="99"/>
      <c r="AA508" s="99"/>
      <c r="AB508" s="99"/>
      <c r="AC508" s="99"/>
      <c r="AD508" s="99"/>
      <c r="AE508" s="99"/>
      <c r="AF508" s="99"/>
      <c r="AG508" s="99"/>
      <c r="AH508" s="110"/>
      <c r="AI508" s="110"/>
      <c r="AJ508" s="110"/>
      <c r="AK508" s="110"/>
    </row>
    <row r="509" spans="1:37" ht="28.5" customHeight="1" x14ac:dyDescent="0.25">
      <c r="A509" s="459"/>
      <c r="B509" s="110"/>
      <c r="C509" s="445"/>
      <c r="D509" s="410"/>
      <c r="E509" s="99"/>
      <c r="F509" s="99"/>
      <c r="G509" s="99"/>
      <c r="H509" s="99"/>
      <c r="I509" s="99"/>
      <c r="J509" s="99"/>
      <c r="K509" s="99"/>
      <c r="L509" s="99"/>
      <c r="M509" s="99" t="s">
        <v>8720</v>
      </c>
      <c r="N509" s="110" t="s">
        <v>8722</v>
      </c>
      <c r="O509" s="110">
        <v>0.12</v>
      </c>
      <c r="P509" s="110">
        <v>1989</v>
      </c>
      <c r="Q509" s="110" t="s">
        <v>1260</v>
      </c>
      <c r="R509" s="110"/>
      <c r="S509" s="110"/>
      <c r="T509" s="110"/>
      <c r="U509" s="99"/>
      <c r="V509" s="99"/>
      <c r="W509" s="99"/>
      <c r="X509" s="436"/>
      <c r="Y509" s="110"/>
      <c r="Z509" s="99"/>
      <c r="AA509" s="99"/>
      <c r="AB509" s="99"/>
      <c r="AC509" s="99"/>
      <c r="AD509" s="99"/>
      <c r="AE509" s="99"/>
      <c r="AF509" s="99"/>
      <c r="AG509" s="99"/>
      <c r="AH509" s="110"/>
      <c r="AI509" s="110"/>
      <c r="AJ509" s="110"/>
      <c r="AK509" s="110"/>
    </row>
    <row r="510" spans="1:37" ht="28.5" customHeight="1" x14ac:dyDescent="0.25">
      <c r="A510" s="459"/>
      <c r="B510" s="110"/>
      <c r="C510" s="445"/>
      <c r="D510" s="410"/>
      <c r="E510" s="99"/>
      <c r="F510" s="99"/>
      <c r="G510" s="99"/>
      <c r="H510" s="99"/>
      <c r="I510" s="99"/>
      <c r="J510" s="99"/>
      <c r="K510" s="99"/>
      <c r="L510" s="99"/>
      <c r="M510" s="99"/>
      <c r="N510" s="110" t="s">
        <v>8723</v>
      </c>
      <c r="O510" s="110">
        <v>0.35</v>
      </c>
      <c r="P510" s="110">
        <v>2023</v>
      </c>
      <c r="Q510" s="110" t="s">
        <v>8724</v>
      </c>
      <c r="R510" s="110"/>
      <c r="S510" s="110"/>
      <c r="T510" s="110"/>
      <c r="U510" s="99"/>
      <c r="V510" s="99"/>
      <c r="W510" s="99"/>
      <c r="X510" s="436"/>
      <c r="Y510" s="110"/>
      <c r="Z510" s="99"/>
      <c r="AA510" s="99"/>
      <c r="AB510" s="99"/>
      <c r="AC510" s="99"/>
      <c r="AD510" s="99"/>
      <c r="AE510" s="99"/>
      <c r="AF510" s="99"/>
      <c r="AG510" s="99"/>
      <c r="AH510" s="110"/>
      <c r="AI510" s="110"/>
      <c r="AJ510" s="110"/>
      <c r="AK510" s="110"/>
    </row>
    <row r="511" spans="1:37" ht="28.5" customHeight="1" x14ac:dyDescent="0.25">
      <c r="A511" s="459"/>
      <c r="B511" s="110"/>
      <c r="C511" s="445"/>
      <c r="D511" s="410"/>
      <c r="E511" s="110"/>
      <c r="F511" s="110"/>
      <c r="G511" s="110"/>
      <c r="H511" s="110"/>
      <c r="I511" s="110"/>
      <c r="J511" s="110"/>
      <c r="K511" s="110"/>
      <c r="L511" s="110"/>
      <c r="M511" s="110"/>
      <c r="N511" s="99"/>
      <c r="O511" s="99"/>
      <c r="P511" s="99"/>
      <c r="Q511" s="99"/>
      <c r="R511" s="110"/>
      <c r="S511" s="110"/>
      <c r="T511" s="110"/>
      <c r="U511" s="99"/>
      <c r="V511" s="99"/>
      <c r="W511" s="99"/>
      <c r="X511" s="436"/>
      <c r="Y511" s="110"/>
      <c r="Z511" s="99"/>
      <c r="AA511" s="99"/>
      <c r="AB511" s="99"/>
      <c r="AC511" s="99"/>
      <c r="AD511" s="99"/>
      <c r="AE511" s="99"/>
      <c r="AF511" s="99"/>
      <c r="AG511" s="99"/>
      <c r="AH511" s="110"/>
      <c r="AI511" s="110"/>
      <c r="AJ511" s="110"/>
      <c r="AK511" s="110"/>
    </row>
    <row r="512" spans="1:37" ht="28.5" customHeight="1" x14ac:dyDescent="0.25">
      <c r="A512" s="459"/>
      <c r="B512" s="110"/>
      <c r="C512" s="445"/>
      <c r="D512" s="410"/>
      <c r="E512" s="99"/>
      <c r="F512" s="99"/>
      <c r="G512" s="99"/>
      <c r="H512" s="99"/>
      <c r="I512" s="99"/>
      <c r="J512" s="99"/>
      <c r="K512" s="99"/>
      <c r="L512" s="99"/>
      <c r="M512" s="99" t="s">
        <v>8725</v>
      </c>
      <c r="N512" s="110" t="s">
        <v>8726</v>
      </c>
      <c r="O512" s="110">
        <v>0.79600000000000004</v>
      </c>
      <c r="P512" s="110">
        <v>1989</v>
      </c>
      <c r="Q512" s="110" t="s">
        <v>1260</v>
      </c>
      <c r="R512" s="110"/>
      <c r="S512" s="110"/>
      <c r="T512" s="110"/>
      <c r="U512" s="99"/>
      <c r="V512" s="99"/>
      <c r="W512" s="99"/>
      <c r="X512" s="436"/>
      <c r="Y512" s="110"/>
      <c r="Z512" s="99"/>
      <c r="AA512" s="99"/>
      <c r="AB512" s="99"/>
      <c r="AC512" s="99"/>
      <c r="AD512" s="99"/>
      <c r="AE512" s="99"/>
      <c r="AF512" s="99"/>
      <c r="AG512" s="99"/>
      <c r="AH512" s="110"/>
      <c r="AI512" s="110"/>
      <c r="AJ512" s="110"/>
      <c r="AK512" s="110"/>
    </row>
    <row r="513" spans="1:37" ht="28.5" customHeight="1" x14ac:dyDescent="0.25">
      <c r="A513" s="459"/>
      <c r="B513" s="110"/>
      <c r="C513" s="445"/>
      <c r="D513" s="410"/>
      <c r="E513" s="99"/>
      <c r="F513" s="99"/>
      <c r="G513" s="99"/>
      <c r="H513" s="99"/>
      <c r="I513" s="99"/>
      <c r="J513" s="99"/>
      <c r="K513" s="99"/>
      <c r="L513" s="99"/>
      <c r="M513" s="99"/>
      <c r="N513" s="99"/>
      <c r="O513" s="99"/>
      <c r="P513" s="99"/>
      <c r="Q513" s="99"/>
      <c r="R513" s="110" t="s">
        <v>8727</v>
      </c>
      <c r="S513" s="110" t="s">
        <v>8728</v>
      </c>
      <c r="T513" s="99">
        <v>1998</v>
      </c>
      <c r="U513" s="110" t="s">
        <v>1642</v>
      </c>
      <c r="V513" s="110">
        <f>250+160</f>
        <v>410</v>
      </c>
      <c r="W513" s="110"/>
      <c r="X513" s="409"/>
      <c r="Y513" s="110"/>
      <c r="Z513" s="99"/>
      <c r="AA513" s="99"/>
      <c r="AB513" s="99"/>
      <c r="AC513" s="99"/>
      <c r="AD513" s="99"/>
      <c r="AE513" s="99"/>
      <c r="AF513" s="99"/>
      <c r="AG513" s="99"/>
      <c r="AH513" s="110"/>
      <c r="AI513" s="110"/>
      <c r="AJ513" s="110"/>
      <c r="AK513" s="110"/>
    </row>
    <row r="514" spans="1:37" ht="28.5" customHeight="1" x14ac:dyDescent="0.25">
      <c r="A514" s="459"/>
      <c r="B514" s="110"/>
      <c r="C514" s="445"/>
      <c r="D514" s="410"/>
      <c r="E514" s="99"/>
      <c r="F514" s="99"/>
      <c r="G514" s="99"/>
      <c r="H514" s="99"/>
      <c r="I514" s="99"/>
      <c r="J514" s="99"/>
      <c r="K514" s="99"/>
      <c r="L514" s="99"/>
      <c r="M514" s="99"/>
      <c r="N514" s="99"/>
      <c r="O514" s="99"/>
      <c r="P514" s="99"/>
      <c r="Q514" s="99"/>
      <c r="R514" s="110"/>
      <c r="S514" s="110"/>
      <c r="T514" s="110"/>
      <c r="U514" s="99"/>
      <c r="V514" s="99"/>
      <c r="W514" s="99"/>
      <c r="X514" s="436"/>
      <c r="Y514" s="110"/>
      <c r="Z514" s="99"/>
      <c r="AA514" s="99"/>
      <c r="AB514" s="99"/>
      <c r="AC514" s="99"/>
      <c r="AD514" s="99"/>
      <c r="AE514" s="99"/>
      <c r="AF514" s="99"/>
      <c r="AG514" s="99" t="s">
        <v>8729</v>
      </c>
      <c r="AH514" s="110" t="s">
        <v>8730</v>
      </c>
      <c r="AI514" s="110">
        <v>0.13</v>
      </c>
      <c r="AJ514" s="110">
        <v>2015</v>
      </c>
      <c r="AK514" s="110" t="s">
        <v>8236</v>
      </c>
    </row>
    <row r="515" spans="1:37" ht="28.5" customHeight="1" x14ac:dyDescent="0.25">
      <c r="A515" s="459"/>
      <c r="B515" s="110"/>
      <c r="C515" s="445"/>
      <c r="D515" s="410"/>
      <c r="E515" s="99"/>
      <c r="F515" s="99"/>
      <c r="G515" s="99"/>
      <c r="H515" s="99"/>
      <c r="I515" s="99"/>
      <c r="J515" s="99"/>
      <c r="K515" s="99"/>
      <c r="L515" s="99"/>
      <c r="M515" s="99"/>
      <c r="N515" s="99"/>
      <c r="O515" s="99"/>
      <c r="P515" s="99"/>
      <c r="Q515" s="99"/>
      <c r="R515" s="110"/>
      <c r="S515" s="110"/>
      <c r="T515" s="110"/>
      <c r="U515" s="99"/>
      <c r="V515" s="99"/>
      <c r="W515" s="99"/>
      <c r="X515" s="436"/>
      <c r="Y515" s="110"/>
      <c r="Z515" s="99"/>
      <c r="AA515" s="99"/>
      <c r="AB515" s="99"/>
      <c r="AC515" s="99"/>
      <c r="AD515" s="99"/>
      <c r="AE515" s="99"/>
      <c r="AF515" s="99"/>
      <c r="AG515" s="99" t="s">
        <v>8729</v>
      </c>
      <c r="AH515" s="110" t="s">
        <v>8731</v>
      </c>
      <c r="AI515" s="110">
        <v>0.13</v>
      </c>
      <c r="AJ515" s="110">
        <v>2015</v>
      </c>
      <c r="AK515" s="110" t="s">
        <v>8236</v>
      </c>
    </row>
    <row r="516" spans="1:37" ht="15.75" customHeight="1" x14ac:dyDescent="0.25">
      <c r="A516" s="461"/>
      <c r="B516" s="462"/>
      <c r="C516" s="462"/>
      <c r="D516" s="462"/>
      <c r="E516" s="462"/>
      <c r="F516" s="462"/>
      <c r="G516" s="462"/>
      <c r="H516" s="462"/>
      <c r="I516" s="462"/>
      <c r="J516" s="462"/>
      <c r="K516" s="462"/>
      <c r="L516" s="462"/>
      <c r="M516" s="462"/>
      <c r="N516" s="462"/>
      <c r="O516" s="462"/>
      <c r="P516" s="462"/>
      <c r="Q516" s="462"/>
      <c r="R516" s="462"/>
      <c r="S516" s="462"/>
      <c r="T516" s="462"/>
      <c r="U516" s="462"/>
      <c r="V516" s="462"/>
      <c r="W516" s="462"/>
      <c r="X516" s="463"/>
      <c r="Y516" s="462"/>
      <c r="Z516" s="462"/>
      <c r="AA516" s="462"/>
      <c r="AB516" s="462"/>
      <c r="AC516" s="462"/>
      <c r="AD516" s="462"/>
      <c r="AE516" s="462"/>
      <c r="AF516" s="462"/>
      <c r="AG516" s="462"/>
      <c r="AH516" s="462"/>
      <c r="AI516" s="462"/>
      <c r="AJ516" s="462"/>
      <c r="AK516" s="462"/>
    </row>
    <row r="517" spans="1:37" ht="28.5" customHeight="1" x14ac:dyDescent="0.25">
      <c r="A517" s="459">
        <v>38</v>
      </c>
      <c r="B517" s="459"/>
      <c r="C517" s="459" t="s">
        <v>8732</v>
      </c>
      <c r="D517" s="410" t="s">
        <v>8717</v>
      </c>
      <c r="E517" s="110" t="s">
        <v>8733</v>
      </c>
      <c r="F517" s="110">
        <v>0.505</v>
      </c>
      <c r="G517" s="110">
        <v>1986</v>
      </c>
      <c r="H517" s="110" t="s">
        <v>7843</v>
      </c>
      <c r="I517" s="110">
        <v>17</v>
      </c>
      <c r="J517" s="110" t="s">
        <v>8700</v>
      </c>
      <c r="K517" s="110" t="s">
        <v>8700</v>
      </c>
      <c r="L517" s="110">
        <v>17</v>
      </c>
      <c r="M517" s="110" t="s">
        <v>8720</v>
      </c>
      <c r="N517" s="110" t="s">
        <v>8734</v>
      </c>
      <c r="O517" s="110">
        <v>0.04</v>
      </c>
      <c r="P517" s="110">
        <v>1989</v>
      </c>
      <c r="Q517" s="110" t="s">
        <v>7002</v>
      </c>
      <c r="R517" s="110"/>
      <c r="S517" s="110"/>
      <c r="T517" s="110"/>
      <c r="U517" s="99"/>
      <c r="V517" s="99"/>
      <c r="W517" s="99"/>
      <c r="X517" s="436"/>
      <c r="Y517" s="110"/>
      <c r="Z517" s="99"/>
      <c r="AA517" s="99"/>
      <c r="AB517" s="99"/>
      <c r="AC517" s="99"/>
      <c r="AD517" s="99"/>
      <c r="AE517" s="99"/>
      <c r="AF517" s="99"/>
      <c r="AG517" s="99"/>
      <c r="AH517" s="110"/>
      <c r="AI517" s="110"/>
      <c r="AJ517" s="110"/>
      <c r="AK517" s="110"/>
    </row>
    <row r="518" spans="1:37" ht="28.5" customHeight="1" x14ac:dyDescent="0.25">
      <c r="A518" s="459"/>
      <c r="B518" s="110"/>
      <c r="C518" s="445"/>
      <c r="D518" s="410"/>
      <c r="E518" s="99"/>
      <c r="F518" s="99"/>
      <c r="G518" s="99"/>
      <c r="H518" s="99"/>
      <c r="I518" s="99"/>
      <c r="J518" s="99"/>
      <c r="K518" s="99"/>
      <c r="L518" s="99"/>
      <c r="M518" s="99" t="s">
        <v>8720</v>
      </c>
      <c r="N518" s="110" t="s">
        <v>8735</v>
      </c>
      <c r="O518" s="110">
        <v>0.04</v>
      </c>
      <c r="P518" s="110">
        <v>1990</v>
      </c>
      <c r="Q518" s="110" t="s">
        <v>7256</v>
      </c>
      <c r="R518" s="110"/>
      <c r="S518" s="110"/>
      <c r="T518" s="110"/>
      <c r="U518" s="99"/>
      <c r="V518" s="99"/>
      <c r="W518" s="99"/>
      <c r="X518" s="436"/>
      <c r="Y518" s="110"/>
      <c r="Z518" s="99"/>
      <c r="AA518" s="99"/>
      <c r="AB518" s="99"/>
      <c r="AC518" s="99"/>
      <c r="AD518" s="99"/>
      <c r="AE518" s="99"/>
      <c r="AF518" s="99"/>
      <c r="AG518" s="99"/>
      <c r="AH518" s="110"/>
      <c r="AI518" s="110"/>
      <c r="AJ518" s="110"/>
      <c r="AK518" s="110"/>
    </row>
    <row r="519" spans="1:37" ht="28.5" customHeight="1" x14ac:dyDescent="0.25">
      <c r="A519" s="459"/>
      <c r="B519" s="110"/>
      <c r="C519" s="445"/>
      <c r="D519" s="410"/>
      <c r="E519" s="99"/>
      <c r="F519" s="99"/>
      <c r="G519" s="99"/>
      <c r="H519" s="99"/>
      <c r="I519" s="99"/>
      <c r="J519" s="99"/>
      <c r="K519" s="99"/>
      <c r="L519" s="99"/>
      <c r="M519" s="99"/>
      <c r="N519" s="99"/>
      <c r="O519" s="99"/>
      <c r="P519" s="99"/>
      <c r="Q519" s="99"/>
      <c r="R519" s="110" t="s">
        <v>8736</v>
      </c>
      <c r="S519" s="110" t="s">
        <v>8737</v>
      </c>
      <c r="T519" s="99">
        <v>1974</v>
      </c>
      <c r="U519" s="110" t="s">
        <v>1642</v>
      </c>
      <c r="V519" s="110">
        <f>2*250</f>
        <v>500</v>
      </c>
      <c r="W519" s="110"/>
      <c r="X519" s="409"/>
      <c r="Y519" s="110"/>
      <c r="Z519" s="99"/>
      <c r="AA519" s="99"/>
      <c r="AB519" s="99"/>
      <c r="AC519" s="99"/>
      <c r="AD519" s="99"/>
      <c r="AE519" s="99"/>
      <c r="AF519" s="99"/>
      <c r="AG519" s="99"/>
      <c r="AH519" s="110"/>
      <c r="AI519" s="110"/>
      <c r="AJ519" s="110"/>
      <c r="AK519" s="110"/>
    </row>
    <row r="520" spans="1:37" ht="28.5" customHeight="1" x14ac:dyDescent="0.25">
      <c r="A520" s="459"/>
      <c r="B520" s="110"/>
      <c r="C520" s="445"/>
      <c r="D520" s="410" t="s">
        <v>8717</v>
      </c>
      <c r="E520" s="110" t="s">
        <v>8738</v>
      </c>
      <c r="F520" s="110">
        <v>0.45</v>
      </c>
      <c r="G520" s="110">
        <v>1986</v>
      </c>
      <c r="H520" s="110" t="s">
        <v>8739</v>
      </c>
      <c r="I520" s="110">
        <v>9</v>
      </c>
      <c r="J520" s="110" t="s">
        <v>8700</v>
      </c>
      <c r="K520" s="110" t="s">
        <v>8700</v>
      </c>
      <c r="L520" s="110">
        <v>9</v>
      </c>
      <c r="M520" s="110" t="s">
        <v>8720</v>
      </c>
      <c r="N520" s="110" t="s">
        <v>8740</v>
      </c>
      <c r="O520" s="110">
        <v>2.5000000000000001E-2</v>
      </c>
      <c r="P520" s="110">
        <v>1990</v>
      </c>
      <c r="Q520" s="110" t="s">
        <v>8741</v>
      </c>
      <c r="R520" s="110"/>
      <c r="S520" s="110"/>
      <c r="T520" s="110"/>
      <c r="U520" s="99"/>
      <c r="V520" s="99"/>
      <c r="W520" s="99"/>
      <c r="X520" s="436"/>
      <c r="Y520" s="110"/>
      <c r="Z520" s="99"/>
      <c r="AA520" s="99"/>
      <c r="AB520" s="99"/>
      <c r="AC520" s="99"/>
      <c r="AD520" s="99"/>
      <c r="AE520" s="99"/>
      <c r="AF520" s="99"/>
      <c r="AG520" s="99"/>
      <c r="AH520" s="110"/>
      <c r="AI520" s="110"/>
      <c r="AJ520" s="110"/>
      <c r="AK520" s="110"/>
    </row>
    <row r="521" spans="1:37" ht="28.5" customHeight="1" x14ac:dyDescent="0.25">
      <c r="A521" s="459"/>
      <c r="B521" s="110"/>
      <c r="C521" s="445"/>
      <c r="D521" s="410"/>
      <c r="E521" s="99"/>
      <c r="F521" s="99"/>
      <c r="G521" s="99"/>
      <c r="H521" s="99"/>
      <c r="I521" s="99"/>
      <c r="J521" s="99"/>
      <c r="K521" s="99"/>
      <c r="L521" s="99"/>
      <c r="M521" s="99"/>
      <c r="N521" s="99"/>
      <c r="O521" s="99"/>
      <c r="P521" s="99"/>
      <c r="Q521" s="99"/>
      <c r="R521" s="110" t="s">
        <v>8742</v>
      </c>
      <c r="S521" s="110" t="s">
        <v>8743</v>
      </c>
      <c r="T521" s="99">
        <v>1980</v>
      </c>
      <c r="U521" s="110" t="s">
        <v>975</v>
      </c>
      <c r="V521" s="110">
        <v>250</v>
      </c>
      <c r="W521" s="110"/>
      <c r="X521" s="409"/>
      <c r="Y521" s="110"/>
      <c r="Z521" s="99"/>
      <c r="AA521" s="99"/>
      <c r="AB521" s="99"/>
      <c r="AC521" s="99"/>
      <c r="AD521" s="99"/>
      <c r="AE521" s="99"/>
      <c r="AF521" s="99"/>
      <c r="AG521" s="99"/>
      <c r="AH521" s="110"/>
      <c r="AI521" s="110"/>
      <c r="AJ521" s="110"/>
      <c r="AK521" s="110"/>
    </row>
    <row r="522" spans="1:37" ht="28.5" customHeight="1" x14ac:dyDescent="0.25">
      <c r="A522" s="459"/>
      <c r="B522" s="110"/>
      <c r="C522" s="445"/>
      <c r="D522" s="410"/>
      <c r="E522" s="99"/>
      <c r="F522" s="99"/>
      <c r="G522" s="99"/>
      <c r="H522" s="99"/>
      <c r="I522" s="99"/>
      <c r="J522" s="99"/>
      <c r="K522" s="99"/>
      <c r="L522" s="99"/>
      <c r="M522" s="99"/>
      <c r="N522" s="99"/>
      <c r="O522" s="99"/>
      <c r="P522" s="99"/>
      <c r="Q522" s="99"/>
      <c r="R522" s="110"/>
      <c r="S522" s="110"/>
      <c r="T522" s="110"/>
      <c r="U522" s="99"/>
      <c r="V522" s="99"/>
      <c r="W522" s="99" t="s">
        <v>8744</v>
      </c>
      <c r="X522" s="436">
        <f>Z522+AI522</f>
        <v>0.47300000000000003</v>
      </c>
      <c r="Y522" s="110" t="s">
        <v>8745</v>
      </c>
      <c r="Z522" s="110">
        <v>0.45300000000000001</v>
      </c>
      <c r="AA522" s="409">
        <v>2013</v>
      </c>
      <c r="AB522" s="110" t="s">
        <v>8746</v>
      </c>
      <c r="AC522" s="110" t="s">
        <v>7725</v>
      </c>
      <c r="AD522" s="110" t="s">
        <v>7725</v>
      </c>
      <c r="AE522" s="110">
        <v>15</v>
      </c>
      <c r="AF522" s="110">
        <v>15</v>
      </c>
      <c r="AG522" s="110" t="s">
        <v>8747</v>
      </c>
      <c r="AH522" s="110" t="s">
        <v>8748</v>
      </c>
      <c r="AI522" s="110">
        <v>0.02</v>
      </c>
      <c r="AJ522" s="110">
        <v>2013</v>
      </c>
      <c r="AK522" s="110" t="s">
        <v>385</v>
      </c>
    </row>
    <row r="523" spans="1:37" ht="28.5" customHeight="1" x14ac:dyDescent="0.25">
      <c r="A523" s="459"/>
      <c r="B523" s="110"/>
      <c r="C523" s="445"/>
      <c r="D523" s="410"/>
      <c r="E523" s="99"/>
      <c r="F523" s="99"/>
      <c r="G523" s="99"/>
      <c r="H523" s="99"/>
      <c r="I523" s="99"/>
      <c r="J523" s="99"/>
      <c r="K523" s="99"/>
      <c r="L523" s="99"/>
      <c r="M523" s="99"/>
      <c r="N523" s="99"/>
      <c r="O523" s="99"/>
      <c r="P523" s="99"/>
      <c r="Q523" s="99"/>
      <c r="R523" s="110"/>
      <c r="S523" s="110"/>
      <c r="T523" s="110"/>
      <c r="U523" s="99"/>
      <c r="V523" s="99"/>
      <c r="W523" s="99" t="s">
        <v>8744</v>
      </c>
      <c r="X523" s="436">
        <f>Z523+AI523</f>
        <v>0.67700000000000005</v>
      </c>
      <c r="Y523" s="110" t="s">
        <v>8749</v>
      </c>
      <c r="Z523" s="110">
        <v>0.65700000000000003</v>
      </c>
      <c r="AA523" s="110">
        <v>2013</v>
      </c>
      <c r="AB523" s="110" t="s">
        <v>8746</v>
      </c>
      <c r="AC523" s="110" t="s">
        <v>7725</v>
      </c>
      <c r="AD523" s="110" t="s">
        <v>7725</v>
      </c>
      <c r="AE523" s="110">
        <v>11</v>
      </c>
      <c r="AF523" s="110">
        <v>11</v>
      </c>
      <c r="AG523" s="110" t="s">
        <v>8747</v>
      </c>
      <c r="AH523" s="110" t="s">
        <v>8750</v>
      </c>
      <c r="AI523" s="110">
        <v>0.02</v>
      </c>
      <c r="AJ523" s="110">
        <v>2013</v>
      </c>
      <c r="AK523" s="110" t="s">
        <v>385</v>
      </c>
    </row>
    <row r="524" spans="1:37" ht="28.5" customHeight="1" x14ac:dyDescent="0.25">
      <c r="A524" s="459"/>
      <c r="B524" s="110"/>
      <c r="C524" s="445"/>
      <c r="D524" s="410"/>
      <c r="E524" s="99"/>
      <c r="F524" s="99"/>
      <c r="G524" s="99"/>
      <c r="H524" s="99"/>
      <c r="I524" s="99"/>
      <c r="J524" s="99"/>
      <c r="K524" s="99"/>
      <c r="L524" s="99"/>
      <c r="M524" s="99"/>
      <c r="N524" s="99"/>
      <c r="O524" s="99"/>
      <c r="P524" s="99"/>
      <c r="Q524" s="99"/>
      <c r="R524" s="110"/>
      <c r="S524" s="110"/>
      <c r="T524" s="110"/>
      <c r="U524" s="99"/>
      <c r="V524" s="99"/>
      <c r="W524" s="99" t="s">
        <v>8744</v>
      </c>
      <c r="X524" s="436">
        <f>Z524+AI524</f>
        <v>0.307</v>
      </c>
      <c r="Y524" s="110" t="s">
        <v>8751</v>
      </c>
      <c r="Z524" s="110">
        <v>0.28699999999999998</v>
      </c>
      <c r="AA524" s="110">
        <v>2013</v>
      </c>
      <c r="AB524" s="110" t="s">
        <v>8752</v>
      </c>
      <c r="AC524" s="110">
        <v>9</v>
      </c>
      <c r="AD524" s="110" t="s">
        <v>7725</v>
      </c>
      <c r="AE524" s="110" t="s">
        <v>7725</v>
      </c>
      <c r="AF524" s="110">
        <v>9</v>
      </c>
      <c r="AG524" s="110" t="s">
        <v>8747</v>
      </c>
      <c r="AH524" s="110" t="s">
        <v>8753</v>
      </c>
      <c r="AI524" s="110">
        <v>0.02</v>
      </c>
      <c r="AJ524" s="110">
        <v>2013</v>
      </c>
      <c r="AK524" s="110" t="s">
        <v>385</v>
      </c>
    </row>
    <row r="525" spans="1:37" ht="40.5" customHeight="1" x14ac:dyDescent="0.25">
      <c r="A525" s="459"/>
      <c r="B525" s="110"/>
      <c r="C525" s="445"/>
      <c r="D525" s="410"/>
      <c r="E525" s="99"/>
      <c r="F525" s="99"/>
      <c r="G525" s="99"/>
      <c r="H525" s="99"/>
      <c r="I525" s="99"/>
      <c r="J525" s="99"/>
      <c r="K525" s="99"/>
      <c r="L525" s="99"/>
      <c r="M525" s="99"/>
      <c r="N525" s="99"/>
      <c r="O525" s="99"/>
      <c r="P525" s="99"/>
      <c r="Q525" s="99"/>
      <c r="R525" s="110"/>
      <c r="S525" s="110"/>
      <c r="T525" s="110"/>
      <c r="U525" s="99"/>
      <c r="V525" s="99"/>
      <c r="W525" s="99" t="s">
        <v>8744</v>
      </c>
      <c r="X525" s="436">
        <f>Z525+AI525</f>
        <v>0.59399999999999997</v>
      </c>
      <c r="Y525" s="110" t="s">
        <v>8754</v>
      </c>
      <c r="Z525" s="110">
        <v>0.57399999999999995</v>
      </c>
      <c r="AA525" s="493" t="s">
        <v>8755</v>
      </c>
      <c r="AB525" s="110" t="s">
        <v>8756</v>
      </c>
      <c r="AC525" s="110">
        <v>6</v>
      </c>
      <c r="AD525" s="110" t="s">
        <v>7725</v>
      </c>
      <c r="AE525" s="110">
        <v>20</v>
      </c>
      <c r="AF525" s="110">
        <v>26</v>
      </c>
      <c r="AG525" s="110" t="s">
        <v>8757</v>
      </c>
      <c r="AH525" s="110" t="s">
        <v>8758</v>
      </c>
      <c r="AI525" s="110">
        <v>0.02</v>
      </c>
      <c r="AJ525" s="110">
        <v>2013</v>
      </c>
      <c r="AK525" s="110" t="s">
        <v>77</v>
      </c>
    </row>
    <row r="526" spans="1:37" ht="28.5" customHeight="1" x14ac:dyDescent="0.25">
      <c r="A526" s="459"/>
      <c r="B526" s="110"/>
      <c r="C526" s="445"/>
      <c r="D526" s="410"/>
      <c r="E526" s="99"/>
      <c r="F526" s="99"/>
      <c r="G526" s="99"/>
      <c r="H526" s="99"/>
      <c r="I526" s="99"/>
      <c r="J526" s="99"/>
      <c r="K526" s="99"/>
      <c r="L526" s="99"/>
      <c r="M526" s="99"/>
      <c r="N526" s="99"/>
      <c r="O526" s="99"/>
      <c r="P526" s="99"/>
      <c r="Q526" s="99"/>
      <c r="R526" s="110"/>
      <c r="S526" s="110"/>
      <c r="T526" s="110"/>
      <c r="U526" s="99"/>
      <c r="V526" s="99"/>
      <c r="W526" s="99" t="s">
        <v>8744</v>
      </c>
      <c r="X526" s="436">
        <f>Z526+AI526</f>
        <v>0.61299999999999999</v>
      </c>
      <c r="Y526" s="110" t="s">
        <v>8759</v>
      </c>
      <c r="Z526" s="110">
        <v>0.59299999999999997</v>
      </c>
      <c r="AA526" s="110">
        <v>1984</v>
      </c>
      <c r="AB526" s="110" t="s">
        <v>8760</v>
      </c>
      <c r="AC526" s="110">
        <v>6</v>
      </c>
      <c r="AD526" s="110" t="s">
        <v>7725</v>
      </c>
      <c r="AE526" s="110">
        <v>11</v>
      </c>
      <c r="AF526" s="110">
        <v>17</v>
      </c>
      <c r="AG526" s="110" t="s">
        <v>8744</v>
      </c>
      <c r="AH526" s="110" t="s">
        <v>8761</v>
      </c>
      <c r="AI526" s="110">
        <v>0.02</v>
      </c>
      <c r="AJ526" s="110">
        <v>1984</v>
      </c>
      <c r="AK526" s="110" t="s">
        <v>2802</v>
      </c>
    </row>
    <row r="527" spans="1:37" ht="15.75" customHeight="1" x14ac:dyDescent="0.25">
      <c r="A527" s="461"/>
      <c r="B527" s="462"/>
      <c r="C527" s="462"/>
      <c r="D527" s="462"/>
      <c r="E527" s="462"/>
      <c r="F527" s="462"/>
      <c r="G527" s="462"/>
      <c r="H527" s="462"/>
      <c r="I527" s="462"/>
      <c r="J527" s="462"/>
      <c r="K527" s="462"/>
      <c r="L527" s="462"/>
      <c r="M527" s="462"/>
      <c r="N527" s="462"/>
      <c r="O527" s="462"/>
      <c r="P527" s="462"/>
      <c r="Q527" s="462"/>
      <c r="R527" s="462"/>
      <c r="S527" s="462"/>
      <c r="T527" s="462"/>
      <c r="U527" s="462"/>
      <c r="V527" s="462"/>
      <c r="W527" s="462"/>
      <c r="X527" s="463"/>
      <c r="Y527" s="462"/>
      <c r="Z527" s="462"/>
      <c r="AA527" s="462"/>
      <c r="AB527" s="462"/>
      <c r="AC527" s="462"/>
      <c r="AD527" s="462"/>
      <c r="AE527" s="462"/>
      <c r="AF527" s="462"/>
      <c r="AG527" s="462"/>
      <c r="AH527" s="462"/>
      <c r="AI527" s="462"/>
      <c r="AJ527" s="462"/>
      <c r="AK527" s="462"/>
    </row>
    <row r="528" spans="1:37" ht="28.5" customHeight="1" x14ac:dyDescent="0.25">
      <c r="A528" s="459">
        <v>39</v>
      </c>
      <c r="B528" s="459"/>
      <c r="C528" s="459" t="s">
        <v>8762</v>
      </c>
      <c r="D528" s="410" t="s">
        <v>7769</v>
      </c>
      <c r="E528" s="110" t="s">
        <v>8763</v>
      </c>
      <c r="F528" s="110">
        <v>0.23899999999999999</v>
      </c>
      <c r="G528" s="110">
        <v>1964</v>
      </c>
      <c r="H528" s="110" t="s">
        <v>1053</v>
      </c>
      <c r="I528" s="110">
        <v>5</v>
      </c>
      <c r="J528" s="110" t="s">
        <v>8700</v>
      </c>
      <c r="K528" s="110" t="s">
        <v>8700</v>
      </c>
      <c r="L528" s="110">
        <v>5</v>
      </c>
      <c r="M528" s="110" t="s">
        <v>7769</v>
      </c>
      <c r="N528" s="110" t="s">
        <v>8764</v>
      </c>
      <c r="O528" s="110">
        <v>0.2</v>
      </c>
      <c r="P528" s="110">
        <v>1989</v>
      </c>
      <c r="Q528" s="110" t="s">
        <v>1277</v>
      </c>
      <c r="R528" s="110"/>
      <c r="S528" s="110"/>
      <c r="T528" s="110"/>
      <c r="U528" s="99"/>
      <c r="V528" s="99"/>
      <c r="W528" s="99"/>
      <c r="X528" s="436"/>
      <c r="Y528" s="110"/>
      <c r="Z528" s="99"/>
      <c r="AA528" s="99"/>
      <c r="AB528" s="99"/>
      <c r="AC528" s="99"/>
      <c r="AD528" s="99"/>
      <c r="AE528" s="99"/>
      <c r="AF528" s="99"/>
      <c r="AG528" s="99"/>
      <c r="AH528" s="110"/>
      <c r="AI528" s="110"/>
      <c r="AJ528" s="110"/>
      <c r="AK528" s="110"/>
    </row>
    <row r="529" spans="1:37" ht="28.5" customHeight="1" x14ac:dyDescent="0.25">
      <c r="A529" s="459"/>
      <c r="B529" s="110"/>
      <c r="C529" s="445"/>
      <c r="D529" s="410"/>
      <c r="E529" s="99"/>
      <c r="F529" s="99"/>
      <c r="G529" s="99"/>
      <c r="H529" s="99"/>
      <c r="I529" s="99"/>
      <c r="J529" s="99"/>
      <c r="K529" s="99"/>
      <c r="L529" s="99"/>
      <c r="M529" s="99"/>
      <c r="N529" s="99"/>
      <c r="O529" s="99"/>
      <c r="P529" s="99"/>
      <c r="Q529" s="99"/>
      <c r="R529" s="110" t="s">
        <v>8765</v>
      </c>
      <c r="S529" s="110" t="s">
        <v>8766</v>
      </c>
      <c r="T529" s="99">
        <v>1967</v>
      </c>
      <c r="U529" s="110" t="s">
        <v>1642</v>
      </c>
      <c r="V529" s="110">
        <v>250</v>
      </c>
      <c r="W529" s="110"/>
      <c r="X529" s="409"/>
      <c r="Y529" s="110"/>
      <c r="Z529" s="99"/>
      <c r="AA529" s="99"/>
      <c r="AB529" s="99"/>
      <c r="AC529" s="99"/>
      <c r="AD529" s="99"/>
      <c r="AE529" s="99"/>
      <c r="AF529" s="99"/>
      <c r="AG529" s="99"/>
      <c r="AH529" s="110"/>
      <c r="AI529" s="110"/>
      <c r="AJ529" s="110"/>
      <c r="AK529" s="110"/>
    </row>
    <row r="530" spans="1:37" ht="15.75" customHeight="1" x14ac:dyDescent="0.25">
      <c r="A530" s="461"/>
      <c r="B530" s="462"/>
      <c r="C530" s="462"/>
      <c r="D530" s="462"/>
      <c r="E530" s="462"/>
      <c r="F530" s="462"/>
      <c r="G530" s="462"/>
      <c r="H530" s="462"/>
      <c r="I530" s="462"/>
      <c r="J530" s="462"/>
      <c r="K530" s="462"/>
      <c r="L530" s="462"/>
      <c r="M530" s="462"/>
      <c r="N530" s="462"/>
      <c r="O530" s="462"/>
      <c r="P530" s="462"/>
      <c r="Q530" s="462"/>
      <c r="R530" s="462"/>
      <c r="S530" s="462"/>
      <c r="T530" s="462"/>
      <c r="U530" s="462"/>
      <c r="V530" s="462"/>
      <c r="W530" s="462"/>
      <c r="X530" s="463"/>
      <c r="Y530" s="462"/>
      <c r="Z530" s="462"/>
      <c r="AA530" s="462"/>
      <c r="AB530" s="462"/>
      <c r="AC530" s="462"/>
      <c r="AD530" s="462"/>
      <c r="AE530" s="462"/>
      <c r="AF530" s="462"/>
      <c r="AG530" s="462"/>
      <c r="AH530" s="462"/>
      <c r="AI530" s="462"/>
      <c r="AJ530" s="462"/>
      <c r="AK530" s="462"/>
    </row>
    <row r="531" spans="1:37" ht="28.5" customHeight="1" x14ac:dyDescent="0.25">
      <c r="A531" s="459">
        <v>40</v>
      </c>
      <c r="B531" s="459"/>
      <c r="C531" s="459" t="s">
        <v>8767</v>
      </c>
      <c r="D531" s="410" t="s">
        <v>8717</v>
      </c>
      <c r="E531" s="110" t="s">
        <v>8768</v>
      </c>
      <c r="F531" s="110">
        <v>0.69299999999999995</v>
      </c>
      <c r="G531" s="110">
        <v>1975</v>
      </c>
      <c r="H531" s="110" t="s">
        <v>8769</v>
      </c>
      <c r="I531" s="110" t="s">
        <v>8700</v>
      </c>
      <c r="J531" s="110" t="s">
        <v>8700</v>
      </c>
      <c r="K531" s="110">
        <v>17</v>
      </c>
      <c r="L531" s="110">
        <v>17</v>
      </c>
      <c r="M531" s="110" t="s">
        <v>8720</v>
      </c>
      <c r="N531" s="110" t="s">
        <v>8770</v>
      </c>
      <c r="O531" s="110">
        <v>1.7000000000000001E-2</v>
      </c>
      <c r="P531" s="110">
        <v>1990</v>
      </c>
      <c r="Q531" s="110" t="s">
        <v>7820</v>
      </c>
      <c r="R531" s="110"/>
      <c r="S531" s="110"/>
      <c r="T531" s="110"/>
      <c r="U531" s="99"/>
      <c r="V531" s="99"/>
      <c r="W531" s="99"/>
      <c r="X531" s="436"/>
      <c r="Y531" s="110"/>
      <c r="Z531" s="99"/>
      <c r="AA531" s="99"/>
      <c r="AB531" s="99"/>
      <c r="AC531" s="99"/>
      <c r="AD531" s="99"/>
      <c r="AE531" s="99"/>
      <c r="AF531" s="99"/>
      <c r="AG531" s="99"/>
      <c r="AH531" s="110"/>
      <c r="AI531" s="110"/>
      <c r="AJ531" s="110"/>
      <c r="AK531" s="110"/>
    </row>
    <row r="532" spans="1:37" ht="28.5" customHeight="1" x14ac:dyDescent="0.25">
      <c r="A532" s="459"/>
      <c r="B532" s="110"/>
      <c r="C532" s="445"/>
      <c r="D532" s="410"/>
      <c r="E532" s="99"/>
      <c r="F532" s="99"/>
      <c r="G532" s="99"/>
      <c r="H532" s="99"/>
      <c r="I532" s="99"/>
      <c r="J532" s="99"/>
      <c r="K532" s="99"/>
      <c r="L532" s="99"/>
      <c r="M532" s="99" t="s">
        <v>8771</v>
      </c>
      <c r="N532" s="110" t="s">
        <v>8772</v>
      </c>
      <c r="O532" s="110">
        <v>0.36</v>
      </c>
      <c r="P532" s="110">
        <v>1990</v>
      </c>
      <c r="Q532" s="110" t="s">
        <v>7820</v>
      </c>
      <c r="R532" s="110"/>
      <c r="S532" s="110"/>
      <c r="T532" s="110"/>
      <c r="U532" s="99"/>
      <c r="V532" s="99"/>
      <c r="W532" s="99"/>
      <c r="X532" s="436"/>
      <c r="Y532" s="110"/>
      <c r="Z532" s="99"/>
      <c r="AA532" s="99"/>
      <c r="AB532" s="99"/>
      <c r="AC532" s="99"/>
      <c r="AD532" s="99"/>
      <c r="AE532" s="99"/>
      <c r="AF532" s="99"/>
      <c r="AG532" s="99"/>
      <c r="AH532" s="110"/>
      <c r="AI532" s="110"/>
      <c r="AJ532" s="110"/>
      <c r="AK532" s="110"/>
    </row>
    <row r="533" spans="1:37" ht="28.5" customHeight="1" x14ac:dyDescent="0.25">
      <c r="A533" s="459"/>
      <c r="B533" s="110"/>
      <c r="C533" s="445"/>
      <c r="D533" s="410"/>
      <c r="E533" s="99"/>
      <c r="F533" s="99"/>
      <c r="G533" s="99"/>
      <c r="H533" s="99"/>
      <c r="I533" s="99"/>
      <c r="J533" s="99"/>
      <c r="K533" s="99"/>
      <c r="L533" s="99"/>
      <c r="M533" s="99"/>
      <c r="N533" s="99"/>
      <c r="O533" s="99"/>
      <c r="P533" s="99"/>
      <c r="Q533" s="99"/>
      <c r="R533" s="110" t="s">
        <v>5729</v>
      </c>
      <c r="S533" s="110" t="s">
        <v>8773</v>
      </c>
      <c r="T533" s="99">
        <v>1984</v>
      </c>
      <c r="U533" s="110" t="s">
        <v>1642</v>
      </c>
      <c r="V533" s="110">
        <f>2*400</f>
        <v>800</v>
      </c>
      <c r="W533" s="110"/>
      <c r="X533" s="409"/>
      <c r="Y533" s="110"/>
      <c r="Z533" s="99"/>
      <c r="AA533" s="99"/>
      <c r="AB533" s="99"/>
      <c r="AC533" s="99"/>
      <c r="AD533" s="99"/>
      <c r="AE533" s="99"/>
      <c r="AF533" s="99"/>
      <c r="AG533" s="99"/>
      <c r="AH533" s="110"/>
      <c r="AI533" s="110"/>
      <c r="AJ533" s="110"/>
      <c r="AK533" s="110"/>
    </row>
    <row r="534" spans="1:37" ht="28.5" customHeight="1" x14ac:dyDescent="0.25">
      <c r="A534" s="459"/>
      <c r="B534" s="110"/>
      <c r="C534" s="445"/>
      <c r="D534" s="410"/>
      <c r="E534" s="99"/>
      <c r="F534" s="99"/>
      <c r="G534" s="99"/>
      <c r="H534" s="99"/>
      <c r="I534" s="99"/>
      <c r="J534" s="99"/>
      <c r="K534" s="99"/>
      <c r="L534" s="99"/>
      <c r="M534" s="99"/>
      <c r="N534" s="99"/>
      <c r="O534" s="99"/>
      <c r="P534" s="99"/>
      <c r="Q534" s="99"/>
      <c r="R534" s="110"/>
      <c r="S534" s="110"/>
      <c r="T534" s="110"/>
      <c r="U534" s="99"/>
      <c r="V534" s="99"/>
      <c r="W534" s="99" t="s">
        <v>8774</v>
      </c>
      <c r="X534" s="436">
        <f>Z534+AI534</f>
        <v>0.245</v>
      </c>
      <c r="Y534" s="110" t="s">
        <v>8775</v>
      </c>
      <c r="Z534" s="110">
        <v>0.22</v>
      </c>
      <c r="AA534" s="110" t="s">
        <v>8776</v>
      </c>
      <c r="AB534" s="110" t="s">
        <v>8777</v>
      </c>
      <c r="AC534" s="110">
        <v>6</v>
      </c>
      <c r="AD534" s="110" t="s">
        <v>7725</v>
      </c>
      <c r="AE534" s="110">
        <v>3</v>
      </c>
      <c r="AF534" s="110">
        <v>9</v>
      </c>
      <c r="AG534" s="110" t="s">
        <v>8774</v>
      </c>
      <c r="AH534" s="110" t="s">
        <v>8778</v>
      </c>
      <c r="AI534" s="110">
        <v>2.5000000000000001E-2</v>
      </c>
      <c r="AJ534" s="110">
        <v>2014</v>
      </c>
      <c r="AK534" s="110" t="s">
        <v>77</v>
      </c>
    </row>
    <row r="535" spans="1:37" ht="28.5" customHeight="1" x14ac:dyDescent="0.25">
      <c r="A535" s="459"/>
      <c r="B535" s="110"/>
      <c r="C535" s="445"/>
      <c r="D535" s="410"/>
      <c r="E535" s="99"/>
      <c r="F535" s="99"/>
      <c r="G535" s="99"/>
      <c r="H535" s="99"/>
      <c r="I535" s="99"/>
      <c r="J535" s="99"/>
      <c r="K535" s="99"/>
      <c r="L535" s="99"/>
      <c r="M535" s="99"/>
      <c r="N535" s="99"/>
      <c r="O535" s="99"/>
      <c r="P535" s="99"/>
      <c r="Q535" s="99"/>
      <c r="R535" s="110"/>
      <c r="S535" s="110"/>
      <c r="T535" s="110"/>
      <c r="U535" s="99"/>
      <c r="V535" s="99"/>
      <c r="W535" s="99" t="s">
        <v>8774</v>
      </c>
      <c r="X535" s="436">
        <f>Z535+AI535</f>
        <v>0.621</v>
      </c>
      <c r="Y535" s="110" t="s">
        <v>8779</v>
      </c>
      <c r="Z535" s="110">
        <v>0.6</v>
      </c>
      <c r="AA535" s="110">
        <v>1966</v>
      </c>
      <c r="AB535" s="110" t="s">
        <v>8780</v>
      </c>
      <c r="AC535" s="110">
        <v>4</v>
      </c>
      <c r="AD535" s="110" t="s">
        <v>7725</v>
      </c>
      <c r="AE535" s="110">
        <v>16</v>
      </c>
      <c r="AF535" s="110">
        <v>20</v>
      </c>
      <c r="AG535" s="110" t="s">
        <v>8774</v>
      </c>
      <c r="AH535" s="110" t="s">
        <v>8781</v>
      </c>
      <c r="AI535" s="110">
        <v>2.1000000000000001E-2</v>
      </c>
      <c r="AJ535" s="110">
        <v>2014</v>
      </c>
      <c r="AK535" s="110" t="s">
        <v>77</v>
      </c>
    </row>
    <row r="536" spans="1:37" ht="28.5" customHeight="1" x14ac:dyDescent="0.25">
      <c r="A536" s="459"/>
      <c r="B536" s="110"/>
      <c r="C536" s="445"/>
      <c r="D536" s="410"/>
      <c r="E536" s="99"/>
      <c r="F536" s="99"/>
      <c r="G536" s="99"/>
      <c r="H536" s="99"/>
      <c r="I536" s="99"/>
      <c r="J536" s="99"/>
      <c r="K536" s="99"/>
      <c r="L536" s="99"/>
      <c r="M536" s="99"/>
      <c r="N536" s="99"/>
      <c r="O536" s="99"/>
      <c r="P536" s="99"/>
      <c r="Q536" s="99"/>
      <c r="R536" s="110"/>
      <c r="S536" s="110"/>
      <c r="T536" s="110"/>
      <c r="U536" s="99"/>
      <c r="V536" s="99"/>
      <c r="W536" s="99"/>
      <c r="X536" s="436"/>
      <c r="Y536" s="110"/>
      <c r="Z536" s="99"/>
      <c r="AA536" s="99"/>
      <c r="AB536" s="99"/>
      <c r="AC536" s="99"/>
      <c r="AD536" s="99"/>
      <c r="AE536" s="99"/>
      <c r="AF536" s="99"/>
      <c r="AG536" s="99" t="s">
        <v>8782</v>
      </c>
      <c r="AH536" s="110" t="s">
        <v>8783</v>
      </c>
      <c r="AI536" s="110">
        <v>0.25</v>
      </c>
      <c r="AJ536" s="110">
        <v>1980</v>
      </c>
      <c r="AK536" s="110" t="s">
        <v>8784</v>
      </c>
    </row>
    <row r="537" spans="1:37" ht="28.5" customHeight="1" x14ac:dyDescent="0.25">
      <c r="A537" s="459"/>
      <c r="B537" s="110"/>
      <c r="C537" s="445"/>
      <c r="D537" s="410"/>
      <c r="E537" s="99"/>
      <c r="F537" s="99"/>
      <c r="G537" s="99"/>
      <c r="H537" s="99"/>
      <c r="I537" s="99"/>
      <c r="J537" s="99"/>
      <c r="K537" s="99"/>
      <c r="L537" s="99"/>
      <c r="M537" s="99"/>
      <c r="N537" s="99"/>
      <c r="O537" s="99"/>
      <c r="P537" s="99"/>
      <c r="Q537" s="99"/>
      <c r="R537" s="110"/>
      <c r="S537" s="110"/>
      <c r="T537" s="110"/>
      <c r="U537" s="99"/>
      <c r="V537" s="99"/>
      <c r="W537" s="99"/>
      <c r="X537" s="436"/>
      <c r="Y537" s="110"/>
      <c r="Z537" s="99"/>
      <c r="AA537" s="99"/>
      <c r="AB537" s="99"/>
      <c r="AC537" s="99"/>
      <c r="AD537" s="99"/>
      <c r="AE537" s="99"/>
      <c r="AF537" s="99"/>
      <c r="AG537" s="99" t="s">
        <v>8782</v>
      </c>
      <c r="AH537" s="110" t="s">
        <v>8785</v>
      </c>
      <c r="AI537" s="110">
        <v>0.21</v>
      </c>
      <c r="AJ537" s="110">
        <v>1980</v>
      </c>
      <c r="AK537" s="110" t="s">
        <v>1260</v>
      </c>
    </row>
    <row r="538" spans="1:37" ht="28.5" customHeight="1" x14ac:dyDescent="0.25">
      <c r="A538" s="459"/>
      <c r="B538" s="110"/>
      <c r="C538" s="445"/>
      <c r="D538" s="410"/>
      <c r="E538" s="99"/>
      <c r="F538" s="99"/>
      <c r="G538" s="99"/>
      <c r="H538" s="99"/>
      <c r="I538" s="99"/>
      <c r="J538" s="99"/>
      <c r="K538" s="99"/>
      <c r="L538" s="99"/>
      <c r="M538" s="99"/>
      <c r="N538" s="99"/>
      <c r="O538" s="99"/>
      <c r="P538" s="99"/>
      <c r="Q538" s="99"/>
      <c r="R538" s="110"/>
      <c r="S538" s="110"/>
      <c r="T538" s="110"/>
      <c r="U538" s="99"/>
      <c r="V538" s="99"/>
      <c r="W538" s="99"/>
      <c r="X538" s="436"/>
      <c r="Y538" s="110"/>
      <c r="Z538" s="99"/>
      <c r="AA538" s="99"/>
      <c r="AB538" s="99"/>
      <c r="AC538" s="99"/>
      <c r="AD538" s="99"/>
      <c r="AE538" s="99"/>
      <c r="AF538" s="99"/>
      <c r="AG538" s="99" t="s">
        <v>8782</v>
      </c>
      <c r="AH538" s="110" t="s">
        <v>8786</v>
      </c>
      <c r="AI538" s="110">
        <v>0.2</v>
      </c>
      <c r="AJ538" s="110">
        <v>1980</v>
      </c>
      <c r="AK538" s="110" t="s">
        <v>1598</v>
      </c>
    </row>
    <row r="539" spans="1:37" ht="28.5" customHeight="1" x14ac:dyDescent="0.25">
      <c r="A539" s="459"/>
      <c r="B539" s="110"/>
      <c r="C539" s="445"/>
      <c r="D539" s="410"/>
      <c r="E539" s="99"/>
      <c r="F539" s="99"/>
      <c r="G539" s="99"/>
      <c r="H539" s="99"/>
      <c r="I539" s="99"/>
      <c r="J539" s="99"/>
      <c r="K539" s="99"/>
      <c r="L539" s="99"/>
      <c r="M539" s="99"/>
      <c r="N539" s="99"/>
      <c r="O539" s="99"/>
      <c r="P539" s="99"/>
      <c r="Q539" s="99"/>
      <c r="R539" s="110"/>
      <c r="S539" s="110"/>
      <c r="T539" s="110"/>
      <c r="U539" s="99"/>
      <c r="V539" s="99"/>
      <c r="W539" s="99"/>
      <c r="X539" s="436"/>
      <c r="Y539" s="110"/>
      <c r="Z539" s="99"/>
      <c r="AA539" s="99"/>
      <c r="AB539" s="99"/>
      <c r="AC539" s="99"/>
      <c r="AD539" s="99"/>
      <c r="AE539" s="99"/>
      <c r="AF539" s="99"/>
      <c r="AG539" s="99" t="s">
        <v>8782</v>
      </c>
      <c r="AH539" s="110" t="s">
        <v>8787</v>
      </c>
      <c r="AI539" s="110">
        <v>0.06</v>
      </c>
      <c r="AJ539" s="110">
        <v>1980</v>
      </c>
      <c r="AK539" s="110" t="s">
        <v>8357</v>
      </c>
    </row>
    <row r="540" spans="1:37" ht="28.5" customHeight="1" x14ac:dyDescent="0.25">
      <c r="A540" s="459"/>
      <c r="B540" s="110"/>
      <c r="C540" s="445"/>
      <c r="D540" s="410"/>
      <c r="E540" s="99"/>
      <c r="F540" s="99"/>
      <c r="G540" s="99"/>
      <c r="H540" s="99"/>
      <c r="I540" s="99"/>
      <c r="J540" s="99"/>
      <c r="K540" s="99"/>
      <c r="L540" s="99"/>
      <c r="M540" s="99"/>
      <c r="N540" s="99"/>
      <c r="O540" s="99"/>
      <c r="P540" s="99"/>
      <c r="Q540" s="99"/>
      <c r="R540" s="110"/>
      <c r="S540" s="110"/>
      <c r="T540" s="110"/>
      <c r="U540" s="99"/>
      <c r="V540" s="99"/>
      <c r="W540" s="99"/>
      <c r="X540" s="436"/>
      <c r="Y540" s="110"/>
      <c r="Z540" s="99"/>
      <c r="AA540" s="99"/>
      <c r="AB540" s="99"/>
      <c r="AC540" s="99"/>
      <c r="AD540" s="99"/>
      <c r="AE540" s="99"/>
      <c r="AF540" s="99"/>
      <c r="AG540" s="99" t="s">
        <v>8782</v>
      </c>
      <c r="AH540" s="110" t="s">
        <v>8788</v>
      </c>
      <c r="AI540" s="110">
        <v>0.06</v>
      </c>
      <c r="AJ540" s="110">
        <v>1980</v>
      </c>
      <c r="AK540" s="110" t="s">
        <v>8357</v>
      </c>
    </row>
    <row r="541" spans="1:37" ht="28.5" customHeight="1" x14ac:dyDescent="0.25">
      <c r="A541" s="459"/>
      <c r="B541" s="110"/>
      <c r="C541" s="445"/>
      <c r="D541" s="410"/>
      <c r="E541" s="99"/>
      <c r="F541" s="99"/>
      <c r="G541" s="99"/>
      <c r="H541" s="99"/>
      <c r="I541" s="99"/>
      <c r="J541" s="99"/>
      <c r="K541" s="99"/>
      <c r="L541" s="99"/>
      <c r="M541" s="99"/>
      <c r="N541" s="99"/>
      <c r="O541" s="99"/>
      <c r="P541" s="99"/>
      <c r="Q541" s="99"/>
      <c r="R541" s="110"/>
      <c r="S541" s="110"/>
      <c r="T541" s="110"/>
      <c r="U541" s="99"/>
      <c r="V541" s="99"/>
      <c r="W541" s="99"/>
      <c r="X541" s="436"/>
      <c r="Y541" s="110"/>
      <c r="Z541" s="99"/>
      <c r="AA541" s="99"/>
      <c r="AB541" s="99"/>
      <c r="AC541" s="99"/>
      <c r="AD541" s="99"/>
      <c r="AE541" s="99"/>
      <c r="AF541" s="99"/>
      <c r="AG541" s="99" t="s">
        <v>8782</v>
      </c>
      <c r="AH541" s="110" t="s">
        <v>8789</v>
      </c>
      <c r="AI541" s="110">
        <v>0.06</v>
      </c>
      <c r="AJ541" s="110">
        <v>1980</v>
      </c>
      <c r="AK541" s="110" t="s">
        <v>8357</v>
      </c>
    </row>
    <row r="542" spans="1:37" ht="28.5" customHeight="1" x14ac:dyDescent="0.25">
      <c r="A542" s="459"/>
      <c r="B542" s="110"/>
      <c r="C542" s="445"/>
      <c r="D542" s="410"/>
      <c r="E542" s="99"/>
      <c r="F542" s="99"/>
      <c r="G542" s="99"/>
      <c r="H542" s="99"/>
      <c r="I542" s="99"/>
      <c r="J542" s="99"/>
      <c r="K542" s="99"/>
      <c r="L542" s="99"/>
      <c r="M542" s="99"/>
      <c r="N542" s="99"/>
      <c r="O542" s="99"/>
      <c r="P542" s="99"/>
      <c r="Q542" s="99"/>
      <c r="R542" s="110"/>
      <c r="S542" s="110"/>
      <c r="T542" s="110"/>
      <c r="U542" s="99"/>
      <c r="V542" s="99"/>
      <c r="W542" s="99"/>
      <c r="X542" s="436"/>
      <c r="Y542" s="110"/>
      <c r="Z542" s="99"/>
      <c r="AA542" s="99"/>
      <c r="AB542" s="99"/>
      <c r="AC542" s="99"/>
      <c r="AD542" s="99"/>
      <c r="AE542" s="99"/>
      <c r="AF542" s="99"/>
      <c r="AG542" s="99" t="s">
        <v>8782</v>
      </c>
      <c r="AH542" s="110" t="s">
        <v>8790</v>
      </c>
      <c r="AI542" s="110">
        <v>0.06</v>
      </c>
      <c r="AJ542" s="110">
        <v>1980</v>
      </c>
      <c r="AK542" s="110" t="s">
        <v>8357</v>
      </c>
    </row>
    <row r="543" spans="1:37" ht="28.5" customHeight="1" x14ac:dyDescent="0.25">
      <c r="A543" s="459"/>
      <c r="B543" s="110"/>
      <c r="C543" s="445"/>
      <c r="D543" s="410"/>
      <c r="E543" s="99"/>
      <c r="F543" s="99"/>
      <c r="G543" s="99"/>
      <c r="H543" s="99"/>
      <c r="I543" s="99"/>
      <c r="J543" s="99"/>
      <c r="K543" s="99"/>
      <c r="L543" s="99"/>
      <c r="M543" s="99"/>
      <c r="N543" s="99"/>
      <c r="O543" s="99"/>
      <c r="P543" s="99"/>
      <c r="Q543" s="99"/>
      <c r="R543" s="110"/>
      <c r="S543" s="110"/>
      <c r="T543" s="110"/>
      <c r="U543" s="99"/>
      <c r="V543" s="99"/>
      <c r="W543" s="99"/>
      <c r="X543" s="436"/>
      <c r="Y543" s="110"/>
      <c r="Z543" s="99"/>
      <c r="AA543" s="99"/>
      <c r="AB543" s="99"/>
      <c r="AC543" s="99"/>
      <c r="AD543" s="99"/>
      <c r="AE543" s="99"/>
      <c r="AF543" s="99"/>
      <c r="AG543" s="99" t="s">
        <v>8791</v>
      </c>
      <c r="AH543" s="110" t="s">
        <v>8792</v>
      </c>
      <c r="AI543" s="110">
        <v>0.155</v>
      </c>
      <c r="AJ543" s="110">
        <v>2012</v>
      </c>
      <c r="AK543" s="110" t="s">
        <v>385</v>
      </c>
    </row>
    <row r="544" spans="1:37" ht="28.5" customHeight="1" x14ac:dyDescent="0.25">
      <c r="A544" s="459"/>
      <c r="B544" s="110"/>
      <c r="C544" s="445"/>
      <c r="D544" s="410"/>
      <c r="E544" s="99"/>
      <c r="F544" s="99"/>
      <c r="G544" s="99"/>
      <c r="H544" s="99"/>
      <c r="I544" s="99"/>
      <c r="J544" s="99"/>
      <c r="K544" s="99"/>
      <c r="L544" s="99"/>
      <c r="M544" s="99"/>
      <c r="N544" s="99"/>
      <c r="O544" s="99"/>
      <c r="P544" s="99"/>
      <c r="Q544" s="99"/>
      <c r="R544" s="110"/>
      <c r="S544" s="110"/>
      <c r="T544" s="110"/>
      <c r="U544" s="99"/>
      <c r="V544" s="99"/>
      <c r="W544" s="99"/>
      <c r="X544" s="436"/>
      <c r="Y544" s="110"/>
      <c r="Z544" s="99"/>
      <c r="AA544" s="99"/>
      <c r="AB544" s="99"/>
      <c r="AC544" s="99"/>
      <c r="AD544" s="99"/>
      <c r="AE544" s="99"/>
      <c r="AF544" s="99"/>
      <c r="AG544" s="99" t="s">
        <v>8782</v>
      </c>
      <c r="AH544" s="110" t="s">
        <v>8793</v>
      </c>
      <c r="AI544" s="110">
        <v>0.06</v>
      </c>
      <c r="AJ544" s="110">
        <v>1980</v>
      </c>
      <c r="AK544" s="110" t="s">
        <v>1289</v>
      </c>
    </row>
    <row r="545" spans="1:37" ht="28.5" customHeight="1" x14ac:dyDescent="0.25">
      <c r="A545" s="459"/>
      <c r="B545" s="110"/>
      <c r="C545" s="445"/>
      <c r="D545" s="410"/>
      <c r="E545" s="99"/>
      <c r="F545" s="99"/>
      <c r="G545" s="99"/>
      <c r="H545" s="99"/>
      <c r="I545" s="99"/>
      <c r="J545" s="99"/>
      <c r="K545" s="99"/>
      <c r="L545" s="99"/>
      <c r="M545" s="99"/>
      <c r="N545" s="99"/>
      <c r="O545" s="99"/>
      <c r="P545" s="99"/>
      <c r="Q545" s="99"/>
      <c r="R545" s="110"/>
      <c r="S545" s="110"/>
      <c r="T545" s="110"/>
      <c r="U545" s="99"/>
      <c r="V545" s="99"/>
      <c r="W545" s="99"/>
      <c r="X545" s="436"/>
      <c r="Y545" s="110"/>
      <c r="Z545" s="99"/>
      <c r="AA545" s="99"/>
      <c r="AB545" s="99"/>
      <c r="AC545" s="99"/>
      <c r="AD545" s="99"/>
      <c r="AE545" s="99"/>
      <c r="AF545" s="99"/>
      <c r="AG545" s="99" t="s">
        <v>8794</v>
      </c>
      <c r="AH545" s="110" t="s">
        <v>8795</v>
      </c>
      <c r="AI545" s="110">
        <v>0.27</v>
      </c>
      <c r="AJ545" s="110">
        <v>1980</v>
      </c>
      <c r="AK545" s="110" t="s">
        <v>8796</v>
      </c>
    </row>
    <row r="546" spans="1:37" ht="28.5" customHeight="1" x14ac:dyDescent="0.25">
      <c r="A546" s="459"/>
      <c r="B546" s="110"/>
      <c r="C546" s="445"/>
      <c r="D546" s="410"/>
      <c r="E546" s="99"/>
      <c r="F546" s="99"/>
      <c r="G546" s="99"/>
      <c r="H546" s="99"/>
      <c r="I546" s="99"/>
      <c r="J546" s="99"/>
      <c r="K546" s="99"/>
      <c r="L546" s="99"/>
      <c r="M546" s="99"/>
      <c r="N546" s="99"/>
      <c r="O546" s="99"/>
      <c r="P546" s="99"/>
      <c r="Q546" s="99"/>
      <c r="R546" s="110"/>
      <c r="S546" s="110"/>
      <c r="T546" s="110"/>
      <c r="U546" s="99"/>
      <c r="V546" s="99"/>
      <c r="W546" s="99"/>
      <c r="X546" s="436"/>
      <c r="Y546" s="110"/>
      <c r="Z546" s="99"/>
      <c r="AA546" s="99"/>
      <c r="AB546" s="99"/>
      <c r="AC546" s="99"/>
      <c r="AD546" s="99"/>
      <c r="AE546" s="99"/>
      <c r="AF546" s="99"/>
      <c r="AG546" s="99" t="s">
        <v>8794</v>
      </c>
      <c r="AH546" s="110" t="s">
        <v>8797</v>
      </c>
      <c r="AI546" s="110">
        <v>0.27500000000000002</v>
      </c>
      <c r="AJ546" s="110">
        <v>2019</v>
      </c>
      <c r="AK546" s="110" t="s">
        <v>77</v>
      </c>
    </row>
    <row r="547" spans="1:37" ht="28.5" customHeight="1" x14ac:dyDescent="0.25">
      <c r="A547" s="459"/>
      <c r="B547" s="110"/>
      <c r="C547" s="445"/>
      <c r="D547" s="410"/>
      <c r="E547" s="99"/>
      <c r="F547" s="99"/>
      <c r="G547" s="99"/>
      <c r="H547" s="99"/>
      <c r="I547" s="99"/>
      <c r="J547" s="99"/>
      <c r="K547" s="99"/>
      <c r="L547" s="99"/>
      <c r="M547" s="99" t="s">
        <v>8720</v>
      </c>
      <c r="N547" s="110" t="s">
        <v>8798</v>
      </c>
      <c r="O547" s="110">
        <v>1.7999999999999999E-2</v>
      </c>
      <c r="P547" s="110">
        <v>1990</v>
      </c>
      <c r="Q547" s="110" t="s">
        <v>6931</v>
      </c>
      <c r="R547" s="110"/>
      <c r="S547" s="110"/>
      <c r="T547" s="110"/>
      <c r="U547" s="99"/>
      <c r="V547" s="99"/>
      <c r="W547" s="99"/>
      <c r="X547" s="436"/>
      <c r="Y547" s="110"/>
      <c r="Z547" s="99"/>
      <c r="AA547" s="99"/>
      <c r="AB547" s="99"/>
      <c r="AC547" s="99"/>
      <c r="AD547" s="99"/>
      <c r="AE547" s="99"/>
      <c r="AF547" s="99"/>
      <c r="AG547" s="99"/>
      <c r="AH547" s="110"/>
      <c r="AI547" s="110"/>
      <c r="AJ547" s="110"/>
      <c r="AK547" s="110"/>
    </row>
    <row r="548" spans="1:37" ht="28.5" customHeight="1" x14ac:dyDescent="0.25">
      <c r="A548" s="459"/>
      <c r="B548" s="110"/>
      <c r="C548" s="445"/>
      <c r="D548" s="410"/>
      <c r="E548" s="99"/>
      <c r="F548" s="99"/>
      <c r="G548" s="99"/>
      <c r="H548" s="99"/>
      <c r="I548" s="99"/>
      <c r="J548" s="99"/>
      <c r="K548" s="99"/>
      <c r="L548" s="99"/>
      <c r="M548" s="99"/>
      <c r="N548" s="99"/>
      <c r="O548" s="99"/>
      <c r="P548" s="99"/>
      <c r="Q548" s="99"/>
      <c r="R548" s="110" t="s">
        <v>8799</v>
      </c>
      <c r="S548" s="110" t="s">
        <v>8800</v>
      </c>
      <c r="T548" s="99">
        <v>1977</v>
      </c>
      <c r="U548" s="110" t="s">
        <v>975</v>
      </c>
      <c r="V548" s="110">
        <v>400</v>
      </c>
      <c r="W548" s="110"/>
      <c r="X548" s="409"/>
      <c r="Y548" s="110"/>
      <c r="Z548" s="99"/>
      <c r="AA548" s="99"/>
      <c r="AB548" s="99"/>
      <c r="AC548" s="99"/>
      <c r="AD548" s="99"/>
      <c r="AE548" s="99"/>
      <c r="AF548" s="99"/>
      <c r="AG548" s="99"/>
      <c r="AH548" s="110"/>
      <c r="AI548" s="110"/>
      <c r="AJ548" s="110"/>
      <c r="AK548" s="110"/>
    </row>
    <row r="549" spans="1:37" ht="28.5" customHeight="1" x14ac:dyDescent="0.25">
      <c r="A549" s="459"/>
      <c r="B549" s="110"/>
      <c r="C549" s="445"/>
      <c r="D549" s="410"/>
      <c r="E549" s="99"/>
      <c r="F549" s="99"/>
      <c r="G549" s="99"/>
      <c r="H549" s="99"/>
      <c r="I549" s="99"/>
      <c r="J549" s="99"/>
      <c r="K549" s="99"/>
      <c r="L549" s="99"/>
      <c r="M549" s="99"/>
      <c r="N549" s="99"/>
      <c r="O549" s="99"/>
      <c r="P549" s="99"/>
      <c r="Q549" s="99"/>
      <c r="R549" s="110"/>
      <c r="S549" s="110"/>
      <c r="T549" s="110"/>
      <c r="U549" s="99"/>
      <c r="V549" s="99"/>
      <c r="W549" s="99" t="s">
        <v>8801</v>
      </c>
      <c r="X549" s="497">
        <f t="shared" ref="X549:X554" si="2">Z549+AI549</f>
        <v>0.65</v>
      </c>
      <c r="Y549" s="110" t="s">
        <v>8802</v>
      </c>
      <c r="Z549" s="110">
        <v>0.625</v>
      </c>
      <c r="AA549" s="110">
        <v>1971</v>
      </c>
      <c r="AB549" s="110" t="s">
        <v>8803</v>
      </c>
      <c r="AC549" s="110">
        <v>17</v>
      </c>
      <c r="AD549" s="110" t="s">
        <v>7725</v>
      </c>
      <c r="AE549" s="110">
        <v>3</v>
      </c>
      <c r="AF549" s="110">
        <v>20</v>
      </c>
      <c r="AG549" s="110" t="s">
        <v>8804</v>
      </c>
      <c r="AH549" s="110" t="s">
        <v>8805</v>
      </c>
      <c r="AI549" s="110">
        <v>2.5000000000000001E-2</v>
      </c>
      <c r="AJ549" s="110">
        <v>2013</v>
      </c>
      <c r="AK549" s="110" t="s">
        <v>385</v>
      </c>
    </row>
    <row r="550" spans="1:37" ht="52.5" customHeight="1" x14ac:dyDescent="0.25">
      <c r="A550" s="459"/>
      <c r="B550" s="110"/>
      <c r="C550" s="445"/>
      <c r="D550" s="410"/>
      <c r="E550" s="99"/>
      <c r="F550" s="99"/>
      <c r="G550" s="99"/>
      <c r="H550" s="99"/>
      <c r="I550" s="99"/>
      <c r="J550" s="99"/>
      <c r="K550" s="99"/>
      <c r="L550" s="99"/>
      <c r="M550" s="99"/>
      <c r="N550" s="99"/>
      <c r="O550" s="99"/>
      <c r="P550" s="99"/>
      <c r="Q550" s="99"/>
      <c r="R550" s="110"/>
      <c r="S550" s="110"/>
      <c r="T550" s="110"/>
      <c r="U550" s="99"/>
      <c r="V550" s="99"/>
      <c r="W550" s="99" t="s">
        <v>8801</v>
      </c>
      <c r="X550" s="497">
        <f t="shared" si="2"/>
        <v>0.73</v>
      </c>
      <c r="Y550" s="110" t="s">
        <v>8806</v>
      </c>
      <c r="Z550" s="110">
        <v>0.70499999999999996</v>
      </c>
      <c r="AA550" s="110" t="s">
        <v>8807</v>
      </c>
      <c r="AB550" s="110" t="s">
        <v>8808</v>
      </c>
      <c r="AC550" s="110">
        <v>17</v>
      </c>
      <c r="AD550" s="110" t="s">
        <v>7725</v>
      </c>
      <c r="AE550" s="110">
        <v>4</v>
      </c>
      <c r="AF550" s="110">
        <v>21</v>
      </c>
      <c r="AG550" s="110" t="s">
        <v>8804</v>
      </c>
      <c r="AH550" s="110" t="s">
        <v>8809</v>
      </c>
      <c r="AI550" s="110">
        <v>2.5000000000000001E-2</v>
      </c>
      <c r="AJ550" s="110">
        <v>2013</v>
      </c>
      <c r="AK550" s="110" t="s">
        <v>385</v>
      </c>
    </row>
    <row r="551" spans="1:37" ht="28.5" customHeight="1" x14ac:dyDescent="0.25">
      <c r="A551" s="459"/>
      <c r="B551" s="110"/>
      <c r="C551" s="445"/>
      <c r="D551" s="410"/>
      <c r="E551" s="99"/>
      <c r="F551" s="99"/>
      <c r="G551" s="99"/>
      <c r="H551" s="99"/>
      <c r="I551" s="99"/>
      <c r="J551" s="99"/>
      <c r="K551" s="99"/>
      <c r="L551" s="99"/>
      <c r="M551" s="99"/>
      <c r="N551" s="99"/>
      <c r="O551" s="99"/>
      <c r="P551" s="99"/>
      <c r="Q551" s="99"/>
      <c r="R551" s="110"/>
      <c r="S551" s="110"/>
      <c r="T551" s="110"/>
      <c r="U551" s="99"/>
      <c r="V551" s="99"/>
      <c r="W551" s="99" t="s">
        <v>8801</v>
      </c>
      <c r="X551" s="497">
        <f t="shared" si="2"/>
        <v>0.4</v>
      </c>
      <c r="Y551" s="110" t="s">
        <v>8810</v>
      </c>
      <c r="Z551" s="110">
        <v>0.375</v>
      </c>
      <c r="AA551" s="110">
        <v>2013</v>
      </c>
      <c r="AB551" s="110" t="s">
        <v>8811</v>
      </c>
      <c r="AC551" s="110" t="s">
        <v>7725</v>
      </c>
      <c r="AD551" s="110" t="s">
        <v>7725</v>
      </c>
      <c r="AE551" s="110">
        <v>12</v>
      </c>
      <c r="AF551" s="110">
        <v>12</v>
      </c>
      <c r="AG551" s="110" t="s">
        <v>8804</v>
      </c>
      <c r="AH551" s="110" t="s">
        <v>8812</v>
      </c>
      <c r="AI551" s="110">
        <v>2.5000000000000001E-2</v>
      </c>
      <c r="AJ551" s="110">
        <v>2013</v>
      </c>
      <c r="AK551" s="110" t="s">
        <v>385</v>
      </c>
    </row>
    <row r="552" spans="1:37" ht="28.5" customHeight="1" x14ac:dyDescent="0.25">
      <c r="A552" s="459"/>
      <c r="B552" s="110"/>
      <c r="C552" s="445"/>
      <c r="D552" s="410"/>
      <c r="E552" s="99"/>
      <c r="F552" s="99"/>
      <c r="G552" s="99"/>
      <c r="H552" s="99"/>
      <c r="I552" s="99"/>
      <c r="J552" s="99"/>
      <c r="K552" s="99"/>
      <c r="L552" s="99"/>
      <c r="M552" s="99"/>
      <c r="N552" s="99"/>
      <c r="O552" s="99"/>
      <c r="P552" s="99"/>
      <c r="Q552" s="99"/>
      <c r="R552" s="110"/>
      <c r="S552" s="110"/>
      <c r="T552" s="110"/>
      <c r="U552" s="99"/>
      <c r="V552" s="99"/>
      <c r="W552" s="99" t="s">
        <v>8801</v>
      </c>
      <c r="X552" s="497">
        <f t="shared" si="2"/>
        <v>0.42000000000000004</v>
      </c>
      <c r="Y552" s="110" t="s">
        <v>8813</v>
      </c>
      <c r="Z552" s="110">
        <v>0.39500000000000002</v>
      </c>
      <c r="AA552" s="110">
        <v>1979</v>
      </c>
      <c r="AB552" s="110" t="s">
        <v>7852</v>
      </c>
      <c r="AC552" s="110">
        <v>14</v>
      </c>
      <c r="AD552" s="110" t="s">
        <v>7725</v>
      </c>
      <c r="AE552" s="110" t="s">
        <v>7725</v>
      </c>
      <c r="AF552" s="110">
        <v>14</v>
      </c>
      <c r="AG552" s="110" t="s">
        <v>8804</v>
      </c>
      <c r="AH552" s="110" t="s">
        <v>8814</v>
      </c>
      <c r="AI552" s="110">
        <v>2.5000000000000001E-2</v>
      </c>
      <c r="AJ552" s="110">
        <v>2013</v>
      </c>
      <c r="AK552" s="110" t="s">
        <v>385</v>
      </c>
    </row>
    <row r="553" spans="1:37" ht="28.5" customHeight="1" x14ac:dyDescent="0.25">
      <c r="A553" s="459"/>
      <c r="B553" s="110"/>
      <c r="C553" s="445"/>
      <c r="D553" s="410"/>
      <c r="E553" s="99"/>
      <c r="F553" s="99"/>
      <c r="G553" s="99"/>
      <c r="H553" s="99"/>
      <c r="I553" s="99"/>
      <c r="J553" s="99"/>
      <c r="K553" s="99"/>
      <c r="L553" s="99"/>
      <c r="M553" s="99"/>
      <c r="N553" s="99"/>
      <c r="O553" s="99"/>
      <c r="P553" s="99"/>
      <c r="Q553" s="99"/>
      <c r="R553" s="110"/>
      <c r="S553" s="110"/>
      <c r="T553" s="110"/>
      <c r="U553" s="99"/>
      <c r="V553" s="99"/>
      <c r="W553" s="99" t="s">
        <v>8801</v>
      </c>
      <c r="X553" s="497">
        <f t="shared" si="2"/>
        <v>0.309</v>
      </c>
      <c r="Y553" s="110" t="s">
        <v>8815</v>
      </c>
      <c r="Z553" s="110">
        <v>0.28499999999999998</v>
      </c>
      <c r="AA553" s="110">
        <v>1971</v>
      </c>
      <c r="AB553" s="110" t="s">
        <v>8816</v>
      </c>
      <c r="AC553" s="110">
        <v>12</v>
      </c>
      <c r="AD553" s="110" t="s">
        <v>7725</v>
      </c>
      <c r="AE553" s="110" t="s">
        <v>7725</v>
      </c>
      <c r="AF553" s="110">
        <v>12</v>
      </c>
      <c r="AG553" s="110" t="s">
        <v>8804</v>
      </c>
      <c r="AH553" s="110" t="s">
        <v>8817</v>
      </c>
      <c r="AI553" s="110">
        <v>2.4E-2</v>
      </c>
      <c r="AJ553" s="110">
        <v>2019</v>
      </c>
      <c r="AK553" s="110" t="s">
        <v>385</v>
      </c>
    </row>
    <row r="554" spans="1:37" ht="28.5" customHeight="1" x14ac:dyDescent="0.25">
      <c r="A554" s="459"/>
      <c r="B554" s="110"/>
      <c r="C554" s="445"/>
      <c r="D554" s="410"/>
      <c r="E554" s="99"/>
      <c r="F554" s="99"/>
      <c r="G554" s="99"/>
      <c r="H554" s="99"/>
      <c r="I554" s="99"/>
      <c r="J554" s="99"/>
      <c r="K554" s="99"/>
      <c r="L554" s="99"/>
      <c r="M554" s="99"/>
      <c r="N554" s="99"/>
      <c r="O554" s="99"/>
      <c r="P554" s="99"/>
      <c r="Q554" s="99"/>
      <c r="R554" s="110"/>
      <c r="S554" s="110"/>
      <c r="T554" s="110"/>
      <c r="U554" s="99"/>
      <c r="V554" s="99"/>
      <c r="W554" s="99" t="s">
        <v>8801</v>
      </c>
      <c r="X554" s="497">
        <f t="shared" si="2"/>
        <v>0.28000000000000003</v>
      </c>
      <c r="Y554" s="110" t="s">
        <v>8818</v>
      </c>
      <c r="Z554" s="110">
        <v>0.255</v>
      </c>
      <c r="AA554" s="110">
        <v>2016</v>
      </c>
      <c r="AB554" s="110" t="s">
        <v>8819</v>
      </c>
      <c r="AC554" s="110">
        <v>10</v>
      </c>
      <c r="AD554" s="110" t="s">
        <v>7725</v>
      </c>
      <c r="AE554" s="110" t="s">
        <v>7725</v>
      </c>
      <c r="AF554" s="110">
        <v>10</v>
      </c>
      <c r="AG554" s="110" t="s">
        <v>8804</v>
      </c>
      <c r="AH554" s="110" t="s">
        <v>8820</v>
      </c>
      <c r="AI554" s="110">
        <v>2.5000000000000001E-2</v>
      </c>
      <c r="AJ554" s="110">
        <v>2016</v>
      </c>
      <c r="AK554" s="110" t="s">
        <v>385</v>
      </c>
    </row>
    <row r="555" spans="1:37" ht="15.75" customHeight="1" x14ac:dyDescent="0.25">
      <c r="A555" s="461"/>
      <c r="B555" s="462"/>
      <c r="C555" s="462"/>
      <c r="D555" s="462"/>
      <c r="E555" s="462"/>
      <c r="F555" s="462"/>
      <c r="G555" s="462"/>
      <c r="H555" s="462"/>
      <c r="I555" s="462"/>
      <c r="J555" s="462"/>
      <c r="K555" s="462"/>
      <c r="L555" s="462"/>
      <c r="M555" s="462"/>
      <c r="N555" s="462"/>
      <c r="O555" s="462"/>
      <c r="P555" s="462"/>
      <c r="Q555" s="462"/>
      <c r="R555" s="462"/>
      <c r="S555" s="462"/>
      <c r="T555" s="462"/>
      <c r="U555" s="462"/>
      <c r="V555" s="462"/>
      <c r="W555" s="462"/>
      <c r="X555" s="463"/>
      <c r="Y555" s="462"/>
      <c r="Z555" s="462"/>
      <c r="AA555" s="462"/>
      <c r="AB555" s="462"/>
      <c r="AC555" s="462"/>
      <c r="AD555" s="462"/>
      <c r="AE555" s="462"/>
      <c r="AF555" s="462"/>
      <c r="AG555" s="462"/>
      <c r="AH555" s="462"/>
      <c r="AI555" s="462"/>
      <c r="AJ555" s="462"/>
      <c r="AK555" s="462"/>
    </row>
    <row r="556" spans="1:37" ht="28.5" customHeight="1" x14ac:dyDescent="0.25">
      <c r="A556" s="459">
        <v>41</v>
      </c>
      <c r="B556" s="459"/>
      <c r="C556" s="459" t="s">
        <v>8821</v>
      </c>
      <c r="D556" s="410" t="s">
        <v>8717</v>
      </c>
      <c r="E556" s="110" t="s">
        <v>8822</v>
      </c>
      <c r="F556" s="110">
        <v>0.67500000000000004</v>
      </c>
      <c r="G556" s="110">
        <v>2013</v>
      </c>
      <c r="H556" s="110" t="s">
        <v>8037</v>
      </c>
      <c r="I556" s="110" t="s">
        <v>7725</v>
      </c>
      <c r="J556" s="110" t="s">
        <v>7725</v>
      </c>
      <c r="K556" s="110">
        <v>18</v>
      </c>
      <c r="L556" s="110">
        <v>18</v>
      </c>
      <c r="M556" s="110" t="s">
        <v>8720</v>
      </c>
      <c r="N556" s="110" t="s">
        <v>8823</v>
      </c>
      <c r="O556" s="110">
        <v>2.5000000000000001E-2</v>
      </c>
      <c r="P556" s="110">
        <v>1990</v>
      </c>
      <c r="Q556" s="110" t="s">
        <v>8824</v>
      </c>
      <c r="R556" s="110"/>
      <c r="S556" s="110"/>
      <c r="T556" s="110"/>
      <c r="U556" s="99"/>
      <c r="V556" s="99"/>
      <c r="W556" s="99"/>
      <c r="X556" s="436"/>
      <c r="Y556" s="110"/>
      <c r="Z556" s="99"/>
      <c r="AA556" s="99"/>
      <c r="AB556" s="99"/>
      <c r="AC556" s="99"/>
      <c r="AD556" s="99"/>
      <c r="AE556" s="99"/>
      <c r="AF556" s="99"/>
      <c r="AG556" s="99"/>
      <c r="AH556" s="110"/>
      <c r="AI556" s="110"/>
      <c r="AJ556" s="110"/>
      <c r="AK556" s="110"/>
    </row>
    <row r="557" spans="1:37" ht="28.5" customHeight="1" x14ac:dyDescent="0.25">
      <c r="A557" s="459"/>
      <c r="B557" s="110"/>
      <c r="C557" s="445"/>
      <c r="D557" s="410"/>
      <c r="E557" s="99"/>
      <c r="F557" s="99"/>
      <c r="G557" s="99"/>
      <c r="H557" s="99"/>
      <c r="I557" s="99"/>
      <c r="J557" s="99"/>
      <c r="K557" s="99"/>
      <c r="L557" s="99"/>
      <c r="M557" s="99"/>
      <c r="N557" s="99"/>
      <c r="O557" s="99"/>
      <c r="P557" s="99"/>
      <c r="Q557" s="99"/>
      <c r="R557" s="110" t="s">
        <v>6229</v>
      </c>
      <c r="S557" s="110" t="s">
        <v>8825</v>
      </c>
      <c r="T557" s="99">
        <v>1984</v>
      </c>
      <c r="U557" s="110" t="s">
        <v>1642</v>
      </c>
      <c r="V557" s="110">
        <f>250+400</f>
        <v>650</v>
      </c>
      <c r="W557" s="110"/>
      <c r="X557" s="409"/>
      <c r="Y557" s="110"/>
      <c r="Z557" s="99"/>
      <c r="AA557" s="99"/>
      <c r="AB557" s="99"/>
      <c r="AC557" s="99"/>
      <c r="AD557" s="99"/>
      <c r="AE557" s="99"/>
      <c r="AF557" s="99"/>
      <c r="AG557" s="99"/>
      <c r="AH557" s="110"/>
      <c r="AI557" s="110"/>
      <c r="AJ557" s="110"/>
      <c r="AK557" s="110"/>
    </row>
    <row r="558" spans="1:37" ht="28.5" customHeight="1" x14ac:dyDescent="0.25">
      <c r="A558" s="459"/>
      <c r="B558" s="110"/>
      <c r="C558" s="445"/>
      <c r="D558" s="410"/>
      <c r="E558" s="99"/>
      <c r="F558" s="99"/>
      <c r="G558" s="99"/>
      <c r="H558" s="99"/>
      <c r="I558" s="99"/>
      <c r="J558" s="99"/>
      <c r="K558" s="99"/>
      <c r="L558" s="99"/>
      <c r="M558" s="99"/>
      <c r="N558" s="99"/>
      <c r="O558" s="99"/>
      <c r="P558" s="99"/>
      <c r="Q558" s="99"/>
      <c r="R558" s="110"/>
      <c r="S558" s="110"/>
      <c r="T558" s="110"/>
      <c r="U558" s="99"/>
      <c r="V558" s="99"/>
      <c r="W558" s="99" t="s">
        <v>8826</v>
      </c>
      <c r="X558" s="436">
        <f>Z558+AI558</f>
        <v>0.35199999999999998</v>
      </c>
      <c r="Y558" s="110" t="s">
        <v>8827</v>
      </c>
      <c r="Z558" s="110">
        <v>0.32200000000000001</v>
      </c>
      <c r="AA558" s="110">
        <v>1968</v>
      </c>
      <c r="AB558" s="110" t="s">
        <v>8828</v>
      </c>
      <c r="AC558" s="110">
        <v>3</v>
      </c>
      <c r="AD558" s="110" t="s">
        <v>7725</v>
      </c>
      <c r="AE558" s="110">
        <v>9</v>
      </c>
      <c r="AF558" s="110">
        <v>12</v>
      </c>
      <c r="AG558" s="110" t="s">
        <v>8826</v>
      </c>
      <c r="AH558" s="110" t="s">
        <v>8829</v>
      </c>
      <c r="AI558" s="110">
        <v>0.03</v>
      </c>
      <c r="AJ558" s="110">
        <v>2014</v>
      </c>
      <c r="AK558" s="110" t="s">
        <v>385</v>
      </c>
    </row>
    <row r="559" spans="1:37" ht="28.5" customHeight="1" x14ac:dyDescent="0.25">
      <c r="A559" s="459"/>
      <c r="B559" s="110"/>
      <c r="C559" s="445"/>
      <c r="D559" s="410"/>
      <c r="E559" s="99"/>
      <c r="F559" s="99"/>
      <c r="G559" s="99"/>
      <c r="H559" s="99"/>
      <c r="I559" s="99"/>
      <c r="J559" s="99"/>
      <c r="K559" s="99"/>
      <c r="L559" s="99"/>
      <c r="M559" s="99"/>
      <c r="N559" s="99"/>
      <c r="O559" s="99"/>
      <c r="P559" s="99"/>
      <c r="Q559" s="99"/>
      <c r="R559" s="110"/>
      <c r="S559" s="110"/>
      <c r="T559" s="110"/>
      <c r="U559" s="99"/>
      <c r="V559" s="99"/>
      <c r="W559" s="99" t="s">
        <v>8826</v>
      </c>
      <c r="X559" s="436">
        <f>Z559+AI559</f>
        <v>0.67200000000000004</v>
      </c>
      <c r="Y559" s="110" t="s">
        <v>8830</v>
      </c>
      <c r="Z559" s="110">
        <v>0.64200000000000002</v>
      </c>
      <c r="AA559" s="110">
        <v>1968</v>
      </c>
      <c r="AB559" s="110" t="s">
        <v>8831</v>
      </c>
      <c r="AC559" s="110">
        <v>18</v>
      </c>
      <c r="AD559" s="110" t="s">
        <v>7725</v>
      </c>
      <c r="AE559" s="110">
        <v>2</v>
      </c>
      <c r="AF559" s="110">
        <v>20</v>
      </c>
      <c r="AG559" s="110" t="s">
        <v>8826</v>
      </c>
      <c r="AH559" s="110" t="s">
        <v>8832</v>
      </c>
      <c r="AI559" s="110">
        <v>0.03</v>
      </c>
      <c r="AJ559" s="110">
        <v>1968</v>
      </c>
      <c r="AK559" s="110" t="s">
        <v>8833</v>
      </c>
    </row>
    <row r="560" spans="1:37" ht="28.5" customHeight="1" x14ac:dyDescent="0.25">
      <c r="A560" s="459"/>
      <c r="B560" s="110"/>
      <c r="C560" s="445"/>
      <c r="D560" s="410"/>
      <c r="E560" s="99"/>
      <c r="F560" s="99"/>
      <c r="G560" s="99"/>
      <c r="H560" s="99"/>
      <c r="I560" s="99"/>
      <c r="J560" s="99"/>
      <c r="K560" s="99"/>
      <c r="L560" s="99"/>
      <c r="M560" s="99"/>
      <c r="N560" s="99"/>
      <c r="O560" s="99"/>
      <c r="P560" s="99"/>
      <c r="Q560" s="99"/>
      <c r="R560" s="110"/>
      <c r="S560" s="110"/>
      <c r="T560" s="110"/>
      <c r="U560" s="99"/>
      <c r="V560" s="99"/>
      <c r="W560" s="99" t="s">
        <v>8826</v>
      </c>
      <c r="X560" s="436">
        <f>Z560+AI560</f>
        <v>0.55700000000000005</v>
      </c>
      <c r="Y560" s="110" t="s">
        <v>8834</v>
      </c>
      <c r="Z560" s="110">
        <v>0.52700000000000002</v>
      </c>
      <c r="AA560" s="110">
        <v>1968</v>
      </c>
      <c r="AB560" s="110" t="s">
        <v>8835</v>
      </c>
      <c r="AC560" s="110">
        <v>6</v>
      </c>
      <c r="AD560" s="110" t="s">
        <v>7725</v>
      </c>
      <c r="AE560" s="110">
        <v>9</v>
      </c>
      <c r="AF560" s="110">
        <v>15</v>
      </c>
      <c r="AG560" s="110" t="s">
        <v>8826</v>
      </c>
      <c r="AH560" s="110" t="s">
        <v>8836</v>
      </c>
      <c r="AI560" s="110">
        <v>0.03</v>
      </c>
      <c r="AJ560" s="110">
        <v>1968</v>
      </c>
      <c r="AK560" s="110" t="s">
        <v>8833</v>
      </c>
    </row>
    <row r="561" spans="1:37" ht="28.5" customHeight="1" x14ac:dyDescent="0.25">
      <c r="A561" s="459"/>
      <c r="B561" s="110"/>
      <c r="C561" s="445"/>
      <c r="D561" s="410"/>
      <c r="E561" s="99"/>
      <c r="F561" s="99"/>
      <c r="G561" s="99"/>
      <c r="H561" s="99"/>
      <c r="I561" s="99"/>
      <c r="J561" s="99"/>
      <c r="K561" s="99"/>
      <c r="L561" s="99"/>
      <c r="M561" s="99"/>
      <c r="N561" s="99"/>
      <c r="O561" s="99"/>
      <c r="P561" s="99"/>
      <c r="Q561" s="99"/>
      <c r="R561" s="110"/>
      <c r="S561" s="110"/>
      <c r="T561" s="110"/>
      <c r="U561" s="99"/>
      <c r="V561" s="99"/>
      <c r="W561" s="99" t="s">
        <v>8826</v>
      </c>
      <c r="X561" s="436">
        <f>Z561+AI561</f>
        <v>0.72299999999999998</v>
      </c>
      <c r="Y561" s="110" t="s">
        <v>8837</v>
      </c>
      <c r="Z561" s="110">
        <v>0.69299999999999995</v>
      </c>
      <c r="AA561" s="110">
        <v>1968</v>
      </c>
      <c r="AB561" s="110" t="s">
        <v>8838</v>
      </c>
      <c r="AC561" s="110">
        <v>11</v>
      </c>
      <c r="AD561" s="110" t="s">
        <v>7725</v>
      </c>
      <c r="AE561" s="110" t="s">
        <v>7725</v>
      </c>
      <c r="AF561" s="110">
        <v>11</v>
      </c>
      <c r="AG561" s="110" t="s">
        <v>8826</v>
      </c>
      <c r="AH561" s="110" t="s">
        <v>8839</v>
      </c>
      <c r="AI561" s="110">
        <v>0.03</v>
      </c>
      <c r="AJ561" s="110">
        <v>1968</v>
      </c>
      <c r="AK561" s="110" t="s">
        <v>8840</v>
      </c>
    </row>
    <row r="562" spans="1:37" ht="28.5" customHeight="1" x14ac:dyDescent="0.25">
      <c r="A562" s="459"/>
      <c r="B562" s="110"/>
      <c r="C562" s="445"/>
      <c r="D562" s="410"/>
      <c r="E562" s="99"/>
      <c r="F562" s="99"/>
      <c r="G562" s="99"/>
      <c r="H562" s="99"/>
      <c r="I562" s="99"/>
      <c r="J562" s="99"/>
      <c r="K562" s="99"/>
      <c r="L562" s="99"/>
      <c r="M562" s="99"/>
      <c r="N562" s="99"/>
      <c r="O562" s="99"/>
      <c r="P562" s="99"/>
      <c r="Q562" s="99"/>
      <c r="R562" s="110"/>
      <c r="S562" s="110"/>
      <c r="T562" s="110"/>
      <c r="U562" s="99"/>
      <c r="V562" s="99"/>
      <c r="W562" s="99" t="s">
        <v>8826</v>
      </c>
      <c r="X562" s="498">
        <f>Z562+AI562</f>
        <v>0.70000000000000007</v>
      </c>
      <c r="Y562" s="110" t="s">
        <v>8841</v>
      </c>
      <c r="Z562" s="110">
        <v>0.67</v>
      </c>
      <c r="AA562" s="110">
        <v>2014</v>
      </c>
      <c r="AB562" s="110" t="s">
        <v>8842</v>
      </c>
      <c r="AC562" s="110" t="s">
        <v>7725</v>
      </c>
      <c r="AD562" s="110" t="s">
        <v>7725</v>
      </c>
      <c r="AE562" s="110">
        <v>21</v>
      </c>
      <c r="AF562" s="110">
        <v>21</v>
      </c>
      <c r="AG562" s="110" t="s">
        <v>8826</v>
      </c>
      <c r="AH562" s="110" t="s">
        <v>8843</v>
      </c>
      <c r="AI562" s="110">
        <v>0.03</v>
      </c>
      <c r="AJ562" s="110">
        <v>2014</v>
      </c>
      <c r="AK562" s="110" t="s">
        <v>8844</v>
      </c>
    </row>
    <row r="563" spans="1:37" ht="15.75" customHeight="1" x14ac:dyDescent="0.25">
      <c r="A563" s="461"/>
      <c r="B563" s="462"/>
      <c r="C563" s="462"/>
      <c r="D563" s="462"/>
      <c r="E563" s="462"/>
      <c r="F563" s="462"/>
      <c r="G563" s="462"/>
      <c r="H563" s="462"/>
      <c r="I563" s="462"/>
      <c r="J563" s="462"/>
      <c r="K563" s="462"/>
      <c r="L563" s="462"/>
      <c r="M563" s="462"/>
      <c r="N563" s="462"/>
      <c r="O563" s="462"/>
      <c r="P563" s="462"/>
      <c r="Q563" s="462"/>
      <c r="R563" s="462"/>
      <c r="S563" s="462"/>
      <c r="T563" s="462"/>
      <c r="U563" s="462"/>
      <c r="V563" s="462"/>
      <c r="W563" s="462"/>
      <c r="X563" s="463"/>
      <c r="Y563" s="462"/>
      <c r="Z563" s="462"/>
      <c r="AA563" s="462"/>
      <c r="AB563" s="462"/>
      <c r="AC563" s="462"/>
      <c r="AD563" s="462"/>
      <c r="AE563" s="462"/>
      <c r="AF563" s="462"/>
      <c r="AG563" s="462"/>
      <c r="AH563" s="462"/>
      <c r="AI563" s="462"/>
      <c r="AJ563" s="462"/>
      <c r="AK563" s="462"/>
    </row>
    <row r="564" spans="1:37" ht="28.5" customHeight="1" x14ac:dyDescent="0.25">
      <c r="A564" s="459">
        <v>42</v>
      </c>
      <c r="B564" s="459"/>
      <c r="C564" s="459" t="s">
        <v>8845</v>
      </c>
      <c r="D564" s="410" t="s">
        <v>8717</v>
      </c>
      <c r="E564" s="110" t="s">
        <v>8846</v>
      </c>
      <c r="F564" s="110">
        <v>0.32200000000000001</v>
      </c>
      <c r="G564" s="110">
        <v>2006</v>
      </c>
      <c r="H564" s="110" t="s">
        <v>1198</v>
      </c>
      <c r="I564" s="110">
        <v>8</v>
      </c>
      <c r="J564" s="110" t="s">
        <v>7725</v>
      </c>
      <c r="K564" s="110" t="s">
        <v>7725</v>
      </c>
      <c r="L564" s="110">
        <v>8</v>
      </c>
      <c r="M564" s="110" t="s">
        <v>8847</v>
      </c>
      <c r="N564" s="110" t="s">
        <v>8848</v>
      </c>
      <c r="O564" s="110">
        <v>0.02</v>
      </c>
      <c r="P564" s="110">
        <v>1990</v>
      </c>
      <c r="Q564" s="110" t="s">
        <v>1601</v>
      </c>
      <c r="R564" s="110"/>
      <c r="S564" s="110"/>
      <c r="T564" s="110"/>
      <c r="U564" s="99"/>
      <c r="V564" s="99"/>
      <c r="W564" s="99"/>
      <c r="X564" s="436"/>
      <c r="Y564" s="110"/>
      <c r="Z564" s="99"/>
      <c r="AA564" s="99"/>
      <c r="AB564" s="99"/>
      <c r="AC564" s="99"/>
      <c r="AD564" s="99"/>
      <c r="AE564" s="99"/>
      <c r="AF564" s="99"/>
      <c r="AG564" s="99"/>
      <c r="AH564" s="110"/>
      <c r="AI564" s="110"/>
      <c r="AJ564" s="110"/>
      <c r="AK564" s="110"/>
    </row>
    <row r="565" spans="1:37" ht="28.5" customHeight="1" x14ac:dyDescent="0.25">
      <c r="A565" s="459"/>
      <c r="B565" s="110"/>
      <c r="C565" s="445"/>
      <c r="D565" s="410"/>
      <c r="E565" s="99"/>
      <c r="F565" s="99"/>
      <c r="G565" s="99"/>
      <c r="H565" s="99"/>
      <c r="I565" s="99"/>
      <c r="J565" s="99"/>
      <c r="K565" s="99"/>
      <c r="L565" s="99"/>
      <c r="M565" s="99" t="s">
        <v>8847</v>
      </c>
      <c r="N565" s="110" t="s">
        <v>8849</v>
      </c>
      <c r="O565" s="110">
        <v>0.107</v>
      </c>
      <c r="P565" s="110">
        <v>1989</v>
      </c>
      <c r="Q565" s="110" t="s">
        <v>8850</v>
      </c>
      <c r="R565" s="110"/>
      <c r="S565" s="110"/>
      <c r="T565" s="110"/>
      <c r="U565" s="99"/>
      <c r="V565" s="99"/>
      <c r="W565" s="99"/>
      <c r="X565" s="436"/>
      <c r="Y565" s="110"/>
      <c r="Z565" s="99"/>
      <c r="AA565" s="99"/>
      <c r="AB565" s="99"/>
      <c r="AC565" s="99"/>
      <c r="AD565" s="99"/>
      <c r="AE565" s="99"/>
      <c r="AF565" s="99"/>
      <c r="AG565" s="99"/>
      <c r="AH565" s="110"/>
      <c r="AI565" s="110"/>
      <c r="AJ565" s="110"/>
      <c r="AK565" s="110"/>
    </row>
    <row r="566" spans="1:37" ht="28.5" customHeight="1" x14ac:dyDescent="0.25">
      <c r="A566" s="459"/>
      <c r="B566" s="110"/>
      <c r="C566" s="445"/>
      <c r="D566" s="410" t="s">
        <v>8851</v>
      </c>
      <c r="E566" s="110" t="s">
        <v>8852</v>
      </c>
      <c r="F566" s="110">
        <v>0.68799999999999994</v>
      </c>
      <c r="G566" s="110">
        <v>2010</v>
      </c>
      <c r="H566" s="110" t="s">
        <v>8037</v>
      </c>
      <c r="I566" s="110">
        <v>13</v>
      </c>
      <c r="J566" s="110" t="s">
        <v>7725</v>
      </c>
      <c r="K566" s="110" t="s">
        <v>7822</v>
      </c>
      <c r="L566" s="110">
        <v>13</v>
      </c>
      <c r="M566" s="110" t="s">
        <v>8847</v>
      </c>
      <c r="N566" s="110" t="s">
        <v>8853</v>
      </c>
      <c r="O566" s="110">
        <v>2.8000000000000001E-2</v>
      </c>
      <c r="P566" s="110">
        <v>2010</v>
      </c>
      <c r="Q566" s="110" t="s">
        <v>7820</v>
      </c>
      <c r="R566" s="110"/>
      <c r="S566" s="110"/>
      <c r="T566" s="110"/>
      <c r="U566" s="99"/>
      <c r="V566" s="99"/>
      <c r="W566" s="99"/>
      <c r="X566" s="436"/>
      <c r="Y566" s="110"/>
      <c r="Z566" s="99"/>
      <c r="AA566" s="99"/>
      <c r="AB566" s="99"/>
      <c r="AC566" s="99"/>
      <c r="AD566" s="99"/>
      <c r="AE566" s="99"/>
      <c r="AF566" s="99"/>
      <c r="AG566" s="99"/>
      <c r="AH566" s="110"/>
      <c r="AI566" s="110"/>
      <c r="AJ566" s="110"/>
      <c r="AK566" s="110"/>
    </row>
    <row r="567" spans="1:37" ht="28.5" customHeight="1" x14ac:dyDescent="0.25">
      <c r="A567" s="459"/>
      <c r="B567" s="110"/>
      <c r="C567" s="445"/>
      <c r="D567" s="410"/>
      <c r="E567" s="99"/>
      <c r="F567" s="99"/>
      <c r="G567" s="99"/>
      <c r="H567" s="99"/>
      <c r="I567" s="99"/>
      <c r="J567" s="99"/>
      <c r="K567" s="99"/>
      <c r="L567" s="99"/>
      <c r="M567" s="99"/>
      <c r="N567" s="99"/>
      <c r="O567" s="99"/>
      <c r="P567" s="99"/>
      <c r="Q567" s="99"/>
      <c r="R567" s="110" t="s">
        <v>8854</v>
      </c>
      <c r="S567" s="110" t="s">
        <v>8855</v>
      </c>
      <c r="T567" s="99">
        <v>1988</v>
      </c>
      <c r="U567" s="110" t="s">
        <v>1642</v>
      </c>
      <c r="V567" s="110">
        <f>250+400</f>
        <v>650</v>
      </c>
      <c r="W567" s="110"/>
      <c r="X567" s="409"/>
      <c r="Y567" s="110"/>
      <c r="Z567" s="99"/>
      <c r="AA567" s="99"/>
      <c r="AB567" s="99"/>
      <c r="AC567" s="99"/>
      <c r="AD567" s="99"/>
      <c r="AE567" s="99"/>
      <c r="AF567" s="99"/>
      <c r="AG567" s="99"/>
      <c r="AH567" s="110"/>
      <c r="AI567" s="110"/>
      <c r="AJ567" s="110"/>
      <c r="AK567" s="110"/>
    </row>
    <row r="568" spans="1:37" ht="28.5" customHeight="1" x14ac:dyDescent="0.25">
      <c r="A568" s="459"/>
      <c r="B568" s="110"/>
      <c r="C568" s="445"/>
      <c r="D568" s="410"/>
      <c r="E568" s="99"/>
      <c r="F568" s="99"/>
      <c r="G568" s="99"/>
      <c r="H568" s="99"/>
      <c r="I568" s="99"/>
      <c r="J568" s="99"/>
      <c r="K568" s="99"/>
      <c r="L568" s="99"/>
      <c r="M568" s="99"/>
      <c r="N568" s="99"/>
      <c r="O568" s="99"/>
      <c r="P568" s="99"/>
      <c r="Q568" s="99"/>
      <c r="R568" s="110"/>
      <c r="S568" s="110"/>
      <c r="T568" s="110"/>
      <c r="U568" s="99"/>
      <c r="V568" s="99"/>
      <c r="W568" s="99" t="s">
        <v>8856</v>
      </c>
      <c r="X568" s="436">
        <f>Z568+AI568</f>
        <v>0.38999999999999996</v>
      </c>
      <c r="Y568" s="110" t="s">
        <v>8857</v>
      </c>
      <c r="Z568" s="110">
        <v>0.34499999999999997</v>
      </c>
      <c r="AA568" s="110">
        <v>1968</v>
      </c>
      <c r="AB568" s="110" t="s">
        <v>7929</v>
      </c>
      <c r="AC568" s="110">
        <v>10</v>
      </c>
      <c r="AD568" s="110" t="s">
        <v>7725</v>
      </c>
      <c r="AE568" s="110" t="s">
        <v>7725</v>
      </c>
      <c r="AF568" s="110">
        <v>10</v>
      </c>
      <c r="AG568" s="110" t="s">
        <v>8856</v>
      </c>
      <c r="AH568" s="110" t="s">
        <v>8858</v>
      </c>
      <c r="AI568" s="110">
        <v>4.4999999999999998E-2</v>
      </c>
      <c r="AJ568" s="110">
        <v>1968</v>
      </c>
      <c r="AK568" s="110" t="s">
        <v>8357</v>
      </c>
    </row>
    <row r="569" spans="1:37" ht="28.5" customHeight="1" x14ac:dyDescent="0.25">
      <c r="A569" s="459"/>
      <c r="B569" s="110"/>
      <c r="C569" s="445"/>
      <c r="D569" s="410"/>
      <c r="E569" s="99"/>
      <c r="F569" s="99"/>
      <c r="G569" s="99"/>
      <c r="H569" s="99"/>
      <c r="I569" s="99"/>
      <c r="J569" s="99"/>
      <c r="K569" s="99"/>
      <c r="L569" s="99"/>
      <c r="M569" s="99"/>
      <c r="N569" s="99"/>
      <c r="O569" s="99"/>
      <c r="P569" s="99"/>
      <c r="Q569" s="99"/>
      <c r="R569" s="110"/>
      <c r="S569" s="110"/>
      <c r="T569" s="110"/>
      <c r="U569" s="99"/>
      <c r="V569" s="99"/>
      <c r="W569" s="99" t="s">
        <v>8856</v>
      </c>
      <c r="X569" s="436">
        <f>Z569+AI569</f>
        <v>0.35499999999999998</v>
      </c>
      <c r="Y569" s="110" t="s">
        <v>8859</v>
      </c>
      <c r="Z569" s="110">
        <v>0.31</v>
      </c>
      <c r="AA569" s="110">
        <v>1968</v>
      </c>
      <c r="AB569" s="110" t="s">
        <v>7852</v>
      </c>
      <c r="AC569" s="110">
        <v>12</v>
      </c>
      <c r="AD569" s="110" t="s">
        <v>7725</v>
      </c>
      <c r="AE569" s="110" t="s">
        <v>7725</v>
      </c>
      <c r="AF569" s="110">
        <v>12</v>
      </c>
      <c r="AG569" s="110" t="s">
        <v>8856</v>
      </c>
      <c r="AH569" s="110" t="s">
        <v>8860</v>
      </c>
      <c r="AI569" s="110">
        <v>4.4999999999999998E-2</v>
      </c>
      <c r="AJ569" s="110">
        <v>2015</v>
      </c>
      <c r="AK569" s="110" t="s">
        <v>385</v>
      </c>
    </row>
    <row r="570" spans="1:37" ht="28.5" customHeight="1" x14ac:dyDescent="0.25">
      <c r="A570" s="459"/>
      <c r="B570" s="110"/>
      <c r="C570" s="445"/>
      <c r="D570" s="410"/>
      <c r="E570" s="99"/>
      <c r="F570" s="99"/>
      <c r="G570" s="99"/>
      <c r="H570" s="99"/>
      <c r="I570" s="99"/>
      <c r="J570" s="99"/>
      <c r="K570" s="99"/>
      <c r="L570" s="99"/>
      <c r="M570" s="99"/>
      <c r="N570" s="99"/>
      <c r="O570" s="99"/>
      <c r="P570" s="99"/>
      <c r="Q570" s="99"/>
      <c r="R570" s="110"/>
      <c r="S570" s="110"/>
      <c r="T570" s="110"/>
      <c r="U570" s="99"/>
      <c r="V570" s="99"/>
      <c r="W570" s="99" t="s">
        <v>8856</v>
      </c>
      <c r="X570" s="436">
        <f>Z570+AI570</f>
        <v>0.08</v>
      </c>
      <c r="Y570" s="110" t="s">
        <v>8861</v>
      </c>
      <c r="Z570" s="110">
        <v>0.05</v>
      </c>
      <c r="AA570" s="110">
        <v>1968</v>
      </c>
      <c r="AB570" s="110" t="s">
        <v>7902</v>
      </c>
      <c r="AC570" s="110">
        <v>2</v>
      </c>
      <c r="AD570" s="110" t="s">
        <v>7725</v>
      </c>
      <c r="AE570" s="110" t="s">
        <v>7725</v>
      </c>
      <c r="AF570" s="110">
        <v>2</v>
      </c>
      <c r="AG570" s="110" t="s">
        <v>8856</v>
      </c>
      <c r="AH570" s="110" t="s">
        <v>8862</v>
      </c>
      <c r="AI570" s="110">
        <v>0.03</v>
      </c>
      <c r="AJ570" s="110">
        <v>1968</v>
      </c>
      <c r="AK570" s="110" t="s">
        <v>460</v>
      </c>
    </row>
    <row r="571" spans="1:37" ht="28.5" customHeight="1" x14ac:dyDescent="0.25">
      <c r="A571" s="459"/>
      <c r="B571" s="110"/>
      <c r="C571" s="445"/>
      <c r="D571" s="410"/>
      <c r="E571" s="99"/>
      <c r="F571" s="99"/>
      <c r="G571" s="99"/>
      <c r="H571" s="99"/>
      <c r="I571" s="99"/>
      <c r="J571" s="99"/>
      <c r="K571" s="99"/>
      <c r="L571" s="99"/>
      <c r="M571" s="99"/>
      <c r="N571" s="99"/>
      <c r="O571" s="99"/>
      <c r="P571" s="99"/>
      <c r="Q571" s="99"/>
      <c r="R571" s="110"/>
      <c r="S571" s="110"/>
      <c r="T571" s="110"/>
      <c r="U571" s="99"/>
      <c r="V571" s="99"/>
      <c r="W571" s="99" t="s">
        <v>8856</v>
      </c>
      <c r="X571" s="436">
        <f>Z571+AI571</f>
        <v>0.375</v>
      </c>
      <c r="Y571" s="110" t="s">
        <v>8863</v>
      </c>
      <c r="Z571" s="110">
        <v>0.33</v>
      </c>
      <c r="AA571" s="110">
        <v>1968</v>
      </c>
      <c r="AB571" s="110" t="s">
        <v>8864</v>
      </c>
      <c r="AC571" s="110">
        <v>12</v>
      </c>
      <c r="AD571" s="110" t="s">
        <v>7725</v>
      </c>
      <c r="AE571" s="110" t="s">
        <v>7725</v>
      </c>
      <c r="AF571" s="110">
        <v>12</v>
      </c>
      <c r="AG571" s="110" t="s">
        <v>8856</v>
      </c>
      <c r="AH571" s="110" t="s">
        <v>8865</v>
      </c>
      <c r="AI571" s="110">
        <v>4.4999999999999998E-2</v>
      </c>
      <c r="AJ571" s="110">
        <v>1968</v>
      </c>
      <c r="AK571" s="110" t="s">
        <v>8357</v>
      </c>
    </row>
    <row r="572" spans="1:37" ht="28.5" customHeight="1" x14ac:dyDescent="0.25">
      <c r="A572" s="459"/>
      <c r="B572" s="110"/>
      <c r="C572" s="445"/>
      <c r="D572" s="410" t="s">
        <v>8851</v>
      </c>
      <c r="E572" s="110" t="s">
        <v>8866</v>
      </c>
      <c r="F572" s="110">
        <v>0.11</v>
      </c>
      <c r="G572" s="110">
        <v>2018</v>
      </c>
      <c r="H572" s="110" t="s">
        <v>7818</v>
      </c>
      <c r="I572" s="110">
        <v>3</v>
      </c>
      <c r="J572" s="110" t="s">
        <v>7725</v>
      </c>
      <c r="K572" s="110" t="s">
        <v>7725</v>
      </c>
      <c r="L572" s="110">
        <v>3</v>
      </c>
      <c r="M572" s="110"/>
      <c r="N572" s="99"/>
      <c r="O572" s="99"/>
      <c r="P572" s="99"/>
      <c r="Q572" s="99"/>
      <c r="R572" s="110"/>
      <c r="S572" s="110"/>
      <c r="T572" s="110"/>
      <c r="U572" s="99"/>
      <c r="V572" s="99"/>
      <c r="W572" s="99"/>
      <c r="X572" s="436"/>
      <c r="Y572" s="110"/>
      <c r="Z572" s="99"/>
      <c r="AA572" s="99"/>
      <c r="AB572" s="99"/>
      <c r="AC572" s="99"/>
      <c r="AD572" s="99"/>
      <c r="AE572" s="99"/>
      <c r="AF572" s="99"/>
      <c r="AG572" s="99"/>
      <c r="AH572" s="110"/>
      <c r="AI572" s="110"/>
      <c r="AJ572" s="110"/>
      <c r="AK572" s="110"/>
    </row>
    <row r="573" spans="1:37" ht="28.5" customHeight="1" x14ac:dyDescent="0.25">
      <c r="A573" s="445"/>
      <c r="B573" s="99"/>
      <c r="C573" s="445"/>
      <c r="D573" s="410"/>
      <c r="E573" s="99"/>
      <c r="F573" s="99"/>
      <c r="G573" s="99"/>
      <c r="H573" s="99"/>
      <c r="I573" s="99"/>
      <c r="J573" s="99"/>
      <c r="K573" s="99"/>
      <c r="L573" s="99"/>
      <c r="M573" s="99"/>
      <c r="N573" s="99"/>
      <c r="O573" s="99"/>
      <c r="P573" s="99"/>
      <c r="Q573" s="99"/>
      <c r="R573" s="110" t="s">
        <v>8867</v>
      </c>
      <c r="S573" s="110" t="s">
        <v>8868</v>
      </c>
      <c r="T573" s="99">
        <v>2018</v>
      </c>
      <c r="U573" s="110" t="s">
        <v>975</v>
      </c>
      <c r="V573" s="110">
        <v>400</v>
      </c>
      <c r="W573" s="110"/>
      <c r="X573" s="409"/>
      <c r="Y573" s="110"/>
      <c r="Z573" s="99"/>
      <c r="AA573" s="99"/>
      <c r="AB573" s="99"/>
      <c r="AC573" s="99"/>
      <c r="AD573" s="99"/>
      <c r="AE573" s="99"/>
      <c r="AF573" s="99"/>
      <c r="AG573" s="99"/>
      <c r="AH573" s="110"/>
      <c r="AI573" s="110"/>
      <c r="AJ573" s="110"/>
      <c r="AK573" s="110"/>
    </row>
    <row r="574" spans="1:37" ht="15.75" customHeight="1" x14ac:dyDescent="0.25">
      <c r="A574" s="499"/>
      <c r="B574" s="500"/>
      <c r="C574" s="500"/>
      <c r="D574" s="500"/>
      <c r="E574" s="500"/>
      <c r="F574" s="500"/>
      <c r="G574" s="500"/>
      <c r="H574" s="500"/>
      <c r="I574" s="500"/>
      <c r="J574" s="500"/>
      <c r="K574" s="500"/>
      <c r="L574" s="500"/>
      <c r="M574" s="500"/>
      <c r="N574" s="500"/>
      <c r="O574" s="500"/>
      <c r="P574" s="500"/>
      <c r="Q574" s="500"/>
      <c r="R574" s="500"/>
      <c r="S574" s="500"/>
      <c r="T574" s="500"/>
      <c r="U574" s="500"/>
      <c r="V574" s="500"/>
      <c r="W574" s="500"/>
      <c r="X574" s="501"/>
      <c r="Y574" s="500"/>
      <c r="Z574" s="500"/>
      <c r="AA574" s="500"/>
      <c r="AB574" s="500"/>
      <c r="AC574" s="500"/>
      <c r="AD574" s="500"/>
      <c r="AE574" s="500"/>
      <c r="AF574" s="500"/>
      <c r="AG574" s="500"/>
      <c r="AH574" s="500"/>
      <c r="AI574" s="500"/>
      <c r="AJ574" s="500"/>
      <c r="AK574" s="500"/>
    </row>
    <row r="575" spans="1:37" ht="28.5" customHeight="1" x14ac:dyDescent="0.25">
      <c r="A575" s="459">
        <v>43</v>
      </c>
      <c r="B575" s="459"/>
      <c r="C575" s="459" t="s">
        <v>8869</v>
      </c>
      <c r="D575" s="410" t="s">
        <v>7816</v>
      </c>
      <c r="E575" s="110" t="s">
        <v>8870</v>
      </c>
      <c r="F575" s="110">
        <v>0.02</v>
      </c>
      <c r="G575" s="99">
        <v>1971</v>
      </c>
      <c r="H575" s="110" t="s">
        <v>8871</v>
      </c>
      <c r="I575" s="110">
        <v>1</v>
      </c>
      <c r="J575" s="110" t="s">
        <v>7725</v>
      </c>
      <c r="K575" s="110" t="s">
        <v>7725</v>
      </c>
      <c r="L575" s="110">
        <v>1</v>
      </c>
      <c r="M575" s="110"/>
      <c r="N575" s="99"/>
      <c r="O575" s="99"/>
      <c r="P575" s="99"/>
      <c r="Q575" s="99"/>
      <c r="R575" s="110"/>
      <c r="S575" s="110"/>
      <c r="T575" s="110"/>
      <c r="U575" s="99"/>
      <c r="V575" s="99"/>
      <c r="W575" s="99"/>
      <c r="X575" s="436"/>
      <c r="Y575" s="110"/>
      <c r="Z575" s="99"/>
      <c r="AA575" s="99"/>
      <c r="AB575" s="99"/>
      <c r="AC575" s="99"/>
      <c r="AD575" s="99"/>
      <c r="AE575" s="99"/>
      <c r="AF575" s="99"/>
      <c r="AG575" s="99"/>
      <c r="AH575" s="110"/>
      <c r="AI575" s="110"/>
      <c r="AJ575" s="110"/>
      <c r="AK575" s="110"/>
    </row>
    <row r="576" spans="1:37" ht="28.5" customHeight="1" x14ac:dyDescent="0.25">
      <c r="A576" s="459"/>
      <c r="B576" s="110"/>
      <c r="C576" s="445"/>
      <c r="D576" s="410"/>
      <c r="E576" s="99"/>
      <c r="F576" s="99"/>
      <c r="G576" s="99"/>
      <c r="H576" s="99"/>
      <c r="I576" s="99"/>
      <c r="J576" s="99"/>
      <c r="K576" s="99"/>
      <c r="L576" s="99"/>
      <c r="M576" s="99"/>
      <c r="N576" s="99"/>
      <c r="O576" s="99"/>
      <c r="P576" s="99"/>
      <c r="Q576" s="99"/>
      <c r="R576" s="110" t="s">
        <v>8872</v>
      </c>
      <c r="S576" s="110" t="s">
        <v>8873</v>
      </c>
      <c r="T576" s="99">
        <v>2018</v>
      </c>
      <c r="U576" s="110" t="s">
        <v>975</v>
      </c>
      <c r="V576" s="110">
        <v>250</v>
      </c>
      <c r="W576" s="110"/>
      <c r="X576" s="409"/>
      <c r="Y576" s="110"/>
      <c r="Z576" s="99"/>
      <c r="AA576" s="99"/>
      <c r="AB576" s="99"/>
      <c r="AC576" s="99"/>
      <c r="AD576" s="99"/>
      <c r="AE576" s="99"/>
      <c r="AF576" s="99"/>
      <c r="AG576" s="99"/>
      <c r="AH576" s="110"/>
      <c r="AI576" s="110"/>
      <c r="AJ576" s="110"/>
      <c r="AK576" s="110"/>
    </row>
    <row r="577" spans="1:37" ht="43.5" customHeight="1" x14ac:dyDescent="0.25">
      <c r="A577" s="459"/>
      <c r="B577" s="110"/>
      <c r="C577" s="445"/>
      <c r="D577" s="410"/>
      <c r="E577" s="99"/>
      <c r="F577" s="99"/>
      <c r="G577" s="99"/>
      <c r="H577" s="99"/>
      <c r="I577" s="99"/>
      <c r="J577" s="99"/>
      <c r="K577" s="99"/>
      <c r="L577" s="99"/>
      <c r="M577" s="99"/>
      <c r="N577" s="99"/>
      <c r="O577" s="99"/>
      <c r="P577" s="99"/>
      <c r="Q577" s="99"/>
      <c r="R577" s="110"/>
      <c r="S577" s="110"/>
      <c r="T577" s="110"/>
      <c r="U577" s="99"/>
      <c r="V577" s="99"/>
      <c r="W577" s="99" t="s">
        <v>8874</v>
      </c>
      <c r="X577" s="436">
        <f>Z577+AI577</f>
        <v>0.45699999999999996</v>
      </c>
      <c r="Y577" s="110" t="s">
        <v>8875</v>
      </c>
      <c r="Z577" s="110">
        <f>0.345+0.087</f>
        <v>0.43199999999999994</v>
      </c>
      <c r="AA577" s="110" t="s">
        <v>8876</v>
      </c>
      <c r="AB577" s="110" t="s">
        <v>8877</v>
      </c>
      <c r="AC577" s="110">
        <v>2</v>
      </c>
      <c r="AD577" s="110" t="s">
        <v>7725</v>
      </c>
      <c r="AE577" s="110">
        <f>10+3</f>
        <v>13</v>
      </c>
      <c r="AF577" s="110">
        <v>15</v>
      </c>
      <c r="AG577" s="110" t="s">
        <v>8874</v>
      </c>
      <c r="AH577" s="110" t="s">
        <v>8878</v>
      </c>
      <c r="AI577" s="110">
        <v>2.5000000000000001E-2</v>
      </c>
      <c r="AJ577" s="110">
        <v>2017</v>
      </c>
      <c r="AK577" s="110" t="s">
        <v>77</v>
      </c>
    </row>
    <row r="578" spans="1:37" ht="28.5" customHeight="1" x14ac:dyDescent="0.25">
      <c r="A578" s="459"/>
      <c r="B578" s="110"/>
      <c r="C578" s="445"/>
      <c r="D578" s="410"/>
      <c r="E578" s="99"/>
      <c r="F578" s="99"/>
      <c r="G578" s="99"/>
      <c r="H578" s="99"/>
      <c r="I578" s="99"/>
      <c r="J578" s="99"/>
      <c r="K578" s="99"/>
      <c r="L578" s="99"/>
      <c r="M578" s="99"/>
      <c r="N578" s="99"/>
      <c r="O578" s="99"/>
      <c r="P578" s="99"/>
      <c r="Q578" s="99"/>
      <c r="R578" s="110"/>
      <c r="S578" s="110"/>
      <c r="T578" s="110"/>
      <c r="U578" s="99"/>
      <c r="V578" s="99"/>
      <c r="W578" s="99" t="s">
        <v>8874</v>
      </c>
      <c r="X578" s="436">
        <f>Z578+AI578</f>
        <v>0.26400000000000001</v>
      </c>
      <c r="Y578" s="110" t="s">
        <v>8879</v>
      </c>
      <c r="Z578" s="110">
        <v>0.24</v>
      </c>
      <c r="AA578" s="110">
        <v>2015</v>
      </c>
      <c r="AB578" s="110" t="s">
        <v>8880</v>
      </c>
      <c r="AC578" s="110" t="s">
        <v>7725</v>
      </c>
      <c r="AD578" s="110" t="s">
        <v>7725</v>
      </c>
      <c r="AE578" s="110">
        <v>9</v>
      </c>
      <c r="AF578" s="110">
        <v>9</v>
      </c>
      <c r="AG578" s="110" t="s">
        <v>8874</v>
      </c>
      <c r="AH578" s="110" t="s">
        <v>8881</v>
      </c>
      <c r="AI578" s="110">
        <v>2.4E-2</v>
      </c>
      <c r="AJ578" s="110">
        <v>2015</v>
      </c>
      <c r="AK578" s="110" t="s">
        <v>77</v>
      </c>
    </row>
    <row r="579" spans="1:37" ht="28.5" customHeight="1" x14ac:dyDescent="0.25">
      <c r="A579" s="459"/>
      <c r="B579" s="110"/>
      <c r="C579" s="445"/>
      <c r="D579" s="410"/>
      <c r="E579" s="99"/>
      <c r="F579" s="99"/>
      <c r="G579" s="99"/>
      <c r="H579" s="99"/>
      <c r="I579" s="99"/>
      <c r="J579" s="99"/>
      <c r="K579" s="99"/>
      <c r="L579" s="99"/>
      <c r="M579" s="99"/>
      <c r="N579" s="99"/>
      <c r="O579" s="99"/>
      <c r="P579" s="99"/>
      <c r="Q579" s="99"/>
      <c r="R579" s="110"/>
      <c r="S579" s="110"/>
      <c r="T579" s="110"/>
      <c r="U579" s="99"/>
      <c r="V579" s="99"/>
      <c r="W579" s="99" t="s">
        <v>8882</v>
      </c>
      <c r="X579" s="436">
        <f>Z579+AI579</f>
        <v>0.153</v>
      </c>
      <c r="Y579" s="110" t="s">
        <v>8883</v>
      </c>
      <c r="Z579" s="110">
        <v>0.13</v>
      </c>
      <c r="AA579" s="110">
        <v>2017</v>
      </c>
      <c r="AB579" s="110" t="s">
        <v>7193</v>
      </c>
      <c r="AC579" s="110" t="s">
        <v>7725</v>
      </c>
      <c r="AD579" s="110" t="s">
        <v>7725</v>
      </c>
      <c r="AE579" s="110">
        <v>5</v>
      </c>
      <c r="AF579" s="110">
        <v>5</v>
      </c>
      <c r="AG579" s="110" t="s">
        <v>8882</v>
      </c>
      <c r="AH579" s="110" t="s">
        <v>8884</v>
      </c>
      <c r="AI579" s="110">
        <v>2.3E-2</v>
      </c>
      <c r="AJ579" s="110">
        <v>2017</v>
      </c>
      <c r="AK579" s="110" t="s">
        <v>385</v>
      </c>
    </row>
    <row r="580" spans="1:37" ht="28.5" customHeight="1" x14ac:dyDescent="0.25">
      <c r="A580" s="459"/>
      <c r="B580" s="110"/>
      <c r="C580" s="445"/>
      <c r="D580" s="410" t="s">
        <v>7816</v>
      </c>
      <c r="E580" s="110" t="s">
        <v>8885</v>
      </c>
      <c r="F580" s="110">
        <v>0.19700000000000001</v>
      </c>
      <c r="G580" s="110">
        <v>2017</v>
      </c>
      <c r="H580" s="110" t="s">
        <v>1193</v>
      </c>
      <c r="I580" s="110">
        <v>1</v>
      </c>
      <c r="J580" s="110" t="s">
        <v>7725</v>
      </c>
      <c r="K580" s="110">
        <v>6</v>
      </c>
      <c r="L580" s="110">
        <v>7</v>
      </c>
      <c r="M580" s="110"/>
      <c r="N580" s="99"/>
      <c r="O580" s="99"/>
      <c r="P580" s="99"/>
      <c r="Q580" s="99"/>
      <c r="R580" s="110"/>
      <c r="S580" s="110"/>
      <c r="T580" s="110"/>
      <c r="U580" s="99"/>
      <c r="V580" s="99"/>
      <c r="W580" s="99"/>
      <c r="X580" s="436"/>
      <c r="Y580" s="110"/>
      <c r="Z580" s="99"/>
      <c r="AA580" s="99"/>
      <c r="AB580" s="99"/>
      <c r="AC580" s="99"/>
      <c r="AD580" s="99"/>
      <c r="AE580" s="99"/>
      <c r="AF580" s="99"/>
      <c r="AG580" s="99"/>
      <c r="AH580" s="110"/>
      <c r="AI580" s="110"/>
      <c r="AJ580" s="110"/>
      <c r="AK580" s="110"/>
    </row>
    <row r="581" spans="1:37" ht="28.5" customHeight="1" x14ac:dyDescent="0.25">
      <c r="A581" s="459"/>
      <c r="B581" s="110"/>
      <c r="C581" s="445"/>
      <c r="D581" s="410"/>
      <c r="E581" s="99"/>
      <c r="F581" s="99"/>
      <c r="G581" s="99"/>
      <c r="H581" s="99"/>
      <c r="I581" s="99"/>
      <c r="J581" s="99"/>
      <c r="K581" s="99"/>
      <c r="L581" s="99"/>
      <c r="M581" s="99"/>
      <c r="N581" s="99"/>
      <c r="O581" s="99"/>
      <c r="P581" s="99"/>
      <c r="Q581" s="99"/>
      <c r="R581" s="110" t="s">
        <v>8886</v>
      </c>
      <c r="S581" s="110" t="s">
        <v>8887</v>
      </c>
      <c r="T581" s="99">
        <v>2017</v>
      </c>
      <c r="U581" s="110" t="s">
        <v>1073</v>
      </c>
      <c r="V581" s="110">
        <v>63</v>
      </c>
      <c r="W581" s="110"/>
      <c r="X581" s="409"/>
      <c r="Y581" s="110"/>
      <c r="Z581" s="99"/>
      <c r="AA581" s="99"/>
      <c r="AB581" s="99"/>
      <c r="AC581" s="99"/>
      <c r="AD581" s="99"/>
      <c r="AE581" s="99"/>
      <c r="AF581" s="99"/>
      <c r="AG581" s="99"/>
      <c r="AH581" s="110"/>
      <c r="AI581" s="110"/>
      <c r="AJ581" s="110"/>
      <c r="AK581" s="110"/>
    </row>
    <row r="582" spans="1:37" ht="28.5" customHeight="1" x14ac:dyDescent="0.25">
      <c r="A582" s="459"/>
      <c r="B582" s="110"/>
      <c r="C582" s="445"/>
      <c r="D582" s="410"/>
      <c r="E582" s="99"/>
      <c r="F582" s="99"/>
      <c r="G582" s="99"/>
      <c r="H582" s="99"/>
      <c r="I582" s="99"/>
      <c r="J582" s="99"/>
      <c r="K582" s="99"/>
      <c r="L582" s="99"/>
      <c r="M582" s="99"/>
      <c r="N582" s="99"/>
      <c r="O582" s="99"/>
      <c r="P582" s="99"/>
      <c r="Q582" s="99"/>
      <c r="R582" s="110"/>
      <c r="S582" s="110"/>
      <c r="T582" s="110"/>
      <c r="U582" s="99"/>
      <c r="V582" s="99"/>
      <c r="W582" s="99" t="s">
        <v>7847</v>
      </c>
      <c r="X582" s="436"/>
      <c r="Y582" s="110" t="s">
        <v>8888</v>
      </c>
      <c r="Z582" s="110">
        <v>0.36</v>
      </c>
      <c r="AA582" s="110">
        <v>1998</v>
      </c>
      <c r="AB582" s="110" t="s">
        <v>8889</v>
      </c>
      <c r="AC582" s="110" t="s">
        <v>7725</v>
      </c>
      <c r="AD582" s="110" t="s">
        <v>7725</v>
      </c>
      <c r="AE582" s="110">
        <v>10</v>
      </c>
      <c r="AF582" s="110">
        <v>10</v>
      </c>
      <c r="AG582" s="110"/>
      <c r="AH582" s="110"/>
      <c r="AI582" s="110"/>
      <c r="AJ582" s="110"/>
      <c r="AK582" s="110"/>
    </row>
    <row r="583" spans="1:37" ht="28.5" customHeight="1" x14ac:dyDescent="0.25">
      <c r="A583" s="459"/>
      <c r="B583" s="110"/>
      <c r="C583" s="445"/>
      <c r="D583" s="410" t="s">
        <v>8890</v>
      </c>
      <c r="E583" s="110" t="s">
        <v>8891</v>
      </c>
      <c r="F583" s="110">
        <v>0.35</v>
      </c>
      <c r="G583" s="110">
        <v>2018</v>
      </c>
      <c r="H583" s="110" t="s">
        <v>1198</v>
      </c>
      <c r="I583" s="110" t="s">
        <v>7725</v>
      </c>
      <c r="J583" s="110" t="s">
        <v>7725</v>
      </c>
      <c r="K583" s="110">
        <v>19</v>
      </c>
      <c r="L583" s="110">
        <v>19</v>
      </c>
      <c r="M583" s="110"/>
      <c r="N583" s="99"/>
      <c r="O583" s="99"/>
      <c r="P583" s="99"/>
      <c r="Q583" s="99"/>
      <c r="R583" s="110"/>
      <c r="S583" s="110"/>
      <c r="T583" s="110"/>
      <c r="U583" s="99"/>
      <c r="V583" s="99"/>
      <c r="W583" s="99"/>
      <c r="X583" s="436"/>
      <c r="Y583" s="110"/>
      <c r="Z583" s="99"/>
      <c r="AA583" s="99"/>
      <c r="AB583" s="99"/>
      <c r="AC583" s="99"/>
      <c r="AD583" s="99"/>
      <c r="AE583" s="99"/>
      <c r="AF583" s="99"/>
      <c r="AG583" s="99"/>
      <c r="AH583" s="110"/>
      <c r="AI583" s="110"/>
      <c r="AJ583" s="110"/>
      <c r="AK583" s="110"/>
    </row>
    <row r="584" spans="1:37" ht="28.5" customHeight="1" x14ac:dyDescent="0.25">
      <c r="A584" s="459"/>
      <c r="B584" s="110"/>
      <c r="C584" s="445"/>
      <c r="D584" s="410"/>
      <c r="E584" s="99"/>
      <c r="F584" s="99"/>
      <c r="G584" s="99"/>
      <c r="H584" s="99"/>
      <c r="I584" s="99"/>
      <c r="J584" s="99"/>
      <c r="K584" s="99"/>
      <c r="L584" s="99"/>
      <c r="M584" s="99"/>
      <c r="N584" s="99"/>
      <c r="O584" s="99"/>
      <c r="P584" s="99"/>
      <c r="Q584" s="99"/>
      <c r="R584" s="110" t="s">
        <v>8892</v>
      </c>
      <c r="S584" s="110" t="s">
        <v>8893</v>
      </c>
      <c r="T584" s="99">
        <v>2018</v>
      </c>
      <c r="U584" s="110" t="s">
        <v>1073</v>
      </c>
      <c r="V584" s="110">
        <v>100</v>
      </c>
      <c r="W584" s="110"/>
      <c r="X584" s="409"/>
      <c r="Y584" s="110"/>
      <c r="Z584" s="99"/>
      <c r="AA584" s="99"/>
      <c r="AB584" s="99"/>
      <c r="AC584" s="99"/>
      <c r="AD584" s="99"/>
      <c r="AE584" s="99"/>
      <c r="AF584" s="99"/>
      <c r="AG584" s="99"/>
      <c r="AH584" s="110"/>
      <c r="AI584" s="110"/>
      <c r="AJ584" s="110"/>
      <c r="AK584" s="110"/>
    </row>
    <row r="585" spans="1:37" ht="28.5" customHeight="1" x14ac:dyDescent="0.25">
      <c r="A585" s="459"/>
      <c r="B585" s="110"/>
      <c r="C585" s="445"/>
      <c r="D585" s="410"/>
      <c r="E585" s="99"/>
      <c r="F585" s="99"/>
      <c r="G585" s="99"/>
      <c r="H585" s="99"/>
      <c r="I585" s="99"/>
      <c r="J585" s="99"/>
      <c r="K585" s="99"/>
      <c r="L585" s="99"/>
      <c r="M585" s="99"/>
      <c r="N585" s="99"/>
      <c r="O585" s="99"/>
      <c r="P585" s="99"/>
      <c r="Q585" s="99"/>
      <c r="R585" s="110"/>
      <c r="S585" s="110"/>
      <c r="T585" s="110"/>
      <c r="U585" s="99"/>
      <c r="V585" s="99"/>
      <c r="W585" s="110" t="s">
        <v>8894</v>
      </c>
      <c r="X585" s="436"/>
      <c r="Y585" s="110" t="s">
        <v>8895</v>
      </c>
      <c r="Z585" s="110">
        <v>0.65</v>
      </c>
      <c r="AA585" s="110">
        <v>2018</v>
      </c>
      <c r="AB585" s="110" t="s">
        <v>8896</v>
      </c>
      <c r="AC585" s="110" t="s">
        <v>7725</v>
      </c>
      <c r="AD585" s="110" t="s">
        <v>7725</v>
      </c>
      <c r="AE585" s="110">
        <v>25</v>
      </c>
      <c r="AF585" s="110">
        <v>25</v>
      </c>
      <c r="AG585" s="110"/>
      <c r="AH585" s="110"/>
      <c r="AI585" s="110"/>
      <c r="AJ585" s="110"/>
      <c r="AK585" s="110"/>
    </row>
    <row r="586" spans="1:37" ht="28.5" customHeight="1" x14ac:dyDescent="0.25">
      <c r="A586" s="459"/>
      <c r="B586" s="110"/>
      <c r="C586" s="445"/>
      <c r="D586" s="410"/>
      <c r="E586" s="436"/>
      <c r="F586" s="99"/>
      <c r="G586" s="99"/>
      <c r="H586" s="99"/>
      <c r="I586" s="99"/>
      <c r="J586" s="99"/>
      <c r="K586" s="99"/>
      <c r="L586" s="99"/>
      <c r="M586" s="99"/>
      <c r="N586" s="99"/>
      <c r="O586" s="99"/>
      <c r="P586" s="99"/>
      <c r="Q586" s="99"/>
      <c r="R586" s="110"/>
      <c r="S586" s="110"/>
      <c r="T586" s="110"/>
      <c r="U586" s="99"/>
      <c r="V586" s="99"/>
      <c r="W586" s="110" t="s">
        <v>8897</v>
      </c>
      <c r="X586" s="436"/>
      <c r="Y586" s="110" t="s">
        <v>8898</v>
      </c>
      <c r="Z586" s="110">
        <v>0.76500000000000001</v>
      </c>
      <c r="AA586" s="110">
        <v>2018</v>
      </c>
      <c r="AB586" s="110" t="s">
        <v>8899</v>
      </c>
      <c r="AC586" s="110" t="s">
        <v>7725</v>
      </c>
      <c r="AD586" s="110" t="s">
        <v>7725</v>
      </c>
      <c r="AE586" s="110">
        <v>20</v>
      </c>
      <c r="AF586" s="110">
        <v>20</v>
      </c>
      <c r="AG586" s="110"/>
      <c r="AH586" s="110"/>
      <c r="AI586" s="110"/>
      <c r="AJ586" s="110"/>
      <c r="AK586" s="110"/>
    </row>
    <row r="587" spans="1:37" ht="15.75" customHeight="1" x14ac:dyDescent="0.25">
      <c r="A587" s="461"/>
      <c r="B587" s="462"/>
      <c r="C587" s="462"/>
      <c r="D587" s="462"/>
      <c r="E587" s="462"/>
      <c r="F587" s="462"/>
      <c r="G587" s="462"/>
      <c r="H587" s="462"/>
      <c r="I587" s="462"/>
      <c r="J587" s="462"/>
      <c r="K587" s="462"/>
      <c r="L587" s="462"/>
      <c r="M587" s="462"/>
      <c r="N587" s="462"/>
      <c r="O587" s="462"/>
      <c r="P587" s="462"/>
      <c r="Q587" s="462"/>
      <c r="R587" s="462"/>
      <c r="S587" s="462"/>
      <c r="T587" s="462"/>
      <c r="U587" s="462"/>
      <c r="V587" s="462"/>
      <c r="W587" s="462"/>
      <c r="X587" s="463"/>
      <c r="Y587" s="462"/>
      <c r="Z587" s="462"/>
      <c r="AA587" s="462"/>
      <c r="AB587" s="462"/>
      <c r="AC587" s="462"/>
      <c r="AD587" s="462"/>
      <c r="AE587" s="462"/>
      <c r="AF587" s="462"/>
      <c r="AG587" s="462"/>
      <c r="AH587" s="462"/>
      <c r="AI587" s="462"/>
      <c r="AJ587" s="462"/>
      <c r="AK587" s="462"/>
    </row>
    <row r="588" spans="1:37" ht="28.5" customHeight="1" x14ac:dyDescent="0.25">
      <c r="A588" s="459">
        <v>44</v>
      </c>
      <c r="B588" s="459"/>
      <c r="C588" s="459" t="s">
        <v>8900</v>
      </c>
      <c r="D588" s="410"/>
      <c r="E588" s="99"/>
      <c r="F588" s="99"/>
      <c r="G588" s="99"/>
      <c r="H588" s="99"/>
      <c r="I588" s="99"/>
      <c r="J588" s="99"/>
      <c r="K588" s="99"/>
      <c r="L588" s="99"/>
      <c r="M588" s="110" t="s">
        <v>8901</v>
      </c>
      <c r="N588" s="110" t="s">
        <v>8902</v>
      </c>
      <c r="O588" s="110">
        <v>0.42</v>
      </c>
      <c r="P588" s="110">
        <v>1989</v>
      </c>
      <c r="Q588" s="110" t="s">
        <v>8903</v>
      </c>
      <c r="R588" s="110"/>
      <c r="S588" s="110"/>
      <c r="T588" s="110"/>
      <c r="U588" s="99"/>
      <c r="V588" s="99"/>
      <c r="W588" s="99"/>
      <c r="X588" s="436"/>
      <c r="Y588" s="110"/>
      <c r="Z588" s="99"/>
      <c r="AA588" s="99"/>
      <c r="AB588" s="99"/>
      <c r="AC588" s="99"/>
      <c r="AD588" s="99"/>
      <c r="AE588" s="99"/>
      <c r="AF588" s="99"/>
      <c r="AG588" s="99"/>
      <c r="AH588" s="110"/>
      <c r="AI588" s="110"/>
      <c r="AJ588" s="110"/>
      <c r="AK588" s="110"/>
    </row>
    <row r="589" spans="1:37" ht="28.5" customHeight="1" x14ac:dyDescent="0.25">
      <c r="A589" s="459"/>
      <c r="B589" s="110"/>
      <c r="C589" s="445"/>
      <c r="D589" s="410"/>
      <c r="E589" s="99"/>
      <c r="F589" s="99"/>
      <c r="G589" s="99"/>
      <c r="H589" s="99"/>
      <c r="I589" s="99"/>
      <c r="J589" s="99"/>
      <c r="K589" s="99"/>
      <c r="L589" s="99"/>
      <c r="M589" s="99"/>
      <c r="N589" s="99"/>
      <c r="O589" s="99"/>
      <c r="P589" s="99"/>
      <c r="Q589" s="99"/>
      <c r="R589" s="110" t="s">
        <v>8904</v>
      </c>
      <c r="S589" s="110" t="s">
        <v>8905</v>
      </c>
      <c r="T589" s="99">
        <v>1977</v>
      </c>
      <c r="U589" s="110" t="s">
        <v>1642</v>
      </c>
      <c r="V589" s="110">
        <v>250</v>
      </c>
      <c r="W589" s="110"/>
      <c r="X589" s="409"/>
      <c r="Y589" s="110"/>
      <c r="Z589" s="99"/>
      <c r="AA589" s="99"/>
      <c r="AB589" s="99"/>
      <c r="AC589" s="99"/>
      <c r="AD589" s="99"/>
      <c r="AE589" s="99"/>
      <c r="AF589" s="99"/>
      <c r="AG589" s="99"/>
      <c r="AH589" s="110"/>
      <c r="AI589" s="110"/>
      <c r="AJ589" s="110"/>
      <c r="AK589" s="110"/>
    </row>
    <row r="590" spans="1:37" ht="28.5" customHeight="1" x14ac:dyDescent="0.25">
      <c r="A590" s="459"/>
      <c r="B590" s="110"/>
      <c r="C590" s="110"/>
      <c r="D590" s="110"/>
      <c r="E590" s="110"/>
      <c r="F590" s="110"/>
      <c r="G590" s="110"/>
      <c r="H590" s="110"/>
      <c r="I590" s="110"/>
      <c r="J590" s="110"/>
      <c r="K590" s="110"/>
      <c r="L590" s="110"/>
      <c r="M590" s="110"/>
      <c r="N590" s="110"/>
      <c r="O590" s="110"/>
      <c r="P590" s="110"/>
      <c r="Q590" s="110"/>
      <c r="R590" s="110"/>
      <c r="S590" s="110"/>
      <c r="T590" s="110"/>
      <c r="U590" s="110"/>
      <c r="V590" s="110"/>
      <c r="W590" s="110" t="s">
        <v>8906</v>
      </c>
      <c r="X590" s="409">
        <f>Z590+AI590</f>
        <v>0.31999999999999995</v>
      </c>
      <c r="Y590" s="110" t="s">
        <v>8907</v>
      </c>
      <c r="Z590" s="110">
        <v>0.28999999999999998</v>
      </c>
      <c r="AA590" s="110">
        <v>2023</v>
      </c>
      <c r="AB590" s="110" t="s">
        <v>373</v>
      </c>
      <c r="AC590" s="110" t="s">
        <v>7725</v>
      </c>
      <c r="AD590" s="110" t="s">
        <v>7725</v>
      </c>
      <c r="AE590" s="110">
        <v>12</v>
      </c>
      <c r="AF590" s="110">
        <v>12</v>
      </c>
      <c r="AG590" s="110" t="s">
        <v>8906</v>
      </c>
      <c r="AH590" s="110" t="s">
        <v>8908</v>
      </c>
      <c r="AI590" s="110">
        <v>0.03</v>
      </c>
      <c r="AJ590" s="110">
        <v>2023</v>
      </c>
      <c r="AK590" s="110" t="s">
        <v>1032</v>
      </c>
    </row>
    <row r="591" spans="1:37" ht="15.75" customHeight="1" x14ac:dyDescent="0.25">
      <c r="A591" s="461"/>
      <c r="B591" s="462"/>
      <c r="C591" s="462"/>
      <c r="D591" s="462"/>
      <c r="E591" s="462"/>
      <c r="F591" s="462"/>
      <c r="G591" s="462"/>
      <c r="H591" s="462"/>
      <c r="I591" s="462"/>
      <c r="J591" s="462"/>
      <c r="K591" s="462"/>
      <c r="L591" s="462"/>
      <c r="M591" s="462"/>
      <c r="N591" s="462"/>
      <c r="O591" s="462"/>
      <c r="P591" s="462"/>
      <c r="Q591" s="462"/>
      <c r="R591" s="462"/>
      <c r="S591" s="462"/>
      <c r="T591" s="462"/>
      <c r="U591" s="462"/>
      <c r="V591" s="462"/>
      <c r="W591" s="462"/>
      <c r="X591" s="463"/>
      <c r="Y591" s="462"/>
      <c r="Z591" s="462"/>
      <c r="AA591" s="462"/>
      <c r="AB591" s="462"/>
      <c r="AC591" s="462"/>
      <c r="AD591" s="462"/>
      <c r="AE591" s="462"/>
      <c r="AF591" s="462"/>
      <c r="AG591" s="462"/>
      <c r="AH591" s="462"/>
      <c r="AI591" s="462"/>
      <c r="AJ591" s="462"/>
      <c r="AK591" s="462"/>
    </row>
    <row r="592" spans="1:37" ht="28.5" customHeight="1" x14ac:dyDescent="0.25">
      <c r="A592" s="459">
        <v>45</v>
      </c>
      <c r="B592" s="459"/>
      <c r="C592" s="459" t="s">
        <v>8909</v>
      </c>
      <c r="D592" s="410"/>
      <c r="E592" s="99"/>
      <c r="F592" s="99"/>
      <c r="G592" s="99"/>
      <c r="H592" s="99"/>
      <c r="I592" s="99"/>
      <c r="J592" s="99"/>
      <c r="K592" s="99"/>
      <c r="L592" s="99"/>
      <c r="M592" s="110" t="s">
        <v>8910</v>
      </c>
      <c r="N592" s="110" t="s">
        <v>8911</v>
      </c>
      <c r="O592" s="110">
        <v>0.28799999999999998</v>
      </c>
      <c r="P592" s="110">
        <v>1989</v>
      </c>
      <c r="Q592" s="110" t="s">
        <v>7773</v>
      </c>
      <c r="R592" s="110"/>
      <c r="S592" s="110"/>
      <c r="T592" s="110"/>
      <c r="U592" s="99"/>
      <c r="V592" s="99"/>
      <c r="W592" s="99"/>
      <c r="X592" s="436"/>
      <c r="Y592" s="110"/>
      <c r="Z592" s="99"/>
      <c r="AA592" s="99"/>
      <c r="AB592" s="99"/>
      <c r="AC592" s="99"/>
      <c r="AD592" s="99"/>
      <c r="AE592" s="99"/>
      <c r="AF592" s="99"/>
      <c r="AG592" s="99"/>
      <c r="AH592" s="110"/>
      <c r="AI592" s="110"/>
      <c r="AJ592" s="110"/>
      <c r="AK592" s="110"/>
    </row>
    <row r="593" spans="1:37" ht="28.5" customHeight="1" x14ac:dyDescent="0.25">
      <c r="A593" s="459"/>
      <c r="B593" s="110"/>
      <c r="C593" s="445"/>
      <c r="D593" s="410"/>
      <c r="E593" s="99"/>
      <c r="F593" s="99"/>
      <c r="G593" s="99"/>
      <c r="H593" s="99"/>
      <c r="I593" s="99"/>
      <c r="J593" s="99"/>
      <c r="K593" s="99"/>
      <c r="L593" s="99"/>
      <c r="M593" s="110" t="s">
        <v>8912</v>
      </c>
      <c r="N593" s="110" t="s">
        <v>8913</v>
      </c>
      <c r="O593" s="110">
        <v>0.19</v>
      </c>
      <c r="P593" s="110">
        <v>1978</v>
      </c>
      <c r="Q593" s="110" t="s">
        <v>7897</v>
      </c>
      <c r="R593" s="110"/>
      <c r="S593" s="110"/>
      <c r="T593" s="110"/>
      <c r="U593" s="99"/>
      <c r="V593" s="99"/>
      <c r="W593" s="99"/>
      <c r="X593" s="436"/>
      <c r="Y593" s="110"/>
      <c r="Z593" s="99"/>
      <c r="AA593" s="99"/>
      <c r="AB593" s="99"/>
      <c r="AC593" s="99"/>
      <c r="AD593" s="99"/>
      <c r="AE593" s="99"/>
      <c r="AF593" s="99"/>
      <c r="AG593" s="99"/>
      <c r="AH593" s="110"/>
      <c r="AI593" s="110"/>
      <c r="AJ593" s="110"/>
      <c r="AK593" s="110"/>
    </row>
    <row r="594" spans="1:37" ht="28.5" customHeight="1" x14ac:dyDescent="0.25">
      <c r="A594" s="459"/>
      <c r="B594" s="110"/>
      <c r="C594" s="445"/>
      <c r="D594" s="410"/>
      <c r="E594" s="99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  <c r="Q594" s="99"/>
      <c r="R594" s="110" t="s">
        <v>8914</v>
      </c>
      <c r="S594" s="110" t="s">
        <v>8915</v>
      </c>
      <c r="T594" s="99">
        <v>2006</v>
      </c>
      <c r="U594" s="110" t="s">
        <v>975</v>
      </c>
      <c r="V594" s="110">
        <v>250</v>
      </c>
      <c r="W594" s="110"/>
      <c r="X594" s="409"/>
      <c r="Y594" s="110"/>
      <c r="Z594" s="99"/>
      <c r="AA594" s="99"/>
      <c r="AB594" s="99"/>
      <c r="AC594" s="99"/>
      <c r="AD594" s="99"/>
      <c r="AE594" s="99"/>
      <c r="AF594" s="99"/>
      <c r="AG594" s="99"/>
      <c r="AH594" s="110"/>
      <c r="AI594" s="110"/>
      <c r="AJ594" s="110"/>
      <c r="AK594" s="110"/>
    </row>
    <row r="595" spans="1:37" ht="15.75" customHeight="1" x14ac:dyDescent="0.25">
      <c r="A595" s="461"/>
      <c r="B595" s="462"/>
      <c r="C595" s="462"/>
      <c r="D595" s="462"/>
      <c r="E595" s="462"/>
      <c r="F595" s="462"/>
      <c r="G595" s="462"/>
      <c r="H595" s="462"/>
      <c r="I595" s="462"/>
      <c r="J595" s="462"/>
      <c r="K595" s="462"/>
      <c r="L595" s="462"/>
      <c r="M595" s="462"/>
      <c r="N595" s="462"/>
      <c r="O595" s="462"/>
      <c r="P595" s="462"/>
      <c r="Q595" s="462"/>
      <c r="R595" s="462"/>
      <c r="S595" s="462"/>
      <c r="T595" s="462"/>
      <c r="U595" s="462"/>
      <c r="V595" s="462"/>
      <c r="W595" s="462"/>
      <c r="X595" s="463"/>
      <c r="Y595" s="462"/>
      <c r="Z595" s="462"/>
      <c r="AA595" s="462"/>
      <c r="AB595" s="462"/>
      <c r="AC595" s="462"/>
      <c r="AD595" s="462"/>
      <c r="AE595" s="462"/>
      <c r="AF595" s="462"/>
      <c r="AG595" s="462"/>
      <c r="AH595" s="462"/>
      <c r="AI595" s="462"/>
      <c r="AJ595" s="462"/>
      <c r="AK595" s="462"/>
    </row>
    <row r="596" spans="1:37" ht="28.5" customHeight="1" x14ac:dyDescent="0.25">
      <c r="A596" s="459">
        <v>46</v>
      </c>
      <c r="B596" s="459"/>
      <c r="C596" s="459" t="s">
        <v>8916</v>
      </c>
      <c r="D596" s="410"/>
      <c r="E596" s="99"/>
      <c r="F596" s="99"/>
      <c r="G596" s="99"/>
      <c r="H596" s="99"/>
      <c r="I596" s="99"/>
      <c r="J596" s="99"/>
      <c r="K596" s="99"/>
      <c r="L596" s="99"/>
      <c r="M596" s="99" t="s">
        <v>8917</v>
      </c>
      <c r="N596" s="110" t="s">
        <v>8918</v>
      </c>
      <c r="O596" s="110">
        <v>0.47199999999999998</v>
      </c>
      <c r="P596" s="110">
        <v>2014</v>
      </c>
      <c r="Q596" s="110" t="s">
        <v>4611</v>
      </c>
      <c r="R596" s="110"/>
      <c r="S596" s="110"/>
      <c r="T596" s="110"/>
      <c r="U596" s="99"/>
      <c r="V596" s="99"/>
      <c r="W596" s="99"/>
      <c r="X596" s="436"/>
      <c r="Y596" s="110"/>
      <c r="Z596" s="99"/>
      <c r="AA596" s="99"/>
      <c r="AB596" s="99"/>
      <c r="AC596" s="99"/>
      <c r="AD596" s="99"/>
      <c r="AE596" s="99"/>
      <c r="AF596" s="99"/>
      <c r="AG596" s="99"/>
      <c r="AH596" s="110"/>
      <c r="AI596" s="110"/>
      <c r="AJ596" s="110"/>
      <c r="AK596" s="110"/>
    </row>
    <row r="597" spans="1:37" ht="28.5" customHeight="1" x14ac:dyDescent="0.25">
      <c r="A597" s="459"/>
      <c r="B597" s="110"/>
      <c r="C597" s="445"/>
      <c r="D597" s="410"/>
      <c r="E597" s="99"/>
      <c r="F597" s="99"/>
      <c r="G597" s="99"/>
      <c r="H597" s="99"/>
      <c r="I597" s="99"/>
      <c r="J597" s="99"/>
      <c r="K597" s="99"/>
      <c r="L597" s="99"/>
      <c r="M597" s="99"/>
      <c r="N597" s="99"/>
      <c r="O597" s="99"/>
      <c r="P597" s="99"/>
      <c r="Q597" s="99"/>
      <c r="R597" s="110"/>
      <c r="S597" s="110" t="s">
        <v>8919</v>
      </c>
      <c r="T597" s="99">
        <v>1970</v>
      </c>
      <c r="U597" s="110" t="s">
        <v>1642</v>
      </c>
      <c r="V597" s="110">
        <v>400</v>
      </c>
      <c r="W597" s="110"/>
      <c r="X597" s="409"/>
      <c r="Y597" s="110"/>
      <c r="Z597" s="99"/>
      <c r="AA597" s="99"/>
      <c r="AB597" s="99"/>
      <c r="AC597" s="99"/>
      <c r="AD597" s="99"/>
      <c r="AE597" s="99"/>
      <c r="AF597" s="99"/>
      <c r="AG597" s="99"/>
      <c r="AH597" s="110"/>
      <c r="AI597" s="110"/>
      <c r="AJ597" s="110"/>
      <c r="AK597" s="110"/>
    </row>
    <row r="598" spans="1:37" ht="15.75" customHeight="1" x14ac:dyDescent="0.25">
      <c r="A598" s="461"/>
      <c r="B598" s="462"/>
      <c r="C598" s="462"/>
      <c r="D598" s="462"/>
      <c r="E598" s="462"/>
      <c r="F598" s="462"/>
      <c r="G598" s="462"/>
      <c r="H598" s="462"/>
      <c r="I598" s="462"/>
      <c r="J598" s="462"/>
      <c r="K598" s="462"/>
      <c r="L598" s="462"/>
      <c r="M598" s="462"/>
      <c r="N598" s="462"/>
      <c r="O598" s="462"/>
      <c r="P598" s="462"/>
      <c r="Q598" s="462"/>
      <c r="R598" s="462"/>
      <c r="S598" s="462"/>
      <c r="T598" s="462"/>
      <c r="U598" s="462"/>
      <c r="V598" s="462"/>
      <c r="W598" s="462"/>
      <c r="X598" s="463"/>
      <c r="Y598" s="462"/>
      <c r="Z598" s="462"/>
      <c r="AA598" s="462"/>
      <c r="AB598" s="462"/>
      <c r="AC598" s="462"/>
      <c r="AD598" s="462"/>
      <c r="AE598" s="462"/>
      <c r="AF598" s="462"/>
      <c r="AG598" s="462"/>
      <c r="AH598" s="462"/>
      <c r="AI598" s="462"/>
      <c r="AJ598" s="462"/>
      <c r="AK598" s="462"/>
    </row>
    <row r="599" spans="1:37" ht="28.5" customHeight="1" x14ac:dyDescent="0.25">
      <c r="A599" s="459">
        <v>47</v>
      </c>
      <c r="B599" s="459"/>
      <c r="C599" s="459" t="s">
        <v>8920</v>
      </c>
      <c r="D599" s="410" t="s">
        <v>7816</v>
      </c>
      <c r="E599" s="110" t="s">
        <v>8921</v>
      </c>
      <c r="F599" s="110">
        <v>0.628</v>
      </c>
      <c r="G599" s="110">
        <v>1988</v>
      </c>
      <c r="H599" s="110" t="s">
        <v>8922</v>
      </c>
      <c r="I599" s="110">
        <v>17</v>
      </c>
      <c r="J599" s="110" t="s">
        <v>7822</v>
      </c>
      <c r="K599" s="110" t="s">
        <v>7822</v>
      </c>
      <c r="L599" s="110">
        <v>17</v>
      </c>
      <c r="M599" s="110"/>
      <c r="N599" s="99"/>
      <c r="O599" s="99"/>
      <c r="P599" s="99"/>
      <c r="Q599" s="99"/>
      <c r="R599" s="110"/>
      <c r="S599" s="110"/>
      <c r="T599" s="110"/>
      <c r="U599" s="99"/>
      <c r="V599" s="99"/>
      <c r="W599" s="99"/>
      <c r="X599" s="436"/>
      <c r="Y599" s="110"/>
      <c r="Z599" s="99"/>
      <c r="AA599" s="99"/>
      <c r="AB599" s="99"/>
      <c r="AC599" s="99"/>
      <c r="AD599" s="99"/>
      <c r="AE599" s="99"/>
      <c r="AF599" s="99"/>
      <c r="AG599" s="99"/>
      <c r="AH599" s="110"/>
      <c r="AI599" s="110"/>
      <c r="AJ599" s="110"/>
      <c r="AK599" s="110"/>
    </row>
    <row r="600" spans="1:37" ht="28.5" customHeight="1" x14ac:dyDescent="0.25">
      <c r="A600" s="459"/>
      <c r="B600" s="110"/>
      <c r="C600" s="445"/>
      <c r="D600" s="410"/>
      <c r="E600" s="99"/>
      <c r="F600" s="99"/>
      <c r="G600" s="99"/>
      <c r="H600" s="99"/>
      <c r="I600" s="99"/>
      <c r="J600" s="99"/>
      <c r="K600" s="99"/>
      <c r="L600" s="99"/>
      <c r="M600" s="99" t="s">
        <v>8923</v>
      </c>
      <c r="N600" s="110" t="s">
        <v>8924</v>
      </c>
      <c r="O600" s="110">
        <v>0.35</v>
      </c>
      <c r="P600" s="110">
        <v>1973</v>
      </c>
      <c r="Q600" s="110" t="s">
        <v>8357</v>
      </c>
      <c r="R600" s="110"/>
      <c r="S600" s="110"/>
      <c r="T600" s="110"/>
      <c r="U600" s="99"/>
      <c r="V600" s="99"/>
      <c r="W600" s="99"/>
      <c r="X600" s="436"/>
      <c r="Y600" s="110"/>
      <c r="Z600" s="99"/>
      <c r="AA600" s="99"/>
      <c r="AB600" s="99"/>
      <c r="AC600" s="99"/>
      <c r="AD600" s="99"/>
      <c r="AE600" s="99"/>
      <c r="AF600" s="99"/>
      <c r="AG600" s="99"/>
      <c r="AH600" s="110"/>
      <c r="AI600" s="110"/>
      <c r="AJ600" s="110"/>
      <c r="AK600" s="110"/>
    </row>
    <row r="601" spans="1:37" ht="28.5" customHeight="1" x14ac:dyDescent="0.25">
      <c r="A601" s="459"/>
      <c r="B601" s="110"/>
      <c r="C601" s="445"/>
      <c r="D601" s="410"/>
      <c r="E601" s="99"/>
      <c r="F601" s="99"/>
      <c r="G601" s="99"/>
      <c r="H601" s="99"/>
      <c r="I601" s="99"/>
      <c r="J601" s="99"/>
      <c r="K601" s="99"/>
      <c r="L601" s="99"/>
      <c r="M601" s="99"/>
      <c r="N601" s="99"/>
      <c r="O601" s="99"/>
      <c r="P601" s="99"/>
      <c r="Q601" s="99"/>
      <c r="R601" s="110" t="s">
        <v>6253</v>
      </c>
      <c r="S601" s="110" t="s">
        <v>8925</v>
      </c>
      <c r="T601" s="99">
        <v>1964</v>
      </c>
      <c r="U601" s="110" t="s">
        <v>1642</v>
      </c>
      <c r="V601" s="110">
        <v>250</v>
      </c>
      <c r="W601" s="110"/>
      <c r="X601" s="409"/>
      <c r="Y601" s="110"/>
      <c r="Z601" s="99"/>
      <c r="AA601" s="99"/>
      <c r="AB601" s="99"/>
      <c r="AC601" s="99"/>
      <c r="AD601" s="99"/>
      <c r="AE601" s="99"/>
      <c r="AF601" s="99"/>
      <c r="AG601" s="99"/>
      <c r="AH601" s="110"/>
      <c r="AI601" s="110"/>
      <c r="AJ601" s="110"/>
      <c r="AK601" s="110"/>
    </row>
    <row r="602" spans="1:37" ht="28.5" customHeight="1" x14ac:dyDescent="0.25">
      <c r="A602" s="459"/>
      <c r="B602" s="110"/>
      <c r="C602" s="445"/>
      <c r="D602" s="410"/>
      <c r="E602" s="99"/>
      <c r="F602" s="99"/>
      <c r="G602" s="99"/>
      <c r="H602" s="99"/>
      <c r="I602" s="99"/>
      <c r="J602" s="99"/>
      <c r="K602" s="99"/>
      <c r="L602" s="99"/>
      <c r="M602" s="99"/>
      <c r="N602" s="99"/>
      <c r="O602" s="99"/>
      <c r="P602" s="99"/>
      <c r="Q602" s="99"/>
      <c r="R602" s="110" t="s">
        <v>8926</v>
      </c>
      <c r="S602" s="110" t="s">
        <v>8927</v>
      </c>
      <c r="T602" s="99">
        <v>2018</v>
      </c>
      <c r="U602" s="110" t="s">
        <v>1073</v>
      </c>
      <c r="V602" s="110">
        <v>63</v>
      </c>
      <c r="W602" s="110"/>
      <c r="X602" s="409"/>
      <c r="Y602" s="110"/>
      <c r="Z602" s="99"/>
      <c r="AA602" s="99"/>
      <c r="AB602" s="99"/>
      <c r="AC602" s="99"/>
      <c r="AD602" s="99"/>
      <c r="AE602" s="99"/>
      <c r="AF602" s="99"/>
      <c r="AG602" s="99"/>
      <c r="AH602" s="110"/>
      <c r="AI602" s="110"/>
      <c r="AJ602" s="110"/>
      <c r="AK602" s="110"/>
    </row>
    <row r="603" spans="1:37" ht="28.5" customHeight="1" x14ac:dyDescent="0.25">
      <c r="A603" s="459"/>
      <c r="B603" s="110"/>
      <c r="C603" s="445"/>
      <c r="D603" s="410"/>
      <c r="E603" s="99"/>
      <c r="F603" s="99"/>
      <c r="G603" s="99"/>
      <c r="H603" s="99"/>
      <c r="I603" s="99"/>
      <c r="J603" s="99"/>
      <c r="K603" s="99"/>
      <c r="L603" s="99"/>
      <c r="M603" s="99"/>
      <c r="N603" s="99"/>
      <c r="O603" s="99"/>
      <c r="P603" s="99"/>
      <c r="Q603" s="99"/>
      <c r="R603" s="110"/>
      <c r="S603" s="110"/>
      <c r="T603" s="110"/>
      <c r="U603" s="99"/>
      <c r="V603" s="99"/>
      <c r="W603" s="99" t="s">
        <v>8928</v>
      </c>
      <c r="X603" s="436">
        <f>Z603+AI603</f>
        <v>0.39500000000000002</v>
      </c>
      <c r="Y603" s="110" t="s">
        <v>8929</v>
      </c>
      <c r="Z603" s="110">
        <v>0.36499999999999999</v>
      </c>
      <c r="AA603" s="110">
        <v>2018</v>
      </c>
      <c r="AB603" s="110" t="s">
        <v>8930</v>
      </c>
      <c r="AC603" s="110" t="s">
        <v>7725</v>
      </c>
      <c r="AD603" s="110" t="s">
        <v>7725</v>
      </c>
      <c r="AE603" s="110">
        <v>10</v>
      </c>
      <c r="AF603" s="110">
        <v>10</v>
      </c>
      <c r="AG603" s="110" t="s">
        <v>8928</v>
      </c>
      <c r="AH603" s="110" t="s">
        <v>8931</v>
      </c>
      <c r="AI603" s="110">
        <v>0.03</v>
      </c>
      <c r="AJ603" s="110">
        <v>2018</v>
      </c>
      <c r="AK603" s="110" t="s">
        <v>164</v>
      </c>
    </row>
    <row r="604" spans="1:37" ht="15.75" customHeight="1" x14ac:dyDescent="0.25">
      <c r="A604" s="461"/>
      <c r="B604" s="462"/>
      <c r="C604" s="462"/>
      <c r="D604" s="462"/>
      <c r="E604" s="462"/>
      <c r="F604" s="462"/>
      <c r="G604" s="462"/>
      <c r="H604" s="462"/>
      <c r="I604" s="462"/>
      <c r="J604" s="462"/>
      <c r="K604" s="462"/>
      <c r="L604" s="462"/>
      <c r="M604" s="462"/>
      <c r="N604" s="462"/>
      <c r="O604" s="462"/>
      <c r="P604" s="462"/>
      <c r="Q604" s="462"/>
      <c r="R604" s="462"/>
      <c r="S604" s="462"/>
      <c r="T604" s="462"/>
      <c r="U604" s="462"/>
      <c r="V604" s="462"/>
      <c r="W604" s="462"/>
      <c r="X604" s="463"/>
      <c r="Y604" s="462"/>
      <c r="Z604" s="462"/>
      <c r="AA604" s="462"/>
      <c r="AB604" s="462"/>
      <c r="AC604" s="462"/>
      <c r="AD604" s="462"/>
      <c r="AE604" s="462"/>
      <c r="AF604" s="462"/>
      <c r="AG604" s="462"/>
      <c r="AH604" s="462"/>
      <c r="AI604" s="462"/>
      <c r="AJ604" s="462"/>
      <c r="AK604" s="462"/>
    </row>
    <row r="605" spans="1:37" ht="28.5" customHeight="1" x14ac:dyDescent="0.25">
      <c r="A605" s="459">
        <v>48</v>
      </c>
      <c r="B605" s="459"/>
      <c r="C605" s="459" t="s">
        <v>8932</v>
      </c>
      <c r="D605" s="410" t="s">
        <v>8933</v>
      </c>
      <c r="E605" s="110" t="s">
        <v>8934</v>
      </c>
      <c r="F605" s="110">
        <v>1.52</v>
      </c>
      <c r="G605" s="110">
        <v>1993</v>
      </c>
      <c r="H605" s="110" t="s">
        <v>7771</v>
      </c>
      <c r="I605" s="110">
        <v>28</v>
      </c>
      <c r="J605" s="110" t="s">
        <v>7822</v>
      </c>
      <c r="K605" s="110" t="s">
        <v>7822</v>
      </c>
      <c r="L605" s="110">
        <v>28</v>
      </c>
      <c r="M605" s="110" t="s">
        <v>8933</v>
      </c>
      <c r="N605" s="110" t="s">
        <v>8935</v>
      </c>
      <c r="O605" s="110">
        <v>0.04</v>
      </c>
      <c r="P605" s="110">
        <v>1993</v>
      </c>
      <c r="Q605" s="110" t="s">
        <v>1267</v>
      </c>
      <c r="R605" s="110"/>
      <c r="S605" s="110"/>
      <c r="T605" s="110"/>
      <c r="U605" s="99"/>
      <c r="V605" s="99"/>
      <c r="W605" s="99"/>
      <c r="X605" s="436"/>
      <c r="Y605" s="110"/>
      <c r="Z605" s="99"/>
      <c r="AA605" s="99"/>
      <c r="AB605" s="99"/>
      <c r="AC605" s="99"/>
      <c r="AD605" s="99"/>
      <c r="AE605" s="99"/>
      <c r="AF605" s="99"/>
      <c r="AG605" s="99"/>
      <c r="AH605" s="110"/>
      <c r="AI605" s="110"/>
      <c r="AJ605" s="110"/>
      <c r="AK605" s="110"/>
    </row>
    <row r="606" spans="1:37" ht="28.5" customHeight="1" x14ac:dyDescent="0.25">
      <c r="A606" s="459"/>
      <c r="B606" s="110"/>
      <c r="C606" s="445"/>
      <c r="D606" s="410"/>
      <c r="E606" s="99"/>
      <c r="F606" s="99"/>
      <c r="G606" s="99"/>
      <c r="H606" s="99"/>
      <c r="I606" s="99"/>
      <c r="J606" s="99"/>
      <c r="K606" s="99"/>
      <c r="L606" s="99"/>
      <c r="M606" s="99" t="s">
        <v>8933</v>
      </c>
      <c r="N606" s="110" t="s">
        <v>8936</v>
      </c>
      <c r="O606" s="110">
        <v>3.6999999999999998E-2</v>
      </c>
      <c r="P606" s="110">
        <v>1993</v>
      </c>
      <c r="Q606" s="110" t="s">
        <v>1308</v>
      </c>
      <c r="R606" s="110"/>
      <c r="S606" s="110"/>
      <c r="T606" s="110"/>
      <c r="U606" s="99"/>
      <c r="V606" s="99"/>
      <c r="W606" s="99"/>
      <c r="X606" s="436"/>
      <c r="Y606" s="110"/>
      <c r="Z606" s="99"/>
      <c r="AA606" s="99"/>
      <c r="AB606" s="99"/>
      <c r="AC606" s="99"/>
      <c r="AD606" s="99"/>
      <c r="AE606" s="99"/>
      <c r="AF606" s="99"/>
      <c r="AG606" s="99"/>
      <c r="AH606" s="110"/>
      <c r="AI606" s="110"/>
      <c r="AJ606" s="110"/>
      <c r="AK606" s="110"/>
    </row>
    <row r="607" spans="1:37" ht="28.5" customHeight="1" x14ac:dyDescent="0.25">
      <c r="A607" s="459"/>
      <c r="B607" s="110"/>
      <c r="C607" s="445"/>
      <c r="D607" s="410"/>
      <c r="E607" s="99"/>
      <c r="F607" s="99"/>
      <c r="G607" s="99"/>
      <c r="H607" s="99"/>
      <c r="I607" s="99"/>
      <c r="J607" s="99"/>
      <c r="K607" s="99"/>
      <c r="L607" s="99"/>
      <c r="M607" s="99"/>
      <c r="N607" s="99"/>
      <c r="O607" s="99"/>
      <c r="P607" s="99"/>
      <c r="Q607" s="99"/>
      <c r="R607" s="110" t="s">
        <v>8937</v>
      </c>
      <c r="S607" s="110" t="s">
        <v>8938</v>
      </c>
      <c r="T607" s="99">
        <v>1963</v>
      </c>
      <c r="U607" s="110" t="s">
        <v>1642</v>
      </c>
      <c r="V607" s="110">
        <v>250</v>
      </c>
      <c r="W607" s="110"/>
      <c r="X607" s="409"/>
      <c r="Y607" s="110"/>
      <c r="Z607" s="99"/>
      <c r="AA607" s="99"/>
      <c r="AB607" s="99"/>
      <c r="AC607" s="99"/>
      <c r="AD607" s="99"/>
      <c r="AE607" s="99"/>
      <c r="AF607" s="99"/>
      <c r="AG607" s="99"/>
      <c r="AH607" s="110"/>
      <c r="AI607" s="110"/>
      <c r="AJ607" s="110"/>
      <c r="AK607" s="110"/>
    </row>
    <row r="608" spans="1:37" ht="28.5" customHeight="1" x14ac:dyDescent="0.25">
      <c r="A608" s="459"/>
      <c r="B608" s="110"/>
      <c r="C608" s="445"/>
      <c r="D608" s="410"/>
      <c r="E608" s="99"/>
      <c r="F608" s="99"/>
      <c r="G608" s="99"/>
      <c r="H608" s="99"/>
      <c r="I608" s="99"/>
      <c r="J608" s="99"/>
      <c r="K608" s="99"/>
      <c r="L608" s="99"/>
      <c r="M608" s="99"/>
      <c r="N608" s="99"/>
      <c r="O608" s="99"/>
      <c r="P608" s="99"/>
      <c r="Q608" s="99"/>
      <c r="R608" s="110"/>
      <c r="S608" s="110"/>
      <c r="T608" s="110"/>
      <c r="U608" s="99"/>
      <c r="V608" s="99"/>
      <c r="W608" s="99"/>
      <c r="X608" s="436"/>
      <c r="Y608" s="110"/>
      <c r="Z608" s="110"/>
      <c r="AA608" s="110"/>
      <c r="AB608" s="110"/>
      <c r="AC608" s="99"/>
      <c r="AD608" s="99"/>
      <c r="AE608" s="99"/>
      <c r="AF608" s="99"/>
      <c r="AG608" s="110" t="s">
        <v>8939</v>
      </c>
      <c r="AH608" s="110" t="s">
        <v>8940</v>
      </c>
      <c r="AI608" s="110">
        <v>0.1</v>
      </c>
      <c r="AJ608" s="110">
        <v>2000</v>
      </c>
      <c r="AK608" s="110" t="s">
        <v>7256</v>
      </c>
    </row>
    <row r="609" spans="1:37" ht="28.5" customHeight="1" x14ac:dyDescent="0.25">
      <c r="A609" s="459"/>
      <c r="B609" s="110"/>
      <c r="C609" s="445"/>
      <c r="D609" s="410"/>
      <c r="E609" s="99"/>
      <c r="F609" s="99"/>
      <c r="G609" s="99"/>
      <c r="H609" s="99"/>
      <c r="I609" s="99"/>
      <c r="J609" s="99"/>
      <c r="K609" s="99"/>
      <c r="L609" s="99"/>
      <c r="M609" s="99"/>
      <c r="N609" s="99"/>
      <c r="O609" s="99"/>
      <c r="P609" s="99"/>
      <c r="Q609" s="99"/>
      <c r="R609" s="110"/>
      <c r="S609" s="110"/>
      <c r="T609" s="110"/>
      <c r="U609" s="99"/>
      <c r="V609" s="99"/>
      <c r="W609" s="99"/>
      <c r="X609" s="436"/>
      <c r="Y609" s="110"/>
      <c r="Z609" s="110"/>
      <c r="AA609" s="110"/>
      <c r="AB609" s="110"/>
      <c r="AC609" s="99"/>
      <c r="AD609" s="99"/>
      <c r="AE609" s="99"/>
      <c r="AF609" s="99"/>
      <c r="AG609" s="99"/>
      <c r="AH609" s="110" t="s">
        <v>8941</v>
      </c>
      <c r="AI609" s="110">
        <v>0.1</v>
      </c>
      <c r="AJ609" s="110">
        <v>2000</v>
      </c>
      <c r="AK609" s="110" t="s">
        <v>7256</v>
      </c>
    </row>
    <row r="610" spans="1:37" ht="15.75" customHeight="1" x14ac:dyDescent="0.25">
      <c r="A610" s="461"/>
      <c r="B610" s="462"/>
      <c r="C610" s="462"/>
      <c r="D610" s="462"/>
      <c r="E610" s="462"/>
      <c r="F610" s="462"/>
      <c r="G610" s="462"/>
      <c r="H610" s="462"/>
      <c r="I610" s="462"/>
      <c r="J610" s="462"/>
      <c r="K610" s="462"/>
      <c r="L610" s="462"/>
      <c r="M610" s="462"/>
      <c r="N610" s="462"/>
      <c r="O610" s="462"/>
      <c r="P610" s="462"/>
      <c r="Q610" s="462"/>
      <c r="R610" s="462"/>
      <c r="S610" s="462"/>
      <c r="T610" s="462"/>
      <c r="U610" s="462"/>
      <c r="V610" s="462"/>
      <c r="W610" s="462"/>
      <c r="X610" s="463"/>
      <c r="Y610" s="462"/>
      <c r="Z610" s="462"/>
      <c r="AA610" s="462"/>
      <c r="AB610" s="462"/>
      <c r="AC610" s="462"/>
      <c r="AD610" s="462"/>
      <c r="AE610" s="462"/>
      <c r="AF610" s="462"/>
      <c r="AG610" s="462"/>
      <c r="AH610" s="462"/>
      <c r="AI610" s="462"/>
      <c r="AJ610" s="462"/>
      <c r="AK610" s="462"/>
    </row>
    <row r="611" spans="1:37" ht="28.5" customHeight="1" x14ac:dyDescent="0.25">
      <c r="A611" s="459">
        <v>49</v>
      </c>
      <c r="B611" s="459"/>
      <c r="C611" s="459" t="s">
        <v>8942</v>
      </c>
      <c r="D611" s="410"/>
      <c r="E611" s="99"/>
      <c r="F611" s="99"/>
      <c r="G611" s="99"/>
      <c r="H611" s="99"/>
      <c r="I611" s="99"/>
      <c r="J611" s="99"/>
      <c r="K611" s="99"/>
      <c r="L611" s="99"/>
      <c r="M611" s="99" t="s">
        <v>8943</v>
      </c>
      <c r="N611" s="110" t="s">
        <v>8944</v>
      </c>
      <c r="O611" s="110">
        <v>0.28999999999999998</v>
      </c>
      <c r="P611" s="110">
        <v>1990</v>
      </c>
      <c r="Q611" s="110" t="s">
        <v>1561</v>
      </c>
      <c r="R611" s="110"/>
      <c r="S611" s="110"/>
      <c r="T611" s="110"/>
      <c r="U611" s="99"/>
      <c r="V611" s="99"/>
      <c r="W611" s="99"/>
      <c r="X611" s="436"/>
      <c r="Y611" s="110"/>
      <c r="Z611" s="99"/>
      <c r="AA611" s="99"/>
      <c r="AB611" s="99"/>
      <c r="AC611" s="99"/>
      <c r="AD611" s="99"/>
      <c r="AE611" s="99"/>
      <c r="AF611" s="99"/>
      <c r="AG611" s="99"/>
      <c r="AH611" s="110"/>
      <c r="AI611" s="110"/>
      <c r="AJ611" s="110"/>
      <c r="AK611" s="110"/>
    </row>
    <row r="612" spans="1:37" ht="28.5" customHeight="1" x14ac:dyDescent="0.25">
      <c r="A612" s="459"/>
      <c r="B612" s="110"/>
      <c r="C612" s="445"/>
      <c r="D612" s="410"/>
      <c r="E612" s="99"/>
      <c r="F612" s="99"/>
      <c r="G612" s="99"/>
      <c r="H612" s="99"/>
      <c r="I612" s="99"/>
      <c r="J612" s="99"/>
      <c r="K612" s="99"/>
      <c r="L612" s="99"/>
      <c r="M612" s="99" t="s">
        <v>8945</v>
      </c>
      <c r="N612" s="110" t="s">
        <v>8946</v>
      </c>
      <c r="O612" s="110">
        <v>0.25</v>
      </c>
      <c r="P612" s="110">
        <v>1980</v>
      </c>
      <c r="Q612" s="110" t="s">
        <v>1284</v>
      </c>
      <c r="R612" s="99"/>
      <c r="S612" s="99"/>
      <c r="T612" s="99"/>
      <c r="U612" s="99"/>
      <c r="V612" s="99"/>
      <c r="W612" s="99"/>
      <c r="X612" s="436"/>
      <c r="Y612" s="110"/>
      <c r="Z612" s="99"/>
      <c r="AA612" s="99"/>
      <c r="AB612" s="99"/>
      <c r="AC612" s="99"/>
      <c r="AD612" s="99"/>
      <c r="AE612" s="99"/>
      <c r="AF612" s="99"/>
      <c r="AG612" s="99"/>
      <c r="AH612" s="110"/>
      <c r="AI612" s="110"/>
      <c r="AJ612" s="110"/>
      <c r="AK612" s="110"/>
    </row>
    <row r="613" spans="1:37" ht="28.5" customHeight="1" x14ac:dyDescent="0.25">
      <c r="A613" s="459"/>
      <c r="B613" s="110"/>
      <c r="C613" s="445"/>
      <c r="D613" s="410"/>
      <c r="E613" s="99"/>
      <c r="F613" s="99"/>
      <c r="G613" s="99"/>
      <c r="H613" s="99"/>
      <c r="I613" s="99"/>
      <c r="J613" s="99"/>
      <c r="K613" s="99"/>
      <c r="L613" s="99"/>
      <c r="M613" s="99"/>
      <c r="N613" s="99"/>
      <c r="O613" s="99"/>
      <c r="P613" s="99"/>
      <c r="Q613" s="99"/>
      <c r="R613" s="110" t="s">
        <v>8947</v>
      </c>
      <c r="S613" s="110" t="s">
        <v>8948</v>
      </c>
      <c r="T613" s="99">
        <v>1980</v>
      </c>
      <c r="U613" s="110" t="s">
        <v>1642</v>
      </c>
      <c r="V613" s="110">
        <f>400+630</f>
        <v>1030</v>
      </c>
      <c r="W613" s="110"/>
      <c r="X613" s="409"/>
      <c r="Y613" s="110"/>
      <c r="Z613" s="99"/>
      <c r="AA613" s="99"/>
      <c r="AB613" s="99"/>
      <c r="AC613" s="99"/>
      <c r="AD613" s="99"/>
      <c r="AE613" s="99"/>
      <c r="AF613" s="99"/>
      <c r="AG613" s="99"/>
      <c r="AH613" s="110"/>
      <c r="AI613" s="110"/>
      <c r="AJ613" s="110"/>
      <c r="AK613" s="110"/>
    </row>
    <row r="614" spans="1:37" ht="28.5" customHeight="1" x14ac:dyDescent="0.25">
      <c r="A614" s="459"/>
      <c r="B614" s="110"/>
      <c r="C614" s="445"/>
      <c r="D614" s="410"/>
      <c r="E614" s="99"/>
      <c r="F614" s="99"/>
      <c r="G614" s="99"/>
      <c r="H614" s="99"/>
      <c r="I614" s="99"/>
      <c r="J614" s="99"/>
      <c r="K614" s="99"/>
      <c r="L614" s="99"/>
      <c r="M614" s="99"/>
      <c r="N614" s="99"/>
      <c r="O614" s="99"/>
      <c r="P614" s="99"/>
      <c r="Q614" s="99"/>
      <c r="R614" s="110"/>
      <c r="S614" s="110"/>
      <c r="T614" s="110"/>
      <c r="U614" s="99"/>
      <c r="V614" s="99"/>
      <c r="W614" s="110" t="s">
        <v>8949</v>
      </c>
      <c r="X614" s="436"/>
      <c r="Y614" s="110" t="s">
        <v>8950</v>
      </c>
      <c r="Z614" s="110">
        <v>4.4999999999999998E-2</v>
      </c>
      <c r="AA614" s="110">
        <v>2007</v>
      </c>
      <c r="AB614" s="110" t="s">
        <v>8951</v>
      </c>
      <c r="AC614" s="110">
        <v>1</v>
      </c>
      <c r="AD614" s="110" t="s">
        <v>7725</v>
      </c>
      <c r="AE614" s="110" t="s">
        <v>7725</v>
      </c>
      <c r="AF614" s="110">
        <v>1</v>
      </c>
      <c r="AG614" s="110"/>
      <c r="AH614" s="110"/>
      <c r="AI614" s="110"/>
      <c r="AJ614" s="110"/>
      <c r="AK614" s="110"/>
    </row>
    <row r="615" spans="1:37" ht="28.5" customHeight="1" x14ac:dyDescent="0.25">
      <c r="A615" s="459"/>
      <c r="B615" s="110"/>
      <c r="C615" s="445"/>
      <c r="D615" s="410"/>
      <c r="E615" s="99"/>
      <c r="F615" s="99"/>
      <c r="G615" s="99"/>
      <c r="H615" s="99"/>
      <c r="I615" s="99"/>
      <c r="J615" s="99"/>
      <c r="K615" s="99"/>
      <c r="L615" s="99"/>
      <c r="M615" s="99"/>
      <c r="N615" s="99"/>
      <c r="O615" s="99"/>
      <c r="P615" s="99"/>
      <c r="Q615" s="99"/>
      <c r="R615" s="110"/>
      <c r="S615" s="110"/>
      <c r="T615" s="110"/>
      <c r="U615" s="99"/>
      <c r="V615" s="99"/>
      <c r="W615" s="99"/>
      <c r="X615" s="436"/>
      <c r="Y615" s="110"/>
      <c r="Z615" s="110"/>
      <c r="AA615" s="110"/>
      <c r="AB615" s="110"/>
      <c r="AC615" s="110"/>
      <c r="AD615" s="110"/>
      <c r="AE615" s="110"/>
      <c r="AF615" s="110"/>
      <c r="AG615" s="110" t="s">
        <v>8952</v>
      </c>
      <c r="AH615" s="110" t="s">
        <v>8953</v>
      </c>
      <c r="AI615" s="110">
        <v>0.15</v>
      </c>
      <c r="AJ615" s="110">
        <v>1981</v>
      </c>
      <c r="AK615" s="110" t="s">
        <v>8954</v>
      </c>
    </row>
    <row r="616" spans="1:37" ht="28.5" customHeight="1" x14ac:dyDescent="0.25">
      <c r="A616" s="459"/>
      <c r="B616" s="110"/>
      <c r="C616" s="445"/>
      <c r="D616" s="410"/>
      <c r="E616" s="99"/>
      <c r="F616" s="99"/>
      <c r="G616" s="99"/>
      <c r="H616" s="99"/>
      <c r="I616" s="99"/>
      <c r="J616" s="99"/>
      <c r="K616" s="99"/>
      <c r="L616" s="99"/>
      <c r="M616" s="99"/>
      <c r="N616" s="99"/>
      <c r="O616" s="99"/>
      <c r="P616" s="99"/>
      <c r="Q616" s="99"/>
      <c r="R616" s="110"/>
      <c r="S616" s="110"/>
      <c r="T616" s="110"/>
      <c r="U616" s="99"/>
      <c r="V616" s="99"/>
      <c r="W616" s="99"/>
      <c r="X616" s="436"/>
      <c r="Y616" s="110"/>
      <c r="Z616" s="110"/>
      <c r="AA616" s="110"/>
      <c r="AB616" s="110"/>
      <c r="AC616" s="110"/>
      <c r="AD616" s="110"/>
      <c r="AE616" s="110"/>
      <c r="AF616" s="110"/>
      <c r="AG616" s="110" t="s">
        <v>8952</v>
      </c>
      <c r="AH616" s="110" t="s">
        <v>8955</v>
      </c>
      <c r="AI616" s="110">
        <v>0.04</v>
      </c>
      <c r="AJ616" s="110">
        <v>1981</v>
      </c>
      <c r="AK616" s="110" t="s">
        <v>8956</v>
      </c>
    </row>
    <row r="617" spans="1:37" ht="28.5" customHeight="1" x14ac:dyDescent="0.25">
      <c r="A617" s="459"/>
      <c r="B617" s="110"/>
      <c r="C617" s="445"/>
      <c r="D617" s="410"/>
      <c r="E617" s="99"/>
      <c r="F617" s="99"/>
      <c r="G617" s="99"/>
      <c r="H617" s="99"/>
      <c r="I617" s="99"/>
      <c r="J617" s="99"/>
      <c r="K617" s="99"/>
      <c r="L617" s="99"/>
      <c r="M617" s="99"/>
      <c r="N617" s="99"/>
      <c r="O617" s="99"/>
      <c r="P617" s="99"/>
      <c r="Q617" s="99"/>
      <c r="R617" s="110"/>
      <c r="S617" s="110"/>
      <c r="T617" s="110"/>
      <c r="U617" s="99"/>
      <c r="V617" s="99"/>
      <c r="W617" s="99"/>
      <c r="X617" s="436"/>
      <c r="Y617" s="110"/>
      <c r="Z617" s="110"/>
      <c r="AA617" s="110"/>
      <c r="AB617" s="110"/>
      <c r="AC617" s="110"/>
      <c r="AD617" s="110"/>
      <c r="AE617" s="110"/>
      <c r="AF617" s="110"/>
      <c r="AG617" s="110" t="s">
        <v>8952</v>
      </c>
      <c r="AH617" s="110" t="s">
        <v>8957</v>
      </c>
      <c r="AI617" s="110">
        <v>0.1</v>
      </c>
      <c r="AJ617" s="110">
        <v>1981</v>
      </c>
      <c r="AK617" s="110" t="s">
        <v>7773</v>
      </c>
    </row>
    <row r="618" spans="1:37" ht="28.5" customHeight="1" x14ac:dyDescent="0.25">
      <c r="A618" s="459"/>
      <c r="B618" s="110"/>
      <c r="C618" s="445"/>
      <c r="D618" s="410"/>
      <c r="E618" s="99"/>
      <c r="F618" s="99"/>
      <c r="G618" s="99"/>
      <c r="H618" s="99"/>
      <c r="I618" s="99"/>
      <c r="J618" s="99"/>
      <c r="K618" s="99"/>
      <c r="L618" s="99"/>
      <c r="M618" s="99"/>
      <c r="N618" s="99"/>
      <c r="O618" s="99"/>
      <c r="P618" s="99"/>
      <c r="Q618" s="99"/>
      <c r="R618" s="110"/>
      <c r="S618" s="110"/>
      <c r="T618" s="110"/>
      <c r="U618" s="99"/>
      <c r="V618" s="99"/>
      <c r="W618" s="99"/>
      <c r="X618" s="436"/>
      <c r="Y618" s="110"/>
      <c r="Z618" s="110"/>
      <c r="AA618" s="110"/>
      <c r="AB618" s="110"/>
      <c r="AC618" s="110"/>
      <c r="AD618" s="110"/>
      <c r="AE618" s="110"/>
      <c r="AF618" s="110"/>
      <c r="AG618" s="110" t="s">
        <v>8952</v>
      </c>
      <c r="AH618" s="110" t="s">
        <v>8958</v>
      </c>
      <c r="AI618" s="110">
        <v>0.15</v>
      </c>
      <c r="AJ618" s="110">
        <v>1981</v>
      </c>
      <c r="AK618" s="110" t="s">
        <v>8956</v>
      </c>
    </row>
    <row r="619" spans="1:37" ht="28.5" customHeight="1" x14ac:dyDescent="0.25">
      <c r="A619" s="459"/>
      <c r="B619" s="110"/>
      <c r="C619" s="445"/>
      <c r="D619" s="410"/>
      <c r="E619" s="99"/>
      <c r="F619" s="99"/>
      <c r="G619" s="99"/>
      <c r="H619" s="99"/>
      <c r="I619" s="99"/>
      <c r="J619" s="99"/>
      <c r="K619" s="99"/>
      <c r="L619" s="99"/>
      <c r="M619" s="99"/>
      <c r="N619" s="99"/>
      <c r="O619" s="99"/>
      <c r="P619" s="99"/>
      <c r="Q619" s="99"/>
      <c r="R619" s="110"/>
      <c r="S619" s="110"/>
      <c r="T619" s="110"/>
      <c r="U619" s="99"/>
      <c r="V619" s="99"/>
      <c r="W619" s="99"/>
      <c r="X619" s="436"/>
      <c r="Y619" s="110"/>
      <c r="Z619" s="110"/>
      <c r="AA619" s="110"/>
      <c r="AB619" s="110"/>
      <c r="AC619" s="110"/>
      <c r="AD619" s="110"/>
      <c r="AE619" s="110"/>
      <c r="AF619" s="110"/>
      <c r="AG619" s="110" t="s">
        <v>8952</v>
      </c>
      <c r="AH619" s="110" t="s">
        <v>8959</v>
      </c>
      <c r="AI619" s="110">
        <v>0.15</v>
      </c>
      <c r="AJ619" s="110">
        <v>1981</v>
      </c>
      <c r="AK619" s="110" t="s">
        <v>7170</v>
      </c>
    </row>
    <row r="620" spans="1:37" ht="15.75" customHeight="1" x14ac:dyDescent="0.25">
      <c r="A620" s="461"/>
      <c r="B620" s="462"/>
      <c r="C620" s="462"/>
      <c r="D620" s="462"/>
      <c r="E620" s="462"/>
      <c r="F620" s="462"/>
      <c r="G620" s="462"/>
      <c r="H620" s="462"/>
      <c r="I620" s="462"/>
      <c r="J620" s="462"/>
      <c r="K620" s="462"/>
      <c r="L620" s="462"/>
      <c r="M620" s="462"/>
      <c r="N620" s="462"/>
      <c r="O620" s="462"/>
      <c r="P620" s="462"/>
      <c r="Q620" s="462"/>
      <c r="R620" s="462"/>
      <c r="S620" s="462"/>
      <c r="T620" s="462"/>
      <c r="U620" s="462"/>
      <c r="V620" s="462"/>
      <c r="W620" s="462"/>
      <c r="X620" s="463"/>
      <c r="Y620" s="462"/>
      <c r="Z620" s="462"/>
      <c r="AA620" s="462"/>
      <c r="AB620" s="462"/>
      <c r="AC620" s="462"/>
      <c r="AD620" s="462"/>
      <c r="AE620" s="462"/>
      <c r="AF620" s="462"/>
      <c r="AG620" s="462"/>
      <c r="AH620" s="462"/>
      <c r="AI620" s="462"/>
      <c r="AJ620" s="462"/>
      <c r="AK620" s="462"/>
    </row>
    <row r="621" spans="1:37" ht="28.5" customHeight="1" x14ac:dyDescent="0.25">
      <c r="A621" s="459">
        <v>50</v>
      </c>
      <c r="B621" s="459"/>
      <c r="C621" s="459" t="s">
        <v>8960</v>
      </c>
      <c r="D621" s="410"/>
      <c r="E621" s="99"/>
      <c r="F621" s="99"/>
      <c r="G621" s="99"/>
      <c r="H621" s="99"/>
      <c r="I621" s="99"/>
      <c r="J621" s="99"/>
      <c r="K621" s="99"/>
      <c r="L621" s="99"/>
      <c r="M621" s="99" t="s">
        <v>8961</v>
      </c>
      <c r="N621" s="110" t="s">
        <v>8962</v>
      </c>
      <c r="O621" s="110">
        <v>0.3</v>
      </c>
      <c r="P621" s="110">
        <v>1985</v>
      </c>
      <c r="Q621" s="110" t="s">
        <v>8963</v>
      </c>
      <c r="R621" s="110"/>
      <c r="S621" s="110"/>
      <c r="T621" s="110"/>
      <c r="U621" s="99"/>
      <c r="V621" s="99"/>
      <c r="W621" s="99"/>
      <c r="X621" s="436"/>
      <c r="Y621" s="110"/>
      <c r="Z621" s="110"/>
      <c r="AA621" s="110"/>
      <c r="AB621" s="110"/>
      <c r="AC621" s="110"/>
      <c r="AD621" s="110"/>
      <c r="AE621" s="110"/>
      <c r="AF621" s="110"/>
      <c r="AG621" s="110"/>
      <c r="AH621" s="110"/>
      <c r="AI621" s="110"/>
      <c r="AJ621" s="110"/>
      <c r="AK621" s="110"/>
    </row>
    <row r="622" spans="1:37" ht="28.5" customHeight="1" x14ac:dyDescent="0.25">
      <c r="A622" s="459"/>
      <c r="B622" s="110"/>
      <c r="C622" s="445"/>
      <c r="D622" s="410"/>
      <c r="E622" s="99"/>
      <c r="F622" s="99"/>
      <c r="G622" s="99"/>
      <c r="H622" s="99"/>
      <c r="I622" s="99"/>
      <c r="J622" s="99"/>
      <c r="K622" s="99"/>
      <c r="L622" s="99"/>
      <c r="M622" s="99" t="s">
        <v>8961</v>
      </c>
      <c r="N622" s="110" t="s">
        <v>8964</v>
      </c>
      <c r="O622" s="110">
        <v>0.21</v>
      </c>
      <c r="P622" s="110">
        <v>1983</v>
      </c>
      <c r="Q622" s="110" t="s">
        <v>7002</v>
      </c>
      <c r="R622" s="110"/>
      <c r="S622" s="110"/>
      <c r="T622" s="110"/>
      <c r="U622" s="99"/>
      <c r="V622" s="99"/>
      <c r="W622" s="99"/>
      <c r="X622" s="436"/>
      <c r="Y622" s="110"/>
      <c r="Z622" s="110"/>
      <c r="AA622" s="110"/>
      <c r="AB622" s="110"/>
      <c r="AC622" s="110"/>
      <c r="AD622" s="110"/>
      <c r="AE622" s="110"/>
      <c r="AF622" s="110"/>
      <c r="AG622" s="110"/>
      <c r="AH622" s="110"/>
      <c r="AI622" s="110"/>
      <c r="AJ622" s="110"/>
      <c r="AK622" s="110"/>
    </row>
    <row r="623" spans="1:37" ht="28.5" customHeight="1" x14ac:dyDescent="0.25">
      <c r="A623" s="459"/>
      <c r="B623" s="110"/>
      <c r="C623" s="445"/>
      <c r="D623" s="410"/>
      <c r="E623" s="99"/>
      <c r="F623" s="99"/>
      <c r="G623" s="99"/>
      <c r="H623" s="99"/>
      <c r="I623" s="99"/>
      <c r="J623" s="99"/>
      <c r="K623" s="99"/>
      <c r="L623" s="99"/>
      <c r="M623" s="99"/>
      <c r="N623" s="99"/>
      <c r="O623" s="99"/>
      <c r="P623" s="99"/>
      <c r="Q623" s="99"/>
      <c r="R623" s="110" t="s">
        <v>8965</v>
      </c>
      <c r="S623" s="110" t="s">
        <v>8966</v>
      </c>
      <c r="T623" s="99">
        <v>1983</v>
      </c>
      <c r="U623" s="110" t="s">
        <v>1642</v>
      </c>
      <c r="V623" s="110">
        <f>400+630</f>
        <v>1030</v>
      </c>
      <c r="W623" s="110"/>
      <c r="X623" s="409"/>
      <c r="Y623" s="110"/>
      <c r="Z623" s="110"/>
      <c r="AA623" s="110"/>
      <c r="AB623" s="110"/>
      <c r="AC623" s="110"/>
      <c r="AD623" s="110"/>
      <c r="AE623" s="110"/>
      <c r="AF623" s="110"/>
      <c r="AG623" s="110"/>
      <c r="AH623" s="110"/>
      <c r="AI623" s="110"/>
      <c r="AJ623" s="110"/>
      <c r="AK623" s="110"/>
    </row>
    <row r="624" spans="1:37" ht="28.5" customHeight="1" x14ac:dyDescent="0.25">
      <c r="A624" s="459"/>
      <c r="B624" s="110"/>
      <c r="C624" s="445"/>
      <c r="D624" s="410"/>
      <c r="E624" s="99"/>
      <c r="F624" s="99"/>
      <c r="G624" s="99"/>
      <c r="H624" s="99"/>
      <c r="I624" s="99"/>
      <c r="J624" s="99"/>
      <c r="K624" s="99"/>
      <c r="L624" s="99"/>
      <c r="M624" s="99"/>
      <c r="N624" s="99"/>
      <c r="O624" s="99"/>
      <c r="P624" s="99"/>
      <c r="Q624" s="99"/>
      <c r="R624" s="110"/>
      <c r="S624" s="110"/>
      <c r="T624" s="110"/>
      <c r="U624" s="99"/>
      <c r="V624" s="99"/>
      <c r="W624" s="99"/>
      <c r="X624" s="436"/>
      <c r="Y624" s="110"/>
      <c r="Z624" s="110"/>
      <c r="AA624" s="110"/>
      <c r="AB624" s="110"/>
      <c r="AC624" s="110"/>
      <c r="AD624" s="110"/>
      <c r="AE624" s="110"/>
      <c r="AF624" s="110"/>
      <c r="AG624" s="110" t="s">
        <v>8967</v>
      </c>
      <c r="AH624" s="110" t="s">
        <v>8968</v>
      </c>
      <c r="AI624" s="110">
        <v>7.0000000000000007E-2</v>
      </c>
      <c r="AJ624" s="110">
        <v>1985</v>
      </c>
      <c r="AK624" s="110" t="s">
        <v>7773</v>
      </c>
    </row>
    <row r="625" spans="1:37" ht="28.5" customHeight="1" x14ac:dyDescent="0.25">
      <c r="A625" s="459"/>
      <c r="B625" s="110"/>
      <c r="C625" s="445"/>
      <c r="D625" s="410"/>
      <c r="E625" s="99"/>
      <c r="F625" s="99"/>
      <c r="G625" s="99"/>
      <c r="H625" s="99"/>
      <c r="I625" s="99"/>
      <c r="J625" s="99"/>
      <c r="K625" s="99"/>
      <c r="L625" s="99"/>
      <c r="M625" s="99"/>
      <c r="N625" s="99"/>
      <c r="O625" s="99"/>
      <c r="P625" s="99"/>
      <c r="Q625" s="99"/>
      <c r="R625" s="110"/>
      <c r="S625" s="110"/>
      <c r="T625" s="110"/>
      <c r="U625" s="99"/>
      <c r="V625" s="99"/>
      <c r="W625" s="99"/>
      <c r="X625" s="436"/>
      <c r="Y625" s="110"/>
      <c r="Z625" s="110"/>
      <c r="AA625" s="110"/>
      <c r="AB625" s="110"/>
      <c r="AC625" s="110"/>
      <c r="AD625" s="110"/>
      <c r="AE625" s="110"/>
      <c r="AF625" s="110"/>
      <c r="AG625" s="110" t="s">
        <v>8967</v>
      </c>
      <c r="AH625" s="110" t="s">
        <v>8969</v>
      </c>
      <c r="AI625" s="110">
        <v>0.14000000000000001</v>
      </c>
      <c r="AJ625" s="110">
        <v>2015</v>
      </c>
      <c r="AK625" s="110" t="s">
        <v>3388</v>
      </c>
    </row>
    <row r="626" spans="1:37" ht="28.5" customHeight="1" x14ac:dyDescent="0.25">
      <c r="A626" s="459"/>
      <c r="B626" s="110"/>
      <c r="C626" s="445"/>
      <c r="D626" s="410"/>
      <c r="E626" s="99"/>
      <c r="F626" s="99"/>
      <c r="G626" s="99"/>
      <c r="H626" s="99"/>
      <c r="I626" s="99"/>
      <c r="J626" s="99"/>
      <c r="K626" s="99"/>
      <c r="L626" s="99"/>
      <c r="M626" s="99"/>
      <c r="N626" s="99"/>
      <c r="O626" s="99"/>
      <c r="P626" s="99"/>
      <c r="Q626" s="99"/>
      <c r="R626" s="110"/>
      <c r="S626" s="110"/>
      <c r="T626" s="110"/>
      <c r="U626" s="99"/>
      <c r="V626" s="99"/>
      <c r="W626" s="99"/>
      <c r="X626" s="436"/>
      <c r="Y626" s="110"/>
      <c r="Z626" s="110"/>
      <c r="AA626" s="110"/>
      <c r="AB626" s="110"/>
      <c r="AC626" s="110"/>
      <c r="AD626" s="110"/>
      <c r="AE626" s="110"/>
      <c r="AF626" s="110"/>
      <c r="AG626" s="110" t="s">
        <v>8967</v>
      </c>
      <c r="AH626" s="110" t="s">
        <v>8970</v>
      </c>
      <c r="AI626" s="110">
        <v>0.05</v>
      </c>
      <c r="AJ626" s="110">
        <v>1983</v>
      </c>
      <c r="AK626" s="110" t="s">
        <v>867</v>
      </c>
    </row>
    <row r="627" spans="1:37" ht="28.5" customHeight="1" x14ac:dyDescent="0.25">
      <c r="A627" s="459"/>
      <c r="B627" s="110"/>
      <c r="C627" s="445"/>
      <c r="D627" s="410"/>
      <c r="E627" s="99"/>
      <c r="F627" s="99"/>
      <c r="G627" s="99"/>
      <c r="H627" s="99"/>
      <c r="I627" s="99"/>
      <c r="J627" s="99"/>
      <c r="K627" s="99"/>
      <c r="L627" s="99"/>
      <c r="M627" s="99"/>
      <c r="N627" s="99"/>
      <c r="O627" s="99"/>
      <c r="P627" s="99"/>
      <c r="Q627" s="99"/>
      <c r="R627" s="110"/>
      <c r="S627" s="110"/>
      <c r="T627" s="110"/>
      <c r="U627" s="99"/>
      <c r="V627" s="99"/>
      <c r="W627" s="99"/>
      <c r="X627" s="436"/>
      <c r="Y627" s="110"/>
      <c r="Z627" s="110"/>
      <c r="AA627" s="110"/>
      <c r="AB627" s="110"/>
      <c r="AC627" s="110"/>
      <c r="AD627" s="110"/>
      <c r="AE627" s="110"/>
      <c r="AF627" s="110"/>
      <c r="AG627" s="110" t="s">
        <v>8967</v>
      </c>
      <c r="AH627" s="110" t="s">
        <v>8971</v>
      </c>
      <c r="AI627" s="110">
        <v>0.08</v>
      </c>
      <c r="AJ627" s="110">
        <v>2015</v>
      </c>
      <c r="AK627" s="110" t="s">
        <v>3388</v>
      </c>
    </row>
    <row r="628" spans="1:37" ht="28.5" customHeight="1" x14ac:dyDescent="0.25">
      <c r="A628" s="459"/>
      <c r="B628" s="110"/>
      <c r="C628" s="445"/>
      <c r="D628" s="410"/>
      <c r="E628" s="99"/>
      <c r="F628" s="99"/>
      <c r="G628" s="99"/>
      <c r="H628" s="99"/>
      <c r="I628" s="99"/>
      <c r="J628" s="99"/>
      <c r="K628" s="99"/>
      <c r="L628" s="99"/>
      <c r="M628" s="99"/>
      <c r="N628" s="99"/>
      <c r="O628" s="99"/>
      <c r="P628" s="99"/>
      <c r="Q628" s="99"/>
      <c r="R628" s="110"/>
      <c r="S628" s="110"/>
      <c r="T628" s="110"/>
      <c r="U628" s="99"/>
      <c r="V628" s="99"/>
      <c r="W628" s="99"/>
      <c r="X628" s="436"/>
      <c r="Y628" s="110"/>
      <c r="Z628" s="110"/>
      <c r="AA628" s="110"/>
      <c r="AB628" s="110"/>
      <c r="AC628" s="110"/>
      <c r="AD628" s="110"/>
      <c r="AE628" s="110"/>
      <c r="AF628" s="110"/>
      <c r="AG628" s="110" t="s">
        <v>8967</v>
      </c>
      <c r="AH628" s="110" t="s">
        <v>8972</v>
      </c>
      <c r="AI628" s="110">
        <v>0.12</v>
      </c>
      <c r="AJ628" s="110">
        <v>1988</v>
      </c>
      <c r="AK628" s="110" t="s">
        <v>8833</v>
      </c>
    </row>
    <row r="629" spans="1:37" ht="28.5" customHeight="1" x14ac:dyDescent="0.25">
      <c r="A629" s="459"/>
      <c r="B629" s="110"/>
      <c r="C629" s="445"/>
      <c r="D629" s="410"/>
      <c r="E629" s="99"/>
      <c r="F629" s="99"/>
      <c r="G629" s="99"/>
      <c r="H629" s="99"/>
      <c r="I629" s="99"/>
      <c r="J629" s="99"/>
      <c r="K629" s="99"/>
      <c r="L629" s="99"/>
      <c r="M629" s="99"/>
      <c r="N629" s="99"/>
      <c r="O629" s="99"/>
      <c r="P629" s="99"/>
      <c r="Q629" s="99"/>
      <c r="R629" s="110"/>
      <c r="S629" s="110"/>
      <c r="T629" s="110"/>
      <c r="U629" s="99"/>
      <c r="V629" s="99"/>
      <c r="W629" s="99"/>
      <c r="X629" s="436"/>
      <c r="Y629" s="110"/>
      <c r="Z629" s="110"/>
      <c r="AA629" s="110"/>
      <c r="AB629" s="110"/>
      <c r="AC629" s="110"/>
      <c r="AD629" s="110"/>
      <c r="AE629" s="110"/>
      <c r="AF629" s="110"/>
      <c r="AG629" s="110" t="s">
        <v>8967</v>
      </c>
      <c r="AH629" s="110" t="s">
        <v>8973</v>
      </c>
      <c r="AI629" s="110">
        <v>0.115</v>
      </c>
      <c r="AJ629" s="110">
        <v>1988</v>
      </c>
      <c r="AK629" s="110" t="s">
        <v>7773</v>
      </c>
    </row>
    <row r="630" spans="1:37" ht="28.5" customHeight="1" x14ac:dyDescent="0.25">
      <c r="A630" s="459"/>
      <c r="B630" s="110"/>
      <c r="C630" s="445"/>
      <c r="D630" s="410"/>
      <c r="E630" s="99"/>
      <c r="F630" s="99"/>
      <c r="G630" s="99"/>
      <c r="H630" s="99"/>
      <c r="I630" s="99"/>
      <c r="J630" s="99"/>
      <c r="K630" s="99"/>
      <c r="L630" s="99"/>
      <c r="M630" s="99"/>
      <c r="N630" s="99"/>
      <c r="O630" s="99"/>
      <c r="P630" s="99"/>
      <c r="Q630" s="99"/>
      <c r="R630" s="110"/>
      <c r="S630" s="110"/>
      <c r="T630" s="110"/>
      <c r="U630" s="99"/>
      <c r="V630" s="99"/>
      <c r="W630" s="99"/>
      <c r="X630" s="436"/>
      <c r="Y630" s="110"/>
      <c r="Z630" s="110"/>
      <c r="AA630" s="110"/>
      <c r="AB630" s="110"/>
      <c r="AC630" s="110"/>
      <c r="AD630" s="110"/>
      <c r="AE630" s="110"/>
      <c r="AF630" s="110"/>
      <c r="AG630" s="110" t="s">
        <v>8974</v>
      </c>
      <c r="AH630" s="110" t="s">
        <v>8975</v>
      </c>
      <c r="AI630" s="110">
        <v>0.12</v>
      </c>
      <c r="AJ630" s="110">
        <v>2015</v>
      </c>
      <c r="AK630" s="110" t="s">
        <v>385</v>
      </c>
    </row>
    <row r="631" spans="1:37" ht="28.5" customHeight="1" x14ac:dyDescent="0.25">
      <c r="A631" s="459"/>
      <c r="B631" s="110"/>
      <c r="C631" s="445"/>
      <c r="D631" s="410"/>
      <c r="E631" s="99"/>
      <c r="F631" s="99"/>
      <c r="G631" s="99"/>
      <c r="H631" s="99"/>
      <c r="I631" s="99"/>
      <c r="J631" s="99"/>
      <c r="K631" s="99"/>
      <c r="L631" s="99"/>
      <c r="M631" s="99"/>
      <c r="N631" s="99"/>
      <c r="O631" s="99"/>
      <c r="P631" s="99"/>
      <c r="Q631" s="99"/>
      <c r="R631" s="110"/>
      <c r="S631" s="110"/>
      <c r="T631" s="110"/>
      <c r="U631" s="99"/>
      <c r="V631" s="99"/>
      <c r="W631" s="99"/>
      <c r="X631" s="436"/>
      <c r="Y631" s="110"/>
      <c r="Z631" s="110"/>
      <c r="AA631" s="110"/>
      <c r="AB631" s="110"/>
      <c r="AC631" s="110"/>
      <c r="AD631" s="110"/>
      <c r="AE631" s="110"/>
      <c r="AF631" s="110"/>
      <c r="AG631" s="110" t="s">
        <v>8974</v>
      </c>
      <c r="AH631" s="110" t="s">
        <v>8976</v>
      </c>
      <c r="AI631" s="110">
        <v>0.12</v>
      </c>
      <c r="AJ631" s="110">
        <v>1980</v>
      </c>
      <c r="AK631" s="110" t="s">
        <v>8977</v>
      </c>
    </row>
    <row r="632" spans="1:37" ht="28.5" customHeight="1" x14ac:dyDescent="0.25">
      <c r="A632" s="459"/>
      <c r="B632" s="110"/>
      <c r="C632" s="445"/>
      <c r="D632" s="410"/>
      <c r="E632" s="99"/>
      <c r="F632" s="99"/>
      <c r="G632" s="99"/>
      <c r="H632" s="99"/>
      <c r="I632" s="99"/>
      <c r="J632" s="99"/>
      <c r="K632" s="99"/>
      <c r="L632" s="99"/>
      <c r="M632" s="99"/>
      <c r="N632" s="99"/>
      <c r="O632" s="99"/>
      <c r="P632" s="99"/>
      <c r="Q632" s="99"/>
      <c r="R632" s="110"/>
      <c r="S632" s="110"/>
      <c r="T632" s="110"/>
      <c r="U632" s="99"/>
      <c r="V632" s="99"/>
      <c r="W632" s="99"/>
      <c r="X632" s="436"/>
      <c r="Y632" s="110"/>
      <c r="Z632" s="110"/>
      <c r="AA632" s="110"/>
      <c r="AB632" s="110"/>
      <c r="AC632" s="110"/>
      <c r="AD632" s="110"/>
      <c r="AE632" s="110"/>
      <c r="AF632" s="110"/>
      <c r="AG632" s="110" t="s">
        <v>8967</v>
      </c>
      <c r="AH632" s="110" t="s">
        <v>8978</v>
      </c>
      <c r="AI632" s="110">
        <v>0.06</v>
      </c>
      <c r="AJ632" s="110">
        <v>1980</v>
      </c>
      <c r="AK632" s="110" t="s">
        <v>534</v>
      </c>
    </row>
    <row r="633" spans="1:37" ht="28.5" customHeight="1" x14ac:dyDescent="0.25">
      <c r="A633" s="459"/>
      <c r="B633" s="110"/>
      <c r="C633" s="445"/>
      <c r="D633" s="410"/>
      <c r="E633" s="99"/>
      <c r="F633" s="99"/>
      <c r="G633" s="99"/>
      <c r="H633" s="99"/>
      <c r="I633" s="99"/>
      <c r="J633" s="99"/>
      <c r="K633" s="99"/>
      <c r="L633" s="99"/>
      <c r="M633" s="99"/>
      <c r="N633" s="99"/>
      <c r="O633" s="99"/>
      <c r="P633" s="99"/>
      <c r="Q633" s="99"/>
      <c r="R633" s="110"/>
      <c r="S633" s="110"/>
      <c r="T633" s="110"/>
      <c r="U633" s="99"/>
      <c r="V633" s="99"/>
      <c r="W633" s="99"/>
      <c r="X633" s="436"/>
      <c r="Y633" s="110"/>
      <c r="Z633" s="110"/>
      <c r="AA633" s="110"/>
      <c r="AB633" s="110"/>
      <c r="AC633" s="110"/>
      <c r="AD633" s="110"/>
      <c r="AE633" s="110"/>
      <c r="AF633" s="110"/>
      <c r="AG633" s="110" t="s">
        <v>8967</v>
      </c>
      <c r="AH633" s="110" t="s">
        <v>8979</v>
      </c>
      <c r="AI633" s="110">
        <v>0.04</v>
      </c>
      <c r="AJ633" s="110">
        <v>1988</v>
      </c>
      <c r="AK633" s="110" t="s">
        <v>867</v>
      </c>
    </row>
    <row r="634" spans="1:37" ht="15.75" customHeight="1" x14ac:dyDescent="0.25">
      <c r="A634" s="461"/>
      <c r="B634" s="462"/>
      <c r="C634" s="462"/>
      <c r="D634" s="462"/>
      <c r="E634" s="462"/>
      <c r="F634" s="462"/>
      <c r="G634" s="462"/>
      <c r="H634" s="462"/>
      <c r="I634" s="462"/>
      <c r="J634" s="462"/>
      <c r="K634" s="462"/>
      <c r="L634" s="462"/>
      <c r="M634" s="462"/>
      <c r="N634" s="462"/>
      <c r="O634" s="462"/>
      <c r="P634" s="462"/>
      <c r="Q634" s="462"/>
      <c r="R634" s="462"/>
      <c r="S634" s="462"/>
      <c r="T634" s="462"/>
      <c r="U634" s="462"/>
      <c r="V634" s="462"/>
      <c r="W634" s="462"/>
      <c r="X634" s="463"/>
      <c r="Y634" s="462"/>
      <c r="Z634" s="462"/>
      <c r="AA634" s="462"/>
      <c r="AB634" s="462"/>
      <c r="AC634" s="462"/>
      <c r="AD634" s="462"/>
      <c r="AE634" s="462"/>
      <c r="AF634" s="462"/>
      <c r="AG634" s="462"/>
      <c r="AH634" s="462"/>
      <c r="AI634" s="462"/>
      <c r="AJ634" s="462"/>
      <c r="AK634" s="462"/>
    </row>
    <row r="635" spans="1:37" ht="28.5" customHeight="1" x14ac:dyDescent="0.25">
      <c r="A635" s="459">
        <v>51</v>
      </c>
      <c r="B635" s="459"/>
      <c r="C635" s="459" t="s">
        <v>8980</v>
      </c>
      <c r="D635" s="410"/>
      <c r="E635" s="99"/>
      <c r="F635" s="99"/>
      <c r="G635" s="99"/>
      <c r="H635" s="99"/>
      <c r="I635" s="99"/>
      <c r="J635" s="99"/>
      <c r="K635" s="99"/>
      <c r="L635" s="99"/>
      <c r="M635" s="99" t="s">
        <v>8981</v>
      </c>
      <c r="N635" s="110" t="s">
        <v>8982</v>
      </c>
      <c r="O635" s="110">
        <v>0.16400000000000001</v>
      </c>
      <c r="P635" s="110">
        <v>1986</v>
      </c>
      <c r="Q635" s="110" t="s">
        <v>8983</v>
      </c>
      <c r="R635" s="110"/>
      <c r="S635" s="110"/>
      <c r="T635" s="110"/>
      <c r="U635" s="99"/>
      <c r="V635" s="99"/>
      <c r="W635" s="99"/>
      <c r="X635" s="436"/>
      <c r="Y635" s="110"/>
      <c r="Z635" s="110"/>
      <c r="AA635" s="110"/>
      <c r="AB635" s="110"/>
      <c r="AC635" s="110"/>
      <c r="AD635" s="110"/>
      <c r="AE635" s="110"/>
      <c r="AF635" s="110"/>
      <c r="AG635" s="110"/>
      <c r="AH635" s="110"/>
      <c r="AI635" s="110"/>
      <c r="AJ635" s="110"/>
      <c r="AK635" s="110"/>
    </row>
    <row r="636" spans="1:37" ht="28.5" customHeight="1" x14ac:dyDescent="0.25">
      <c r="A636" s="459"/>
      <c r="B636" s="110"/>
      <c r="C636" s="445"/>
      <c r="D636" s="410"/>
      <c r="E636" s="99"/>
      <c r="F636" s="99"/>
      <c r="G636" s="99"/>
      <c r="H636" s="99"/>
      <c r="I636" s="99"/>
      <c r="J636" s="99"/>
      <c r="K636" s="99"/>
      <c r="L636" s="99"/>
      <c r="M636" s="99" t="s">
        <v>8158</v>
      </c>
      <c r="N636" s="110" t="s">
        <v>8984</v>
      </c>
      <c r="O636" s="110">
        <v>0.28999999999999998</v>
      </c>
      <c r="P636" s="110">
        <v>1986</v>
      </c>
      <c r="Q636" s="110" t="s">
        <v>7820</v>
      </c>
      <c r="R636" s="110"/>
      <c r="S636" s="110"/>
      <c r="T636" s="110"/>
      <c r="U636" s="99"/>
      <c r="V636" s="99"/>
      <c r="W636" s="99"/>
      <c r="X636" s="436"/>
      <c r="Y636" s="110"/>
      <c r="Z636" s="110"/>
      <c r="AA636" s="110"/>
      <c r="AB636" s="110"/>
      <c r="AC636" s="110"/>
      <c r="AD636" s="110"/>
      <c r="AE636" s="110"/>
      <c r="AF636" s="110"/>
      <c r="AG636" s="110"/>
      <c r="AH636" s="110"/>
      <c r="AI636" s="110"/>
      <c r="AJ636" s="110"/>
      <c r="AK636" s="110"/>
    </row>
    <row r="637" spans="1:37" ht="28.5" customHeight="1" x14ac:dyDescent="0.25">
      <c r="A637" s="459"/>
      <c r="B637" s="110"/>
      <c r="C637" s="445"/>
      <c r="D637" s="410"/>
      <c r="E637" s="99"/>
      <c r="F637" s="99"/>
      <c r="G637" s="99"/>
      <c r="H637" s="99"/>
      <c r="I637" s="99"/>
      <c r="J637" s="99"/>
      <c r="K637" s="99"/>
      <c r="L637" s="99"/>
      <c r="M637" s="99"/>
      <c r="N637" s="99"/>
      <c r="O637" s="99"/>
      <c r="P637" s="99"/>
      <c r="Q637" s="99"/>
      <c r="R637" s="110" t="s">
        <v>8985</v>
      </c>
      <c r="S637" s="110" t="s">
        <v>8986</v>
      </c>
      <c r="T637" s="99">
        <v>1986</v>
      </c>
      <c r="U637" s="110" t="s">
        <v>1642</v>
      </c>
      <c r="V637" s="110">
        <f>2*630</f>
        <v>1260</v>
      </c>
      <c r="W637" s="110"/>
      <c r="X637" s="409"/>
      <c r="Y637" s="110"/>
      <c r="Z637" s="110"/>
      <c r="AA637" s="110"/>
      <c r="AB637" s="110"/>
      <c r="AC637" s="110"/>
      <c r="AD637" s="110"/>
      <c r="AE637" s="110"/>
      <c r="AF637" s="110"/>
      <c r="AG637" s="110"/>
      <c r="AH637" s="110"/>
      <c r="AI637" s="110"/>
      <c r="AJ637" s="110"/>
      <c r="AK637" s="110"/>
    </row>
    <row r="638" spans="1:37" ht="28.5" customHeight="1" x14ac:dyDescent="0.25">
      <c r="A638" s="459"/>
      <c r="B638" s="110"/>
      <c r="C638" s="445"/>
      <c r="D638" s="410"/>
      <c r="E638" s="99"/>
      <c r="F638" s="99"/>
      <c r="G638" s="99"/>
      <c r="H638" s="99"/>
      <c r="I638" s="99"/>
      <c r="J638" s="99"/>
      <c r="K638" s="99"/>
      <c r="L638" s="99"/>
      <c r="M638" s="99"/>
      <c r="N638" s="99"/>
      <c r="O638" s="99"/>
      <c r="P638" s="99"/>
      <c r="Q638" s="99"/>
      <c r="R638" s="110"/>
      <c r="S638" s="110"/>
      <c r="T638" s="99"/>
      <c r="U638" s="110"/>
      <c r="V638" s="110"/>
      <c r="W638" s="110"/>
      <c r="X638" s="409"/>
      <c r="Y638" s="110"/>
      <c r="Z638" s="110"/>
      <c r="AA638" s="110"/>
      <c r="AB638" s="110"/>
      <c r="AC638" s="110"/>
      <c r="AD638" s="110"/>
      <c r="AE638" s="110"/>
      <c r="AF638" s="110"/>
      <c r="AG638" s="110" t="s">
        <v>8987</v>
      </c>
      <c r="AH638" s="110" t="s">
        <v>8988</v>
      </c>
      <c r="AI638" s="110">
        <v>0.06</v>
      </c>
      <c r="AJ638" s="110">
        <v>1986</v>
      </c>
      <c r="AK638" s="110" t="s">
        <v>8357</v>
      </c>
    </row>
    <row r="639" spans="1:37" ht="28.5" customHeight="1" x14ac:dyDescent="0.25">
      <c r="A639" s="459"/>
      <c r="B639" s="110"/>
      <c r="C639" s="445"/>
      <c r="D639" s="410"/>
      <c r="E639" s="99"/>
      <c r="F639" s="99"/>
      <c r="G639" s="99"/>
      <c r="H639" s="99"/>
      <c r="I639" s="99"/>
      <c r="J639" s="99"/>
      <c r="K639" s="99"/>
      <c r="L639" s="99"/>
      <c r="M639" s="99"/>
      <c r="N639" s="99"/>
      <c r="O639" s="99"/>
      <c r="P639" s="99"/>
      <c r="Q639" s="99"/>
      <c r="R639" s="110"/>
      <c r="S639" s="110"/>
      <c r="T639" s="110"/>
      <c r="U639" s="99"/>
      <c r="V639" s="99"/>
      <c r="W639" s="99"/>
      <c r="X639" s="436"/>
      <c r="Y639" s="110"/>
      <c r="Z639" s="110"/>
      <c r="AA639" s="110"/>
      <c r="AB639" s="110"/>
      <c r="AC639" s="110"/>
      <c r="AD639" s="110"/>
      <c r="AE639" s="110"/>
      <c r="AF639" s="110"/>
      <c r="AG639" s="110" t="s">
        <v>8987</v>
      </c>
      <c r="AH639" s="110" t="s">
        <v>8989</v>
      </c>
      <c r="AI639" s="110">
        <v>0.17499999999999999</v>
      </c>
      <c r="AJ639" s="110">
        <v>1986</v>
      </c>
      <c r="AK639" s="110" t="s">
        <v>8990</v>
      </c>
    </row>
    <row r="640" spans="1:37" ht="28.5" customHeight="1" x14ac:dyDescent="0.25">
      <c r="A640" s="459"/>
      <c r="B640" s="110"/>
      <c r="C640" s="445"/>
      <c r="D640" s="410"/>
      <c r="E640" s="99"/>
      <c r="F640" s="99"/>
      <c r="G640" s="99"/>
      <c r="H640" s="99"/>
      <c r="I640" s="99"/>
      <c r="J640" s="99"/>
      <c r="K640" s="99"/>
      <c r="L640" s="99"/>
      <c r="M640" s="99"/>
      <c r="N640" s="99"/>
      <c r="O640" s="99"/>
      <c r="P640" s="99"/>
      <c r="Q640" s="99"/>
      <c r="R640" s="110"/>
      <c r="S640" s="110"/>
      <c r="T640" s="110"/>
      <c r="U640" s="99"/>
      <c r="V640" s="99"/>
      <c r="W640" s="99"/>
      <c r="X640" s="436"/>
      <c r="Y640" s="110"/>
      <c r="Z640" s="110"/>
      <c r="AA640" s="110"/>
      <c r="AB640" s="110"/>
      <c r="AC640" s="110"/>
      <c r="AD640" s="110"/>
      <c r="AE640" s="110"/>
      <c r="AF640" s="110"/>
      <c r="AG640" s="110" t="s">
        <v>8987</v>
      </c>
      <c r="AH640" s="110" t="s">
        <v>8991</v>
      </c>
      <c r="AI640" s="110">
        <v>0.17499999999999999</v>
      </c>
      <c r="AJ640" s="110">
        <v>1986</v>
      </c>
      <c r="AK640" s="110" t="s">
        <v>8992</v>
      </c>
    </row>
    <row r="641" spans="1:37" ht="28.5" customHeight="1" x14ac:dyDescent="0.25">
      <c r="A641" s="459"/>
      <c r="B641" s="110"/>
      <c r="C641" s="445"/>
      <c r="D641" s="410"/>
      <c r="E641" s="99"/>
      <c r="F641" s="99"/>
      <c r="G641" s="99"/>
      <c r="H641" s="99"/>
      <c r="I641" s="99"/>
      <c r="J641" s="99"/>
      <c r="K641" s="99"/>
      <c r="L641" s="99"/>
      <c r="M641" s="99"/>
      <c r="N641" s="99"/>
      <c r="O641" s="99"/>
      <c r="P641" s="99"/>
      <c r="Q641" s="99"/>
      <c r="R641" s="110"/>
      <c r="S641" s="110"/>
      <c r="T641" s="110"/>
      <c r="U641" s="99"/>
      <c r="V641" s="99"/>
      <c r="W641" s="99"/>
      <c r="X641" s="436"/>
      <c r="Y641" s="110"/>
      <c r="Z641" s="110"/>
      <c r="AA641" s="110"/>
      <c r="AB641" s="110"/>
      <c r="AC641" s="110"/>
      <c r="AD641" s="110"/>
      <c r="AE641" s="110"/>
      <c r="AF641" s="110"/>
      <c r="AG641" s="110" t="s">
        <v>8987</v>
      </c>
      <c r="AH641" s="110" t="s">
        <v>8993</v>
      </c>
      <c r="AI641" s="110">
        <v>0.12</v>
      </c>
      <c r="AJ641" s="110">
        <v>1986</v>
      </c>
      <c r="AK641" s="110" t="s">
        <v>8994</v>
      </c>
    </row>
    <row r="642" spans="1:37" ht="28.5" customHeight="1" x14ac:dyDescent="0.25">
      <c r="A642" s="459"/>
      <c r="B642" s="110"/>
      <c r="C642" s="445"/>
      <c r="D642" s="410"/>
      <c r="E642" s="99"/>
      <c r="F642" s="99"/>
      <c r="G642" s="99"/>
      <c r="H642" s="99"/>
      <c r="I642" s="99"/>
      <c r="J642" s="99"/>
      <c r="K642" s="99"/>
      <c r="L642" s="99"/>
      <c r="M642" s="99"/>
      <c r="N642" s="99"/>
      <c r="O642" s="99"/>
      <c r="P642" s="99"/>
      <c r="Q642" s="99"/>
      <c r="R642" s="110"/>
      <c r="S642" s="110"/>
      <c r="T642" s="110"/>
      <c r="U642" s="99"/>
      <c r="V642" s="99"/>
      <c r="W642" s="99"/>
      <c r="X642" s="436"/>
      <c r="Y642" s="110"/>
      <c r="Z642" s="110"/>
      <c r="AA642" s="110"/>
      <c r="AB642" s="110"/>
      <c r="AC642" s="110"/>
      <c r="AD642" s="110"/>
      <c r="AE642" s="110"/>
      <c r="AF642" s="110"/>
      <c r="AG642" s="110" t="s">
        <v>8987</v>
      </c>
      <c r="AH642" s="110" t="s">
        <v>8995</v>
      </c>
      <c r="AI642" s="110">
        <v>0.06</v>
      </c>
      <c r="AJ642" s="110">
        <v>1986</v>
      </c>
      <c r="AK642" s="110" t="s">
        <v>8994</v>
      </c>
    </row>
    <row r="643" spans="1:37" ht="28.5" customHeight="1" x14ac:dyDescent="0.25">
      <c r="A643" s="459"/>
      <c r="B643" s="110"/>
      <c r="C643" s="445"/>
      <c r="D643" s="410"/>
      <c r="E643" s="99"/>
      <c r="F643" s="99"/>
      <c r="G643" s="99"/>
      <c r="H643" s="99"/>
      <c r="I643" s="99"/>
      <c r="J643" s="99"/>
      <c r="K643" s="99"/>
      <c r="L643" s="99"/>
      <c r="M643" s="99"/>
      <c r="N643" s="99"/>
      <c r="O643" s="99"/>
      <c r="P643" s="99"/>
      <c r="Q643" s="99"/>
      <c r="R643" s="110"/>
      <c r="S643" s="110"/>
      <c r="T643" s="110"/>
      <c r="U643" s="99"/>
      <c r="V643" s="99"/>
      <c r="W643" s="99"/>
      <c r="X643" s="436"/>
      <c r="Y643" s="110"/>
      <c r="Z643" s="99"/>
      <c r="AA643" s="99"/>
      <c r="AB643" s="99"/>
      <c r="AC643" s="99"/>
      <c r="AD643" s="99"/>
      <c r="AE643" s="99"/>
      <c r="AF643" s="99"/>
      <c r="AG643" s="99" t="s">
        <v>8987</v>
      </c>
      <c r="AH643" s="110" t="s">
        <v>8996</v>
      </c>
      <c r="AI643" s="110">
        <v>0.11</v>
      </c>
      <c r="AJ643" s="110">
        <v>1986</v>
      </c>
      <c r="AK643" s="110" t="s">
        <v>867</v>
      </c>
    </row>
    <row r="644" spans="1:37" ht="28.5" customHeight="1" x14ac:dyDescent="0.25">
      <c r="A644" s="459"/>
      <c r="B644" s="110"/>
      <c r="C644" s="445"/>
      <c r="D644" s="410"/>
      <c r="E644" s="99"/>
      <c r="F644" s="99"/>
      <c r="G644" s="99"/>
      <c r="H644" s="99"/>
      <c r="I644" s="99"/>
      <c r="J644" s="99"/>
      <c r="K644" s="99"/>
      <c r="L644" s="99"/>
      <c r="M644" s="99"/>
      <c r="N644" s="99"/>
      <c r="O644" s="99"/>
      <c r="P644" s="99"/>
      <c r="Q644" s="99"/>
      <c r="R644" s="110"/>
      <c r="S644" s="110"/>
      <c r="T644" s="110"/>
      <c r="U644" s="99"/>
      <c r="V644" s="99"/>
      <c r="W644" s="99"/>
      <c r="X644" s="436"/>
      <c r="Y644" s="110"/>
      <c r="Z644" s="99"/>
      <c r="AA644" s="99"/>
      <c r="AB644" s="99"/>
      <c r="AC644" s="99"/>
      <c r="AD644" s="99"/>
      <c r="AE644" s="99"/>
      <c r="AF644" s="99"/>
      <c r="AG644" s="99" t="s">
        <v>8987</v>
      </c>
      <c r="AH644" s="110" t="s">
        <v>8997</v>
      </c>
      <c r="AI644" s="110">
        <v>0.06</v>
      </c>
      <c r="AJ644" s="110">
        <v>1986</v>
      </c>
      <c r="AK644" s="110" t="s">
        <v>8357</v>
      </c>
    </row>
    <row r="645" spans="1:37" ht="28.5" customHeight="1" x14ac:dyDescent="0.25">
      <c r="A645" s="459"/>
      <c r="B645" s="110"/>
      <c r="C645" s="445"/>
      <c r="D645" s="410"/>
      <c r="E645" s="99"/>
      <c r="F645" s="99"/>
      <c r="G645" s="99"/>
      <c r="H645" s="99"/>
      <c r="I645" s="99"/>
      <c r="J645" s="99"/>
      <c r="K645" s="99"/>
      <c r="L645" s="99"/>
      <c r="M645" s="99"/>
      <c r="N645" s="99"/>
      <c r="O645" s="99"/>
      <c r="P645" s="99"/>
      <c r="Q645" s="99"/>
      <c r="R645" s="110"/>
      <c r="S645" s="110"/>
      <c r="T645" s="110"/>
      <c r="U645" s="99"/>
      <c r="V645" s="99"/>
      <c r="W645" s="99"/>
      <c r="X645" s="436"/>
      <c r="Y645" s="110"/>
      <c r="Z645" s="99"/>
      <c r="AA645" s="99"/>
      <c r="AB645" s="99"/>
      <c r="AC645" s="99"/>
      <c r="AD645" s="99"/>
      <c r="AE645" s="99"/>
      <c r="AF645" s="99"/>
      <c r="AG645" s="99" t="s">
        <v>8987</v>
      </c>
      <c r="AH645" s="110" t="s">
        <v>8998</v>
      </c>
      <c r="AI645" s="110">
        <v>7.0000000000000007E-2</v>
      </c>
      <c r="AJ645" s="110">
        <v>1986</v>
      </c>
      <c r="AK645" s="110" t="s">
        <v>7002</v>
      </c>
    </row>
    <row r="646" spans="1:37" ht="15.75" customHeight="1" x14ac:dyDescent="0.25">
      <c r="A646" s="461"/>
      <c r="B646" s="462"/>
      <c r="C646" s="462"/>
      <c r="D646" s="462"/>
      <c r="E646" s="462"/>
      <c r="F646" s="462"/>
      <c r="G646" s="462"/>
      <c r="H646" s="462"/>
      <c r="I646" s="462"/>
      <c r="J646" s="462"/>
      <c r="K646" s="462"/>
      <c r="L646" s="462"/>
      <c r="M646" s="462"/>
      <c r="N646" s="462"/>
      <c r="O646" s="462"/>
      <c r="P646" s="462"/>
      <c r="Q646" s="462"/>
      <c r="R646" s="462"/>
      <c r="S646" s="462"/>
      <c r="T646" s="462"/>
      <c r="U646" s="462"/>
      <c r="V646" s="462"/>
      <c r="W646" s="462"/>
      <c r="X646" s="463"/>
      <c r="Y646" s="462"/>
      <c r="Z646" s="462"/>
      <c r="AA646" s="462"/>
      <c r="AB646" s="462"/>
      <c r="AC646" s="462"/>
      <c r="AD646" s="462"/>
      <c r="AE646" s="462"/>
      <c r="AF646" s="462"/>
      <c r="AG646" s="462"/>
      <c r="AH646" s="462"/>
      <c r="AI646" s="462"/>
      <c r="AJ646" s="462"/>
      <c r="AK646" s="462"/>
    </row>
    <row r="647" spans="1:37" ht="28.5" customHeight="1" x14ac:dyDescent="0.25">
      <c r="A647" s="459">
        <v>52</v>
      </c>
      <c r="B647" s="459"/>
      <c r="C647" s="459" t="s">
        <v>8999</v>
      </c>
      <c r="D647" s="410"/>
      <c r="E647" s="99"/>
      <c r="F647" s="99"/>
      <c r="G647" s="99"/>
      <c r="H647" s="99"/>
      <c r="I647" s="99"/>
      <c r="J647" s="99"/>
      <c r="K647" s="99"/>
      <c r="L647" s="99"/>
      <c r="M647" s="99" t="s">
        <v>9000</v>
      </c>
      <c r="N647" s="110" t="s">
        <v>9001</v>
      </c>
      <c r="O647" s="110">
        <v>0.49</v>
      </c>
      <c r="P647" s="110">
        <v>1980</v>
      </c>
      <c r="Q647" s="110" t="s">
        <v>9002</v>
      </c>
      <c r="R647" s="99"/>
      <c r="S647" s="99"/>
      <c r="T647" s="99"/>
      <c r="U647" s="99"/>
      <c r="V647" s="99"/>
      <c r="W647" s="99"/>
      <c r="X647" s="436"/>
      <c r="Y647" s="110"/>
      <c r="Z647" s="99"/>
      <c r="AA647" s="99"/>
      <c r="AB647" s="99"/>
      <c r="AC647" s="99"/>
      <c r="AD647" s="99"/>
      <c r="AE647" s="99"/>
      <c r="AF647" s="99"/>
      <c r="AG647" s="99"/>
      <c r="AH647" s="110"/>
      <c r="AI647" s="110"/>
      <c r="AJ647" s="110"/>
      <c r="AK647" s="110"/>
    </row>
    <row r="648" spans="1:37" ht="28.5" customHeight="1" x14ac:dyDescent="0.25">
      <c r="A648" s="459"/>
      <c r="B648" s="110"/>
      <c r="C648" s="445"/>
      <c r="D648" s="410"/>
      <c r="E648" s="99"/>
      <c r="F648" s="99"/>
      <c r="G648" s="99"/>
      <c r="H648" s="99"/>
      <c r="I648" s="99"/>
      <c r="J648" s="99"/>
      <c r="K648" s="99"/>
      <c r="L648" s="99"/>
      <c r="M648" s="99"/>
      <c r="N648" s="99"/>
      <c r="O648" s="99"/>
      <c r="P648" s="99"/>
      <c r="Q648" s="99"/>
      <c r="R648" s="110" t="s">
        <v>6143</v>
      </c>
      <c r="S648" s="110" t="s">
        <v>9003</v>
      </c>
      <c r="T648" s="99">
        <v>1980</v>
      </c>
      <c r="U648" s="110" t="s">
        <v>1642</v>
      </c>
      <c r="V648" s="110">
        <f>2*400</f>
        <v>800</v>
      </c>
      <c r="W648" s="110"/>
      <c r="X648" s="409"/>
      <c r="Y648" s="110"/>
      <c r="Z648" s="99"/>
      <c r="AA648" s="99"/>
      <c r="AB648" s="99"/>
      <c r="AC648" s="99"/>
      <c r="AD648" s="99"/>
      <c r="AE648" s="99"/>
      <c r="AF648" s="99"/>
      <c r="AG648" s="99"/>
      <c r="AH648" s="110"/>
      <c r="AI648" s="110"/>
      <c r="AJ648" s="110"/>
      <c r="AK648" s="110"/>
    </row>
    <row r="649" spans="1:37" ht="28.5" customHeight="1" x14ac:dyDescent="0.25">
      <c r="A649" s="459"/>
      <c r="B649" s="110"/>
      <c r="C649" s="445"/>
      <c r="D649" s="410"/>
      <c r="E649" s="99"/>
      <c r="F649" s="99"/>
      <c r="G649" s="99"/>
      <c r="H649" s="99"/>
      <c r="I649" s="99"/>
      <c r="J649" s="99"/>
      <c r="K649" s="99"/>
      <c r="L649" s="99"/>
      <c r="M649" s="99"/>
      <c r="N649" s="99"/>
      <c r="O649" s="99"/>
      <c r="P649" s="99"/>
      <c r="Q649" s="99"/>
      <c r="R649" s="110"/>
      <c r="S649" s="110"/>
      <c r="T649" s="110"/>
      <c r="U649" s="99"/>
      <c r="V649" s="99"/>
      <c r="W649" s="99" t="s">
        <v>9004</v>
      </c>
      <c r="X649" s="436">
        <f>Z649+AI649</f>
        <v>0.22600000000000001</v>
      </c>
      <c r="Y649" s="110" t="s">
        <v>9005</v>
      </c>
      <c r="Z649" s="110">
        <v>0.20300000000000001</v>
      </c>
      <c r="AA649" s="110">
        <v>1980</v>
      </c>
      <c r="AB649" s="110" t="s">
        <v>9006</v>
      </c>
      <c r="AC649" s="110">
        <v>6</v>
      </c>
      <c r="AD649" s="110" t="s">
        <v>7725</v>
      </c>
      <c r="AE649" s="110" t="s">
        <v>7725</v>
      </c>
      <c r="AF649" s="110">
        <v>6</v>
      </c>
      <c r="AG649" s="110" t="s">
        <v>9004</v>
      </c>
      <c r="AH649" s="110" t="s">
        <v>9007</v>
      </c>
      <c r="AI649" s="110">
        <v>2.3E-2</v>
      </c>
      <c r="AJ649" s="110">
        <v>1980</v>
      </c>
      <c r="AK649" s="110" t="s">
        <v>9008</v>
      </c>
    </row>
    <row r="650" spans="1:37" ht="28.5" customHeight="1" x14ac:dyDescent="0.25">
      <c r="A650" s="459"/>
      <c r="B650" s="110"/>
      <c r="C650" s="445"/>
      <c r="D650" s="410"/>
      <c r="E650" s="99"/>
      <c r="F650" s="99"/>
      <c r="G650" s="99"/>
      <c r="H650" s="99"/>
      <c r="I650" s="99"/>
      <c r="J650" s="99"/>
      <c r="K650" s="99"/>
      <c r="L650" s="99"/>
      <c r="M650" s="99"/>
      <c r="N650" s="99"/>
      <c r="O650" s="99"/>
      <c r="P650" s="99"/>
      <c r="Q650" s="99"/>
      <c r="R650" s="110"/>
      <c r="S650" s="110"/>
      <c r="T650" s="110"/>
      <c r="U650" s="99"/>
      <c r="V650" s="99"/>
      <c r="W650" s="99" t="s">
        <v>9004</v>
      </c>
      <c r="X650" s="436">
        <f>Z650+AI650</f>
        <v>0.13200000000000001</v>
      </c>
      <c r="Y650" s="110" t="s">
        <v>9009</v>
      </c>
      <c r="Z650" s="110">
        <v>0.107</v>
      </c>
      <c r="AA650" s="110">
        <v>1980</v>
      </c>
      <c r="AB650" s="110" t="s">
        <v>8214</v>
      </c>
      <c r="AC650" s="110">
        <v>5</v>
      </c>
      <c r="AD650" s="110" t="s">
        <v>7725</v>
      </c>
      <c r="AE650" s="110" t="s">
        <v>7725</v>
      </c>
      <c r="AF650" s="110">
        <v>5</v>
      </c>
      <c r="AG650" s="110" t="s">
        <v>9004</v>
      </c>
      <c r="AH650" s="110" t="s">
        <v>9010</v>
      </c>
      <c r="AI650" s="110">
        <v>2.5000000000000001E-2</v>
      </c>
      <c r="AJ650" s="110">
        <v>1980</v>
      </c>
      <c r="AK650" s="110" t="s">
        <v>9008</v>
      </c>
    </row>
    <row r="651" spans="1:37" ht="28.5" customHeight="1" x14ac:dyDescent="0.25">
      <c r="A651" s="459"/>
      <c r="B651" s="110"/>
      <c r="C651" s="445"/>
      <c r="D651" s="410"/>
      <c r="E651" s="99"/>
      <c r="F651" s="99"/>
      <c r="G651" s="99"/>
      <c r="H651" s="99"/>
      <c r="I651" s="99"/>
      <c r="J651" s="99"/>
      <c r="K651" s="99"/>
      <c r="L651" s="99"/>
      <c r="M651" s="99"/>
      <c r="N651" s="99"/>
      <c r="O651" s="99"/>
      <c r="P651" s="99"/>
      <c r="Q651" s="99"/>
      <c r="R651" s="110"/>
      <c r="S651" s="110"/>
      <c r="T651" s="110"/>
      <c r="U651" s="99"/>
      <c r="V651" s="99"/>
      <c r="W651" s="110" t="s">
        <v>9011</v>
      </c>
      <c r="X651" s="436">
        <f>Z651+AI651</f>
        <v>0.111</v>
      </c>
      <c r="Y651" s="110" t="s">
        <v>9012</v>
      </c>
      <c r="Z651" s="110">
        <v>6.5000000000000002E-2</v>
      </c>
      <c r="AA651" s="110">
        <v>2020</v>
      </c>
      <c r="AB651" s="110" t="s">
        <v>9013</v>
      </c>
      <c r="AC651" s="110" t="s">
        <v>7725</v>
      </c>
      <c r="AD651" s="110" t="s">
        <v>7725</v>
      </c>
      <c r="AE651" s="110">
        <v>3</v>
      </c>
      <c r="AF651" s="110">
        <v>3</v>
      </c>
      <c r="AG651" s="110"/>
      <c r="AH651" s="110" t="s">
        <v>9014</v>
      </c>
      <c r="AI651" s="110">
        <v>4.5999999999999999E-2</v>
      </c>
      <c r="AJ651" s="110">
        <v>2020</v>
      </c>
      <c r="AK651" s="110" t="s">
        <v>9015</v>
      </c>
    </row>
    <row r="652" spans="1:37" ht="28.5" customHeight="1" x14ac:dyDescent="0.25">
      <c r="A652" s="459"/>
      <c r="B652" s="110"/>
      <c r="C652" s="445"/>
      <c r="D652" s="410"/>
      <c r="E652" s="99"/>
      <c r="F652" s="99"/>
      <c r="G652" s="99"/>
      <c r="H652" s="99"/>
      <c r="I652" s="99"/>
      <c r="J652" s="99"/>
      <c r="K652" s="99"/>
      <c r="L652" s="99"/>
      <c r="M652" s="99"/>
      <c r="N652" s="99"/>
      <c r="O652" s="99"/>
      <c r="P652" s="99"/>
      <c r="Q652" s="99"/>
      <c r="R652" s="110"/>
      <c r="S652" s="110"/>
      <c r="T652" s="110"/>
      <c r="U652" s="99"/>
      <c r="V652" s="99"/>
      <c r="W652" s="99"/>
      <c r="X652" s="436"/>
      <c r="Y652" s="110"/>
      <c r="Z652" s="99"/>
      <c r="AA652" s="99"/>
      <c r="AB652" s="99"/>
      <c r="AC652" s="99"/>
      <c r="AD652" s="99"/>
      <c r="AE652" s="99"/>
      <c r="AF652" s="99"/>
      <c r="AG652" s="99" t="s">
        <v>9016</v>
      </c>
      <c r="AH652" s="110" t="s">
        <v>9017</v>
      </c>
      <c r="AI652" s="110">
        <v>0.08</v>
      </c>
      <c r="AJ652" s="110">
        <v>1981</v>
      </c>
      <c r="AK652" s="110" t="s">
        <v>9018</v>
      </c>
    </row>
    <row r="653" spans="1:37" ht="28.5" customHeight="1" x14ac:dyDescent="0.25">
      <c r="A653" s="459"/>
      <c r="B653" s="110"/>
      <c r="C653" s="445"/>
      <c r="D653" s="410"/>
      <c r="E653" s="99"/>
      <c r="F653" s="99"/>
      <c r="G653" s="99"/>
      <c r="H653" s="99"/>
      <c r="I653" s="99"/>
      <c r="J653" s="99"/>
      <c r="K653" s="99"/>
      <c r="L653" s="99"/>
      <c r="M653" s="99"/>
      <c r="N653" s="99"/>
      <c r="O653" s="99"/>
      <c r="P653" s="99"/>
      <c r="Q653" s="99"/>
      <c r="R653" s="110"/>
      <c r="S653" s="110"/>
      <c r="T653" s="110"/>
      <c r="U653" s="99"/>
      <c r="V653" s="99"/>
      <c r="W653" s="99"/>
      <c r="X653" s="436"/>
      <c r="Y653" s="110"/>
      <c r="Z653" s="99"/>
      <c r="AA653" s="99"/>
      <c r="AB653" s="99"/>
      <c r="AC653" s="99"/>
      <c r="AD653" s="99"/>
      <c r="AE653" s="99"/>
      <c r="AF653" s="99"/>
      <c r="AG653" s="99" t="s">
        <v>9016</v>
      </c>
      <c r="AH653" s="110" t="s">
        <v>9019</v>
      </c>
      <c r="AI653" s="110">
        <v>0.06</v>
      </c>
      <c r="AJ653" s="110">
        <v>1981</v>
      </c>
      <c r="AK653" s="110" t="s">
        <v>7773</v>
      </c>
    </row>
    <row r="654" spans="1:37" ht="28.5" customHeight="1" x14ac:dyDescent="0.25">
      <c r="A654" s="459"/>
      <c r="B654" s="110"/>
      <c r="C654" s="445"/>
      <c r="D654" s="410"/>
      <c r="E654" s="99"/>
      <c r="F654" s="99"/>
      <c r="G654" s="99"/>
      <c r="H654" s="99"/>
      <c r="I654" s="99"/>
      <c r="J654" s="99"/>
      <c r="K654" s="99"/>
      <c r="L654" s="99"/>
      <c r="M654" s="99"/>
      <c r="N654" s="99"/>
      <c r="O654" s="99"/>
      <c r="P654" s="99"/>
      <c r="Q654" s="99"/>
      <c r="R654" s="110"/>
      <c r="S654" s="110"/>
      <c r="T654" s="110"/>
      <c r="U654" s="99"/>
      <c r="V654" s="99"/>
      <c r="W654" s="99"/>
      <c r="X654" s="436"/>
      <c r="Y654" s="110"/>
      <c r="Z654" s="99"/>
      <c r="AA654" s="99"/>
      <c r="AB654" s="99"/>
      <c r="AC654" s="99"/>
      <c r="AD654" s="99"/>
      <c r="AE654" s="99"/>
      <c r="AF654" s="99"/>
      <c r="AG654" s="99" t="s">
        <v>9016</v>
      </c>
      <c r="AH654" s="110" t="s">
        <v>9020</v>
      </c>
      <c r="AI654" s="110">
        <v>0.12</v>
      </c>
      <c r="AJ654" s="110">
        <v>1981</v>
      </c>
      <c r="AK654" s="110" t="s">
        <v>9021</v>
      </c>
    </row>
    <row r="655" spans="1:37" ht="28.5" customHeight="1" x14ac:dyDescent="0.25">
      <c r="A655" s="459"/>
      <c r="B655" s="110"/>
      <c r="C655" s="445"/>
      <c r="D655" s="410"/>
      <c r="E655" s="99"/>
      <c r="F655" s="99"/>
      <c r="G655" s="99"/>
      <c r="H655" s="99"/>
      <c r="I655" s="99"/>
      <c r="J655" s="99"/>
      <c r="K655" s="99"/>
      <c r="L655" s="99"/>
      <c r="M655" s="99"/>
      <c r="N655" s="99"/>
      <c r="O655" s="99"/>
      <c r="P655" s="99"/>
      <c r="Q655" s="99"/>
      <c r="R655" s="110"/>
      <c r="S655" s="110"/>
      <c r="T655" s="110"/>
      <c r="U655" s="99"/>
      <c r="V655" s="99"/>
      <c r="W655" s="99"/>
      <c r="X655" s="436"/>
      <c r="Y655" s="110"/>
      <c r="Z655" s="99"/>
      <c r="AA655" s="99"/>
      <c r="AB655" s="99"/>
      <c r="AC655" s="99"/>
      <c r="AD655" s="99"/>
      <c r="AE655" s="99"/>
      <c r="AF655" s="99"/>
      <c r="AG655" s="99" t="s">
        <v>9016</v>
      </c>
      <c r="AH655" s="110" t="s">
        <v>9022</v>
      </c>
      <c r="AI655" s="110">
        <v>7.0000000000000007E-2</v>
      </c>
      <c r="AJ655" s="110">
        <v>1981</v>
      </c>
      <c r="AK655" s="110" t="s">
        <v>32</v>
      </c>
    </row>
    <row r="656" spans="1:37" ht="28.5" customHeight="1" x14ac:dyDescent="0.25">
      <c r="A656" s="459"/>
      <c r="B656" s="110"/>
      <c r="C656" s="445"/>
      <c r="D656" s="410"/>
      <c r="E656" s="99"/>
      <c r="F656" s="99"/>
      <c r="G656" s="99"/>
      <c r="H656" s="99"/>
      <c r="I656" s="99"/>
      <c r="J656" s="99"/>
      <c r="K656" s="99"/>
      <c r="L656" s="99"/>
      <c r="M656" s="99"/>
      <c r="N656" s="99"/>
      <c r="O656" s="99"/>
      <c r="P656" s="99"/>
      <c r="Q656" s="99"/>
      <c r="R656" s="110"/>
      <c r="S656" s="110"/>
      <c r="T656" s="110"/>
      <c r="U656" s="99"/>
      <c r="V656" s="99"/>
      <c r="W656" s="99"/>
      <c r="X656" s="436"/>
      <c r="Y656" s="110"/>
      <c r="Z656" s="99"/>
      <c r="AA656" s="99"/>
      <c r="AB656" s="99"/>
      <c r="AC656" s="99"/>
      <c r="AD656" s="99"/>
      <c r="AE656" s="99"/>
      <c r="AF656" s="99"/>
      <c r="AG656" s="99" t="s">
        <v>9016</v>
      </c>
      <c r="AH656" s="110" t="s">
        <v>9023</v>
      </c>
      <c r="AI656" s="110">
        <v>0.08</v>
      </c>
      <c r="AJ656" s="110">
        <v>1981</v>
      </c>
      <c r="AK656" s="110" t="s">
        <v>8246</v>
      </c>
    </row>
    <row r="657" spans="1:37" ht="28.5" customHeight="1" x14ac:dyDescent="0.25">
      <c r="A657" s="459"/>
      <c r="B657" s="110"/>
      <c r="C657" s="445"/>
      <c r="D657" s="410"/>
      <c r="E657" s="99"/>
      <c r="F657" s="99"/>
      <c r="G657" s="99"/>
      <c r="H657" s="99"/>
      <c r="I657" s="99"/>
      <c r="J657" s="99"/>
      <c r="K657" s="99"/>
      <c r="L657" s="99"/>
      <c r="M657" s="99"/>
      <c r="N657" s="99"/>
      <c r="O657" s="99"/>
      <c r="P657" s="99"/>
      <c r="Q657" s="99"/>
      <c r="R657" s="110"/>
      <c r="S657" s="110"/>
      <c r="T657" s="110"/>
      <c r="U657" s="99"/>
      <c r="V657" s="99"/>
      <c r="W657" s="99"/>
      <c r="X657" s="436"/>
      <c r="Y657" s="110"/>
      <c r="Z657" s="99"/>
      <c r="AA657" s="99"/>
      <c r="AB657" s="99"/>
      <c r="AC657" s="99"/>
      <c r="AD657" s="99"/>
      <c r="AE657" s="99"/>
      <c r="AF657" s="99"/>
      <c r="AG657" s="99" t="s">
        <v>9016</v>
      </c>
      <c r="AH657" s="110" t="s">
        <v>9024</v>
      </c>
      <c r="AI657" s="110">
        <v>0.14000000000000001</v>
      </c>
      <c r="AJ657" s="110">
        <v>1981</v>
      </c>
      <c r="AK657" s="110" t="s">
        <v>7773</v>
      </c>
    </row>
    <row r="658" spans="1:37" ht="28.5" customHeight="1" x14ac:dyDescent="0.25">
      <c r="A658" s="459"/>
      <c r="B658" s="110"/>
      <c r="C658" s="445"/>
      <c r="D658" s="410"/>
      <c r="E658" s="99"/>
      <c r="F658" s="99"/>
      <c r="G658" s="99"/>
      <c r="H658" s="99"/>
      <c r="I658" s="99"/>
      <c r="J658" s="99"/>
      <c r="K658" s="99"/>
      <c r="L658" s="99"/>
      <c r="M658" s="99"/>
      <c r="N658" s="99"/>
      <c r="O658" s="99"/>
      <c r="P658" s="99"/>
      <c r="Q658" s="99"/>
      <c r="R658" s="110"/>
      <c r="S658" s="110"/>
      <c r="T658" s="110"/>
      <c r="U658" s="99"/>
      <c r="V658" s="99"/>
      <c r="W658" s="99"/>
      <c r="X658" s="436"/>
      <c r="Y658" s="110"/>
      <c r="Z658" s="99"/>
      <c r="AA658" s="99"/>
      <c r="AB658" s="99"/>
      <c r="AC658" s="99"/>
      <c r="AD658" s="99"/>
      <c r="AE658" s="99"/>
      <c r="AF658" s="99"/>
      <c r="AG658" s="99" t="s">
        <v>9016</v>
      </c>
      <c r="AH658" s="110" t="s">
        <v>9025</v>
      </c>
      <c r="AI658" s="110">
        <v>0.08</v>
      </c>
      <c r="AJ658" s="110">
        <v>1981</v>
      </c>
      <c r="AK658" s="110" t="s">
        <v>9021</v>
      </c>
    </row>
    <row r="659" spans="1:37" ht="28.5" customHeight="1" x14ac:dyDescent="0.25">
      <c r="A659" s="459"/>
      <c r="B659" s="110"/>
      <c r="C659" s="445"/>
      <c r="D659" s="410"/>
      <c r="E659" s="99"/>
      <c r="F659" s="99"/>
      <c r="G659" s="99"/>
      <c r="H659" s="99"/>
      <c r="I659" s="99"/>
      <c r="J659" s="99"/>
      <c r="K659" s="99"/>
      <c r="L659" s="99"/>
      <c r="M659" s="99"/>
      <c r="N659" s="99"/>
      <c r="O659" s="99"/>
      <c r="P659" s="99"/>
      <c r="Q659" s="99"/>
      <c r="R659" s="110"/>
      <c r="S659" s="110"/>
      <c r="T659" s="110"/>
      <c r="U659" s="99"/>
      <c r="V659" s="99"/>
      <c r="W659" s="99"/>
      <c r="X659" s="436"/>
      <c r="Y659" s="110"/>
      <c r="Z659" s="99"/>
      <c r="AA659" s="99"/>
      <c r="AB659" s="99"/>
      <c r="AC659" s="99"/>
      <c r="AD659" s="99"/>
      <c r="AE659" s="99"/>
      <c r="AF659" s="99"/>
      <c r="AG659" s="99" t="s">
        <v>9016</v>
      </c>
      <c r="AH659" s="110" t="s">
        <v>9026</v>
      </c>
      <c r="AI659" s="110">
        <v>0.05</v>
      </c>
      <c r="AJ659" s="110">
        <v>1981</v>
      </c>
      <c r="AK659" s="110" t="s">
        <v>9027</v>
      </c>
    </row>
    <row r="660" spans="1:37" ht="28.5" customHeight="1" x14ac:dyDescent="0.25">
      <c r="A660" s="459"/>
      <c r="B660" s="110"/>
      <c r="C660" s="445"/>
      <c r="D660" s="410"/>
      <c r="E660" s="99"/>
      <c r="F660" s="99"/>
      <c r="G660" s="99"/>
      <c r="H660" s="99"/>
      <c r="I660" s="99"/>
      <c r="J660" s="99"/>
      <c r="K660" s="99"/>
      <c r="L660" s="99"/>
      <c r="M660" s="99"/>
      <c r="N660" s="99"/>
      <c r="O660" s="99"/>
      <c r="P660" s="99"/>
      <c r="Q660" s="99"/>
      <c r="R660" s="110"/>
      <c r="S660" s="110"/>
      <c r="T660" s="110"/>
      <c r="U660" s="99"/>
      <c r="V660" s="99"/>
      <c r="W660" s="99"/>
      <c r="X660" s="436"/>
      <c r="Y660" s="110"/>
      <c r="Z660" s="99"/>
      <c r="AA660" s="99"/>
      <c r="AB660" s="99"/>
      <c r="AC660" s="99"/>
      <c r="AD660" s="99"/>
      <c r="AE660" s="99"/>
      <c r="AF660" s="99"/>
      <c r="AG660" s="99" t="s">
        <v>9016</v>
      </c>
      <c r="AH660" s="110" t="s">
        <v>9028</v>
      </c>
      <c r="AI660" s="110">
        <v>0.16</v>
      </c>
      <c r="AJ660" s="110">
        <v>1981</v>
      </c>
      <c r="AK660" s="110" t="s">
        <v>9029</v>
      </c>
    </row>
    <row r="661" spans="1:37" ht="28.5" customHeight="1" x14ac:dyDescent="0.25">
      <c r="A661" s="459"/>
      <c r="B661" s="110"/>
      <c r="C661" s="445"/>
      <c r="D661" s="410"/>
      <c r="E661" s="99"/>
      <c r="F661" s="99"/>
      <c r="G661" s="99"/>
      <c r="H661" s="99"/>
      <c r="I661" s="99"/>
      <c r="J661" s="99"/>
      <c r="K661" s="99"/>
      <c r="L661" s="99"/>
      <c r="M661" s="99"/>
      <c r="N661" s="99"/>
      <c r="O661" s="99"/>
      <c r="P661" s="99"/>
      <c r="Q661" s="99"/>
      <c r="R661" s="110"/>
      <c r="S661" s="110"/>
      <c r="T661" s="110"/>
      <c r="U661" s="99"/>
      <c r="V661" s="99"/>
      <c r="W661" s="99"/>
      <c r="X661" s="436"/>
      <c r="Y661" s="110"/>
      <c r="Z661" s="99"/>
      <c r="AA661" s="99"/>
      <c r="AB661" s="99"/>
      <c r="AC661" s="99"/>
      <c r="AD661" s="99"/>
      <c r="AE661" s="99"/>
      <c r="AF661" s="99"/>
      <c r="AG661" s="99" t="s">
        <v>9016</v>
      </c>
      <c r="AH661" s="110" t="s">
        <v>9030</v>
      </c>
      <c r="AI661" s="110">
        <v>0.06</v>
      </c>
      <c r="AJ661" s="110">
        <v>1981</v>
      </c>
      <c r="AK661" s="110" t="s">
        <v>9021</v>
      </c>
    </row>
    <row r="662" spans="1:37" ht="28.5" customHeight="1" x14ac:dyDescent="0.25">
      <c r="A662" s="459"/>
      <c r="B662" s="110"/>
      <c r="C662" s="445"/>
      <c r="D662" s="410"/>
      <c r="E662" s="99"/>
      <c r="F662" s="99"/>
      <c r="G662" s="99"/>
      <c r="H662" s="99"/>
      <c r="I662" s="99"/>
      <c r="J662" s="99"/>
      <c r="K662" s="99"/>
      <c r="L662" s="99"/>
      <c r="M662" s="99"/>
      <c r="N662" s="99"/>
      <c r="O662" s="99"/>
      <c r="P662" s="99"/>
      <c r="Q662" s="99"/>
      <c r="R662" s="110"/>
      <c r="S662" s="110"/>
      <c r="T662" s="110"/>
      <c r="U662" s="99"/>
      <c r="V662" s="99"/>
      <c r="W662" s="99"/>
      <c r="X662" s="436"/>
      <c r="Y662" s="110"/>
      <c r="Z662" s="99"/>
      <c r="AA662" s="99"/>
      <c r="AB662" s="99"/>
      <c r="AC662" s="99"/>
      <c r="AD662" s="99"/>
      <c r="AE662" s="99"/>
      <c r="AF662" s="99"/>
      <c r="AG662" s="99" t="s">
        <v>9016</v>
      </c>
      <c r="AH662" s="110" t="s">
        <v>9031</v>
      </c>
      <c r="AI662" s="110">
        <v>0.14000000000000001</v>
      </c>
      <c r="AJ662" s="110">
        <v>2011</v>
      </c>
      <c r="AK662" s="110" t="s">
        <v>385</v>
      </c>
    </row>
    <row r="663" spans="1:37" ht="28.5" customHeight="1" x14ac:dyDescent="0.25">
      <c r="A663" s="459"/>
      <c r="B663" s="110"/>
      <c r="C663" s="445"/>
      <c r="D663" s="410"/>
      <c r="E663" s="99"/>
      <c r="F663" s="99"/>
      <c r="G663" s="99"/>
      <c r="H663" s="99"/>
      <c r="I663" s="99"/>
      <c r="J663" s="99"/>
      <c r="K663" s="99"/>
      <c r="L663" s="99"/>
      <c r="M663" s="99"/>
      <c r="N663" s="99"/>
      <c r="O663" s="99"/>
      <c r="P663" s="99"/>
      <c r="Q663" s="99"/>
      <c r="R663" s="110"/>
      <c r="S663" s="110"/>
      <c r="T663" s="110"/>
      <c r="U663" s="99"/>
      <c r="V663" s="99"/>
      <c r="W663" s="99"/>
      <c r="X663" s="436"/>
      <c r="Y663" s="110"/>
      <c r="Z663" s="99"/>
      <c r="AA663" s="99"/>
      <c r="AB663" s="99"/>
      <c r="AC663" s="99"/>
      <c r="AD663" s="99"/>
      <c r="AE663" s="99"/>
      <c r="AF663" s="99"/>
      <c r="AG663" s="99" t="s">
        <v>9016</v>
      </c>
      <c r="AH663" s="110" t="s">
        <v>9032</v>
      </c>
      <c r="AI663" s="110">
        <v>7.0000000000000007E-2</v>
      </c>
      <c r="AJ663" s="110">
        <v>2011</v>
      </c>
      <c r="AK663" s="110" t="s">
        <v>4605</v>
      </c>
    </row>
    <row r="664" spans="1:37" ht="28.5" customHeight="1" x14ac:dyDescent="0.25">
      <c r="A664" s="459"/>
      <c r="B664" s="110"/>
      <c r="C664" s="445"/>
      <c r="D664" s="410"/>
      <c r="E664" s="99"/>
      <c r="F664" s="99"/>
      <c r="G664" s="99"/>
      <c r="H664" s="99"/>
      <c r="I664" s="99"/>
      <c r="J664" s="99"/>
      <c r="K664" s="99"/>
      <c r="L664" s="99"/>
      <c r="M664" s="99"/>
      <c r="N664" s="99"/>
      <c r="O664" s="99"/>
      <c r="P664" s="99"/>
      <c r="Q664" s="99"/>
      <c r="R664" s="110"/>
      <c r="S664" s="110"/>
      <c r="T664" s="110"/>
      <c r="U664" s="99"/>
      <c r="V664" s="99"/>
      <c r="W664" s="99"/>
      <c r="X664" s="436"/>
      <c r="Y664" s="110"/>
      <c r="Z664" s="99"/>
      <c r="AA664" s="99"/>
      <c r="AB664" s="99"/>
      <c r="AC664" s="99"/>
      <c r="AD664" s="99"/>
      <c r="AE664" s="99"/>
      <c r="AF664" s="99"/>
      <c r="AG664" s="99" t="s">
        <v>9016</v>
      </c>
      <c r="AH664" s="110" t="s">
        <v>9033</v>
      </c>
      <c r="AI664" s="110">
        <v>0.06</v>
      </c>
      <c r="AJ664" s="110">
        <v>1981</v>
      </c>
      <c r="AK664" s="110" t="s">
        <v>9027</v>
      </c>
    </row>
    <row r="665" spans="1:37" ht="15.75" customHeight="1" x14ac:dyDescent="0.25">
      <c r="A665" s="461"/>
      <c r="B665" s="462"/>
      <c r="C665" s="462"/>
      <c r="D665" s="462"/>
      <c r="E665" s="462"/>
      <c r="F665" s="462"/>
      <c r="G665" s="462"/>
      <c r="H665" s="462"/>
      <c r="I665" s="462"/>
      <c r="J665" s="462"/>
      <c r="K665" s="462"/>
      <c r="L665" s="462"/>
      <c r="M665" s="462"/>
      <c r="N665" s="462"/>
      <c r="O665" s="462"/>
      <c r="P665" s="462"/>
      <c r="Q665" s="462"/>
      <c r="R665" s="462"/>
      <c r="S665" s="462"/>
      <c r="T665" s="462"/>
      <c r="U665" s="462"/>
      <c r="V665" s="462"/>
      <c r="W665" s="462"/>
      <c r="X665" s="463"/>
      <c r="Y665" s="462"/>
      <c r="Z665" s="462"/>
      <c r="AA665" s="462"/>
      <c r="AB665" s="462"/>
      <c r="AC665" s="462"/>
      <c r="AD665" s="462"/>
      <c r="AE665" s="462"/>
      <c r="AF665" s="462"/>
      <c r="AG665" s="462"/>
      <c r="AH665" s="462"/>
      <c r="AI665" s="462"/>
      <c r="AJ665" s="462"/>
      <c r="AK665" s="462"/>
    </row>
    <row r="666" spans="1:37" ht="28.5" customHeight="1" x14ac:dyDescent="0.25">
      <c r="A666" s="459">
        <v>53</v>
      </c>
      <c r="B666" s="459"/>
      <c r="C666" s="459" t="s">
        <v>9034</v>
      </c>
      <c r="D666" s="410"/>
      <c r="E666" s="99"/>
      <c r="F666" s="99"/>
      <c r="G666" s="99"/>
      <c r="H666" s="99"/>
      <c r="I666" s="99"/>
      <c r="J666" s="99"/>
      <c r="K666" s="99"/>
      <c r="L666" s="99"/>
      <c r="M666" s="99" t="s">
        <v>9035</v>
      </c>
      <c r="N666" s="110" t="s">
        <v>9036</v>
      </c>
      <c r="O666" s="110">
        <v>0.13500000000000001</v>
      </c>
      <c r="P666" s="110">
        <v>1983</v>
      </c>
      <c r="Q666" s="110" t="s">
        <v>7002</v>
      </c>
      <c r="R666" s="110"/>
      <c r="S666" s="110"/>
      <c r="T666" s="110"/>
      <c r="U666" s="99"/>
      <c r="V666" s="99"/>
      <c r="W666" s="99"/>
      <c r="X666" s="436"/>
      <c r="Y666" s="110"/>
      <c r="Z666" s="99"/>
      <c r="AA666" s="99"/>
      <c r="AB666" s="99"/>
      <c r="AC666" s="99"/>
      <c r="AD666" s="99"/>
      <c r="AE666" s="99"/>
      <c r="AF666" s="99"/>
      <c r="AG666" s="99"/>
      <c r="AH666" s="110"/>
      <c r="AI666" s="110"/>
      <c r="AJ666" s="110"/>
      <c r="AK666" s="110"/>
    </row>
    <row r="667" spans="1:37" ht="28.5" customHeight="1" x14ac:dyDescent="0.25">
      <c r="A667" s="459"/>
      <c r="B667" s="110"/>
      <c r="C667" s="445"/>
      <c r="D667" s="410"/>
      <c r="E667" s="99"/>
      <c r="F667" s="99"/>
      <c r="G667" s="99"/>
      <c r="H667" s="99"/>
      <c r="I667" s="99"/>
      <c r="J667" s="99"/>
      <c r="K667" s="99"/>
      <c r="L667" s="99"/>
      <c r="M667" s="99"/>
      <c r="N667" s="99"/>
      <c r="O667" s="99"/>
      <c r="P667" s="99"/>
      <c r="Q667" s="99"/>
      <c r="R667" s="110" t="s">
        <v>9037</v>
      </c>
      <c r="S667" s="110" t="s">
        <v>9038</v>
      </c>
      <c r="T667" s="99">
        <v>1960</v>
      </c>
      <c r="U667" s="110" t="s">
        <v>1642</v>
      </c>
      <c r="V667" s="110">
        <v>630</v>
      </c>
      <c r="W667" s="110"/>
      <c r="X667" s="409"/>
      <c r="Y667" s="110"/>
      <c r="Z667" s="99"/>
      <c r="AA667" s="99"/>
      <c r="AB667" s="99"/>
      <c r="AC667" s="99"/>
      <c r="AD667" s="99"/>
      <c r="AE667" s="99"/>
      <c r="AF667" s="99"/>
      <c r="AG667" s="99"/>
      <c r="AH667" s="110"/>
      <c r="AI667" s="110"/>
      <c r="AJ667" s="110"/>
      <c r="AK667" s="110"/>
    </row>
    <row r="668" spans="1:37" ht="28.5" customHeight="1" x14ac:dyDescent="0.25">
      <c r="A668" s="459"/>
      <c r="B668" s="110"/>
      <c r="C668" s="445"/>
      <c r="D668" s="410"/>
      <c r="E668" s="99"/>
      <c r="F668" s="99"/>
      <c r="G668" s="99"/>
      <c r="H668" s="99"/>
      <c r="I668" s="99"/>
      <c r="J668" s="99"/>
      <c r="K668" s="99"/>
      <c r="L668" s="99"/>
      <c r="M668" s="99"/>
      <c r="N668" s="99"/>
      <c r="O668" s="99"/>
      <c r="P668" s="99"/>
      <c r="Q668" s="99"/>
      <c r="R668" s="110"/>
      <c r="S668" s="110"/>
      <c r="T668" s="110"/>
      <c r="U668" s="99"/>
      <c r="V668" s="99"/>
      <c r="W668" s="99"/>
      <c r="X668" s="436"/>
      <c r="Y668" s="110"/>
      <c r="Z668" s="99"/>
      <c r="AA668" s="99"/>
      <c r="AB668" s="99"/>
      <c r="AC668" s="99"/>
      <c r="AD668" s="99"/>
      <c r="AE668" s="99"/>
      <c r="AF668" s="99"/>
      <c r="AG668" s="99" t="s">
        <v>4161</v>
      </c>
      <c r="AH668" s="110" t="s">
        <v>9039</v>
      </c>
      <c r="AI668" s="110">
        <v>0.14499999999999999</v>
      </c>
      <c r="AJ668" s="110">
        <v>1968</v>
      </c>
      <c r="AK668" s="110" t="s">
        <v>9040</v>
      </c>
    </row>
    <row r="669" spans="1:37" ht="28.5" customHeight="1" x14ac:dyDescent="0.25">
      <c r="A669" s="459"/>
      <c r="B669" s="110"/>
      <c r="C669" s="445"/>
      <c r="D669" s="410"/>
      <c r="E669" s="99"/>
      <c r="F669" s="99"/>
      <c r="G669" s="99"/>
      <c r="H669" s="99"/>
      <c r="I669" s="99"/>
      <c r="J669" s="99"/>
      <c r="K669" s="99"/>
      <c r="L669" s="99"/>
      <c r="M669" s="99"/>
      <c r="N669" s="99"/>
      <c r="O669" s="99"/>
      <c r="P669" s="99"/>
      <c r="Q669" s="99"/>
      <c r="R669" s="110"/>
      <c r="S669" s="110"/>
      <c r="T669" s="110"/>
      <c r="U669" s="99"/>
      <c r="V669" s="99"/>
      <c r="W669" s="99"/>
      <c r="X669" s="436"/>
      <c r="Y669" s="110"/>
      <c r="Z669" s="99"/>
      <c r="AA669" s="99"/>
      <c r="AB669" s="99"/>
      <c r="AC669" s="99"/>
      <c r="AD669" s="99"/>
      <c r="AE669" s="99"/>
      <c r="AF669" s="99"/>
      <c r="AG669" s="99" t="s">
        <v>4161</v>
      </c>
      <c r="AH669" s="110" t="s">
        <v>9041</v>
      </c>
      <c r="AI669" s="110">
        <v>0.08</v>
      </c>
      <c r="AJ669" s="110">
        <v>1971</v>
      </c>
      <c r="AK669" s="110" t="s">
        <v>9042</v>
      </c>
    </row>
    <row r="670" spans="1:37" ht="28.5" customHeight="1" x14ac:dyDescent="0.25">
      <c r="A670" s="459"/>
      <c r="B670" s="110"/>
      <c r="C670" s="445"/>
      <c r="D670" s="410"/>
      <c r="E670" s="99"/>
      <c r="F670" s="99"/>
      <c r="G670" s="99"/>
      <c r="H670" s="99"/>
      <c r="I670" s="99"/>
      <c r="J670" s="99"/>
      <c r="K670" s="99"/>
      <c r="L670" s="99"/>
      <c r="M670" s="99"/>
      <c r="N670" s="99"/>
      <c r="O670" s="99"/>
      <c r="P670" s="99"/>
      <c r="Q670" s="99"/>
      <c r="R670" s="110"/>
      <c r="S670" s="110"/>
      <c r="T670" s="110"/>
      <c r="U670" s="99"/>
      <c r="V670" s="99"/>
      <c r="W670" s="99"/>
      <c r="X670" s="436"/>
      <c r="Y670" s="110"/>
      <c r="Z670" s="99"/>
      <c r="AA670" s="99"/>
      <c r="AB670" s="99"/>
      <c r="AC670" s="99"/>
      <c r="AD670" s="99"/>
      <c r="AE670" s="99"/>
      <c r="AF670" s="99"/>
      <c r="AG670" s="99" t="s">
        <v>4161</v>
      </c>
      <c r="AH670" s="110" t="s">
        <v>9043</v>
      </c>
      <c r="AI670" s="110">
        <v>0.1</v>
      </c>
      <c r="AJ670" s="110">
        <v>1970</v>
      </c>
      <c r="AK670" s="110" t="s">
        <v>9044</v>
      </c>
    </row>
    <row r="671" spans="1:37" ht="28.5" customHeight="1" x14ac:dyDescent="0.25">
      <c r="A671" s="459"/>
      <c r="B671" s="110"/>
      <c r="C671" s="445"/>
      <c r="D671" s="410"/>
      <c r="E671" s="99"/>
      <c r="F671" s="99"/>
      <c r="G671" s="99"/>
      <c r="H671" s="99"/>
      <c r="I671" s="99"/>
      <c r="J671" s="99"/>
      <c r="K671" s="99"/>
      <c r="L671" s="99"/>
      <c r="M671" s="99"/>
      <c r="N671" s="99"/>
      <c r="O671" s="99"/>
      <c r="P671" s="99"/>
      <c r="Q671" s="99"/>
      <c r="R671" s="110"/>
      <c r="S671" s="110"/>
      <c r="T671" s="110"/>
      <c r="U671" s="99"/>
      <c r="V671" s="99"/>
      <c r="W671" s="99"/>
      <c r="X671" s="436"/>
      <c r="Y671" s="110"/>
      <c r="Z671" s="99"/>
      <c r="AA671" s="99"/>
      <c r="AB671" s="99"/>
      <c r="AC671" s="99"/>
      <c r="AD671" s="99"/>
      <c r="AE671" s="99"/>
      <c r="AF671" s="99"/>
      <c r="AG671" s="99" t="s">
        <v>4161</v>
      </c>
      <c r="AH671" s="110" t="s">
        <v>9045</v>
      </c>
      <c r="AI671" s="110">
        <v>0.13</v>
      </c>
      <c r="AJ671" s="110">
        <v>1962</v>
      </c>
      <c r="AK671" s="110" t="s">
        <v>9046</v>
      </c>
    </row>
    <row r="672" spans="1:37" ht="28.5" customHeight="1" x14ac:dyDescent="0.25">
      <c r="A672" s="459"/>
      <c r="B672" s="110"/>
      <c r="C672" s="445"/>
      <c r="D672" s="410"/>
      <c r="E672" s="99"/>
      <c r="F672" s="99"/>
      <c r="G672" s="99"/>
      <c r="H672" s="99"/>
      <c r="I672" s="99"/>
      <c r="J672" s="99"/>
      <c r="K672" s="99"/>
      <c r="L672" s="99"/>
      <c r="M672" s="99"/>
      <c r="N672" s="99"/>
      <c r="O672" s="99"/>
      <c r="P672" s="99"/>
      <c r="Q672" s="99"/>
      <c r="R672" s="110"/>
      <c r="S672" s="110"/>
      <c r="T672" s="110"/>
      <c r="U672" s="99"/>
      <c r="V672" s="99"/>
      <c r="W672" s="99"/>
      <c r="X672" s="436"/>
      <c r="Y672" s="110"/>
      <c r="Z672" s="99"/>
      <c r="AA672" s="99"/>
      <c r="AB672" s="99"/>
      <c r="AC672" s="99"/>
      <c r="AD672" s="99"/>
      <c r="AE672" s="99"/>
      <c r="AF672" s="99"/>
      <c r="AG672" s="99" t="s">
        <v>4161</v>
      </c>
      <c r="AH672" s="110" t="s">
        <v>9047</v>
      </c>
      <c r="AI672" s="110">
        <v>0.11</v>
      </c>
      <c r="AJ672" s="110">
        <v>1969</v>
      </c>
      <c r="AK672" s="110" t="s">
        <v>9048</v>
      </c>
    </row>
    <row r="673" spans="1:37" ht="28.5" customHeight="1" x14ac:dyDescent="0.25">
      <c r="A673" s="459"/>
      <c r="B673" s="110"/>
      <c r="C673" s="445"/>
      <c r="D673" s="410"/>
      <c r="E673" s="99"/>
      <c r="F673" s="99"/>
      <c r="G673" s="99"/>
      <c r="H673" s="99"/>
      <c r="I673" s="99"/>
      <c r="J673" s="99"/>
      <c r="K673" s="99"/>
      <c r="L673" s="99"/>
      <c r="M673" s="99"/>
      <c r="N673" s="99"/>
      <c r="O673" s="99"/>
      <c r="P673" s="99"/>
      <c r="Q673" s="99"/>
      <c r="R673" s="110"/>
      <c r="S673" s="110"/>
      <c r="T673" s="110"/>
      <c r="U673" s="99"/>
      <c r="V673" s="99"/>
      <c r="W673" s="99"/>
      <c r="X673" s="436"/>
      <c r="Y673" s="110"/>
      <c r="Z673" s="99"/>
      <c r="AA673" s="99"/>
      <c r="AB673" s="99"/>
      <c r="AC673" s="99"/>
      <c r="AD673" s="99"/>
      <c r="AE673" s="99"/>
      <c r="AF673" s="99"/>
      <c r="AG673" s="99" t="s">
        <v>4161</v>
      </c>
      <c r="AH673" s="110" t="s">
        <v>9049</v>
      </c>
      <c r="AI673" s="110">
        <v>0.06</v>
      </c>
      <c r="AJ673" s="110">
        <v>2014</v>
      </c>
      <c r="AK673" s="110" t="s">
        <v>385</v>
      </c>
    </row>
    <row r="674" spans="1:37" ht="28.5" customHeight="1" x14ac:dyDescent="0.25">
      <c r="A674" s="459"/>
      <c r="B674" s="110"/>
      <c r="C674" s="445"/>
      <c r="D674" s="410"/>
      <c r="E674" s="99"/>
      <c r="F674" s="99"/>
      <c r="G674" s="99"/>
      <c r="H674" s="99"/>
      <c r="I674" s="99"/>
      <c r="J674" s="99"/>
      <c r="K674" s="99"/>
      <c r="L674" s="99"/>
      <c r="M674" s="99"/>
      <c r="N674" s="99"/>
      <c r="O674" s="99"/>
      <c r="P674" s="99"/>
      <c r="Q674" s="99"/>
      <c r="R674" s="110"/>
      <c r="S674" s="110"/>
      <c r="T674" s="110"/>
      <c r="U674" s="99"/>
      <c r="V674" s="99"/>
      <c r="W674" s="99"/>
      <c r="X674" s="436"/>
      <c r="Y674" s="110"/>
      <c r="Z674" s="99"/>
      <c r="AA674" s="99"/>
      <c r="AB674" s="99"/>
      <c r="AC674" s="99"/>
      <c r="AD674" s="99"/>
      <c r="AE674" s="99"/>
      <c r="AF674" s="99"/>
      <c r="AG674" s="99" t="s">
        <v>4161</v>
      </c>
      <c r="AH674" s="110" t="s">
        <v>9050</v>
      </c>
      <c r="AI674" s="110">
        <v>5.5E-2</v>
      </c>
      <c r="AJ674" s="110">
        <v>1986</v>
      </c>
      <c r="AK674" s="110" t="s">
        <v>9051</v>
      </c>
    </row>
    <row r="675" spans="1:37" ht="28.5" customHeight="1" x14ac:dyDescent="0.25">
      <c r="A675" s="459"/>
      <c r="B675" s="110"/>
      <c r="C675" s="445"/>
      <c r="D675" s="410"/>
      <c r="E675" s="99"/>
      <c r="F675" s="99"/>
      <c r="G675" s="99"/>
      <c r="H675" s="99"/>
      <c r="I675" s="99"/>
      <c r="J675" s="99"/>
      <c r="K675" s="99"/>
      <c r="L675" s="99"/>
      <c r="M675" s="99"/>
      <c r="N675" s="99"/>
      <c r="O675" s="99"/>
      <c r="P675" s="99"/>
      <c r="Q675" s="99"/>
      <c r="R675" s="110"/>
      <c r="S675" s="110"/>
      <c r="T675" s="110"/>
      <c r="U675" s="99"/>
      <c r="V675" s="99"/>
      <c r="W675" s="99"/>
      <c r="X675" s="436"/>
      <c r="Y675" s="110"/>
      <c r="Z675" s="99"/>
      <c r="AA675" s="99"/>
      <c r="AB675" s="99"/>
      <c r="AC675" s="99"/>
      <c r="AD675" s="99"/>
      <c r="AE675" s="99"/>
      <c r="AF675" s="99"/>
      <c r="AG675" s="99" t="s">
        <v>4161</v>
      </c>
      <c r="AH675" s="110" t="s">
        <v>9052</v>
      </c>
      <c r="AI675" s="110">
        <v>0.15</v>
      </c>
      <c r="AJ675" s="110">
        <v>1967</v>
      </c>
      <c r="AK675" s="110" t="s">
        <v>9053</v>
      </c>
    </row>
    <row r="676" spans="1:37" ht="28.5" customHeight="1" x14ac:dyDescent="0.25">
      <c r="A676" s="459"/>
      <c r="B676" s="110"/>
      <c r="C676" s="445"/>
      <c r="D676" s="410"/>
      <c r="E676" s="99"/>
      <c r="F676" s="99"/>
      <c r="G676" s="99"/>
      <c r="H676" s="99"/>
      <c r="I676" s="99"/>
      <c r="J676" s="99"/>
      <c r="K676" s="99"/>
      <c r="L676" s="99"/>
      <c r="M676" s="99"/>
      <c r="N676" s="99"/>
      <c r="O676" s="99"/>
      <c r="P676" s="99"/>
      <c r="Q676" s="99"/>
      <c r="R676" s="110"/>
      <c r="S676" s="110"/>
      <c r="T676" s="110"/>
      <c r="U676" s="99"/>
      <c r="V676" s="99"/>
      <c r="W676" s="99"/>
      <c r="X676" s="436"/>
      <c r="Y676" s="110"/>
      <c r="Z676" s="99"/>
      <c r="AA676" s="99"/>
      <c r="AB676" s="99"/>
      <c r="AC676" s="99"/>
      <c r="AD676" s="99"/>
      <c r="AE676" s="99"/>
      <c r="AF676" s="99"/>
      <c r="AG676" s="99" t="s">
        <v>4161</v>
      </c>
      <c r="AH676" s="110" t="s">
        <v>9054</v>
      </c>
      <c r="AI676" s="110">
        <v>0.15</v>
      </c>
      <c r="AJ676" s="110">
        <v>2014</v>
      </c>
      <c r="AK676" s="110" t="s">
        <v>385</v>
      </c>
    </row>
    <row r="677" spans="1:37" ht="28.5" customHeight="1" x14ac:dyDescent="0.25">
      <c r="A677" s="459"/>
      <c r="B677" s="110"/>
      <c r="C677" s="445"/>
      <c r="D677" s="410"/>
      <c r="E677" s="99"/>
      <c r="F677" s="99"/>
      <c r="G677" s="99"/>
      <c r="H677" s="99"/>
      <c r="I677" s="99"/>
      <c r="J677" s="99"/>
      <c r="K677" s="99"/>
      <c r="L677" s="99"/>
      <c r="M677" s="99"/>
      <c r="N677" s="99"/>
      <c r="O677" s="99"/>
      <c r="P677" s="99"/>
      <c r="Q677" s="99"/>
      <c r="R677" s="110"/>
      <c r="S677" s="110"/>
      <c r="T677" s="110"/>
      <c r="U677" s="99"/>
      <c r="V677" s="99"/>
      <c r="W677" s="99"/>
      <c r="X677" s="436"/>
      <c r="Y677" s="110"/>
      <c r="Z677" s="99"/>
      <c r="AA677" s="99"/>
      <c r="AB677" s="99"/>
      <c r="AC677" s="99"/>
      <c r="AD677" s="99"/>
      <c r="AE677" s="99"/>
      <c r="AF677" s="99"/>
      <c r="AG677" s="99" t="s">
        <v>9055</v>
      </c>
      <c r="AH677" s="110" t="s">
        <v>9056</v>
      </c>
      <c r="AI677" s="110">
        <v>8.7999999999999995E-2</v>
      </c>
      <c r="AJ677" s="110">
        <v>2015</v>
      </c>
      <c r="AK677" s="110" t="s">
        <v>385</v>
      </c>
    </row>
    <row r="678" spans="1:37" ht="28.5" customHeight="1" x14ac:dyDescent="0.25">
      <c r="A678" s="459"/>
      <c r="B678" s="110"/>
      <c r="C678" s="445"/>
      <c r="D678" s="410"/>
      <c r="E678" s="99"/>
      <c r="F678" s="99"/>
      <c r="G678" s="99"/>
      <c r="H678" s="99"/>
      <c r="I678" s="99"/>
      <c r="J678" s="99"/>
      <c r="K678" s="99"/>
      <c r="L678" s="99"/>
      <c r="M678" s="99"/>
      <c r="N678" s="99"/>
      <c r="O678" s="99"/>
      <c r="P678" s="99"/>
      <c r="Q678" s="99"/>
      <c r="R678" s="110"/>
      <c r="S678" s="110"/>
      <c r="T678" s="110"/>
      <c r="U678" s="99"/>
      <c r="V678" s="99"/>
      <c r="W678" s="99"/>
      <c r="X678" s="436"/>
      <c r="Y678" s="110"/>
      <c r="Z678" s="99"/>
      <c r="AA678" s="99"/>
      <c r="AB678" s="99"/>
      <c r="AC678" s="99"/>
      <c r="AD678" s="99"/>
      <c r="AE678" s="99"/>
      <c r="AF678" s="99"/>
      <c r="AG678" s="99" t="s">
        <v>4161</v>
      </c>
      <c r="AH678" s="110" t="s">
        <v>9057</v>
      </c>
      <c r="AI678" s="110">
        <v>0.1</v>
      </c>
      <c r="AJ678" s="110">
        <v>2014</v>
      </c>
      <c r="AK678" s="110" t="s">
        <v>385</v>
      </c>
    </row>
    <row r="679" spans="1:37" ht="28.5" customHeight="1" x14ac:dyDescent="0.25">
      <c r="A679" s="459"/>
      <c r="B679" s="110"/>
      <c r="C679" s="445"/>
      <c r="D679" s="410"/>
      <c r="E679" s="99"/>
      <c r="F679" s="99"/>
      <c r="G679" s="99"/>
      <c r="H679" s="99"/>
      <c r="I679" s="99"/>
      <c r="J679" s="99"/>
      <c r="K679" s="99"/>
      <c r="L679" s="99"/>
      <c r="M679" s="99"/>
      <c r="N679" s="99"/>
      <c r="O679" s="99"/>
      <c r="P679" s="99"/>
      <c r="Q679" s="99"/>
      <c r="R679" s="110"/>
      <c r="S679" s="110"/>
      <c r="T679" s="110"/>
      <c r="U679" s="99"/>
      <c r="V679" s="99"/>
      <c r="W679" s="99"/>
      <c r="X679" s="436"/>
      <c r="Y679" s="110"/>
      <c r="Z679" s="99"/>
      <c r="AA679" s="99"/>
      <c r="AB679" s="99"/>
      <c r="AC679" s="99"/>
      <c r="AD679" s="99"/>
      <c r="AE679" s="99"/>
      <c r="AF679" s="99"/>
      <c r="AG679" s="99" t="s">
        <v>4161</v>
      </c>
      <c r="AH679" s="110" t="s">
        <v>9058</v>
      </c>
      <c r="AI679" s="110">
        <v>5.0000000000000001E-3</v>
      </c>
      <c r="AJ679" s="110">
        <v>1970</v>
      </c>
      <c r="AK679" s="110" t="s">
        <v>9059</v>
      </c>
    </row>
    <row r="680" spans="1:37" ht="39" customHeight="1" x14ac:dyDescent="0.25">
      <c r="A680" s="459"/>
      <c r="B680" s="110"/>
      <c r="C680" s="445"/>
      <c r="D680" s="410"/>
      <c r="E680" s="99"/>
      <c r="F680" s="99"/>
      <c r="G680" s="99"/>
      <c r="H680" s="99"/>
      <c r="I680" s="99"/>
      <c r="J680" s="99"/>
      <c r="K680" s="99"/>
      <c r="L680" s="99"/>
      <c r="M680" s="99"/>
      <c r="N680" s="99"/>
      <c r="O680" s="99"/>
      <c r="P680" s="99"/>
      <c r="Q680" s="99"/>
      <c r="R680" s="110"/>
      <c r="S680" s="110"/>
      <c r="T680" s="110"/>
      <c r="U680" s="99"/>
      <c r="V680" s="99"/>
      <c r="W680" s="99"/>
      <c r="X680" s="436"/>
      <c r="Y680" s="110"/>
      <c r="Z680" s="99"/>
      <c r="AA680" s="99"/>
      <c r="AB680" s="99"/>
      <c r="AC680" s="99"/>
      <c r="AD680" s="99"/>
      <c r="AE680" s="99"/>
      <c r="AF680" s="99"/>
      <c r="AG680" s="99" t="s">
        <v>4161</v>
      </c>
      <c r="AH680" s="110" t="s">
        <v>9060</v>
      </c>
      <c r="AI680" s="110">
        <v>7.0000000000000007E-2</v>
      </c>
      <c r="AJ680" s="110">
        <v>1986</v>
      </c>
      <c r="AK680" s="110" t="s">
        <v>1404</v>
      </c>
    </row>
    <row r="681" spans="1:37" ht="28.5" customHeight="1" x14ac:dyDescent="0.25">
      <c r="A681" s="459"/>
      <c r="B681" s="110"/>
      <c r="C681" s="445"/>
      <c r="D681" s="410"/>
      <c r="E681" s="99"/>
      <c r="F681" s="99"/>
      <c r="G681" s="99"/>
      <c r="H681" s="99"/>
      <c r="I681" s="99"/>
      <c r="J681" s="99"/>
      <c r="K681" s="99"/>
      <c r="L681" s="99"/>
      <c r="M681" s="99"/>
      <c r="N681" s="99"/>
      <c r="O681" s="99"/>
      <c r="P681" s="99"/>
      <c r="Q681" s="99"/>
      <c r="R681" s="110"/>
      <c r="S681" s="110"/>
      <c r="T681" s="110"/>
      <c r="U681" s="99"/>
      <c r="V681" s="99"/>
      <c r="W681" s="99"/>
      <c r="X681" s="436"/>
      <c r="Y681" s="110"/>
      <c r="Z681" s="99"/>
      <c r="AA681" s="99"/>
      <c r="AB681" s="99"/>
      <c r="AC681" s="99"/>
      <c r="AD681" s="99"/>
      <c r="AE681" s="99"/>
      <c r="AF681" s="99"/>
      <c r="AG681" s="99" t="s">
        <v>4161</v>
      </c>
      <c r="AH681" s="110" t="s">
        <v>9061</v>
      </c>
      <c r="AI681" s="110">
        <v>9.1999999999999998E-2</v>
      </c>
      <c r="AJ681" s="110">
        <v>2005</v>
      </c>
      <c r="AK681" s="110" t="s">
        <v>385</v>
      </c>
    </row>
    <row r="682" spans="1:37" ht="28.5" customHeight="1" x14ac:dyDescent="0.25">
      <c r="A682" s="459"/>
      <c r="B682" s="110"/>
      <c r="C682" s="445"/>
      <c r="D682" s="410"/>
      <c r="E682" s="99"/>
      <c r="F682" s="99"/>
      <c r="G682" s="99"/>
      <c r="H682" s="99"/>
      <c r="I682" s="99"/>
      <c r="J682" s="99"/>
      <c r="K682" s="99"/>
      <c r="L682" s="99"/>
      <c r="M682" s="99"/>
      <c r="N682" s="99"/>
      <c r="O682" s="99"/>
      <c r="P682" s="99"/>
      <c r="Q682" s="99"/>
      <c r="R682" s="110"/>
      <c r="S682" s="110"/>
      <c r="T682" s="110"/>
      <c r="U682" s="99"/>
      <c r="V682" s="99"/>
      <c r="W682" s="99"/>
      <c r="X682" s="436"/>
      <c r="Y682" s="110"/>
      <c r="Z682" s="99"/>
      <c r="AA682" s="99"/>
      <c r="AB682" s="99"/>
      <c r="AC682" s="99"/>
      <c r="AD682" s="99"/>
      <c r="AE682" s="99"/>
      <c r="AF682" s="99"/>
      <c r="AG682" s="99" t="s">
        <v>4161</v>
      </c>
      <c r="AH682" s="110" t="s">
        <v>9062</v>
      </c>
      <c r="AI682" s="110">
        <v>0.06</v>
      </c>
      <c r="AJ682" s="110">
        <v>2008</v>
      </c>
      <c r="AK682" s="110" t="s">
        <v>164</v>
      </c>
    </row>
    <row r="683" spans="1:37" ht="39" customHeight="1" x14ac:dyDescent="0.25">
      <c r="A683" s="459"/>
      <c r="B683" s="110"/>
      <c r="C683" s="445"/>
      <c r="D683" s="410"/>
      <c r="E683" s="99"/>
      <c r="F683" s="99"/>
      <c r="G683" s="99"/>
      <c r="H683" s="99"/>
      <c r="I683" s="99"/>
      <c r="J683" s="99"/>
      <c r="K683" s="99"/>
      <c r="L683" s="99"/>
      <c r="M683" s="99"/>
      <c r="N683" s="99"/>
      <c r="O683" s="99"/>
      <c r="P683" s="99"/>
      <c r="Q683" s="99"/>
      <c r="R683" s="110"/>
      <c r="S683" s="110"/>
      <c r="T683" s="110"/>
      <c r="U683" s="99"/>
      <c r="V683" s="99"/>
      <c r="W683" s="99"/>
      <c r="X683" s="436"/>
      <c r="Y683" s="110"/>
      <c r="Z683" s="99"/>
      <c r="AA683" s="99"/>
      <c r="AB683" s="99"/>
      <c r="AC683" s="99"/>
      <c r="AD683" s="99"/>
      <c r="AE683" s="99"/>
      <c r="AF683" s="99"/>
      <c r="AG683" s="99" t="s">
        <v>4161</v>
      </c>
      <c r="AH683" s="110" t="s">
        <v>9063</v>
      </c>
      <c r="AI683" s="110">
        <v>0.105</v>
      </c>
      <c r="AJ683" s="110">
        <v>2014</v>
      </c>
      <c r="AK683" s="110" t="s">
        <v>385</v>
      </c>
    </row>
    <row r="684" spans="1:37" ht="28.5" customHeight="1" x14ac:dyDescent="0.25">
      <c r="A684" s="459"/>
      <c r="B684" s="110"/>
      <c r="C684" s="445"/>
      <c r="D684" s="410"/>
      <c r="E684" s="99"/>
      <c r="F684" s="99"/>
      <c r="G684" s="99"/>
      <c r="H684" s="99"/>
      <c r="I684" s="99"/>
      <c r="J684" s="99"/>
      <c r="K684" s="99"/>
      <c r="L684" s="99"/>
      <c r="M684" s="99"/>
      <c r="N684" s="99"/>
      <c r="O684" s="99"/>
      <c r="P684" s="99"/>
      <c r="Q684" s="99"/>
      <c r="R684" s="110"/>
      <c r="S684" s="110"/>
      <c r="T684" s="110"/>
      <c r="U684" s="99"/>
      <c r="V684" s="99"/>
      <c r="W684" s="99"/>
      <c r="X684" s="436"/>
      <c r="Y684" s="110"/>
      <c r="Z684" s="99"/>
      <c r="AA684" s="99"/>
      <c r="AB684" s="99"/>
      <c r="AC684" s="99"/>
      <c r="AD684" s="99"/>
      <c r="AE684" s="99"/>
      <c r="AF684" s="99"/>
      <c r="AG684" s="99" t="s">
        <v>4161</v>
      </c>
      <c r="AH684" s="110" t="s">
        <v>9064</v>
      </c>
      <c r="AI684" s="110">
        <v>0.09</v>
      </c>
      <c r="AJ684" s="110">
        <v>1968</v>
      </c>
      <c r="AK684" s="110" t="s">
        <v>1598</v>
      </c>
    </row>
    <row r="685" spans="1:37" ht="15.75" customHeight="1" x14ac:dyDescent="0.25">
      <c r="A685" s="461"/>
      <c r="B685" s="462"/>
      <c r="C685" s="462"/>
      <c r="D685" s="462"/>
      <c r="E685" s="462"/>
      <c r="F685" s="462"/>
      <c r="G685" s="462"/>
      <c r="H685" s="462"/>
      <c r="I685" s="462"/>
      <c r="J685" s="462"/>
      <c r="K685" s="462"/>
      <c r="L685" s="462"/>
      <c r="M685" s="462"/>
      <c r="N685" s="462"/>
      <c r="O685" s="462"/>
      <c r="P685" s="462"/>
      <c r="Q685" s="462"/>
      <c r="R685" s="462"/>
      <c r="S685" s="462"/>
      <c r="T685" s="462"/>
      <c r="U685" s="462"/>
      <c r="V685" s="462"/>
      <c r="W685" s="462"/>
      <c r="X685" s="463"/>
      <c r="Y685" s="462"/>
      <c r="Z685" s="462"/>
      <c r="AA685" s="462"/>
      <c r="AB685" s="462"/>
      <c r="AC685" s="462"/>
      <c r="AD685" s="462"/>
      <c r="AE685" s="462"/>
      <c r="AF685" s="462"/>
      <c r="AG685" s="462"/>
      <c r="AH685" s="462"/>
      <c r="AI685" s="462"/>
      <c r="AJ685" s="462"/>
      <c r="AK685" s="462"/>
    </row>
    <row r="686" spans="1:37" ht="28.5" customHeight="1" x14ac:dyDescent="0.25">
      <c r="A686" s="459">
        <v>54</v>
      </c>
      <c r="B686" s="459"/>
      <c r="C686" s="459" t="s">
        <v>9065</v>
      </c>
      <c r="D686" s="410"/>
      <c r="E686" s="99"/>
      <c r="F686" s="99"/>
      <c r="G686" s="99"/>
      <c r="H686" s="99"/>
      <c r="I686" s="99"/>
      <c r="J686" s="99"/>
      <c r="K686" s="99"/>
      <c r="L686" s="99"/>
      <c r="M686" s="99" t="s">
        <v>9066</v>
      </c>
      <c r="N686" s="110" t="s">
        <v>9067</v>
      </c>
      <c r="O686" s="110">
        <v>0.45</v>
      </c>
      <c r="P686" s="110">
        <v>2020</v>
      </c>
      <c r="Q686" s="110" t="s">
        <v>9068</v>
      </c>
      <c r="R686" s="110"/>
      <c r="S686" s="110"/>
      <c r="T686" s="110"/>
      <c r="U686" s="99"/>
      <c r="V686" s="99"/>
      <c r="W686" s="99"/>
      <c r="X686" s="436"/>
      <c r="Y686" s="110"/>
      <c r="Z686" s="99"/>
      <c r="AA686" s="99"/>
      <c r="AB686" s="99"/>
      <c r="AC686" s="99"/>
      <c r="AD686" s="99"/>
      <c r="AE686" s="99"/>
      <c r="AF686" s="99"/>
      <c r="AG686" s="99"/>
      <c r="AH686" s="110"/>
      <c r="AI686" s="110"/>
      <c r="AJ686" s="110"/>
      <c r="AK686" s="110"/>
    </row>
    <row r="687" spans="1:37" ht="28.5" customHeight="1" x14ac:dyDescent="0.25">
      <c r="A687" s="459"/>
      <c r="B687" s="110"/>
      <c r="C687" s="445"/>
      <c r="D687" s="410"/>
      <c r="E687" s="99"/>
      <c r="F687" s="99"/>
      <c r="G687" s="99"/>
      <c r="H687" s="99"/>
      <c r="I687" s="99"/>
      <c r="J687" s="99"/>
      <c r="K687" s="99"/>
      <c r="L687" s="99"/>
      <c r="M687" s="99"/>
      <c r="N687" s="99"/>
      <c r="O687" s="99"/>
      <c r="P687" s="99"/>
      <c r="Q687" s="99"/>
      <c r="R687" s="110" t="s">
        <v>9069</v>
      </c>
      <c r="S687" s="110" t="s">
        <v>9070</v>
      </c>
      <c r="T687" s="99">
        <v>1972</v>
      </c>
      <c r="U687" s="110" t="s">
        <v>1642</v>
      </c>
      <c r="V687" s="110">
        <v>630</v>
      </c>
      <c r="W687" s="110"/>
      <c r="X687" s="409"/>
      <c r="Y687" s="110"/>
      <c r="Z687" s="99"/>
      <c r="AA687" s="99"/>
      <c r="AB687" s="99"/>
      <c r="AC687" s="99"/>
      <c r="AD687" s="99"/>
      <c r="AE687" s="99"/>
      <c r="AF687" s="99"/>
      <c r="AG687" s="99"/>
      <c r="AH687" s="110"/>
      <c r="AI687" s="110"/>
      <c r="AJ687" s="110"/>
      <c r="AK687" s="110"/>
    </row>
    <row r="688" spans="1:37" ht="28.5" customHeight="1" x14ac:dyDescent="0.25">
      <c r="A688" s="459"/>
      <c r="B688" s="110"/>
      <c r="C688" s="445"/>
      <c r="D688" s="410"/>
      <c r="E688" s="99"/>
      <c r="F688" s="99"/>
      <c r="G688" s="99"/>
      <c r="H688" s="99"/>
      <c r="I688" s="99"/>
      <c r="J688" s="99"/>
      <c r="K688" s="99"/>
      <c r="L688" s="99"/>
      <c r="M688" s="99"/>
      <c r="N688" s="99"/>
      <c r="O688" s="99"/>
      <c r="P688" s="99"/>
      <c r="Q688" s="99"/>
      <c r="R688" s="110"/>
      <c r="S688" s="110"/>
      <c r="T688" s="110"/>
      <c r="U688" s="99"/>
      <c r="V688" s="99"/>
      <c r="W688" s="99"/>
      <c r="X688" s="436"/>
      <c r="Y688" s="110"/>
      <c r="Z688" s="99"/>
      <c r="AA688" s="99"/>
      <c r="AB688" s="99"/>
      <c r="AC688" s="99"/>
      <c r="AD688" s="99"/>
      <c r="AE688" s="99"/>
      <c r="AF688" s="99"/>
      <c r="AG688" s="99" t="s">
        <v>9071</v>
      </c>
      <c r="AH688" s="110" t="s">
        <v>9072</v>
      </c>
      <c r="AI688" s="110">
        <v>0.09</v>
      </c>
      <c r="AJ688" s="110" t="s">
        <v>9073</v>
      </c>
      <c r="AK688" s="110" t="s">
        <v>9074</v>
      </c>
    </row>
    <row r="689" spans="1:37" ht="28.5" customHeight="1" x14ac:dyDescent="0.25">
      <c r="A689" s="459"/>
      <c r="B689" s="110"/>
      <c r="C689" s="445"/>
      <c r="D689" s="410"/>
      <c r="E689" s="99"/>
      <c r="F689" s="99"/>
      <c r="G689" s="99"/>
      <c r="H689" s="99"/>
      <c r="I689" s="99"/>
      <c r="J689" s="99"/>
      <c r="K689" s="99"/>
      <c r="L689" s="99"/>
      <c r="M689" s="99"/>
      <c r="N689" s="99"/>
      <c r="O689" s="99"/>
      <c r="P689" s="99"/>
      <c r="Q689" s="99"/>
      <c r="R689" s="110"/>
      <c r="S689" s="110"/>
      <c r="T689" s="110"/>
      <c r="U689" s="99"/>
      <c r="V689" s="99"/>
      <c r="W689" s="99"/>
      <c r="X689" s="436"/>
      <c r="Y689" s="110"/>
      <c r="Z689" s="99"/>
      <c r="AA689" s="99"/>
      <c r="AB689" s="99"/>
      <c r="AC689" s="99"/>
      <c r="AD689" s="99"/>
      <c r="AE689" s="99"/>
      <c r="AF689" s="99"/>
      <c r="AG689" s="99" t="s">
        <v>9071</v>
      </c>
      <c r="AH689" s="110" t="s">
        <v>9075</v>
      </c>
      <c r="AI689" s="110">
        <v>0.14000000000000001</v>
      </c>
      <c r="AJ689" s="110">
        <v>1972</v>
      </c>
      <c r="AK689" s="110" t="s">
        <v>9076</v>
      </c>
    </row>
    <row r="690" spans="1:37" ht="28.5" customHeight="1" x14ac:dyDescent="0.25">
      <c r="A690" s="459"/>
      <c r="B690" s="110"/>
      <c r="C690" s="445"/>
      <c r="D690" s="410"/>
      <c r="E690" s="99"/>
      <c r="F690" s="99"/>
      <c r="G690" s="99"/>
      <c r="H690" s="99"/>
      <c r="I690" s="99"/>
      <c r="J690" s="99"/>
      <c r="K690" s="99"/>
      <c r="L690" s="99"/>
      <c r="M690" s="99"/>
      <c r="N690" s="99"/>
      <c r="O690" s="99"/>
      <c r="P690" s="99"/>
      <c r="Q690" s="99"/>
      <c r="R690" s="110"/>
      <c r="S690" s="110"/>
      <c r="T690" s="110"/>
      <c r="U690" s="99"/>
      <c r="V690" s="99"/>
      <c r="W690" s="99"/>
      <c r="X690" s="436"/>
      <c r="Y690" s="110"/>
      <c r="Z690" s="99"/>
      <c r="AA690" s="99"/>
      <c r="AB690" s="99"/>
      <c r="AC690" s="99"/>
      <c r="AD690" s="99"/>
      <c r="AE690" s="99"/>
      <c r="AF690" s="99"/>
      <c r="AG690" s="99" t="s">
        <v>9071</v>
      </c>
      <c r="AH690" s="110" t="s">
        <v>9077</v>
      </c>
      <c r="AI690" s="110">
        <v>0.13</v>
      </c>
      <c r="AJ690" s="110">
        <v>1972</v>
      </c>
      <c r="AK690" s="110" t="s">
        <v>9021</v>
      </c>
    </row>
    <row r="691" spans="1:37" ht="28.5" customHeight="1" x14ac:dyDescent="0.25">
      <c r="A691" s="459"/>
      <c r="B691" s="110"/>
      <c r="C691" s="445"/>
      <c r="D691" s="410"/>
      <c r="E691" s="99"/>
      <c r="F691" s="99"/>
      <c r="G691" s="99"/>
      <c r="H691" s="99"/>
      <c r="I691" s="99"/>
      <c r="J691" s="99"/>
      <c r="K691" s="99"/>
      <c r="L691" s="99"/>
      <c r="M691" s="99"/>
      <c r="N691" s="99"/>
      <c r="O691" s="99"/>
      <c r="P691" s="99"/>
      <c r="Q691" s="99"/>
      <c r="R691" s="110"/>
      <c r="S691" s="110"/>
      <c r="T691" s="110"/>
      <c r="U691" s="99"/>
      <c r="V691" s="99"/>
      <c r="W691" s="99"/>
      <c r="X691" s="436"/>
      <c r="Y691" s="110"/>
      <c r="Z691" s="99"/>
      <c r="AA691" s="99"/>
      <c r="AB691" s="99"/>
      <c r="AC691" s="99"/>
      <c r="AD691" s="99"/>
      <c r="AE691" s="99"/>
      <c r="AF691" s="99"/>
      <c r="AG691" s="99" t="s">
        <v>9071</v>
      </c>
      <c r="AH691" s="110" t="s">
        <v>9078</v>
      </c>
      <c r="AI691" s="110">
        <v>0.13400000000000001</v>
      </c>
      <c r="AJ691" s="110">
        <v>1972</v>
      </c>
      <c r="AK691" s="110" t="s">
        <v>8352</v>
      </c>
    </row>
    <row r="692" spans="1:37" ht="28.5" customHeight="1" x14ac:dyDescent="0.25">
      <c r="A692" s="459"/>
      <c r="B692" s="110"/>
      <c r="C692" s="445"/>
      <c r="D692" s="410"/>
      <c r="E692" s="99"/>
      <c r="F692" s="99"/>
      <c r="G692" s="99"/>
      <c r="H692" s="99"/>
      <c r="I692" s="99"/>
      <c r="J692" s="99"/>
      <c r="K692" s="99"/>
      <c r="L692" s="99"/>
      <c r="M692" s="99"/>
      <c r="N692" s="99"/>
      <c r="O692" s="99"/>
      <c r="P692" s="99"/>
      <c r="Q692" s="99"/>
      <c r="R692" s="110"/>
      <c r="S692" s="110"/>
      <c r="T692" s="110"/>
      <c r="U692" s="99"/>
      <c r="V692" s="99"/>
      <c r="W692" s="99"/>
      <c r="X692" s="436"/>
      <c r="Y692" s="110"/>
      <c r="Z692" s="99"/>
      <c r="AA692" s="99"/>
      <c r="AB692" s="99"/>
      <c r="AC692" s="99"/>
      <c r="AD692" s="99"/>
      <c r="AE692" s="99"/>
      <c r="AF692" s="99"/>
      <c r="AG692" s="99" t="s">
        <v>9071</v>
      </c>
      <c r="AH692" s="110" t="s">
        <v>9079</v>
      </c>
      <c r="AI692" s="110">
        <v>0.13</v>
      </c>
      <c r="AJ692" s="110">
        <v>1972</v>
      </c>
      <c r="AK692" s="110" t="s">
        <v>1598</v>
      </c>
    </row>
    <row r="693" spans="1:37" ht="28.5" customHeight="1" x14ac:dyDescent="0.25">
      <c r="A693" s="459"/>
      <c r="B693" s="110"/>
      <c r="C693" s="445"/>
      <c r="D693" s="410"/>
      <c r="E693" s="99"/>
      <c r="F693" s="99"/>
      <c r="G693" s="99"/>
      <c r="H693" s="99"/>
      <c r="I693" s="99"/>
      <c r="J693" s="99"/>
      <c r="K693" s="99"/>
      <c r="L693" s="99"/>
      <c r="M693" s="99"/>
      <c r="N693" s="99"/>
      <c r="O693" s="99"/>
      <c r="P693" s="99"/>
      <c r="Q693" s="99"/>
      <c r="R693" s="110"/>
      <c r="S693" s="110"/>
      <c r="T693" s="110"/>
      <c r="U693" s="99"/>
      <c r="V693" s="99"/>
      <c r="W693" s="99"/>
      <c r="X693" s="436"/>
      <c r="Y693" s="110"/>
      <c r="Z693" s="99"/>
      <c r="AA693" s="99"/>
      <c r="AB693" s="99"/>
      <c r="AC693" s="99"/>
      <c r="AD693" s="99"/>
      <c r="AE693" s="99"/>
      <c r="AF693" s="99"/>
      <c r="AG693" s="99" t="s">
        <v>9071</v>
      </c>
      <c r="AH693" s="110" t="s">
        <v>9080</v>
      </c>
      <c r="AI693" s="110">
        <v>0.112</v>
      </c>
      <c r="AJ693" s="110">
        <v>1972</v>
      </c>
      <c r="AK693" s="110" t="s">
        <v>9081</v>
      </c>
    </row>
    <row r="694" spans="1:37" ht="28.5" customHeight="1" x14ac:dyDescent="0.25">
      <c r="A694" s="459"/>
      <c r="B694" s="110"/>
      <c r="C694" s="445"/>
      <c r="D694" s="410"/>
      <c r="E694" s="99"/>
      <c r="F694" s="99"/>
      <c r="G694" s="99"/>
      <c r="H694" s="99"/>
      <c r="I694" s="99"/>
      <c r="J694" s="99"/>
      <c r="K694" s="99"/>
      <c r="L694" s="99"/>
      <c r="M694" s="99"/>
      <c r="N694" s="99"/>
      <c r="O694" s="99"/>
      <c r="P694" s="99"/>
      <c r="Q694" s="99"/>
      <c r="R694" s="110"/>
      <c r="S694" s="110"/>
      <c r="T694" s="110"/>
      <c r="U694" s="99"/>
      <c r="V694" s="99"/>
      <c r="W694" s="99"/>
      <c r="X694" s="436"/>
      <c r="Y694" s="110"/>
      <c r="Z694" s="99"/>
      <c r="AA694" s="99"/>
      <c r="AB694" s="99"/>
      <c r="AC694" s="99"/>
      <c r="AD694" s="99"/>
      <c r="AE694" s="99"/>
      <c r="AF694" s="99"/>
      <c r="AG694" s="99" t="s">
        <v>9071</v>
      </c>
      <c r="AH694" s="110" t="s">
        <v>9082</v>
      </c>
      <c r="AI694" s="110">
        <v>9.9000000000000005E-2</v>
      </c>
      <c r="AJ694" s="110">
        <v>2017</v>
      </c>
      <c r="AK694" s="110" t="s">
        <v>385</v>
      </c>
    </row>
    <row r="695" spans="1:37" ht="28.5" customHeight="1" x14ac:dyDescent="0.25">
      <c r="A695" s="459"/>
      <c r="B695" s="110"/>
      <c r="C695" s="445"/>
      <c r="D695" s="410"/>
      <c r="E695" s="99"/>
      <c r="F695" s="99"/>
      <c r="G695" s="99"/>
      <c r="H695" s="99"/>
      <c r="I695" s="99"/>
      <c r="J695" s="99"/>
      <c r="K695" s="99"/>
      <c r="L695" s="99"/>
      <c r="M695" s="99"/>
      <c r="N695" s="99"/>
      <c r="O695" s="99"/>
      <c r="P695" s="99"/>
      <c r="Q695" s="99"/>
      <c r="R695" s="110"/>
      <c r="S695" s="110"/>
      <c r="T695" s="110"/>
      <c r="U695" s="99"/>
      <c r="V695" s="99"/>
      <c r="W695" s="99"/>
      <c r="X695" s="436"/>
      <c r="Y695" s="110"/>
      <c r="Z695" s="99"/>
      <c r="AA695" s="99"/>
      <c r="AB695" s="99"/>
      <c r="AC695" s="99"/>
      <c r="AD695" s="99"/>
      <c r="AE695" s="99"/>
      <c r="AF695" s="99"/>
      <c r="AG695" s="99"/>
      <c r="AH695" s="110" t="s">
        <v>9083</v>
      </c>
      <c r="AI695" s="110">
        <v>0.126</v>
      </c>
      <c r="AJ695" s="110">
        <v>1972</v>
      </c>
      <c r="AK695" s="110" t="s">
        <v>9084</v>
      </c>
    </row>
    <row r="696" spans="1:37" ht="28.5" customHeight="1" x14ac:dyDescent="0.25">
      <c r="A696" s="459"/>
      <c r="B696" s="110"/>
      <c r="C696" s="445"/>
      <c r="D696" s="410"/>
      <c r="E696" s="99"/>
      <c r="F696" s="99"/>
      <c r="G696" s="99"/>
      <c r="H696" s="99"/>
      <c r="I696" s="99"/>
      <c r="J696" s="99"/>
      <c r="K696" s="99"/>
      <c r="L696" s="99"/>
      <c r="M696" s="99"/>
      <c r="N696" s="99"/>
      <c r="O696" s="99"/>
      <c r="P696" s="99"/>
      <c r="Q696" s="99"/>
      <c r="R696" s="110"/>
      <c r="S696" s="110"/>
      <c r="T696" s="110"/>
      <c r="U696" s="99"/>
      <c r="V696" s="99"/>
      <c r="W696" s="99"/>
      <c r="X696" s="436"/>
      <c r="Y696" s="110"/>
      <c r="Z696" s="99"/>
      <c r="AA696" s="99"/>
      <c r="AB696" s="99"/>
      <c r="AC696" s="99"/>
      <c r="AD696" s="99"/>
      <c r="AE696" s="99"/>
      <c r="AF696" s="99"/>
      <c r="AG696" s="99" t="s">
        <v>9071</v>
      </c>
      <c r="AH696" s="110" t="s">
        <v>9085</v>
      </c>
      <c r="AI696" s="110">
        <v>0.1</v>
      </c>
      <c r="AJ696" s="110">
        <v>1972</v>
      </c>
      <c r="AK696" s="110" t="s">
        <v>48</v>
      </c>
    </row>
    <row r="697" spans="1:37" ht="28.5" customHeight="1" x14ac:dyDescent="0.25">
      <c r="A697" s="459"/>
      <c r="B697" s="110"/>
      <c r="C697" s="445"/>
      <c r="D697" s="410"/>
      <c r="E697" s="99"/>
      <c r="F697" s="99"/>
      <c r="G697" s="99"/>
      <c r="H697" s="99"/>
      <c r="I697" s="99"/>
      <c r="J697" s="99"/>
      <c r="K697" s="99"/>
      <c r="L697" s="99"/>
      <c r="M697" s="99"/>
      <c r="N697" s="99"/>
      <c r="O697" s="99"/>
      <c r="P697" s="99"/>
      <c r="Q697" s="99"/>
      <c r="R697" s="110"/>
      <c r="S697" s="110"/>
      <c r="T697" s="110"/>
      <c r="U697" s="99"/>
      <c r="V697" s="99"/>
      <c r="W697" s="99"/>
      <c r="X697" s="436"/>
      <c r="Y697" s="110"/>
      <c r="Z697" s="99"/>
      <c r="AA697" s="99"/>
      <c r="AB697" s="99"/>
      <c r="AC697" s="99"/>
      <c r="AD697" s="99"/>
      <c r="AE697" s="99"/>
      <c r="AF697" s="99"/>
      <c r="AG697" s="99" t="s">
        <v>9071</v>
      </c>
      <c r="AH697" s="110" t="s">
        <v>9086</v>
      </c>
      <c r="AI697" s="110">
        <v>0.115</v>
      </c>
      <c r="AJ697" s="110">
        <v>1972</v>
      </c>
      <c r="AK697" s="110" t="s">
        <v>142</v>
      </c>
    </row>
    <row r="698" spans="1:37" ht="28.5" customHeight="1" x14ac:dyDescent="0.25">
      <c r="A698" s="459"/>
      <c r="B698" s="110"/>
      <c r="C698" s="445"/>
      <c r="D698" s="410"/>
      <c r="E698" s="99"/>
      <c r="F698" s="99"/>
      <c r="G698" s="99"/>
      <c r="H698" s="99"/>
      <c r="I698" s="99"/>
      <c r="J698" s="99"/>
      <c r="K698" s="99"/>
      <c r="L698" s="99"/>
      <c r="M698" s="99"/>
      <c r="N698" s="99"/>
      <c r="O698" s="99"/>
      <c r="P698" s="99"/>
      <c r="Q698" s="99"/>
      <c r="R698" s="110"/>
      <c r="S698" s="110"/>
      <c r="T698" s="110"/>
      <c r="U698" s="99"/>
      <c r="V698" s="99"/>
      <c r="W698" s="99"/>
      <c r="X698" s="436"/>
      <c r="Y698" s="110"/>
      <c r="Z698" s="99"/>
      <c r="AA698" s="99"/>
      <c r="AB698" s="99"/>
      <c r="AC698" s="99"/>
      <c r="AD698" s="99"/>
      <c r="AE698" s="99"/>
      <c r="AF698" s="99"/>
      <c r="AG698" s="99" t="s">
        <v>9071</v>
      </c>
      <c r="AH698" s="110" t="s">
        <v>9087</v>
      </c>
      <c r="AI698" s="110">
        <v>6.5000000000000002E-2</v>
      </c>
      <c r="AJ698" s="110">
        <v>1972</v>
      </c>
      <c r="AK698" s="110" t="s">
        <v>9084</v>
      </c>
    </row>
    <row r="699" spans="1:37" ht="15.75" customHeight="1" x14ac:dyDescent="0.25">
      <c r="A699" s="461"/>
      <c r="B699" s="462"/>
      <c r="C699" s="462"/>
      <c r="D699" s="462"/>
      <c r="E699" s="462"/>
      <c r="F699" s="462"/>
      <c r="G699" s="462"/>
      <c r="H699" s="462"/>
      <c r="I699" s="462"/>
      <c r="J699" s="462"/>
      <c r="K699" s="462"/>
      <c r="L699" s="462"/>
      <c r="M699" s="462"/>
      <c r="N699" s="462"/>
      <c r="O699" s="462"/>
      <c r="P699" s="462"/>
      <c r="Q699" s="462"/>
      <c r="R699" s="462"/>
      <c r="S699" s="462"/>
      <c r="T699" s="462"/>
      <c r="U699" s="462"/>
      <c r="V699" s="462"/>
      <c r="W699" s="462"/>
      <c r="X699" s="463"/>
      <c r="Y699" s="462"/>
      <c r="Z699" s="462"/>
      <c r="AA699" s="462"/>
      <c r="AB699" s="462"/>
      <c r="AC699" s="462"/>
      <c r="AD699" s="462"/>
      <c r="AE699" s="462"/>
      <c r="AF699" s="462"/>
      <c r="AG699" s="462"/>
      <c r="AH699" s="462"/>
      <c r="AI699" s="462"/>
      <c r="AJ699" s="462"/>
      <c r="AK699" s="462"/>
    </row>
    <row r="700" spans="1:37" ht="28.5" customHeight="1" x14ac:dyDescent="0.25">
      <c r="A700" s="459">
        <v>55</v>
      </c>
      <c r="B700" s="459"/>
      <c r="C700" s="459" t="s">
        <v>9088</v>
      </c>
      <c r="D700" s="410" t="s">
        <v>9089</v>
      </c>
      <c r="E700" s="110" t="s">
        <v>9090</v>
      </c>
      <c r="F700" s="110">
        <v>1.8149999999999999</v>
      </c>
      <c r="G700" s="110">
        <v>1993</v>
      </c>
      <c r="H700" s="110" t="s">
        <v>7779</v>
      </c>
      <c r="I700" s="110">
        <v>31</v>
      </c>
      <c r="J700" s="110" t="s">
        <v>7822</v>
      </c>
      <c r="K700" s="110" t="s">
        <v>7822</v>
      </c>
      <c r="L700" s="110">
        <v>31</v>
      </c>
      <c r="M700" s="110"/>
      <c r="N700" s="99"/>
      <c r="O700" s="99"/>
      <c r="P700" s="99"/>
      <c r="Q700" s="99"/>
      <c r="R700" s="110"/>
      <c r="S700" s="110"/>
      <c r="T700" s="110"/>
      <c r="U700" s="99"/>
      <c r="V700" s="99"/>
      <c r="W700" s="99"/>
      <c r="X700" s="436"/>
      <c r="Y700" s="110"/>
      <c r="Z700" s="99"/>
      <c r="AA700" s="99"/>
      <c r="AB700" s="99"/>
      <c r="AC700" s="99"/>
      <c r="AD700" s="99"/>
      <c r="AE700" s="99"/>
      <c r="AF700" s="99"/>
      <c r="AG700" s="99"/>
      <c r="AH700" s="110"/>
      <c r="AI700" s="110"/>
      <c r="AJ700" s="110"/>
      <c r="AK700" s="110"/>
    </row>
    <row r="701" spans="1:37" ht="28.5" customHeight="1" x14ac:dyDescent="0.25">
      <c r="A701" s="459"/>
      <c r="B701" s="110"/>
      <c r="C701" s="445"/>
      <c r="D701" s="410"/>
      <c r="E701" s="99"/>
      <c r="F701" s="99"/>
      <c r="G701" s="99"/>
      <c r="H701" s="99"/>
      <c r="I701" s="99"/>
      <c r="J701" s="99"/>
      <c r="K701" s="99"/>
      <c r="L701" s="99"/>
      <c r="M701" s="99" t="s">
        <v>9091</v>
      </c>
      <c r="N701" s="110" t="s">
        <v>9092</v>
      </c>
      <c r="O701" s="110">
        <v>0.28999999999999998</v>
      </c>
      <c r="P701" s="110">
        <v>2002</v>
      </c>
      <c r="Q701" s="110" t="s">
        <v>7773</v>
      </c>
      <c r="R701" s="110"/>
      <c r="S701" s="110"/>
      <c r="T701" s="110"/>
      <c r="U701" s="99"/>
      <c r="V701" s="99"/>
      <c r="W701" s="99"/>
      <c r="X701" s="436"/>
      <c r="Y701" s="110"/>
      <c r="Z701" s="99"/>
      <c r="AA701" s="99"/>
      <c r="AB701" s="99"/>
      <c r="AC701" s="99"/>
      <c r="AD701" s="99"/>
      <c r="AE701" s="99"/>
      <c r="AF701" s="99"/>
      <c r="AG701" s="99"/>
      <c r="AH701" s="110"/>
      <c r="AI701" s="110"/>
      <c r="AJ701" s="110"/>
      <c r="AK701" s="110"/>
    </row>
    <row r="702" spans="1:37" ht="28.5" customHeight="1" x14ac:dyDescent="0.25">
      <c r="A702" s="459"/>
      <c r="B702" s="110"/>
      <c r="C702" s="445"/>
      <c r="D702" s="410"/>
      <c r="E702" s="99"/>
      <c r="F702" s="99"/>
      <c r="G702" s="99"/>
      <c r="H702" s="99"/>
      <c r="I702" s="99"/>
      <c r="J702" s="99"/>
      <c r="K702" s="99"/>
      <c r="L702" s="99"/>
      <c r="M702" s="99"/>
      <c r="N702" s="99"/>
      <c r="O702" s="99"/>
      <c r="P702" s="99"/>
      <c r="Q702" s="99"/>
      <c r="R702" s="110" t="s">
        <v>9093</v>
      </c>
      <c r="S702" s="110" t="s">
        <v>9094</v>
      </c>
      <c r="T702" s="110">
        <v>1959</v>
      </c>
      <c r="U702" s="110" t="s">
        <v>1642</v>
      </c>
      <c r="V702" s="110">
        <v>400</v>
      </c>
      <c r="W702" s="110"/>
      <c r="X702" s="409"/>
      <c r="Y702" s="110"/>
      <c r="Z702" s="99"/>
      <c r="AA702" s="99"/>
      <c r="AB702" s="99"/>
      <c r="AC702" s="99"/>
      <c r="AD702" s="99"/>
      <c r="AE702" s="99"/>
      <c r="AF702" s="99"/>
      <c r="AG702" s="99"/>
      <c r="AH702" s="110"/>
      <c r="AI702" s="110"/>
      <c r="AJ702" s="110"/>
      <c r="AK702" s="110"/>
    </row>
    <row r="703" spans="1:37" ht="28.5" customHeight="1" x14ac:dyDescent="0.25">
      <c r="A703" s="459"/>
      <c r="B703" s="110"/>
      <c r="C703" s="445"/>
      <c r="D703" s="410"/>
      <c r="E703" s="99"/>
      <c r="F703" s="99"/>
      <c r="G703" s="99"/>
      <c r="H703" s="99"/>
      <c r="I703" s="99"/>
      <c r="J703" s="99"/>
      <c r="K703" s="99"/>
      <c r="L703" s="99"/>
      <c r="M703" s="99"/>
      <c r="N703" s="99"/>
      <c r="O703" s="99"/>
      <c r="P703" s="99"/>
      <c r="Q703" s="99"/>
      <c r="R703" s="110"/>
      <c r="S703" s="110"/>
      <c r="T703" s="110"/>
      <c r="U703" s="99"/>
      <c r="V703" s="99"/>
      <c r="W703" s="99" t="s">
        <v>499</v>
      </c>
      <c r="X703" s="436">
        <f>Z703+AI703</f>
        <v>0.19500000000000001</v>
      </c>
      <c r="Y703" s="110" t="s">
        <v>9095</v>
      </c>
      <c r="Z703" s="110">
        <v>0.155</v>
      </c>
      <c r="AA703" s="110">
        <v>2011</v>
      </c>
      <c r="AB703" s="110" t="s">
        <v>7739</v>
      </c>
      <c r="AC703" s="110" t="s">
        <v>7725</v>
      </c>
      <c r="AD703" s="110" t="s">
        <v>7725</v>
      </c>
      <c r="AE703" s="110">
        <v>6</v>
      </c>
      <c r="AF703" s="110">
        <v>6</v>
      </c>
      <c r="AG703" s="110" t="s">
        <v>499</v>
      </c>
      <c r="AH703" s="110" t="s">
        <v>9096</v>
      </c>
      <c r="AI703" s="110">
        <v>0.04</v>
      </c>
      <c r="AJ703" s="110">
        <v>1980</v>
      </c>
      <c r="AK703" s="110" t="s">
        <v>121</v>
      </c>
    </row>
    <row r="704" spans="1:37" ht="28.5" customHeight="1" x14ac:dyDescent="0.25">
      <c r="A704" s="459"/>
      <c r="B704" s="110"/>
      <c r="C704" s="445"/>
      <c r="D704" s="410"/>
      <c r="E704" s="99"/>
      <c r="F704" s="99"/>
      <c r="G704" s="99"/>
      <c r="H704" s="99"/>
      <c r="I704" s="99"/>
      <c r="J704" s="99"/>
      <c r="K704" s="99"/>
      <c r="L704" s="99"/>
      <c r="M704" s="99"/>
      <c r="N704" s="99"/>
      <c r="O704" s="99"/>
      <c r="P704" s="99"/>
      <c r="Q704" s="99"/>
      <c r="R704" s="110"/>
      <c r="S704" s="110"/>
      <c r="T704" s="110"/>
      <c r="U704" s="99"/>
      <c r="V704" s="99"/>
      <c r="W704" s="99" t="s">
        <v>499</v>
      </c>
      <c r="X704" s="436">
        <f>Z704+AI704</f>
        <v>0.29699999999999999</v>
      </c>
      <c r="Y704" s="110" t="s">
        <v>9097</v>
      </c>
      <c r="Z704" s="110">
        <v>0.29699999999999999</v>
      </c>
      <c r="AA704" s="110">
        <v>2005</v>
      </c>
      <c r="AB704" s="110" t="s">
        <v>9098</v>
      </c>
      <c r="AC704" s="110">
        <v>8</v>
      </c>
      <c r="AD704" s="110" t="s">
        <v>7725</v>
      </c>
      <c r="AE704" s="110" t="s">
        <v>7822</v>
      </c>
      <c r="AF704" s="110">
        <v>8</v>
      </c>
      <c r="AG704" s="110"/>
      <c r="AH704" s="110"/>
      <c r="AI704" s="110"/>
      <c r="AJ704" s="110"/>
      <c r="AK704" s="110"/>
    </row>
    <row r="705" spans="1:37" ht="28.5" customHeight="1" x14ac:dyDescent="0.25">
      <c r="A705" s="459"/>
      <c r="B705" s="110"/>
      <c r="C705" s="445"/>
      <c r="D705" s="410"/>
      <c r="E705" s="99"/>
      <c r="F705" s="99"/>
      <c r="G705" s="99"/>
      <c r="H705" s="99"/>
      <c r="I705" s="99"/>
      <c r="J705" s="99"/>
      <c r="K705" s="99"/>
      <c r="L705" s="99"/>
      <c r="M705" s="99"/>
      <c r="N705" s="99"/>
      <c r="O705" s="99"/>
      <c r="P705" s="99"/>
      <c r="Q705" s="99"/>
      <c r="R705" s="110"/>
      <c r="S705" s="110"/>
      <c r="T705" s="110"/>
      <c r="U705" s="99"/>
      <c r="V705" s="99"/>
      <c r="W705" s="99"/>
      <c r="X705" s="436"/>
      <c r="Y705" s="110"/>
      <c r="Z705" s="99"/>
      <c r="AA705" s="99"/>
      <c r="AB705" s="99"/>
      <c r="AC705" s="99"/>
      <c r="AD705" s="99"/>
      <c r="AE705" s="99"/>
      <c r="AF705" s="99"/>
      <c r="AG705" s="99" t="s">
        <v>9099</v>
      </c>
      <c r="AH705" s="110" t="s">
        <v>9100</v>
      </c>
      <c r="AI705" s="110">
        <v>0.14000000000000001</v>
      </c>
      <c r="AJ705" s="110" t="s">
        <v>9101</v>
      </c>
      <c r="AK705" s="110" t="s">
        <v>9102</v>
      </c>
    </row>
    <row r="706" spans="1:37" ht="28.5" customHeight="1" x14ac:dyDescent="0.25">
      <c r="A706" s="459"/>
      <c r="B706" s="110"/>
      <c r="C706" s="445"/>
      <c r="D706" s="410"/>
      <c r="E706" s="99"/>
      <c r="F706" s="99"/>
      <c r="G706" s="99"/>
      <c r="H706" s="99"/>
      <c r="I706" s="99"/>
      <c r="J706" s="99"/>
      <c r="K706" s="99"/>
      <c r="L706" s="99"/>
      <c r="M706" s="99"/>
      <c r="N706" s="99"/>
      <c r="O706" s="99"/>
      <c r="P706" s="99"/>
      <c r="Q706" s="99"/>
      <c r="R706" s="110"/>
      <c r="S706" s="110"/>
      <c r="T706" s="110"/>
      <c r="U706" s="99"/>
      <c r="V706" s="99"/>
      <c r="W706" s="99"/>
      <c r="X706" s="436"/>
      <c r="Y706" s="110"/>
      <c r="Z706" s="99"/>
      <c r="AA706" s="99"/>
      <c r="AB706" s="99"/>
      <c r="AC706" s="99"/>
      <c r="AD706" s="99"/>
      <c r="AE706" s="99"/>
      <c r="AF706" s="99"/>
      <c r="AG706" s="99" t="s">
        <v>9016</v>
      </c>
      <c r="AH706" s="110" t="s">
        <v>9103</v>
      </c>
      <c r="AI706" s="110">
        <v>6.0999999999999999E-2</v>
      </c>
      <c r="AJ706" s="110">
        <v>1974</v>
      </c>
      <c r="AK706" s="110" t="s">
        <v>1308</v>
      </c>
    </row>
    <row r="707" spans="1:37" ht="28.5" customHeight="1" x14ac:dyDescent="0.25">
      <c r="A707" s="459"/>
      <c r="B707" s="110"/>
      <c r="C707" s="445"/>
      <c r="D707" s="410"/>
      <c r="E707" s="99"/>
      <c r="F707" s="99"/>
      <c r="G707" s="99"/>
      <c r="H707" s="99"/>
      <c r="I707" s="99"/>
      <c r="J707" s="99"/>
      <c r="K707" s="99"/>
      <c r="L707" s="99"/>
      <c r="M707" s="99"/>
      <c r="N707" s="99"/>
      <c r="O707" s="99"/>
      <c r="P707" s="99"/>
      <c r="Q707" s="99"/>
      <c r="R707" s="110"/>
      <c r="S707" s="110"/>
      <c r="T707" s="110"/>
      <c r="U707" s="99"/>
      <c r="V707" s="99"/>
      <c r="W707" s="99"/>
      <c r="X707" s="436"/>
      <c r="Y707" s="110"/>
      <c r="Z707" s="99"/>
      <c r="AA707" s="99"/>
      <c r="AB707" s="99"/>
      <c r="AC707" s="99"/>
      <c r="AD707" s="99"/>
      <c r="AE707" s="99"/>
      <c r="AF707" s="99"/>
      <c r="AG707" s="99" t="s">
        <v>9099</v>
      </c>
      <c r="AH707" s="110" t="s">
        <v>9104</v>
      </c>
      <c r="AI707" s="110">
        <v>0.21</v>
      </c>
      <c r="AJ707" s="110">
        <v>2011</v>
      </c>
      <c r="AK707" s="110" t="s">
        <v>385</v>
      </c>
    </row>
    <row r="708" spans="1:37" ht="15.75" customHeight="1" x14ac:dyDescent="0.25">
      <c r="A708" s="461"/>
      <c r="B708" s="462"/>
      <c r="C708" s="462"/>
      <c r="D708" s="462"/>
      <c r="E708" s="462"/>
      <c r="F708" s="462"/>
      <c r="G708" s="462"/>
      <c r="H708" s="462"/>
      <c r="I708" s="462"/>
      <c r="J708" s="462"/>
      <c r="K708" s="462"/>
      <c r="L708" s="462"/>
      <c r="M708" s="462"/>
      <c r="N708" s="462"/>
      <c r="O708" s="462"/>
      <c r="P708" s="462"/>
      <c r="Q708" s="462"/>
      <c r="R708" s="462"/>
      <c r="S708" s="462"/>
      <c r="T708" s="462"/>
      <c r="U708" s="462"/>
      <c r="V708" s="462"/>
      <c r="W708" s="462"/>
      <c r="X708" s="463"/>
      <c r="Y708" s="462"/>
      <c r="Z708" s="462"/>
      <c r="AA708" s="462"/>
      <c r="AB708" s="462"/>
      <c r="AC708" s="462"/>
      <c r="AD708" s="462"/>
      <c r="AE708" s="462"/>
      <c r="AF708" s="462"/>
      <c r="AG708" s="462"/>
      <c r="AH708" s="462"/>
      <c r="AI708" s="462"/>
      <c r="AJ708" s="462"/>
      <c r="AK708" s="462"/>
    </row>
    <row r="709" spans="1:37" ht="28.5" customHeight="1" x14ac:dyDescent="0.25">
      <c r="A709" s="459">
        <v>56</v>
      </c>
      <c r="B709" s="459"/>
      <c r="C709" s="459" t="s">
        <v>9105</v>
      </c>
      <c r="D709" s="410"/>
      <c r="E709" s="99"/>
      <c r="F709" s="99"/>
      <c r="G709" s="99"/>
      <c r="H709" s="99"/>
      <c r="I709" s="99"/>
      <c r="J709" s="99"/>
      <c r="K709" s="99"/>
      <c r="L709" s="99"/>
      <c r="M709" s="99" t="s">
        <v>9106</v>
      </c>
      <c r="N709" s="110" t="s">
        <v>9107</v>
      </c>
      <c r="O709" s="110">
        <v>0.80500000000000005</v>
      </c>
      <c r="P709" s="110">
        <v>2017</v>
      </c>
      <c r="Q709" s="110" t="s">
        <v>1603</v>
      </c>
      <c r="R709" s="110"/>
      <c r="S709" s="110"/>
      <c r="T709" s="110"/>
      <c r="U709" s="99"/>
      <c r="V709" s="99"/>
      <c r="W709" s="99"/>
      <c r="X709" s="436"/>
      <c r="Y709" s="110"/>
      <c r="Z709" s="99"/>
      <c r="AA709" s="99"/>
      <c r="AB709" s="99"/>
      <c r="AC709" s="99"/>
      <c r="AD709" s="99"/>
      <c r="AE709" s="99"/>
      <c r="AF709" s="99"/>
      <c r="AG709" s="99"/>
      <c r="AH709" s="110"/>
      <c r="AI709" s="110"/>
      <c r="AJ709" s="110"/>
      <c r="AK709" s="110"/>
    </row>
    <row r="710" spans="1:37" ht="28.5" customHeight="1" x14ac:dyDescent="0.25">
      <c r="A710" s="459"/>
      <c r="B710" s="110"/>
      <c r="C710" s="445"/>
      <c r="D710" s="410"/>
      <c r="E710" s="99"/>
      <c r="F710" s="99"/>
      <c r="G710" s="99"/>
      <c r="H710" s="99"/>
      <c r="I710" s="99"/>
      <c r="J710" s="99"/>
      <c r="K710" s="99"/>
      <c r="L710" s="99"/>
      <c r="M710" s="99" t="s">
        <v>9106</v>
      </c>
      <c r="N710" s="110" t="s">
        <v>9108</v>
      </c>
      <c r="O710" s="110">
        <v>0.19500000000000001</v>
      </c>
      <c r="P710" s="110">
        <v>1998</v>
      </c>
      <c r="Q710" s="110" t="s">
        <v>7820</v>
      </c>
      <c r="R710" s="110"/>
      <c r="S710" s="110"/>
      <c r="T710" s="110"/>
      <c r="U710" s="99"/>
      <c r="V710" s="99"/>
      <c r="W710" s="99"/>
      <c r="X710" s="436"/>
      <c r="Y710" s="110"/>
      <c r="Z710" s="99"/>
      <c r="AA710" s="99"/>
      <c r="AB710" s="99"/>
      <c r="AC710" s="99"/>
      <c r="AD710" s="99"/>
      <c r="AE710" s="99"/>
      <c r="AF710" s="99"/>
      <c r="AG710" s="99"/>
      <c r="AH710" s="110"/>
      <c r="AI710" s="110"/>
      <c r="AJ710" s="110"/>
      <c r="AK710" s="110"/>
    </row>
    <row r="711" spans="1:37" ht="28.5" customHeight="1" x14ac:dyDescent="0.25">
      <c r="A711" s="459"/>
      <c r="B711" s="110"/>
      <c r="C711" s="445"/>
      <c r="D711" s="410"/>
      <c r="E711" s="99"/>
      <c r="F711" s="99"/>
      <c r="G711" s="99"/>
      <c r="H711" s="99"/>
      <c r="I711" s="99"/>
      <c r="J711" s="99"/>
      <c r="K711" s="99"/>
      <c r="L711" s="99"/>
      <c r="M711" s="99"/>
      <c r="N711" s="99"/>
      <c r="O711" s="99"/>
      <c r="P711" s="99"/>
      <c r="Q711" s="99"/>
      <c r="R711" s="110" t="s">
        <v>9109</v>
      </c>
      <c r="S711" s="110" t="s">
        <v>9110</v>
      </c>
      <c r="T711" s="99">
        <v>1963</v>
      </c>
      <c r="U711" s="110" t="s">
        <v>1642</v>
      </c>
      <c r="V711" s="110">
        <v>400</v>
      </c>
      <c r="W711" s="110"/>
      <c r="X711" s="409"/>
      <c r="Y711" s="110"/>
      <c r="Z711" s="99"/>
      <c r="AA711" s="99"/>
      <c r="AB711" s="99"/>
      <c r="AC711" s="99"/>
      <c r="AD711" s="99"/>
      <c r="AE711" s="99"/>
      <c r="AF711" s="99"/>
      <c r="AG711" s="99"/>
      <c r="AH711" s="110"/>
      <c r="AI711" s="110"/>
      <c r="AJ711" s="110"/>
      <c r="AK711" s="110"/>
    </row>
    <row r="712" spans="1:37" ht="28.5" customHeight="1" x14ac:dyDescent="0.25">
      <c r="A712" s="459"/>
      <c r="B712" s="110"/>
      <c r="C712" s="445"/>
      <c r="D712" s="410"/>
      <c r="E712" s="99"/>
      <c r="F712" s="99"/>
      <c r="G712" s="99"/>
      <c r="H712" s="99"/>
      <c r="I712" s="99"/>
      <c r="J712" s="99"/>
      <c r="K712" s="99"/>
      <c r="L712" s="99"/>
      <c r="M712" s="99"/>
      <c r="N712" s="99"/>
      <c r="O712" s="99"/>
      <c r="P712" s="99"/>
      <c r="Q712" s="99"/>
      <c r="R712" s="110"/>
      <c r="S712" s="110"/>
      <c r="T712" s="99"/>
      <c r="U712" s="110"/>
      <c r="V712" s="110"/>
      <c r="W712" s="110"/>
      <c r="X712" s="409"/>
      <c r="Y712" s="110"/>
      <c r="Z712" s="99"/>
      <c r="AA712" s="99"/>
      <c r="AB712" s="99"/>
      <c r="AC712" s="99"/>
      <c r="AD712" s="99"/>
      <c r="AE712" s="99"/>
      <c r="AF712" s="99"/>
      <c r="AG712" s="99" t="s">
        <v>9111</v>
      </c>
      <c r="AH712" s="110" t="s">
        <v>9112</v>
      </c>
      <c r="AI712" s="110">
        <v>0.10199999999999999</v>
      </c>
      <c r="AJ712" s="110">
        <v>2021</v>
      </c>
      <c r="AK712" s="110" t="s">
        <v>138</v>
      </c>
    </row>
    <row r="713" spans="1:37" ht="28.5" customHeight="1" x14ac:dyDescent="0.25">
      <c r="A713" s="459"/>
      <c r="B713" s="110"/>
      <c r="C713" s="445"/>
      <c r="D713" s="410"/>
      <c r="E713" s="99"/>
      <c r="F713" s="99"/>
      <c r="G713" s="99"/>
      <c r="H713" s="99"/>
      <c r="I713" s="99"/>
      <c r="J713" s="99"/>
      <c r="K713" s="99"/>
      <c r="L713" s="99"/>
      <c r="M713" s="99"/>
      <c r="N713" s="99"/>
      <c r="O713" s="99"/>
      <c r="P713" s="99"/>
      <c r="Q713" s="99"/>
      <c r="R713" s="110"/>
      <c r="S713" s="110"/>
      <c r="T713" s="110"/>
      <c r="U713" s="99"/>
      <c r="V713" s="99"/>
      <c r="W713" s="99"/>
      <c r="X713" s="436"/>
      <c r="Y713" s="110"/>
      <c r="Z713" s="99"/>
      <c r="AA713" s="99"/>
      <c r="AB713" s="99"/>
      <c r="AC713" s="99"/>
      <c r="AD713" s="99"/>
      <c r="AE713" s="99"/>
      <c r="AF713" s="99"/>
      <c r="AG713" s="110" t="s">
        <v>9113</v>
      </c>
      <c r="AH713" s="110" t="s">
        <v>9114</v>
      </c>
      <c r="AI713" s="110">
        <v>0.15</v>
      </c>
      <c r="AJ713" s="110">
        <v>2014</v>
      </c>
      <c r="AK713" s="110" t="s">
        <v>77</v>
      </c>
    </row>
    <row r="714" spans="1:37" ht="28.5" customHeight="1" x14ac:dyDescent="0.25">
      <c r="A714" s="459"/>
      <c r="B714" s="110"/>
      <c r="C714" s="445"/>
      <c r="D714" s="410"/>
      <c r="E714" s="99"/>
      <c r="F714" s="99"/>
      <c r="G714" s="99"/>
      <c r="H714" s="99"/>
      <c r="I714" s="99"/>
      <c r="J714" s="99"/>
      <c r="K714" s="99"/>
      <c r="L714" s="99"/>
      <c r="M714" s="99"/>
      <c r="N714" s="99"/>
      <c r="O714" s="99"/>
      <c r="P714" s="99"/>
      <c r="Q714" s="99"/>
      <c r="R714" s="110"/>
      <c r="S714" s="110"/>
      <c r="T714" s="110"/>
      <c r="U714" s="99"/>
      <c r="V714" s="99"/>
      <c r="W714" s="99"/>
      <c r="X714" s="436"/>
      <c r="Y714" s="110"/>
      <c r="Z714" s="99"/>
      <c r="AA714" s="99"/>
      <c r="AB714" s="99"/>
      <c r="AC714" s="99"/>
      <c r="AD714" s="99"/>
      <c r="AE714" s="99"/>
      <c r="AF714" s="99"/>
      <c r="AG714" s="99" t="s">
        <v>9115</v>
      </c>
      <c r="AH714" s="110" t="s">
        <v>9116</v>
      </c>
      <c r="AI714" s="110">
        <v>0.14000000000000001</v>
      </c>
      <c r="AJ714" s="110">
        <v>2017</v>
      </c>
      <c r="AK714" s="110" t="s">
        <v>385</v>
      </c>
    </row>
    <row r="715" spans="1:37" ht="28.5" customHeight="1" x14ac:dyDescent="0.25">
      <c r="A715" s="459"/>
      <c r="B715" s="110"/>
      <c r="C715" s="445"/>
      <c r="D715" s="410"/>
      <c r="E715" s="99"/>
      <c r="F715" s="99"/>
      <c r="G715" s="99"/>
      <c r="H715" s="99"/>
      <c r="I715" s="99"/>
      <c r="J715" s="99"/>
      <c r="K715" s="99"/>
      <c r="L715" s="99"/>
      <c r="M715" s="99"/>
      <c r="N715" s="99"/>
      <c r="O715" s="99"/>
      <c r="P715" s="99"/>
      <c r="Q715" s="99"/>
      <c r="R715" s="110"/>
      <c r="S715" s="110"/>
      <c r="T715" s="110"/>
      <c r="U715" s="99"/>
      <c r="V715" s="99"/>
      <c r="W715" s="99"/>
      <c r="X715" s="436"/>
      <c r="Y715" s="110"/>
      <c r="Z715" s="99"/>
      <c r="AA715" s="99"/>
      <c r="AB715" s="99"/>
      <c r="AC715" s="99"/>
      <c r="AD715" s="99"/>
      <c r="AE715" s="99"/>
      <c r="AF715" s="99"/>
      <c r="AG715" s="99" t="s">
        <v>9115</v>
      </c>
      <c r="AH715" s="110" t="s">
        <v>9117</v>
      </c>
      <c r="AI715" s="110">
        <v>0.06</v>
      </c>
      <c r="AJ715" s="110">
        <v>1982</v>
      </c>
      <c r="AK715" s="110" t="s">
        <v>48</v>
      </c>
    </row>
    <row r="716" spans="1:37" ht="28.5" customHeight="1" x14ac:dyDescent="0.25">
      <c r="A716" s="459"/>
      <c r="B716" s="110"/>
      <c r="C716" s="445"/>
      <c r="D716" s="410"/>
      <c r="E716" s="99"/>
      <c r="F716" s="99"/>
      <c r="G716" s="99"/>
      <c r="H716" s="99"/>
      <c r="I716" s="99"/>
      <c r="J716" s="99"/>
      <c r="K716" s="99"/>
      <c r="L716" s="99"/>
      <c r="M716" s="99"/>
      <c r="N716" s="99"/>
      <c r="O716" s="99"/>
      <c r="P716" s="99"/>
      <c r="Q716" s="99"/>
      <c r="R716" s="110"/>
      <c r="S716" s="110"/>
      <c r="T716" s="110"/>
      <c r="U716" s="99"/>
      <c r="V716" s="99"/>
      <c r="W716" s="99"/>
      <c r="X716" s="436"/>
      <c r="Y716" s="110"/>
      <c r="Z716" s="99"/>
      <c r="AA716" s="99"/>
      <c r="AB716" s="99"/>
      <c r="AC716" s="99"/>
      <c r="AD716" s="99"/>
      <c r="AE716" s="99"/>
      <c r="AF716" s="99"/>
      <c r="AG716" s="99" t="s">
        <v>9115</v>
      </c>
      <c r="AH716" s="110" t="s">
        <v>9118</v>
      </c>
      <c r="AI716" s="110">
        <v>0.15</v>
      </c>
      <c r="AJ716" s="110">
        <v>2017</v>
      </c>
      <c r="AK716" s="110" t="s">
        <v>385</v>
      </c>
    </row>
    <row r="717" spans="1:37" ht="28.5" customHeight="1" x14ac:dyDescent="0.25">
      <c r="A717" s="459"/>
      <c r="B717" s="110"/>
      <c r="C717" s="445"/>
      <c r="D717" s="410"/>
      <c r="E717" s="99"/>
      <c r="F717" s="99"/>
      <c r="G717" s="99"/>
      <c r="H717" s="99"/>
      <c r="I717" s="99"/>
      <c r="J717" s="99"/>
      <c r="K717" s="99"/>
      <c r="L717" s="99"/>
      <c r="M717" s="99"/>
      <c r="N717" s="99"/>
      <c r="O717" s="99"/>
      <c r="P717" s="99"/>
      <c r="Q717" s="99"/>
      <c r="R717" s="110"/>
      <c r="S717" s="110"/>
      <c r="T717" s="110"/>
      <c r="U717" s="99"/>
      <c r="V717" s="99"/>
      <c r="W717" s="99"/>
      <c r="X717" s="436"/>
      <c r="Y717" s="110"/>
      <c r="Z717" s="99"/>
      <c r="AA717" s="99"/>
      <c r="AB717" s="99"/>
      <c r="AC717" s="99"/>
      <c r="AD717" s="99"/>
      <c r="AE717" s="99"/>
      <c r="AF717" s="99"/>
      <c r="AG717" s="99" t="s">
        <v>9115</v>
      </c>
      <c r="AH717" s="110" t="s">
        <v>9119</v>
      </c>
      <c r="AI717" s="110">
        <v>0.19800000000000001</v>
      </c>
      <c r="AJ717" s="110">
        <v>2017</v>
      </c>
      <c r="AK717" s="110" t="s">
        <v>385</v>
      </c>
    </row>
    <row r="718" spans="1:37" ht="28.5" customHeight="1" x14ac:dyDescent="0.25">
      <c r="A718" s="459"/>
      <c r="B718" s="110"/>
      <c r="C718" s="445"/>
      <c r="D718" s="410"/>
      <c r="E718" s="99"/>
      <c r="F718" s="99"/>
      <c r="G718" s="99"/>
      <c r="H718" s="99"/>
      <c r="I718" s="99"/>
      <c r="J718" s="99"/>
      <c r="K718" s="99"/>
      <c r="L718" s="99"/>
      <c r="M718" s="99"/>
      <c r="N718" s="99"/>
      <c r="O718" s="99"/>
      <c r="P718" s="99"/>
      <c r="Q718" s="99"/>
      <c r="R718" s="110"/>
      <c r="S718" s="110"/>
      <c r="T718" s="110"/>
      <c r="U718" s="99"/>
      <c r="V718" s="99"/>
      <c r="W718" s="99"/>
      <c r="X718" s="436"/>
      <c r="Y718" s="110"/>
      <c r="Z718" s="99"/>
      <c r="AA718" s="99"/>
      <c r="AB718" s="99"/>
      <c r="AC718" s="99"/>
      <c r="AD718" s="99"/>
      <c r="AE718" s="99"/>
      <c r="AF718" s="99"/>
      <c r="AG718" s="99" t="s">
        <v>9115</v>
      </c>
      <c r="AH718" s="110" t="s">
        <v>9120</v>
      </c>
      <c r="AI718" s="110">
        <v>0.16</v>
      </c>
      <c r="AJ718" s="110">
        <v>1983</v>
      </c>
      <c r="AK718" s="110" t="s">
        <v>7162</v>
      </c>
    </row>
    <row r="719" spans="1:37" ht="15.75" customHeight="1" x14ac:dyDescent="0.25">
      <c r="A719" s="461"/>
      <c r="B719" s="462"/>
      <c r="C719" s="462"/>
      <c r="D719" s="462"/>
      <c r="E719" s="462"/>
      <c r="F719" s="462"/>
      <c r="G719" s="462"/>
      <c r="H719" s="462"/>
      <c r="I719" s="462"/>
      <c r="J719" s="462"/>
      <c r="K719" s="462"/>
      <c r="L719" s="462"/>
      <c r="M719" s="462"/>
      <c r="N719" s="462"/>
      <c r="O719" s="462"/>
      <c r="P719" s="462"/>
      <c r="Q719" s="462"/>
      <c r="R719" s="462"/>
      <c r="S719" s="462"/>
      <c r="T719" s="462"/>
      <c r="U719" s="462"/>
      <c r="V719" s="462"/>
      <c r="W719" s="462"/>
      <c r="X719" s="463"/>
      <c r="Y719" s="462"/>
      <c r="Z719" s="462"/>
      <c r="AA719" s="462"/>
      <c r="AB719" s="462"/>
      <c r="AC719" s="462"/>
      <c r="AD719" s="462"/>
      <c r="AE719" s="462"/>
      <c r="AF719" s="462"/>
      <c r="AG719" s="462"/>
      <c r="AH719" s="462"/>
      <c r="AI719" s="462"/>
      <c r="AJ719" s="462"/>
      <c r="AK719" s="462"/>
    </row>
    <row r="720" spans="1:37" ht="42.75" customHeight="1" x14ac:dyDescent="0.25">
      <c r="A720" s="459">
        <v>57</v>
      </c>
      <c r="B720" s="459"/>
      <c r="C720" s="459" t="s">
        <v>9121</v>
      </c>
      <c r="D720" s="410"/>
      <c r="E720" s="99"/>
      <c r="F720" s="99"/>
      <c r="G720" s="99"/>
      <c r="H720" s="99"/>
      <c r="I720" s="99"/>
      <c r="J720" s="99"/>
      <c r="K720" s="99"/>
      <c r="L720" s="99"/>
      <c r="M720" s="99" t="s">
        <v>9122</v>
      </c>
      <c r="N720" s="110" t="s">
        <v>9123</v>
      </c>
      <c r="O720" s="110">
        <v>0.32300000000000001</v>
      </c>
      <c r="P720" s="110">
        <v>1978</v>
      </c>
      <c r="Q720" s="110" t="s">
        <v>9124</v>
      </c>
      <c r="R720" s="110"/>
      <c r="S720" s="110"/>
      <c r="T720" s="110"/>
      <c r="U720" s="99"/>
      <c r="V720" s="99"/>
      <c r="W720" s="99"/>
      <c r="X720" s="436"/>
      <c r="Y720" s="110"/>
      <c r="Z720" s="99"/>
      <c r="AA720" s="99"/>
      <c r="AB720" s="99"/>
      <c r="AC720" s="99"/>
      <c r="AD720" s="99"/>
      <c r="AE720" s="99"/>
      <c r="AF720" s="99"/>
      <c r="AG720" s="99"/>
      <c r="AH720" s="110"/>
      <c r="AI720" s="110"/>
      <c r="AJ720" s="110"/>
      <c r="AK720" s="110"/>
    </row>
    <row r="721" spans="1:37" ht="28.5" customHeight="1" x14ac:dyDescent="0.25">
      <c r="A721" s="459"/>
      <c r="B721" s="110"/>
      <c r="C721" s="445"/>
      <c r="D721" s="410"/>
      <c r="E721" s="99"/>
      <c r="F721" s="99"/>
      <c r="G721" s="99"/>
      <c r="H721" s="99"/>
      <c r="I721" s="99"/>
      <c r="J721" s="99"/>
      <c r="K721" s="99"/>
      <c r="L721" s="99"/>
      <c r="M721" s="99" t="s">
        <v>9122</v>
      </c>
      <c r="N721" s="110" t="s">
        <v>9125</v>
      </c>
      <c r="O721" s="110">
        <v>0.4</v>
      </c>
      <c r="P721" s="110">
        <v>1990</v>
      </c>
      <c r="Q721" s="110" t="s">
        <v>9126</v>
      </c>
      <c r="R721" s="110"/>
      <c r="S721" s="110"/>
      <c r="T721" s="110"/>
      <c r="U721" s="99"/>
      <c r="V721" s="99"/>
      <c r="W721" s="99"/>
      <c r="X721" s="436"/>
      <c r="Y721" s="110"/>
      <c r="Z721" s="99"/>
      <c r="AA721" s="99"/>
      <c r="AB721" s="99"/>
      <c r="AC721" s="99"/>
      <c r="AD721" s="99"/>
      <c r="AE721" s="99"/>
      <c r="AF721" s="99"/>
      <c r="AG721" s="99"/>
      <c r="AH721" s="110"/>
      <c r="AI721" s="110"/>
      <c r="AJ721" s="110"/>
      <c r="AK721" s="110"/>
    </row>
    <row r="722" spans="1:37" ht="28.5" customHeight="1" x14ac:dyDescent="0.25">
      <c r="A722" s="459"/>
      <c r="B722" s="110"/>
      <c r="C722" s="445"/>
      <c r="D722" s="410"/>
      <c r="E722" s="99"/>
      <c r="F722" s="99"/>
      <c r="G722" s="99"/>
      <c r="H722" s="99"/>
      <c r="I722" s="99"/>
      <c r="J722" s="99"/>
      <c r="K722" s="99"/>
      <c r="L722" s="99"/>
      <c r="M722" s="99"/>
      <c r="N722" s="99"/>
      <c r="O722" s="99"/>
      <c r="P722" s="99"/>
      <c r="Q722" s="99"/>
      <c r="R722" s="110" t="s">
        <v>9127</v>
      </c>
      <c r="S722" s="110" t="s">
        <v>9128</v>
      </c>
      <c r="T722" s="99">
        <v>1976</v>
      </c>
      <c r="U722" s="110" t="s">
        <v>1642</v>
      </c>
      <c r="V722" s="110">
        <f>2*630</f>
        <v>1260</v>
      </c>
      <c r="W722" s="110"/>
      <c r="X722" s="409"/>
      <c r="Y722" s="110"/>
      <c r="Z722" s="99"/>
      <c r="AA722" s="99"/>
      <c r="AB722" s="99"/>
      <c r="AC722" s="99"/>
      <c r="AD722" s="99"/>
      <c r="AE722" s="99"/>
      <c r="AF722" s="99"/>
      <c r="AG722" s="99"/>
      <c r="AH722" s="110"/>
      <c r="AI722" s="110"/>
      <c r="AJ722" s="110"/>
      <c r="AK722" s="110"/>
    </row>
    <row r="723" spans="1:37" ht="28.5" customHeight="1" x14ac:dyDescent="0.25">
      <c r="A723" s="459"/>
      <c r="B723" s="110"/>
      <c r="C723" s="445"/>
      <c r="D723" s="410"/>
      <c r="E723" s="99"/>
      <c r="F723" s="99"/>
      <c r="G723" s="99"/>
      <c r="H723" s="99"/>
      <c r="I723" s="99"/>
      <c r="J723" s="99"/>
      <c r="K723" s="99"/>
      <c r="L723" s="99"/>
      <c r="M723" s="99"/>
      <c r="N723" s="99"/>
      <c r="O723" s="99"/>
      <c r="P723" s="99"/>
      <c r="Q723" s="99"/>
      <c r="R723" s="110"/>
      <c r="S723" s="110"/>
      <c r="T723" s="99"/>
      <c r="U723" s="110"/>
      <c r="V723" s="110"/>
      <c r="W723" s="110" t="s">
        <v>9129</v>
      </c>
      <c r="X723" s="409">
        <f>Z723+AI723</f>
        <v>0.03</v>
      </c>
      <c r="Y723" s="110" t="s">
        <v>9130</v>
      </c>
      <c r="Z723" s="110">
        <v>0.03</v>
      </c>
      <c r="AA723" s="110">
        <v>2015</v>
      </c>
      <c r="AB723" s="110" t="s">
        <v>9131</v>
      </c>
      <c r="AC723" s="110">
        <v>1</v>
      </c>
      <c r="AD723" s="110" t="s">
        <v>7725</v>
      </c>
      <c r="AE723" s="110" t="s">
        <v>7725</v>
      </c>
      <c r="AF723" s="110">
        <v>1</v>
      </c>
      <c r="AG723" s="110"/>
      <c r="AH723" s="110"/>
      <c r="AI723" s="110"/>
      <c r="AJ723" s="110"/>
      <c r="AK723" s="110"/>
    </row>
    <row r="724" spans="1:37" ht="28.5" customHeight="1" x14ac:dyDescent="0.25">
      <c r="A724" s="459"/>
      <c r="B724" s="110"/>
      <c r="C724" s="445"/>
      <c r="D724" s="410"/>
      <c r="E724" s="99"/>
      <c r="F724" s="99"/>
      <c r="G724" s="99"/>
      <c r="H724" s="99"/>
      <c r="I724" s="99"/>
      <c r="J724" s="99"/>
      <c r="K724" s="99"/>
      <c r="L724" s="99"/>
      <c r="M724" s="99"/>
      <c r="N724" s="99"/>
      <c r="O724" s="99"/>
      <c r="P724" s="99"/>
      <c r="Q724" s="99"/>
      <c r="R724" s="110"/>
      <c r="S724" s="110"/>
      <c r="T724" s="110"/>
      <c r="U724" s="99"/>
      <c r="V724" s="99"/>
      <c r="W724" s="99"/>
      <c r="X724" s="436"/>
      <c r="Y724" s="110"/>
      <c r="Z724" s="99"/>
      <c r="AA724" s="99"/>
      <c r="AB724" s="99"/>
      <c r="AC724" s="99"/>
      <c r="AD724" s="99"/>
      <c r="AE724" s="99"/>
      <c r="AF724" s="99"/>
      <c r="AG724" s="99" t="s">
        <v>5154</v>
      </c>
      <c r="AH724" s="110" t="s">
        <v>9132</v>
      </c>
      <c r="AI724" s="110">
        <v>0.13500000000000001</v>
      </c>
      <c r="AJ724" s="110">
        <v>1976</v>
      </c>
      <c r="AK724" s="110" t="s">
        <v>9133</v>
      </c>
    </row>
    <row r="725" spans="1:37" ht="28.5" customHeight="1" x14ac:dyDescent="0.25">
      <c r="A725" s="459"/>
      <c r="B725" s="110"/>
      <c r="C725" s="445"/>
      <c r="D725" s="410"/>
      <c r="E725" s="99"/>
      <c r="F725" s="99"/>
      <c r="G725" s="99"/>
      <c r="H725" s="99"/>
      <c r="I725" s="99"/>
      <c r="J725" s="99"/>
      <c r="K725" s="99"/>
      <c r="L725" s="99"/>
      <c r="M725" s="99"/>
      <c r="N725" s="99"/>
      <c r="O725" s="99"/>
      <c r="P725" s="99"/>
      <c r="Q725" s="99"/>
      <c r="R725" s="110"/>
      <c r="S725" s="110"/>
      <c r="T725" s="110"/>
      <c r="U725" s="99"/>
      <c r="V725" s="99"/>
      <c r="W725" s="99"/>
      <c r="X725" s="436"/>
      <c r="Y725" s="110"/>
      <c r="Z725" s="99"/>
      <c r="AA725" s="99"/>
      <c r="AB725" s="99"/>
      <c r="AC725" s="99"/>
      <c r="AD725" s="99"/>
      <c r="AE725" s="99"/>
      <c r="AF725" s="99"/>
      <c r="AG725" s="99" t="s">
        <v>5154</v>
      </c>
      <c r="AH725" s="110" t="s">
        <v>9134</v>
      </c>
      <c r="AI725" s="110">
        <v>0.25</v>
      </c>
      <c r="AJ725" s="110">
        <v>1976</v>
      </c>
      <c r="AK725" s="110" t="s">
        <v>8357</v>
      </c>
    </row>
    <row r="726" spans="1:37" ht="28.5" customHeight="1" x14ac:dyDescent="0.25">
      <c r="A726" s="459"/>
      <c r="B726" s="110"/>
      <c r="C726" s="445"/>
      <c r="D726" s="410"/>
      <c r="E726" s="99"/>
      <c r="F726" s="99"/>
      <c r="G726" s="99"/>
      <c r="H726" s="99"/>
      <c r="I726" s="99"/>
      <c r="J726" s="99"/>
      <c r="K726" s="99"/>
      <c r="L726" s="99"/>
      <c r="M726" s="99"/>
      <c r="N726" s="99"/>
      <c r="O726" s="99"/>
      <c r="P726" s="99"/>
      <c r="Q726" s="99"/>
      <c r="R726" s="110"/>
      <c r="S726" s="110"/>
      <c r="T726" s="110"/>
      <c r="U726" s="99"/>
      <c r="V726" s="99"/>
      <c r="W726" s="99"/>
      <c r="X726" s="436"/>
      <c r="Y726" s="110"/>
      <c r="Z726" s="99"/>
      <c r="AA726" s="99"/>
      <c r="AB726" s="99"/>
      <c r="AC726" s="99"/>
      <c r="AD726" s="99"/>
      <c r="AE726" s="99"/>
      <c r="AF726" s="99"/>
      <c r="AG726" s="99" t="s">
        <v>5154</v>
      </c>
      <c r="AH726" s="110" t="s">
        <v>9135</v>
      </c>
      <c r="AI726" s="110">
        <v>0.2</v>
      </c>
      <c r="AJ726" s="110">
        <v>1978</v>
      </c>
      <c r="AK726" s="110" t="s">
        <v>62</v>
      </c>
    </row>
    <row r="727" spans="1:37" ht="28.5" customHeight="1" x14ac:dyDescent="0.25">
      <c r="A727" s="459"/>
      <c r="B727" s="110"/>
      <c r="C727" s="445"/>
      <c r="D727" s="410"/>
      <c r="E727" s="99"/>
      <c r="F727" s="99"/>
      <c r="G727" s="99"/>
      <c r="H727" s="99"/>
      <c r="I727" s="99"/>
      <c r="J727" s="99"/>
      <c r="K727" s="99"/>
      <c r="L727" s="99"/>
      <c r="M727" s="99"/>
      <c r="N727" s="99"/>
      <c r="O727" s="99"/>
      <c r="P727" s="99"/>
      <c r="Q727" s="99"/>
      <c r="R727" s="110"/>
      <c r="S727" s="110"/>
      <c r="T727" s="110"/>
      <c r="U727" s="99"/>
      <c r="V727" s="99"/>
      <c r="W727" s="99"/>
      <c r="X727" s="436"/>
      <c r="Y727" s="110"/>
      <c r="Z727" s="99"/>
      <c r="AA727" s="99"/>
      <c r="AB727" s="99"/>
      <c r="AC727" s="99"/>
      <c r="AD727" s="99"/>
      <c r="AE727" s="99"/>
      <c r="AF727" s="99"/>
      <c r="AG727" s="99" t="s">
        <v>5154</v>
      </c>
      <c r="AH727" s="110" t="s">
        <v>9136</v>
      </c>
      <c r="AI727" s="110">
        <v>0.11</v>
      </c>
      <c r="AJ727" s="110">
        <v>1977</v>
      </c>
      <c r="AK727" s="110" t="s">
        <v>8357</v>
      </c>
    </row>
    <row r="728" spans="1:37" ht="28.5" customHeight="1" x14ac:dyDescent="0.25">
      <c r="A728" s="459"/>
      <c r="B728" s="110"/>
      <c r="C728" s="445"/>
      <c r="D728" s="410"/>
      <c r="E728" s="99"/>
      <c r="F728" s="99"/>
      <c r="G728" s="99"/>
      <c r="H728" s="99"/>
      <c r="I728" s="99"/>
      <c r="J728" s="99"/>
      <c r="K728" s="99"/>
      <c r="L728" s="99"/>
      <c r="M728" s="99"/>
      <c r="N728" s="99"/>
      <c r="O728" s="99"/>
      <c r="P728" s="99"/>
      <c r="Q728" s="99"/>
      <c r="R728" s="110"/>
      <c r="S728" s="110"/>
      <c r="T728" s="110"/>
      <c r="U728" s="99"/>
      <c r="V728" s="99"/>
      <c r="W728" s="99"/>
      <c r="X728" s="436"/>
      <c r="Y728" s="110"/>
      <c r="Z728" s="99"/>
      <c r="AA728" s="99"/>
      <c r="AB728" s="99"/>
      <c r="AC728" s="99"/>
      <c r="AD728" s="99"/>
      <c r="AE728" s="99"/>
      <c r="AF728" s="99"/>
      <c r="AG728" s="99" t="s">
        <v>5154</v>
      </c>
      <c r="AH728" s="110" t="s">
        <v>9137</v>
      </c>
      <c r="AI728" s="110">
        <v>0.11</v>
      </c>
      <c r="AJ728" s="110">
        <v>1977</v>
      </c>
      <c r="AK728" s="110" t="s">
        <v>385</v>
      </c>
    </row>
    <row r="729" spans="1:37" ht="28.5" customHeight="1" x14ac:dyDescent="0.25">
      <c r="A729" s="459"/>
      <c r="B729" s="110"/>
      <c r="C729" s="445"/>
      <c r="D729" s="410"/>
      <c r="E729" s="99"/>
      <c r="F729" s="99"/>
      <c r="G729" s="99"/>
      <c r="H729" s="99"/>
      <c r="I729" s="99"/>
      <c r="J729" s="99"/>
      <c r="K729" s="99"/>
      <c r="L729" s="99"/>
      <c r="M729" s="99"/>
      <c r="N729" s="99"/>
      <c r="O729" s="99"/>
      <c r="P729" s="99"/>
      <c r="Q729" s="99"/>
      <c r="R729" s="110"/>
      <c r="S729" s="110"/>
      <c r="T729" s="110"/>
      <c r="U729" s="99"/>
      <c r="V729" s="99"/>
      <c r="W729" s="99"/>
      <c r="X729" s="436"/>
      <c r="Y729" s="110"/>
      <c r="Z729" s="99"/>
      <c r="AA729" s="99"/>
      <c r="AB729" s="99"/>
      <c r="AC729" s="99"/>
      <c r="AD729" s="99"/>
      <c r="AE729" s="99"/>
      <c r="AF729" s="99"/>
      <c r="AG729" s="99" t="s">
        <v>5154</v>
      </c>
      <c r="AH729" s="110" t="s">
        <v>9138</v>
      </c>
      <c r="AI729" s="110">
        <v>5.5E-2</v>
      </c>
      <c r="AJ729" s="110">
        <v>2008</v>
      </c>
      <c r="AK729" s="110" t="s">
        <v>9139</v>
      </c>
    </row>
    <row r="730" spans="1:37" ht="28.5" customHeight="1" x14ac:dyDescent="0.25">
      <c r="A730" s="459"/>
      <c r="B730" s="110"/>
      <c r="C730" s="445"/>
      <c r="D730" s="410"/>
      <c r="E730" s="99"/>
      <c r="F730" s="99"/>
      <c r="G730" s="99"/>
      <c r="H730" s="99"/>
      <c r="I730" s="99"/>
      <c r="J730" s="99"/>
      <c r="K730" s="99"/>
      <c r="L730" s="99"/>
      <c r="M730" s="99"/>
      <c r="N730" s="99"/>
      <c r="O730" s="99"/>
      <c r="P730" s="99"/>
      <c r="Q730" s="99"/>
      <c r="R730" s="110"/>
      <c r="S730" s="110"/>
      <c r="T730" s="110"/>
      <c r="U730" s="99"/>
      <c r="V730" s="99"/>
      <c r="W730" s="99"/>
      <c r="X730" s="436"/>
      <c r="Y730" s="110"/>
      <c r="Z730" s="99"/>
      <c r="AA730" s="99"/>
      <c r="AB730" s="99"/>
      <c r="AC730" s="99"/>
      <c r="AD730" s="99"/>
      <c r="AE730" s="99"/>
      <c r="AF730" s="99"/>
      <c r="AG730" s="99" t="s">
        <v>5154</v>
      </c>
      <c r="AH730" s="110" t="s">
        <v>9140</v>
      </c>
      <c r="AI730" s="110">
        <v>4.8000000000000001E-2</v>
      </c>
      <c r="AJ730" s="110">
        <v>1977</v>
      </c>
      <c r="AK730" s="110" t="s">
        <v>8357</v>
      </c>
    </row>
    <row r="731" spans="1:37" ht="28.5" customHeight="1" x14ac:dyDescent="0.25">
      <c r="A731" s="459"/>
      <c r="B731" s="110"/>
      <c r="C731" s="445"/>
      <c r="D731" s="410"/>
      <c r="E731" s="99"/>
      <c r="F731" s="99"/>
      <c r="G731" s="99"/>
      <c r="H731" s="99"/>
      <c r="I731" s="99"/>
      <c r="J731" s="99"/>
      <c r="K731" s="99"/>
      <c r="L731" s="99"/>
      <c r="M731" s="99"/>
      <c r="N731" s="99"/>
      <c r="O731" s="99"/>
      <c r="P731" s="99"/>
      <c r="Q731" s="99"/>
      <c r="R731" s="110"/>
      <c r="S731" s="110"/>
      <c r="T731" s="110"/>
      <c r="U731" s="99"/>
      <c r="V731" s="99"/>
      <c r="W731" s="99"/>
      <c r="X731" s="436"/>
      <c r="Y731" s="110"/>
      <c r="Z731" s="99"/>
      <c r="AA731" s="99"/>
      <c r="AB731" s="99"/>
      <c r="AC731" s="99"/>
      <c r="AD731" s="99"/>
      <c r="AE731" s="99"/>
      <c r="AF731" s="99"/>
      <c r="AG731" s="99" t="s">
        <v>5154</v>
      </c>
      <c r="AH731" s="110" t="s">
        <v>9141</v>
      </c>
      <c r="AI731" s="110">
        <v>0.13</v>
      </c>
      <c r="AJ731" s="110">
        <v>1976</v>
      </c>
      <c r="AK731" s="110" t="s">
        <v>315</v>
      </c>
    </row>
    <row r="732" spans="1:37" ht="28.5" customHeight="1" x14ac:dyDescent="0.25">
      <c r="A732" s="459"/>
      <c r="B732" s="110"/>
      <c r="C732" s="445"/>
      <c r="D732" s="410"/>
      <c r="E732" s="99"/>
      <c r="F732" s="99"/>
      <c r="G732" s="99"/>
      <c r="H732" s="99"/>
      <c r="I732" s="99"/>
      <c r="J732" s="99"/>
      <c r="K732" s="99"/>
      <c r="L732" s="99"/>
      <c r="M732" s="99"/>
      <c r="N732" s="99"/>
      <c r="O732" s="99"/>
      <c r="P732" s="99"/>
      <c r="Q732" s="99"/>
      <c r="R732" s="110"/>
      <c r="S732" s="110"/>
      <c r="T732" s="110"/>
      <c r="U732" s="99"/>
      <c r="V732" s="99"/>
      <c r="W732" s="99"/>
      <c r="X732" s="436"/>
      <c r="Y732" s="110"/>
      <c r="Z732" s="99"/>
      <c r="AA732" s="99"/>
      <c r="AB732" s="99"/>
      <c r="AC732" s="99"/>
      <c r="AD732" s="99"/>
      <c r="AE732" s="99"/>
      <c r="AF732" s="99"/>
      <c r="AG732" s="99" t="s">
        <v>9142</v>
      </c>
      <c r="AH732" s="110" t="s">
        <v>9143</v>
      </c>
      <c r="AI732" s="110">
        <v>0.04</v>
      </c>
      <c r="AJ732" s="110">
        <v>1968</v>
      </c>
      <c r="AK732" s="110" t="s">
        <v>7002</v>
      </c>
    </row>
    <row r="733" spans="1:37" ht="28.5" customHeight="1" x14ac:dyDescent="0.25">
      <c r="A733" s="459"/>
      <c r="B733" s="110"/>
      <c r="C733" s="445"/>
      <c r="D733" s="410"/>
      <c r="E733" s="99"/>
      <c r="F733" s="99"/>
      <c r="G733" s="99"/>
      <c r="H733" s="99"/>
      <c r="I733" s="99"/>
      <c r="J733" s="99"/>
      <c r="K733" s="99"/>
      <c r="L733" s="99"/>
      <c r="M733" s="99"/>
      <c r="N733" s="99"/>
      <c r="O733" s="99"/>
      <c r="P733" s="99"/>
      <c r="Q733" s="99"/>
      <c r="R733" s="110"/>
      <c r="S733" s="110"/>
      <c r="T733" s="110"/>
      <c r="U733" s="99"/>
      <c r="V733" s="99"/>
      <c r="W733" s="99"/>
      <c r="X733" s="436"/>
      <c r="Y733" s="110"/>
      <c r="Z733" s="99"/>
      <c r="AA733" s="99"/>
      <c r="AB733" s="99"/>
      <c r="AC733" s="99"/>
      <c r="AD733" s="99"/>
      <c r="AE733" s="99"/>
      <c r="AF733" s="99"/>
      <c r="AG733" s="99" t="s">
        <v>9144</v>
      </c>
      <c r="AH733" s="110" t="s">
        <v>9145</v>
      </c>
      <c r="AI733" s="110">
        <v>7.0000000000000007E-2</v>
      </c>
      <c r="AJ733" s="110">
        <v>1968</v>
      </c>
      <c r="AK733" s="110" t="s">
        <v>6931</v>
      </c>
    </row>
    <row r="734" spans="1:37" ht="28.5" customHeight="1" x14ac:dyDescent="0.25">
      <c r="A734" s="459"/>
      <c r="B734" s="110"/>
      <c r="C734" s="445"/>
      <c r="D734" s="410"/>
      <c r="E734" s="99"/>
      <c r="F734" s="99"/>
      <c r="G734" s="99"/>
      <c r="H734" s="99"/>
      <c r="I734" s="99"/>
      <c r="J734" s="99"/>
      <c r="K734" s="99"/>
      <c r="L734" s="99"/>
      <c r="M734" s="99"/>
      <c r="N734" s="99"/>
      <c r="O734" s="99"/>
      <c r="P734" s="99"/>
      <c r="Q734" s="99"/>
      <c r="R734" s="110"/>
      <c r="S734" s="110"/>
      <c r="T734" s="110"/>
      <c r="U734" s="99"/>
      <c r="V734" s="99"/>
      <c r="W734" s="99"/>
      <c r="X734" s="436"/>
      <c r="Y734" s="110"/>
      <c r="Z734" s="99"/>
      <c r="AA734" s="99"/>
      <c r="AB734" s="99"/>
      <c r="AC734" s="99"/>
      <c r="AD734" s="99"/>
      <c r="AE734" s="99"/>
      <c r="AF734" s="99"/>
      <c r="AG734" s="99" t="s">
        <v>9146</v>
      </c>
      <c r="AH734" s="110" t="s">
        <v>9147</v>
      </c>
      <c r="AI734" s="110">
        <v>0.08</v>
      </c>
      <c r="AJ734" s="110">
        <v>1976</v>
      </c>
      <c r="AK734" s="110" t="s">
        <v>9148</v>
      </c>
    </row>
    <row r="735" spans="1:37" ht="28.5" customHeight="1" x14ac:dyDescent="0.25">
      <c r="A735" s="459"/>
      <c r="B735" s="110"/>
      <c r="C735" s="445"/>
      <c r="D735" s="410"/>
      <c r="E735" s="99"/>
      <c r="F735" s="99"/>
      <c r="G735" s="99"/>
      <c r="H735" s="99"/>
      <c r="I735" s="99"/>
      <c r="J735" s="99"/>
      <c r="K735" s="99"/>
      <c r="L735" s="99"/>
      <c r="M735" s="99"/>
      <c r="N735" s="99"/>
      <c r="O735" s="99"/>
      <c r="P735" s="99"/>
      <c r="Q735" s="99"/>
      <c r="R735" s="110"/>
      <c r="S735" s="110"/>
      <c r="T735" s="110"/>
      <c r="U735" s="99"/>
      <c r="V735" s="99"/>
      <c r="W735" s="99"/>
      <c r="X735" s="436"/>
      <c r="Y735" s="110"/>
      <c r="Z735" s="99"/>
      <c r="AA735" s="99"/>
      <c r="AB735" s="99"/>
      <c r="AC735" s="99"/>
      <c r="AD735" s="99"/>
      <c r="AE735" s="99"/>
      <c r="AF735" s="99"/>
      <c r="AG735" s="99" t="s">
        <v>5154</v>
      </c>
      <c r="AH735" s="110" t="s">
        <v>9149</v>
      </c>
      <c r="AI735" s="110">
        <v>7.4999999999999997E-2</v>
      </c>
      <c r="AJ735" s="110">
        <v>1976</v>
      </c>
      <c r="AK735" s="110" t="s">
        <v>9150</v>
      </c>
    </row>
    <row r="736" spans="1:37" ht="28.5" customHeight="1" x14ac:dyDescent="0.25">
      <c r="A736" s="459"/>
      <c r="B736" s="110"/>
      <c r="C736" s="445"/>
      <c r="D736" s="410"/>
      <c r="E736" s="99"/>
      <c r="F736" s="99"/>
      <c r="G736" s="99"/>
      <c r="H736" s="99"/>
      <c r="I736" s="99"/>
      <c r="J736" s="99"/>
      <c r="K736" s="99"/>
      <c r="L736" s="99"/>
      <c r="M736" s="99"/>
      <c r="N736" s="99"/>
      <c r="O736" s="99"/>
      <c r="P736" s="99"/>
      <c r="Q736" s="99"/>
      <c r="R736" s="110"/>
      <c r="S736" s="110"/>
      <c r="T736" s="110"/>
      <c r="U736" s="99"/>
      <c r="V736" s="99"/>
      <c r="W736" s="99"/>
      <c r="X736" s="436"/>
      <c r="Y736" s="110"/>
      <c r="Z736" s="99"/>
      <c r="AA736" s="99"/>
      <c r="AB736" s="99"/>
      <c r="AC736" s="99"/>
      <c r="AD736" s="99"/>
      <c r="AE736" s="99"/>
      <c r="AF736" s="99"/>
      <c r="AG736" s="99" t="s">
        <v>5154</v>
      </c>
      <c r="AH736" s="110" t="s">
        <v>9151</v>
      </c>
      <c r="AI736" s="110">
        <v>0.115</v>
      </c>
      <c r="AJ736" s="110">
        <v>1976</v>
      </c>
      <c r="AK736" s="110" t="s">
        <v>9150</v>
      </c>
    </row>
    <row r="737" spans="1:37" ht="28.5" customHeight="1" x14ac:dyDescent="0.25">
      <c r="A737" s="459"/>
      <c r="B737" s="110"/>
      <c r="C737" s="445"/>
      <c r="D737" s="410"/>
      <c r="E737" s="99"/>
      <c r="F737" s="99"/>
      <c r="G737" s="99"/>
      <c r="H737" s="99"/>
      <c r="I737" s="99"/>
      <c r="J737" s="99"/>
      <c r="K737" s="99"/>
      <c r="L737" s="99"/>
      <c r="M737" s="99"/>
      <c r="N737" s="99"/>
      <c r="O737" s="99"/>
      <c r="P737" s="99"/>
      <c r="Q737" s="99"/>
      <c r="R737" s="110"/>
      <c r="S737" s="110"/>
      <c r="T737" s="110"/>
      <c r="U737" s="99"/>
      <c r="V737" s="99"/>
      <c r="W737" s="99"/>
      <c r="X737" s="436"/>
      <c r="Y737" s="110"/>
      <c r="Z737" s="99"/>
      <c r="AA737" s="99"/>
      <c r="AB737" s="99"/>
      <c r="AC737" s="99"/>
      <c r="AD737" s="99"/>
      <c r="AE737" s="99"/>
      <c r="AF737" s="99"/>
      <c r="AG737" s="99" t="s">
        <v>5154</v>
      </c>
      <c r="AH737" s="110" t="s">
        <v>9152</v>
      </c>
      <c r="AI737" s="110">
        <v>0.08</v>
      </c>
      <c r="AJ737" s="110">
        <v>1976</v>
      </c>
      <c r="AK737" s="110" t="s">
        <v>834</v>
      </c>
    </row>
    <row r="738" spans="1:37" ht="28.5" customHeight="1" x14ac:dyDescent="0.25">
      <c r="A738" s="459"/>
      <c r="B738" s="110"/>
      <c r="C738" s="445"/>
      <c r="D738" s="410"/>
      <c r="E738" s="99"/>
      <c r="F738" s="99"/>
      <c r="G738" s="99"/>
      <c r="H738" s="99"/>
      <c r="I738" s="99"/>
      <c r="J738" s="99"/>
      <c r="K738" s="99"/>
      <c r="L738" s="99"/>
      <c r="M738" s="99"/>
      <c r="N738" s="99"/>
      <c r="O738" s="99"/>
      <c r="P738" s="99"/>
      <c r="Q738" s="99"/>
      <c r="R738" s="110"/>
      <c r="S738" s="110"/>
      <c r="T738" s="110"/>
      <c r="U738" s="99"/>
      <c r="V738" s="99"/>
      <c r="W738" s="99"/>
      <c r="X738" s="436"/>
      <c r="Y738" s="110"/>
      <c r="Z738" s="99"/>
      <c r="AA738" s="99"/>
      <c r="AB738" s="99"/>
      <c r="AC738" s="99"/>
      <c r="AD738" s="99"/>
      <c r="AE738" s="99"/>
      <c r="AF738" s="99"/>
      <c r="AG738" s="99" t="s">
        <v>5154</v>
      </c>
      <c r="AH738" s="110" t="s">
        <v>9153</v>
      </c>
      <c r="AI738" s="110">
        <v>0.05</v>
      </c>
      <c r="AJ738" s="110">
        <v>2017</v>
      </c>
      <c r="AK738" s="110" t="s">
        <v>385</v>
      </c>
    </row>
    <row r="739" spans="1:37" ht="28.5" customHeight="1" x14ac:dyDescent="0.25">
      <c r="A739" s="459"/>
      <c r="B739" s="110"/>
      <c r="C739" s="445"/>
      <c r="D739" s="410"/>
      <c r="E739" s="99"/>
      <c r="F739" s="99"/>
      <c r="G739" s="99"/>
      <c r="H739" s="99"/>
      <c r="I739" s="99"/>
      <c r="J739" s="99"/>
      <c r="K739" s="99"/>
      <c r="L739" s="99"/>
      <c r="M739" s="99"/>
      <c r="N739" s="99"/>
      <c r="O739" s="99"/>
      <c r="P739" s="99"/>
      <c r="Q739" s="99"/>
      <c r="R739" s="110"/>
      <c r="S739" s="110"/>
      <c r="T739" s="110"/>
      <c r="U739" s="99"/>
      <c r="V739" s="99"/>
      <c r="W739" s="99"/>
      <c r="X739" s="436"/>
      <c r="Y739" s="110"/>
      <c r="Z739" s="99"/>
      <c r="AA739" s="99"/>
      <c r="AB739" s="99"/>
      <c r="AC739" s="99"/>
      <c r="AD739" s="99"/>
      <c r="AE739" s="99"/>
      <c r="AF739" s="99"/>
      <c r="AG739" s="99" t="s">
        <v>9142</v>
      </c>
      <c r="AH739" s="110" t="s">
        <v>9154</v>
      </c>
      <c r="AI739" s="110">
        <v>4.0000000000000001E-3</v>
      </c>
      <c r="AJ739" s="110">
        <v>1976</v>
      </c>
      <c r="AK739" s="110" t="s">
        <v>121</v>
      </c>
    </row>
    <row r="740" spans="1:37" ht="28.5" customHeight="1" x14ac:dyDescent="0.25">
      <c r="A740" s="459"/>
      <c r="B740" s="110"/>
      <c r="C740" s="445"/>
      <c r="D740" s="410"/>
      <c r="E740" s="99"/>
      <c r="F740" s="99"/>
      <c r="G740" s="99"/>
      <c r="H740" s="99"/>
      <c r="I740" s="99"/>
      <c r="J740" s="99"/>
      <c r="K740" s="99"/>
      <c r="L740" s="99"/>
      <c r="M740" s="99"/>
      <c r="N740" s="99"/>
      <c r="O740" s="99"/>
      <c r="P740" s="99"/>
      <c r="Q740" s="99"/>
      <c r="R740" s="110"/>
      <c r="S740" s="110"/>
      <c r="T740" s="110"/>
      <c r="U740" s="99"/>
      <c r="V740" s="99"/>
      <c r="W740" s="99"/>
      <c r="X740" s="436"/>
      <c r="Y740" s="110"/>
      <c r="Z740" s="99"/>
      <c r="AA740" s="99"/>
      <c r="AB740" s="99"/>
      <c r="AC740" s="99"/>
      <c r="AD740" s="99"/>
      <c r="AE740" s="99"/>
      <c r="AF740" s="99"/>
      <c r="AG740" s="99" t="s">
        <v>9144</v>
      </c>
      <c r="AH740" s="110" t="s">
        <v>9155</v>
      </c>
      <c r="AI740" s="110">
        <v>0.12</v>
      </c>
      <c r="AJ740" s="110">
        <v>1977</v>
      </c>
      <c r="AK740" s="110" t="s">
        <v>7978</v>
      </c>
    </row>
    <row r="741" spans="1:37" ht="28.5" customHeight="1" x14ac:dyDescent="0.25">
      <c r="A741" s="459"/>
      <c r="B741" s="110"/>
      <c r="C741" s="445"/>
      <c r="D741" s="410"/>
      <c r="E741" s="99"/>
      <c r="F741" s="99"/>
      <c r="G741" s="99"/>
      <c r="H741" s="99"/>
      <c r="I741" s="99"/>
      <c r="J741" s="99"/>
      <c r="K741" s="99"/>
      <c r="L741" s="99"/>
      <c r="M741" s="99"/>
      <c r="N741" s="99"/>
      <c r="O741" s="99"/>
      <c r="P741" s="99"/>
      <c r="Q741" s="99"/>
      <c r="R741" s="110"/>
      <c r="S741" s="110"/>
      <c r="T741" s="110"/>
      <c r="U741" s="99"/>
      <c r="V741" s="99"/>
      <c r="W741" s="99"/>
      <c r="X741" s="436"/>
      <c r="Y741" s="110"/>
      <c r="Z741" s="99"/>
      <c r="AA741" s="99"/>
      <c r="AB741" s="99"/>
      <c r="AC741" s="99"/>
      <c r="AD741" s="99"/>
      <c r="AE741" s="99"/>
      <c r="AF741" s="99"/>
      <c r="AG741" s="99" t="s">
        <v>5154</v>
      </c>
      <c r="AH741" s="110" t="s">
        <v>9156</v>
      </c>
      <c r="AI741" s="110">
        <v>0.32</v>
      </c>
      <c r="AJ741" s="110">
        <v>1978</v>
      </c>
      <c r="AK741" s="110" t="s">
        <v>9157</v>
      </c>
    </row>
    <row r="742" spans="1:37" ht="28.5" customHeight="1" x14ac:dyDescent="0.25">
      <c r="A742" s="459"/>
      <c r="B742" s="110"/>
      <c r="C742" s="445"/>
      <c r="D742" s="410"/>
      <c r="E742" s="99"/>
      <c r="F742" s="99"/>
      <c r="G742" s="99"/>
      <c r="H742" s="99"/>
      <c r="I742" s="99"/>
      <c r="J742" s="99"/>
      <c r="K742" s="99"/>
      <c r="L742" s="99"/>
      <c r="M742" s="99"/>
      <c r="N742" s="99"/>
      <c r="O742" s="99"/>
      <c r="P742" s="99"/>
      <c r="Q742" s="99"/>
      <c r="R742" s="110"/>
      <c r="S742" s="110"/>
      <c r="T742" s="110"/>
      <c r="U742" s="99"/>
      <c r="V742" s="99"/>
      <c r="W742" s="99"/>
      <c r="X742" s="436"/>
      <c r="Y742" s="110"/>
      <c r="Z742" s="99"/>
      <c r="AA742" s="99"/>
      <c r="AB742" s="99"/>
      <c r="AC742" s="99"/>
      <c r="AD742" s="99"/>
      <c r="AE742" s="99"/>
      <c r="AF742" s="99"/>
      <c r="AG742" s="110" t="s">
        <v>9158</v>
      </c>
      <c r="AH742" s="110" t="s">
        <v>9159</v>
      </c>
      <c r="AI742" s="110">
        <v>0.32</v>
      </c>
      <c r="AJ742" s="110">
        <v>1978</v>
      </c>
      <c r="AK742" s="110" t="s">
        <v>9157</v>
      </c>
    </row>
    <row r="743" spans="1:37" ht="28.5" customHeight="1" x14ac:dyDescent="0.25">
      <c r="A743" s="459"/>
      <c r="B743" s="110"/>
      <c r="C743" s="445"/>
      <c r="D743" s="410"/>
      <c r="E743" s="99"/>
      <c r="F743" s="99"/>
      <c r="G743" s="99"/>
      <c r="H743" s="99"/>
      <c r="I743" s="99"/>
      <c r="J743" s="99"/>
      <c r="K743" s="99"/>
      <c r="L743" s="99"/>
      <c r="M743" s="99"/>
      <c r="N743" s="99"/>
      <c r="O743" s="99"/>
      <c r="P743" s="99"/>
      <c r="Q743" s="99"/>
      <c r="R743" s="110"/>
      <c r="S743" s="110"/>
      <c r="T743" s="110"/>
      <c r="U743" s="99"/>
      <c r="V743" s="99"/>
      <c r="W743" s="99"/>
      <c r="X743" s="436"/>
      <c r="Y743" s="110"/>
      <c r="Z743" s="99"/>
      <c r="AA743" s="99"/>
      <c r="AB743" s="99"/>
      <c r="AC743" s="99"/>
      <c r="AD743" s="99"/>
      <c r="AE743" s="99"/>
      <c r="AF743" s="99"/>
      <c r="AG743" s="99"/>
      <c r="AH743" s="110" t="s">
        <v>9160</v>
      </c>
      <c r="AI743" s="110">
        <v>0.3</v>
      </c>
      <c r="AJ743" s="110">
        <v>1977</v>
      </c>
      <c r="AK743" s="110" t="s">
        <v>9157</v>
      </c>
    </row>
    <row r="744" spans="1:37" ht="28.5" customHeight="1" x14ac:dyDescent="0.25">
      <c r="A744" s="459"/>
      <c r="B744" s="110"/>
      <c r="C744" s="445"/>
      <c r="D744" s="410"/>
      <c r="E744" s="99"/>
      <c r="F744" s="99"/>
      <c r="G744" s="99"/>
      <c r="H744" s="99"/>
      <c r="I744" s="99"/>
      <c r="J744" s="99"/>
      <c r="K744" s="99"/>
      <c r="L744" s="99"/>
      <c r="M744" s="99"/>
      <c r="N744" s="99"/>
      <c r="O744" s="99"/>
      <c r="P744" s="99"/>
      <c r="Q744" s="99"/>
      <c r="R744" s="110"/>
      <c r="S744" s="110"/>
      <c r="T744" s="110"/>
      <c r="U744" s="99"/>
      <c r="V744" s="99"/>
      <c r="W744" s="99"/>
      <c r="X744" s="436"/>
      <c r="Y744" s="110"/>
      <c r="Z744" s="99"/>
      <c r="AA744" s="99"/>
      <c r="AB744" s="99"/>
      <c r="AC744" s="99"/>
      <c r="AD744" s="99"/>
      <c r="AE744" s="99"/>
      <c r="AF744" s="99"/>
      <c r="AG744" s="110" t="s">
        <v>9161</v>
      </c>
      <c r="AH744" s="110" t="s">
        <v>9162</v>
      </c>
      <c r="AI744" s="110">
        <v>0.3</v>
      </c>
      <c r="AJ744" s="110">
        <v>1977</v>
      </c>
      <c r="AK744" s="110" t="s">
        <v>9157</v>
      </c>
    </row>
    <row r="745" spans="1:37" ht="28.5" customHeight="1" x14ac:dyDescent="0.25">
      <c r="A745" s="459"/>
      <c r="B745" s="110"/>
      <c r="C745" s="445"/>
      <c r="D745" s="410"/>
      <c r="E745" s="99"/>
      <c r="F745" s="99"/>
      <c r="G745" s="99"/>
      <c r="H745" s="99"/>
      <c r="I745" s="99"/>
      <c r="J745" s="99"/>
      <c r="K745" s="99"/>
      <c r="L745" s="99"/>
      <c r="M745" s="99"/>
      <c r="N745" s="99"/>
      <c r="O745" s="99"/>
      <c r="P745" s="99"/>
      <c r="Q745" s="99"/>
      <c r="R745" s="110"/>
      <c r="S745" s="110"/>
      <c r="T745" s="110"/>
      <c r="U745" s="99"/>
      <c r="V745" s="99"/>
      <c r="W745" s="99"/>
      <c r="X745" s="436"/>
      <c r="Y745" s="110"/>
      <c r="Z745" s="99"/>
      <c r="AA745" s="99"/>
      <c r="AB745" s="99"/>
      <c r="AC745" s="99"/>
      <c r="AD745" s="99"/>
      <c r="AE745" s="99"/>
      <c r="AF745" s="99"/>
      <c r="AG745" s="99" t="s">
        <v>5154</v>
      </c>
      <c r="AH745" s="110" t="s">
        <v>9163</v>
      </c>
      <c r="AI745" s="110">
        <v>0.18</v>
      </c>
      <c r="AJ745" s="436">
        <v>1976</v>
      </c>
      <c r="AK745" s="110" t="s">
        <v>9164</v>
      </c>
    </row>
    <row r="746" spans="1:37" ht="28.5" customHeight="1" x14ac:dyDescent="0.25">
      <c r="A746" s="459"/>
      <c r="B746" s="110"/>
      <c r="C746" s="445"/>
      <c r="D746" s="410"/>
      <c r="E746" s="99"/>
      <c r="F746" s="99"/>
      <c r="G746" s="99"/>
      <c r="H746" s="99"/>
      <c r="I746" s="99"/>
      <c r="J746" s="99"/>
      <c r="K746" s="99"/>
      <c r="L746" s="99"/>
      <c r="M746" s="99"/>
      <c r="N746" s="99"/>
      <c r="O746" s="99"/>
      <c r="P746" s="99"/>
      <c r="Q746" s="99"/>
      <c r="R746" s="110"/>
      <c r="S746" s="110"/>
      <c r="T746" s="110"/>
      <c r="U746" s="99"/>
      <c r="V746" s="99"/>
      <c r="W746" s="99"/>
      <c r="X746" s="436"/>
      <c r="Y746" s="110"/>
      <c r="Z746" s="99"/>
      <c r="AA746" s="99"/>
      <c r="AB746" s="99"/>
      <c r="AC746" s="99"/>
      <c r="AD746" s="99"/>
      <c r="AE746" s="99"/>
      <c r="AF746" s="99"/>
      <c r="AG746" s="99" t="s">
        <v>5154</v>
      </c>
      <c r="AH746" s="110" t="s">
        <v>9165</v>
      </c>
      <c r="AI746" s="110">
        <v>0.18</v>
      </c>
      <c r="AJ746" s="436">
        <v>2017</v>
      </c>
      <c r="AK746" s="110" t="s">
        <v>385</v>
      </c>
    </row>
    <row r="747" spans="1:37" ht="28.5" customHeight="1" x14ac:dyDescent="0.25">
      <c r="A747" s="459"/>
      <c r="B747" s="110"/>
      <c r="C747" s="445"/>
      <c r="D747" s="410"/>
      <c r="E747" s="99"/>
      <c r="F747" s="99"/>
      <c r="G747" s="99"/>
      <c r="H747" s="99"/>
      <c r="I747" s="99"/>
      <c r="J747" s="99"/>
      <c r="K747" s="99"/>
      <c r="L747" s="99"/>
      <c r="M747" s="99"/>
      <c r="N747" s="99"/>
      <c r="O747" s="99"/>
      <c r="P747" s="99"/>
      <c r="Q747" s="99"/>
      <c r="R747" s="110"/>
      <c r="S747" s="110"/>
      <c r="T747" s="110"/>
      <c r="U747" s="99"/>
      <c r="V747" s="99"/>
      <c r="W747" s="99"/>
      <c r="X747" s="436"/>
      <c r="Y747" s="110"/>
      <c r="Z747" s="99"/>
      <c r="AA747" s="99"/>
      <c r="AB747" s="99"/>
      <c r="AC747" s="99"/>
      <c r="AD747" s="99"/>
      <c r="AE747" s="99"/>
      <c r="AF747" s="99"/>
      <c r="AG747" s="99" t="s">
        <v>5154</v>
      </c>
      <c r="AH747" s="110" t="s">
        <v>9166</v>
      </c>
      <c r="AI747" s="110">
        <v>0.13</v>
      </c>
      <c r="AJ747" s="110">
        <v>1976</v>
      </c>
      <c r="AK747" s="110" t="s">
        <v>9167</v>
      </c>
    </row>
    <row r="748" spans="1:37" ht="15.75" customHeight="1" x14ac:dyDescent="0.25">
      <c r="A748" s="461"/>
      <c r="B748" s="462"/>
      <c r="C748" s="462"/>
      <c r="D748" s="462"/>
      <c r="E748" s="462"/>
      <c r="F748" s="462"/>
      <c r="G748" s="462"/>
      <c r="H748" s="462"/>
      <c r="I748" s="462"/>
      <c r="J748" s="462"/>
      <c r="K748" s="462"/>
      <c r="L748" s="462"/>
      <c r="M748" s="462"/>
      <c r="N748" s="462"/>
      <c r="O748" s="462"/>
      <c r="P748" s="462"/>
      <c r="Q748" s="462"/>
      <c r="R748" s="462"/>
      <c r="S748" s="462"/>
      <c r="T748" s="462"/>
      <c r="U748" s="462"/>
      <c r="V748" s="462"/>
      <c r="W748" s="462"/>
      <c r="X748" s="463"/>
      <c r="Y748" s="462"/>
      <c r="Z748" s="462"/>
      <c r="AA748" s="462"/>
      <c r="AB748" s="462"/>
      <c r="AC748" s="462"/>
      <c r="AD748" s="462"/>
      <c r="AE748" s="462"/>
      <c r="AF748" s="462"/>
      <c r="AG748" s="462"/>
      <c r="AH748" s="462"/>
      <c r="AI748" s="462"/>
      <c r="AJ748" s="462"/>
      <c r="AK748" s="462"/>
    </row>
    <row r="749" spans="1:37" ht="28.5" customHeight="1" x14ac:dyDescent="0.25">
      <c r="A749" s="459">
        <v>58</v>
      </c>
      <c r="B749" s="459"/>
      <c r="C749" s="459" t="s">
        <v>9168</v>
      </c>
      <c r="D749" s="410"/>
      <c r="E749" s="99"/>
      <c r="F749" s="99"/>
      <c r="G749" s="99"/>
      <c r="H749" s="99"/>
      <c r="I749" s="99"/>
      <c r="J749" s="99"/>
      <c r="K749" s="99"/>
      <c r="L749" s="99"/>
      <c r="M749" s="99" t="s">
        <v>9169</v>
      </c>
      <c r="N749" s="110" t="s">
        <v>9170</v>
      </c>
      <c r="O749" s="110">
        <v>0.64500000000000002</v>
      </c>
      <c r="P749" s="110">
        <v>1975</v>
      </c>
      <c r="Q749" s="110" t="s">
        <v>6931</v>
      </c>
      <c r="R749" s="110"/>
      <c r="S749" s="110"/>
      <c r="T749" s="110"/>
      <c r="U749" s="99"/>
      <c r="V749" s="99"/>
      <c r="W749" s="99"/>
      <c r="X749" s="436"/>
      <c r="Y749" s="110"/>
      <c r="Z749" s="99"/>
      <c r="AA749" s="99"/>
      <c r="AB749" s="99"/>
      <c r="AC749" s="99"/>
      <c r="AD749" s="99"/>
      <c r="AE749" s="99"/>
      <c r="AF749" s="99"/>
      <c r="AG749" s="99"/>
      <c r="AH749" s="110"/>
      <c r="AI749" s="110"/>
      <c r="AJ749" s="110"/>
      <c r="AK749" s="110"/>
    </row>
    <row r="750" spans="1:37" ht="28.5" customHeight="1" x14ac:dyDescent="0.25">
      <c r="A750" s="459"/>
      <c r="B750" s="110"/>
      <c r="C750" s="445"/>
      <c r="D750" s="410"/>
      <c r="E750" s="99"/>
      <c r="F750" s="99"/>
      <c r="G750" s="99"/>
      <c r="H750" s="99"/>
      <c r="I750" s="99"/>
      <c r="J750" s="99"/>
      <c r="K750" s="99"/>
      <c r="L750" s="99"/>
      <c r="M750" s="99"/>
      <c r="N750" s="99"/>
      <c r="O750" s="99"/>
      <c r="P750" s="99"/>
      <c r="Q750" s="99"/>
      <c r="R750" s="110" t="s">
        <v>9127</v>
      </c>
      <c r="S750" s="110" t="s">
        <v>9171</v>
      </c>
      <c r="T750" s="99">
        <v>1976</v>
      </c>
      <c r="U750" s="110" t="s">
        <v>1642</v>
      </c>
      <c r="V750" s="110">
        <f>2*630</f>
        <v>1260</v>
      </c>
      <c r="W750" s="110"/>
      <c r="X750" s="409"/>
      <c r="Y750" s="110"/>
      <c r="Z750" s="99"/>
      <c r="AA750" s="99"/>
      <c r="AB750" s="99"/>
      <c r="AC750" s="99"/>
      <c r="AD750" s="99"/>
      <c r="AE750" s="99"/>
      <c r="AF750" s="99"/>
      <c r="AG750" s="99"/>
      <c r="AH750" s="110"/>
      <c r="AI750" s="110"/>
      <c r="AJ750" s="110"/>
      <c r="AK750" s="110"/>
    </row>
    <row r="751" spans="1:37" ht="28.5" customHeight="1" x14ac:dyDescent="0.25">
      <c r="A751" s="459"/>
      <c r="B751" s="110"/>
      <c r="C751" s="445"/>
      <c r="D751" s="410"/>
      <c r="E751" s="99"/>
      <c r="F751" s="99"/>
      <c r="G751" s="99"/>
      <c r="H751" s="99"/>
      <c r="I751" s="99"/>
      <c r="J751" s="99"/>
      <c r="K751" s="99"/>
      <c r="L751" s="99"/>
      <c r="M751" s="99"/>
      <c r="N751" s="99"/>
      <c r="O751" s="99"/>
      <c r="P751" s="99"/>
      <c r="Q751" s="99"/>
      <c r="R751" s="110"/>
      <c r="S751" s="110"/>
      <c r="T751" s="99"/>
      <c r="U751" s="110"/>
      <c r="V751" s="110"/>
      <c r="W751" s="110"/>
      <c r="X751" s="409"/>
      <c r="Y751" s="110"/>
      <c r="Z751" s="99"/>
      <c r="AA751" s="99"/>
      <c r="AB751" s="99"/>
      <c r="AC751" s="99"/>
      <c r="AD751" s="99"/>
      <c r="AE751" s="99"/>
      <c r="AF751" s="99"/>
      <c r="AG751" s="99" t="s">
        <v>9144</v>
      </c>
      <c r="AH751" s="110" t="s">
        <v>9172</v>
      </c>
      <c r="AI751" s="110">
        <v>0.2</v>
      </c>
      <c r="AJ751" s="110">
        <v>1976</v>
      </c>
      <c r="AK751" s="110" t="s">
        <v>9173</v>
      </c>
    </row>
    <row r="752" spans="1:37" ht="28.5" customHeight="1" x14ac:dyDescent="0.25">
      <c r="A752" s="459"/>
      <c r="B752" s="110"/>
      <c r="C752" s="445"/>
      <c r="D752" s="410"/>
      <c r="E752" s="99"/>
      <c r="F752" s="99"/>
      <c r="G752" s="99"/>
      <c r="H752" s="99"/>
      <c r="I752" s="99"/>
      <c r="J752" s="99"/>
      <c r="K752" s="99"/>
      <c r="L752" s="99"/>
      <c r="M752" s="99"/>
      <c r="N752" s="99"/>
      <c r="O752" s="99"/>
      <c r="P752" s="99"/>
      <c r="Q752" s="99"/>
      <c r="R752" s="110"/>
      <c r="S752" s="110"/>
      <c r="T752" s="110"/>
      <c r="U752" s="99"/>
      <c r="V752" s="99"/>
      <c r="W752" s="99"/>
      <c r="X752" s="436"/>
      <c r="Y752" s="110"/>
      <c r="Z752" s="99"/>
      <c r="AA752" s="99"/>
      <c r="AB752" s="99"/>
      <c r="AC752" s="99"/>
      <c r="AD752" s="99"/>
      <c r="AE752" s="99"/>
      <c r="AF752" s="99"/>
      <c r="AG752" s="99"/>
      <c r="AH752" s="110" t="s">
        <v>9174</v>
      </c>
      <c r="AI752" s="110">
        <v>0.06</v>
      </c>
      <c r="AJ752" s="110">
        <v>1979</v>
      </c>
      <c r="AK752" s="110" t="s">
        <v>9021</v>
      </c>
    </row>
    <row r="753" spans="1:37" ht="28.5" customHeight="1" x14ac:dyDescent="0.25">
      <c r="A753" s="459"/>
      <c r="B753" s="110"/>
      <c r="C753" s="445"/>
      <c r="D753" s="410"/>
      <c r="E753" s="99"/>
      <c r="F753" s="99"/>
      <c r="G753" s="99"/>
      <c r="H753" s="99"/>
      <c r="I753" s="99"/>
      <c r="J753" s="99"/>
      <c r="K753" s="99"/>
      <c r="L753" s="99"/>
      <c r="M753" s="99"/>
      <c r="N753" s="99"/>
      <c r="O753" s="99"/>
      <c r="P753" s="99"/>
      <c r="Q753" s="99"/>
      <c r="R753" s="110"/>
      <c r="S753" s="110"/>
      <c r="T753" s="110"/>
      <c r="U753" s="99"/>
      <c r="V753" s="99"/>
      <c r="W753" s="99"/>
      <c r="X753" s="436"/>
      <c r="Y753" s="110"/>
      <c r="Z753" s="99"/>
      <c r="AA753" s="99"/>
      <c r="AB753" s="99"/>
      <c r="AC753" s="99"/>
      <c r="AD753" s="99"/>
      <c r="AE753" s="99"/>
      <c r="AF753" s="99"/>
      <c r="AG753" s="99" t="s">
        <v>9144</v>
      </c>
      <c r="AH753" s="110" t="s">
        <v>9175</v>
      </c>
      <c r="AI753" s="110">
        <v>0.15</v>
      </c>
      <c r="AJ753" s="110">
        <v>1985</v>
      </c>
      <c r="AK753" s="110" t="s">
        <v>8708</v>
      </c>
    </row>
    <row r="754" spans="1:37" ht="28.5" customHeight="1" x14ac:dyDescent="0.25">
      <c r="A754" s="459"/>
      <c r="B754" s="110"/>
      <c r="C754" s="445"/>
      <c r="D754" s="410"/>
      <c r="E754" s="99"/>
      <c r="F754" s="99"/>
      <c r="G754" s="99"/>
      <c r="H754" s="99"/>
      <c r="I754" s="99"/>
      <c r="J754" s="99"/>
      <c r="K754" s="99"/>
      <c r="L754" s="99"/>
      <c r="M754" s="99"/>
      <c r="N754" s="99"/>
      <c r="O754" s="99"/>
      <c r="P754" s="99"/>
      <c r="Q754" s="99"/>
      <c r="R754" s="110"/>
      <c r="S754" s="110"/>
      <c r="T754" s="110"/>
      <c r="U754" s="99"/>
      <c r="V754" s="99"/>
      <c r="W754" s="99"/>
      <c r="X754" s="436"/>
      <c r="Y754" s="110"/>
      <c r="Z754" s="99"/>
      <c r="AA754" s="99"/>
      <c r="AB754" s="99"/>
      <c r="AC754" s="99"/>
      <c r="AD754" s="99"/>
      <c r="AE754" s="99"/>
      <c r="AF754" s="99"/>
      <c r="AG754" s="99" t="s">
        <v>9144</v>
      </c>
      <c r="AH754" s="110" t="s">
        <v>9176</v>
      </c>
      <c r="AI754" s="110">
        <v>0.15</v>
      </c>
      <c r="AJ754" s="110">
        <v>1982</v>
      </c>
      <c r="AK754" s="110" t="s">
        <v>9177</v>
      </c>
    </row>
    <row r="755" spans="1:37" ht="28.5" customHeight="1" x14ac:dyDescent="0.25">
      <c r="A755" s="459"/>
      <c r="B755" s="110"/>
      <c r="C755" s="445"/>
      <c r="D755" s="410"/>
      <c r="E755" s="99"/>
      <c r="F755" s="99"/>
      <c r="G755" s="99"/>
      <c r="H755" s="99"/>
      <c r="I755" s="99"/>
      <c r="J755" s="99"/>
      <c r="K755" s="99"/>
      <c r="L755" s="99"/>
      <c r="M755" s="99"/>
      <c r="N755" s="99"/>
      <c r="O755" s="99"/>
      <c r="P755" s="99"/>
      <c r="Q755" s="99"/>
      <c r="R755" s="110"/>
      <c r="S755" s="110"/>
      <c r="T755" s="110"/>
      <c r="U755" s="99"/>
      <c r="V755" s="99"/>
      <c r="W755" s="99"/>
      <c r="X755" s="436"/>
      <c r="Y755" s="110"/>
      <c r="Z755" s="99"/>
      <c r="AA755" s="99"/>
      <c r="AB755" s="99"/>
      <c r="AC755" s="99"/>
      <c r="AD755" s="99"/>
      <c r="AE755" s="99"/>
      <c r="AF755" s="99"/>
      <c r="AG755" s="99" t="s">
        <v>9144</v>
      </c>
      <c r="AH755" s="110" t="s">
        <v>9178</v>
      </c>
      <c r="AI755" s="110">
        <v>0.14000000000000001</v>
      </c>
      <c r="AJ755" s="110">
        <v>1979</v>
      </c>
      <c r="AK755" s="110" t="s">
        <v>9179</v>
      </c>
    </row>
    <row r="756" spans="1:37" ht="28.5" customHeight="1" x14ac:dyDescent="0.25">
      <c r="A756" s="459"/>
      <c r="B756" s="110"/>
      <c r="C756" s="445"/>
      <c r="D756" s="410"/>
      <c r="E756" s="99"/>
      <c r="F756" s="99"/>
      <c r="G756" s="99"/>
      <c r="H756" s="99"/>
      <c r="I756" s="99"/>
      <c r="J756" s="99"/>
      <c r="K756" s="99"/>
      <c r="L756" s="99"/>
      <c r="M756" s="99"/>
      <c r="N756" s="99"/>
      <c r="O756" s="99"/>
      <c r="P756" s="99"/>
      <c r="Q756" s="99"/>
      <c r="R756" s="110"/>
      <c r="S756" s="110"/>
      <c r="T756" s="110"/>
      <c r="U756" s="99"/>
      <c r="V756" s="99"/>
      <c r="W756" s="99"/>
      <c r="X756" s="436"/>
      <c r="Y756" s="110"/>
      <c r="Z756" s="99"/>
      <c r="AA756" s="99"/>
      <c r="AB756" s="99"/>
      <c r="AC756" s="99"/>
      <c r="AD756" s="99"/>
      <c r="AE756" s="99"/>
      <c r="AF756" s="99"/>
      <c r="AG756" s="99" t="s">
        <v>9144</v>
      </c>
      <c r="AH756" s="110" t="s">
        <v>9180</v>
      </c>
      <c r="AI756" s="110">
        <v>0.17</v>
      </c>
      <c r="AJ756" s="110">
        <v>1976</v>
      </c>
      <c r="AK756" s="110" t="s">
        <v>9181</v>
      </c>
    </row>
    <row r="757" spans="1:37" ht="28.5" customHeight="1" x14ac:dyDescent="0.25">
      <c r="A757" s="459"/>
      <c r="B757" s="110"/>
      <c r="C757" s="445"/>
      <c r="D757" s="410"/>
      <c r="E757" s="99"/>
      <c r="F757" s="99"/>
      <c r="G757" s="99"/>
      <c r="H757" s="99"/>
      <c r="I757" s="99"/>
      <c r="J757" s="99"/>
      <c r="K757" s="99"/>
      <c r="L757" s="99"/>
      <c r="M757" s="99"/>
      <c r="N757" s="99"/>
      <c r="O757" s="99"/>
      <c r="P757" s="99"/>
      <c r="Q757" s="99"/>
      <c r="R757" s="110"/>
      <c r="S757" s="110"/>
      <c r="T757" s="110"/>
      <c r="U757" s="99"/>
      <c r="V757" s="99"/>
      <c r="W757" s="99"/>
      <c r="X757" s="436"/>
      <c r="Y757" s="110"/>
      <c r="Z757" s="99"/>
      <c r="AA757" s="99"/>
      <c r="AB757" s="99"/>
      <c r="AC757" s="99"/>
      <c r="AD757" s="99"/>
      <c r="AE757" s="99"/>
      <c r="AF757" s="99"/>
      <c r="AG757" s="99" t="s">
        <v>9144</v>
      </c>
      <c r="AH757" s="110" t="s">
        <v>9182</v>
      </c>
      <c r="AI757" s="110">
        <v>0.13</v>
      </c>
      <c r="AJ757" s="110">
        <v>1976</v>
      </c>
      <c r="AK757" s="110" t="s">
        <v>9183</v>
      </c>
    </row>
    <row r="758" spans="1:37" ht="28.5" customHeight="1" x14ac:dyDescent="0.25">
      <c r="A758" s="459"/>
      <c r="B758" s="110"/>
      <c r="C758" s="445"/>
      <c r="D758" s="410"/>
      <c r="E758" s="99"/>
      <c r="F758" s="99"/>
      <c r="G758" s="99"/>
      <c r="H758" s="99"/>
      <c r="I758" s="99"/>
      <c r="J758" s="99"/>
      <c r="K758" s="99"/>
      <c r="L758" s="99"/>
      <c r="M758" s="99"/>
      <c r="N758" s="99"/>
      <c r="O758" s="99"/>
      <c r="P758" s="99"/>
      <c r="Q758" s="99"/>
      <c r="R758" s="110"/>
      <c r="S758" s="110"/>
      <c r="T758" s="110"/>
      <c r="U758" s="99"/>
      <c r="V758" s="99"/>
      <c r="W758" s="99"/>
      <c r="X758" s="436"/>
      <c r="Y758" s="110"/>
      <c r="Z758" s="99"/>
      <c r="AA758" s="99"/>
      <c r="AB758" s="99"/>
      <c r="AC758" s="99"/>
      <c r="AD758" s="99"/>
      <c r="AE758" s="99"/>
      <c r="AF758" s="99"/>
      <c r="AG758" s="99" t="s">
        <v>9144</v>
      </c>
      <c r="AH758" s="110" t="s">
        <v>9184</v>
      </c>
      <c r="AI758" s="110">
        <v>0.2</v>
      </c>
      <c r="AJ758" s="110">
        <v>1979</v>
      </c>
      <c r="AK758" s="110" t="s">
        <v>9185</v>
      </c>
    </row>
    <row r="759" spans="1:37" ht="28.5" customHeight="1" x14ac:dyDescent="0.25">
      <c r="A759" s="459"/>
      <c r="B759" s="110"/>
      <c r="C759" s="445"/>
      <c r="D759" s="410"/>
      <c r="E759" s="99"/>
      <c r="F759" s="99"/>
      <c r="G759" s="99"/>
      <c r="H759" s="99"/>
      <c r="I759" s="99"/>
      <c r="J759" s="99"/>
      <c r="K759" s="99"/>
      <c r="L759" s="99"/>
      <c r="M759" s="99"/>
      <c r="N759" s="99"/>
      <c r="O759" s="99"/>
      <c r="P759" s="99"/>
      <c r="Q759" s="99"/>
      <c r="R759" s="110"/>
      <c r="S759" s="110"/>
      <c r="T759" s="110"/>
      <c r="U759" s="99"/>
      <c r="V759" s="99"/>
      <c r="W759" s="99"/>
      <c r="X759" s="436"/>
      <c r="Y759" s="110"/>
      <c r="Z759" s="99"/>
      <c r="AA759" s="99"/>
      <c r="AB759" s="99"/>
      <c r="AC759" s="99"/>
      <c r="AD759" s="99"/>
      <c r="AE759" s="99"/>
      <c r="AF759" s="99"/>
      <c r="AG759" s="99" t="s">
        <v>9144</v>
      </c>
      <c r="AH759" s="110" t="s">
        <v>9186</v>
      </c>
      <c r="AI759" s="110">
        <v>0.4</v>
      </c>
      <c r="AJ759" s="110">
        <v>1975</v>
      </c>
      <c r="AK759" s="110" t="s">
        <v>9187</v>
      </c>
    </row>
    <row r="760" spans="1:37" ht="28.5" customHeight="1" x14ac:dyDescent="0.25">
      <c r="A760" s="459"/>
      <c r="B760" s="110"/>
      <c r="C760" s="445"/>
      <c r="D760" s="410"/>
      <c r="E760" s="99"/>
      <c r="F760" s="99"/>
      <c r="G760" s="99"/>
      <c r="H760" s="99"/>
      <c r="I760" s="99"/>
      <c r="J760" s="99"/>
      <c r="K760" s="99"/>
      <c r="L760" s="99"/>
      <c r="M760" s="99"/>
      <c r="N760" s="99"/>
      <c r="O760" s="99"/>
      <c r="P760" s="99"/>
      <c r="Q760" s="99"/>
      <c r="R760" s="110"/>
      <c r="S760" s="110"/>
      <c r="T760" s="110"/>
      <c r="U760" s="99"/>
      <c r="V760" s="99"/>
      <c r="W760" s="99"/>
      <c r="X760" s="436"/>
      <c r="Y760" s="110"/>
      <c r="Z760" s="99"/>
      <c r="AA760" s="99"/>
      <c r="AB760" s="99"/>
      <c r="AC760" s="99"/>
      <c r="AD760" s="99"/>
      <c r="AE760" s="99"/>
      <c r="AF760" s="99"/>
      <c r="AG760" s="99" t="s">
        <v>9144</v>
      </c>
      <c r="AH760" s="110" t="s">
        <v>9188</v>
      </c>
      <c r="AI760" s="110">
        <v>0.23</v>
      </c>
      <c r="AJ760" s="110">
        <v>1978</v>
      </c>
      <c r="AK760" s="110" t="s">
        <v>7002</v>
      </c>
    </row>
    <row r="761" spans="1:37" ht="28.5" customHeight="1" x14ac:dyDescent="0.25">
      <c r="A761" s="459"/>
      <c r="B761" s="110"/>
      <c r="C761" s="445"/>
      <c r="D761" s="410"/>
      <c r="E761" s="99"/>
      <c r="F761" s="99"/>
      <c r="G761" s="99"/>
      <c r="H761" s="99"/>
      <c r="I761" s="99"/>
      <c r="J761" s="99"/>
      <c r="K761" s="99"/>
      <c r="L761" s="99"/>
      <c r="M761" s="99"/>
      <c r="N761" s="99"/>
      <c r="O761" s="99"/>
      <c r="P761" s="99"/>
      <c r="Q761" s="99"/>
      <c r="R761" s="110"/>
      <c r="S761" s="110"/>
      <c r="T761" s="110"/>
      <c r="U761" s="99"/>
      <c r="V761" s="99"/>
      <c r="W761" s="99"/>
      <c r="X761" s="436"/>
      <c r="Y761" s="110"/>
      <c r="Z761" s="99"/>
      <c r="AA761" s="99"/>
      <c r="AB761" s="99"/>
      <c r="AC761" s="99"/>
      <c r="AD761" s="99"/>
      <c r="AE761" s="99"/>
      <c r="AF761" s="99"/>
      <c r="AG761" s="99" t="s">
        <v>9144</v>
      </c>
      <c r="AH761" s="110" t="s">
        <v>9189</v>
      </c>
      <c r="AI761" s="110">
        <v>0.15</v>
      </c>
      <c r="AJ761" s="110">
        <v>1976</v>
      </c>
      <c r="AK761" s="110" t="s">
        <v>385</v>
      </c>
    </row>
    <row r="762" spans="1:37" ht="28.5" customHeight="1" x14ac:dyDescent="0.25">
      <c r="A762" s="459"/>
      <c r="B762" s="110"/>
      <c r="C762" s="445"/>
      <c r="D762" s="410"/>
      <c r="E762" s="99"/>
      <c r="F762" s="99"/>
      <c r="G762" s="99"/>
      <c r="H762" s="99"/>
      <c r="I762" s="99"/>
      <c r="J762" s="99"/>
      <c r="K762" s="99"/>
      <c r="L762" s="99"/>
      <c r="M762" s="99"/>
      <c r="N762" s="99"/>
      <c r="O762" s="99"/>
      <c r="P762" s="99"/>
      <c r="Q762" s="99"/>
      <c r="R762" s="110"/>
      <c r="S762" s="110"/>
      <c r="T762" s="110"/>
      <c r="U762" s="99"/>
      <c r="V762" s="99"/>
      <c r="W762" s="99"/>
      <c r="X762" s="436"/>
      <c r="Y762" s="110"/>
      <c r="Z762" s="99"/>
      <c r="AA762" s="99"/>
      <c r="AB762" s="99"/>
      <c r="AC762" s="99"/>
      <c r="AD762" s="99"/>
      <c r="AE762" s="99"/>
      <c r="AF762" s="99"/>
      <c r="AG762" s="99" t="s">
        <v>9144</v>
      </c>
      <c r="AH762" s="110" t="s">
        <v>9190</v>
      </c>
      <c r="AI762" s="110">
        <v>0.05</v>
      </c>
      <c r="AJ762" s="110">
        <v>1985</v>
      </c>
      <c r="AK762" s="110" t="s">
        <v>9191</v>
      </c>
    </row>
    <row r="763" spans="1:37" ht="28.5" customHeight="1" x14ac:dyDescent="0.25">
      <c r="A763" s="459"/>
      <c r="B763" s="110"/>
      <c r="C763" s="445"/>
      <c r="D763" s="410"/>
      <c r="E763" s="99"/>
      <c r="F763" s="99"/>
      <c r="G763" s="99"/>
      <c r="H763" s="99"/>
      <c r="I763" s="99"/>
      <c r="J763" s="99"/>
      <c r="K763" s="99"/>
      <c r="L763" s="99"/>
      <c r="M763" s="99"/>
      <c r="N763" s="99"/>
      <c r="O763" s="99"/>
      <c r="P763" s="99"/>
      <c r="Q763" s="99"/>
      <c r="R763" s="110"/>
      <c r="S763" s="110"/>
      <c r="T763" s="110"/>
      <c r="U763" s="99"/>
      <c r="V763" s="99"/>
      <c r="W763" s="99"/>
      <c r="X763" s="436"/>
      <c r="Y763" s="110"/>
      <c r="Z763" s="99"/>
      <c r="AA763" s="99"/>
      <c r="AB763" s="99"/>
      <c r="AC763" s="99"/>
      <c r="AD763" s="99"/>
      <c r="AE763" s="99"/>
      <c r="AF763" s="99"/>
      <c r="AG763" s="99" t="s">
        <v>9144</v>
      </c>
      <c r="AH763" s="110" t="s">
        <v>9192</v>
      </c>
      <c r="AI763" s="110">
        <v>0.2</v>
      </c>
      <c r="AJ763" s="110">
        <v>1976</v>
      </c>
      <c r="AK763" s="110" t="s">
        <v>391</v>
      </c>
    </row>
    <row r="764" spans="1:37" ht="28.5" customHeight="1" x14ac:dyDescent="0.25">
      <c r="A764" s="459"/>
      <c r="B764" s="110"/>
      <c r="C764" s="445"/>
      <c r="D764" s="410"/>
      <c r="E764" s="99"/>
      <c r="F764" s="99"/>
      <c r="G764" s="99"/>
      <c r="H764" s="99"/>
      <c r="I764" s="99"/>
      <c r="J764" s="99"/>
      <c r="K764" s="99"/>
      <c r="L764" s="99"/>
      <c r="M764" s="99"/>
      <c r="N764" s="99"/>
      <c r="O764" s="99"/>
      <c r="P764" s="99"/>
      <c r="Q764" s="99"/>
      <c r="R764" s="110"/>
      <c r="S764" s="110"/>
      <c r="T764" s="110"/>
      <c r="U764" s="99"/>
      <c r="V764" s="99"/>
      <c r="W764" s="99"/>
      <c r="X764" s="436"/>
      <c r="Y764" s="110"/>
      <c r="Z764" s="99"/>
      <c r="AA764" s="99"/>
      <c r="AB764" s="99"/>
      <c r="AC764" s="99"/>
      <c r="AD764" s="99"/>
      <c r="AE764" s="99"/>
      <c r="AF764" s="99"/>
      <c r="AG764" s="99" t="s">
        <v>9144</v>
      </c>
      <c r="AH764" s="110" t="s">
        <v>9193</v>
      </c>
      <c r="AI764" s="110">
        <v>0.08</v>
      </c>
      <c r="AJ764" s="110">
        <v>1973</v>
      </c>
      <c r="AK764" s="110" t="s">
        <v>34</v>
      </c>
    </row>
    <row r="765" spans="1:37" ht="28.5" customHeight="1" x14ac:dyDescent="0.25">
      <c r="A765" s="459"/>
      <c r="B765" s="110"/>
      <c r="C765" s="445"/>
      <c r="D765" s="410"/>
      <c r="E765" s="99"/>
      <c r="F765" s="99"/>
      <c r="G765" s="99"/>
      <c r="H765" s="99"/>
      <c r="I765" s="99"/>
      <c r="J765" s="99"/>
      <c r="K765" s="99"/>
      <c r="L765" s="99"/>
      <c r="M765" s="99"/>
      <c r="N765" s="99"/>
      <c r="O765" s="99"/>
      <c r="P765" s="99"/>
      <c r="Q765" s="99"/>
      <c r="R765" s="110"/>
      <c r="S765" s="110"/>
      <c r="T765" s="110"/>
      <c r="U765" s="99"/>
      <c r="V765" s="99"/>
      <c r="W765" s="99"/>
      <c r="X765" s="436"/>
      <c r="Y765" s="110"/>
      <c r="Z765" s="99"/>
      <c r="AA765" s="99"/>
      <c r="AB765" s="99"/>
      <c r="AC765" s="99"/>
      <c r="AD765" s="99"/>
      <c r="AE765" s="99"/>
      <c r="AF765" s="99"/>
      <c r="AG765" s="99" t="s">
        <v>9144</v>
      </c>
      <c r="AH765" s="110" t="s">
        <v>9194</v>
      </c>
      <c r="AI765" s="110">
        <v>5.0000000000000001E-3</v>
      </c>
      <c r="AJ765" s="110">
        <v>2000</v>
      </c>
      <c r="AK765" s="110" t="s">
        <v>385</v>
      </c>
    </row>
    <row r="766" spans="1:37" ht="28.5" customHeight="1" x14ac:dyDescent="0.25">
      <c r="A766" s="459"/>
      <c r="B766" s="110"/>
      <c r="C766" s="445"/>
      <c r="D766" s="410"/>
      <c r="E766" s="99"/>
      <c r="F766" s="99"/>
      <c r="G766" s="99"/>
      <c r="H766" s="99"/>
      <c r="I766" s="99"/>
      <c r="J766" s="99"/>
      <c r="K766" s="99"/>
      <c r="L766" s="99"/>
      <c r="M766" s="99"/>
      <c r="N766" s="99"/>
      <c r="O766" s="99"/>
      <c r="P766" s="99"/>
      <c r="Q766" s="99"/>
      <c r="R766" s="110"/>
      <c r="S766" s="110"/>
      <c r="T766" s="110"/>
      <c r="U766" s="99"/>
      <c r="V766" s="99"/>
      <c r="W766" s="99"/>
      <c r="X766" s="436"/>
      <c r="Y766" s="110"/>
      <c r="Z766" s="99"/>
      <c r="AA766" s="99"/>
      <c r="AB766" s="99"/>
      <c r="AC766" s="99"/>
      <c r="AD766" s="99"/>
      <c r="AE766" s="99"/>
      <c r="AF766" s="99"/>
      <c r="AG766" s="99" t="s">
        <v>9144</v>
      </c>
      <c r="AH766" s="110" t="s">
        <v>9195</v>
      </c>
      <c r="AI766" s="110">
        <v>5.0000000000000001E-3</v>
      </c>
      <c r="AJ766" s="110">
        <v>2000</v>
      </c>
      <c r="AK766" s="110" t="s">
        <v>385</v>
      </c>
    </row>
    <row r="767" spans="1:37" ht="28.5" customHeight="1" x14ac:dyDescent="0.25">
      <c r="A767" s="459"/>
      <c r="B767" s="110"/>
      <c r="C767" s="445"/>
      <c r="D767" s="410"/>
      <c r="E767" s="99"/>
      <c r="F767" s="99"/>
      <c r="G767" s="99"/>
      <c r="H767" s="99"/>
      <c r="I767" s="99"/>
      <c r="J767" s="99"/>
      <c r="K767" s="99"/>
      <c r="L767" s="99"/>
      <c r="M767" s="99"/>
      <c r="N767" s="99"/>
      <c r="O767" s="99"/>
      <c r="P767" s="99"/>
      <c r="Q767" s="99"/>
      <c r="R767" s="110"/>
      <c r="S767" s="110"/>
      <c r="T767" s="110"/>
      <c r="U767" s="99"/>
      <c r="V767" s="99"/>
      <c r="W767" s="99"/>
      <c r="X767" s="436"/>
      <c r="Y767" s="110"/>
      <c r="Z767" s="99"/>
      <c r="AA767" s="99"/>
      <c r="AB767" s="99"/>
      <c r="AC767" s="99"/>
      <c r="AD767" s="99"/>
      <c r="AE767" s="99"/>
      <c r="AF767" s="99"/>
      <c r="AG767" s="99" t="s">
        <v>9144</v>
      </c>
      <c r="AH767" s="110" t="s">
        <v>9196</v>
      </c>
      <c r="AI767" s="110">
        <v>5.0000000000000001E-3</v>
      </c>
      <c r="AJ767" s="110">
        <v>1984</v>
      </c>
      <c r="AK767" s="110" t="s">
        <v>385</v>
      </c>
    </row>
    <row r="768" spans="1:37" ht="28.5" customHeight="1" x14ac:dyDescent="0.25">
      <c r="A768" s="459"/>
      <c r="B768" s="110"/>
      <c r="C768" s="445"/>
      <c r="D768" s="410"/>
      <c r="E768" s="99"/>
      <c r="F768" s="99"/>
      <c r="G768" s="99"/>
      <c r="H768" s="99"/>
      <c r="I768" s="99"/>
      <c r="J768" s="99"/>
      <c r="K768" s="99"/>
      <c r="L768" s="99"/>
      <c r="M768" s="99"/>
      <c r="N768" s="99"/>
      <c r="O768" s="99"/>
      <c r="P768" s="99"/>
      <c r="Q768" s="99"/>
      <c r="R768" s="110"/>
      <c r="S768" s="110"/>
      <c r="T768" s="110"/>
      <c r="U768" s="99"/>
      <c r="V768" s="99"/>
      <c r="W768" s="99"/>
      <c r="X768" s="436"/>
      <c r="Y768" s="110"/>
      <c r="Z768" s="99"/>
      <c r="AA768" s="99"/>
      <c r="AB768" s="99"/>
      <c r="AC768" s="99"/>
      <c r="AD768" s="99"/>
      <c r="AE768" s="99"/>
      <c r="AF768" s="99"/>
      <c r="AG768" s="99" t="s">
        <v>9144</v>
      </c>
      <c r="AH768" s="110" t="s">
        <v>9197</v>
      </c>
      <c r="AI768" s="110">
        <v>0.12</v>
      </c>
      <c r="AJ768" s="110">
        <v>1992</v>
      </c>
      <c r="AK768" s="110" t="s">
        <v>9198</v>
      </c>
    </row>
    <row r="769" spans="1:37" ht="28.5" customHeight="1" x14ac:dyDescent="0.25">
      <c r="A769" s="459"/>
      <c r="B769" s="110"/>
      <c r="C769" s="445"/>
      <c r="D769" s="410"/>
      <c r="E769" s="99"/>
      <c r="F769" s="99"/>
      <c r="G769" s="99"/>
      <c r="H769" s="99"/>
      <c r="I769" s="99"/>
      <c r="J769" s="99"/>
      <c r="K769" s="99"/>
      <c r="L769" s="99"/>
      <c r="M769" s="99"/>
      <c r="N769" s="99"/>
      <c r="O769" s="99"/>
      <c r="P769" s="99"/>
      <c r="Q769" s="99"/>
      <c r="R769" s="110"/>
      <c r="S769" s="110"/>
      <c r="T769" s="110"/>
      <c r="U769" s="99"/>
      <c r="V769" s="99"/>
      <c r="W769" s="99"/>
      <c r="X769" s="436"/>
      <c r="Y769" s="110"/>
      <c r="Z769" s="99"/>
      <c r="AA769" s="99"/>
      <c r="AB769" s="99"/>
      <c r="AC769" s="99"/>
      <c r="AD769" s="99"/>
      <c r="AE769" s="99"/>
      <c r="AF769" s="99"/>
      <c r="AG769" s="99" t="s">
        <v>9144</v>
      </c>
      <c r="AH769" s="110" t="s">
        <v>9199</v>
      </c>
      <c r="AI769" s="110">
        <f>0.12+0.12</f>
        <v>0.24</v>
      </c>
      <c r="AJ769" s="110" t="s">
        <v>9200</v>
      </c>
      <c r="AK769" s="110" t="s">
        <v>9201</v>
      </c>
    </row>
    <row r="770" spans="1:37" ht="28.5" customHeight="1" x14ac:dyDescent="0.25">
      <c r="A770" s="459"/>
      <c r="B770" s="110"/>
      <c r="C770" s="445"/>
      <c r="D770" s="410"/>
      <c r="E770" s="99"/>
      <c r="F770" s="99"/>
      <c r="G770" s="99"/>
      <c r="H770" s="99"/>
      <c r="I770" s="99"/>
      <c r="J770" s="99"/>
      <c r="K770" s="99"/>
      <c r="L770" s="99"/>
      <c r="M770" s="99"/>
      <c r="N770" s="99"/>
      <c r="O770" s="99"/>
      <c r="P770" s="99"/>
      <c r="Q770" s="99"/>
      <c r="R770" s="110"/>
      <c r="S770" s="110"/>
      <c r="T770" s="110"/>
      <c r="U770" s="99"/>
      <c r="V770" s="99"/>
      <c r="W770" s="99"/>
      <c r="X770" s="436"/>
      <c r="Y770" s="110"/>
      <c r="Z770" s="99"/>
      <c r="AA770" s="99"/>
      <c r="AB770" s="99"/>
      <c r="AC770" s="99"/>
      <c r="AD770" s="99"/>
      <c r="AE770" s="99"/>
      <c r="AF770" s="99"/>
      <c r="AG770" s="99" t="s">
        <v>9144</v>
      </c>
      <c r="AH770" s="110" t="s">
        <v>9202</v>
      </c>
      <c r="AI770" s="110">
        <v>0.06</v>
      </c>
      <c r="AJ770" s="110">
        <v>1985</v>
      </c>
      <c r="AK770" s="110" t="s">
        <v>8708</v>
      </c>
    </row>
    <row r="771" spans="1:37" ht="28.5" customHeight="1" x14ac:dyDescent="0.25">
      <c r="A771" s="459"/>
      <c r="B771" s="110"/>
      <c r="C771" s="445"/>
      <c r="D771" s="410"/>
      <c r="E771" s="99"/>
      <c r="F771" s="99"/>
      <c r="G771" s="99"/>
      <c r="H771" s="99"/>
      <c r="I771" s="99"/>
      <c r="J771" s="99"/>
      <c r="K771" s="99"/>
      <c r="L771" s="99"/>
      <c r="M771" s="99"/>
      <c r="N771" s="99"/>
      <c r="O771" s="99"/>
      <c r="P771" s="99"/>
      <c r="Q771" s="99"/>
      <c r="R771" s="110"/>
      <c r="S771" s="110"/>
      <c r="T771" s="110"/>
      <c r="U771" s="99"/>
      <c r="V771" s="99"/>
      <c r="W771" s="99"/>
      <c r="X771" s="436"/>
      <c r="Y771" s="110"/>
      <c r="Z771" s="99"/>
      <c r="AA771" s="99"/>
      <c r="AB771" s="99"/>
      <c r="AC771" s="99"/>
      <c r="AD771" s="99"/>
      <c r="AE771" s="99"/>
      <c r="AF771" s="99"/>
      <c r="AG771" s="99"/>
      <c r="AH771" s="110" t="s">
        <v>9203</v>
      </c>
      <c r="AI771" s="110">
        <v>0.12</v>
      </c>
      <c r="AJ771" s="110">
        <v>1984</v>
      </c>
      <c r="AK771" s="110" t="s">
        <v>9204</v>
      </c>
    </row>
    <row r="772" spans="1:37" ht="28.5" customHeight="1" x14ac:dyDescent="0.25">
      <c r="A772" s="459"/>
      <c r="B772" s="110"/>
      <c r="C772" s="445"/>
      <c r="D772" s="410"/>
      <c r="E772" s="99"/>
      <c r="F772" s="99"/>
      <c r="G772" s="99"/>
      <c r="H772" s="99"/>
      <c r="I772" s="99"/>
      <c r="J772" s="99"/>
      <c r="K772" s="99"/>
      <c r="L772" s="99"/>
      <c r="M772" s="99"/>
      <c r="N772" s="99"/>
      <c r="O772" s="99"/>
      <c r="P772" s="99"/>
      <c r="Q772" s="99"/>
      <c r="R772" s="110"/>
      <c r="S772" s="110"/>
      <c r="T772" s="110"/>
      <c r="U772" s="99"/>
      <c r="V772" s="99"/>
      <c r="W772" s="99"/>
      <c r="X772" s="436"/>
      <c r="Y772" s="110"/>
      <c r="Z772" s="99"/>
      <c r="AA772" s="99"/>
      <c r="AB772" s="99"/>
      <c r="AC772" s="99"/>
      <c r="AD772" s="99"/>
      <c r="AE772" s="99"/>
      <c r="AF772" s="99"/>
      <c r="AG772" s="99" t="s">
        <v>9144</v>
      </c>
      <c r="AH772" s="110" t="s">
        <v>9205</v>
      </c>
      <c r="AI772" s="110">
        <v>0.15</v>
      </c>
      <c r="AJ772" s="110">
        <v>1982</v>
      </c>
      <c r="AK772" s="110" t="s">
        <v>9040</v>
      </c>
    </row>
    <row r="773" spans="1:37" ht="28.5" customHeight="1" x14ac:dyDescent="0.25">
      <c r="A773" s="459"/>
      <c r="B773" s="110"/>
      <c r="C773" s="445"/>
      <c r="D773" s="410"/>
      <c r="E773" s="99"/>
      <c r="F773" s="99"/>
      <c r="G773" s="99"/>
      <c r="H773" s="99"/>
      <c r="I773" s="99"/>
      <c r="J773" s="99"/>
      <c r="K773" s="99"/>
      <c r="L773" s="99"/>
      <c r="M773" s="99"/>
      <c r="N773" s="99"/>
      <c r="O773" s="99"/>
      <c r="P773" s="99"/>
      <c r="Q773" s="99"/>
      <c r="R773" s="110"/>
      <c r="S773" s="110"/>
      <c r="T773" s="110"/>
      <c r="U773" s="99"/>
      <c r="V773" s="99"/>
      <c r="W773" s="99"/>
      <c r="X773" s="436"/>
      <c r="Y773" s="110"/>
      <c r="Z773" s="99"/>
      <c r="AA773" s="99"/>
      <c r="AB773" s="99"/>
      <c r="AC773" s="99"/>
      <c r="AD773" s="99"/>
      <c r="AE773" s="99"/>
      <c r="AF773" s="99"/>
      <c r="AG773" s="110" t="s">
        <v>9206</v>
      </c>
      <c r="AH773" s="110" t="s">
        <v>9207</v>
      </c>
      <c r="AI773" s="110">
        <v>0.1</v>
      </c>
      <c r="AJ773" s="110">
        <v>1975</v>
      </c>
      <c r="AK773" s="110" t="s">
        <v>9208</v>
      </c>
    </row>
    <row r="774" spans="1:37" ht="28.5" customHeight="1" x14ac:dyDescent="0.25">
      <c r="A774" s="459"/>
      <c r="B774" s="110"/>
      <c r="C774" s="445"/>
      <c r="D774" s="410"/>
      <c r="E774" s="99"/>
      <c r="F774" s="99"/>
      <c r="G774" s="99"/>
      <c r="H774" s="99"/>
      <c r="I774" s="99"/>
      <c r="J774" s="99"/>
      <c r="K774" s="99"/>
      <c r="L774" s="99"/>
      <c r="M774" s="99"/>
      <c r="N774" s="99"/>
      <c r="O774" s="99"/>
      <c r="P774" s="99"/>
      <c r="Q774" s="99"/>
      <c r="R774" s="110"/>
      <c r="S774" s="110"/>
      <c r="T774" s="110"/>
      <c r="U774" s="99"/>
      <c r="V774" s="99"/>
      <c r="W774" s="99"/>
      <c r="X774" s="436"/>
      <c r="Y774" s="110"/>
      <c r="Z774" s="99"/>
      <c r="AA774" s="99"/>
      <c r="AB774" s="99"/>
      <c r="AC774" s="99"/>
      <c r="AD774" s="99"/>
      <c r="AE774" s="99"/>
      <c r="AF774" s="99"/>
      <c r="AG774" s="110" t="s">
        <v>9206</v>
      </c>
      <c r="AH774" s="110" t="s">
        <v>9209</v>
      </c>
      <c r="AI774" s="110">
        <v>0.1</v>
      </c>
      <c r="AJ774" s="110">
        <v>1975</v>
      </c>
      <c r="AK774" s="110" t="s">
        <v>9210</v>
      </c>
    </row>
    <row r="775" spans="1:37" ht="28.5" customHeight="1" x14ac:dyDescent="0.25">
      <c r="A775" s="459"/>
      <c r="B775" s="110"/>
      <c r="C775" s="445"/>
      <c r="D775" s="410"/>
      <c r="E775" s="99"/>
      <c r="F775" s="99"/>
      <c r="G775" s="99"/>
      <c r="H775" s="99"/>
      <c r="I775" s="99"/>
      <c r="J775" s="99"/>
      <c r="K775" s="99"/>
      <c r="L775" s="99"/>
      <c r="M775" s="99"/>
      <c r="N775" s="99"/>
      <c r="O775" s="99"/>
      <c r="P775" s="99"/>
      <c r="Q775" s="99"/>
      <c r="R775" s="110"/>
      <c r="S775" s="110"/>
      <c r="T775" s="110"/>
      <c r="U775" s="99"/>
      <c r="V775" s="99"/>
      <c r="W775" s="99"/>
      <c r="X775" s="436"/>
      <c r="Y775" s="110"/>
      <c r="Z775" s="99"/>
      <c r="AA775" s="99"/>
      <c r="AB775" s="99"/>
      <c r="AC775" s="99"/>
      <c r="AD775" s="99"/>
      <c r="AE775" s="99"/>
      <c r="AF775" s="99"/>
      <c r="AG775" s="110" t="s">
        <v>9206</v>
      </c>
      <c r="AH775" s="110" t="s">
        <v>9211</v>
      </c>
      <c r="AI775" s="110">
        <v>0.1</v>
      </c>
      <c r="AJ775" s="110">
        <v>1975</v>
      </c>
      <c r="AK775" s="110" t="s">
        <v>9212</v>
      </c>
    </row>
    <row r="776" spans="1:37" ht="28.5" customHeight="1" x14ac:dyDescent="0.25">
      <c r="A776" s="459"/>
      <c r="B776" s="110"/>
      <c r="C776" s="445"/>
      <c r="D776" s="410"/>
      <c r="E776" s="99"/>
      <c r="F776" s="99"/>
      <c r="G776" s="99"/>
      <c r="H776" s="99"/>
      <c r="I776" s="99"/>
      <c r="J776" s="99"/>
      <c r="K776" s="99"/>
      <c r="L776" s="99"/>
      <c r="M776" s="99"/>
      <c r="N776" s="99"/>
      <c r="O776" s="99"/>
      <c r="P776" s="99"/>
      <c r="Q776" s="99"/>
      <c r="R776" s="110"/>
      <c r="S776" s="110"/>
      <c r="T776" s="110"/>
      <c r="U776" s="99"/>
      <c r="V776" s="99"/>
      <c r="W776" s="99"/>
      <c r="X776" s="436"/>
      <c r="Y776" s="110"/>
      <c r="Z776" s="99"/>
      <c r="AA776" s="99"/>
      <c r="AB776" s="99"/>
      <c r="AC776" s="99"/>
      <c r="AD776" s="99"/>
      <c r="AE776" s="99"/>
      <c r="AF776" s="99"/>
      <c r="AG776" s="110" t="s">
        <v>9206</v>
      </c>
      <c r="AH776" s="110" t="s">
        <v>9213</v>
      </c>
      <c r="AI776" s="110">
        <v>0.1</v>
      </c>
      <c r="AJ776" s="110">
        <v>1975</v>
      </c>
      <c r="AK776" s="110" t="s">
        <v>9214</v>
      </c>
    </row>
    <row r="777" spans="1:37" ht="15.75" customHeight="1" x14ac:dyDescent="0.25">
      <c r="A777" s="461"/>
      <c r="B777" s="462"/>
      <c r="C777" s="462"/>
      <c r="D777" s="462"/>
      <c r="E777" s="462"/>
      <c r="F777" s="462"/>
      <c r="G777" s="462"/>
      <c r="H777" s="462"/>
      <c r="I777" s="462"/>
      <c r="J777" s="462"/>
      <c r="K777" s="462"/>
      <c r="L777" s="462"/>
      <c r="M777" s="462"/>
      <c r="N777" s="462"/>
      <c r="O777" s="462"/>
      <c r="P777" s="462"/>
      <c r="Q777" s="462"/>
      <c r="R777" s="462"/>
      <c r="S777" s="462"/>
      <c r="T777" s="462"/>
      <c r="U777" s="462"/>
      <c r="V777" s="462"/>
      <c r="W777" s="462"/>
      <c r="X777" s="463"/>
      <c r="Y777" s="462"/>
      <c r="Z777" s="462"/>
      <c r="AA777" s="462"/>
      <c r="AB777" s="462"/>
      <c r="AC777" s="462"/>
      <c r="AD777" s="462"/>
      <c r="AE777" s="462"/>
      <c r="AF777" s="462"/>
      <c r="AG777" s="462"/>
      <c r="AH777" s="462"/>
      <c r="AI777" s="462"/>
      <c r="AJ777" s="462"/>
      <c r="AK777" s="462"/>
    </row>
    <row r="778" spans="1:37" ht="28.5" customHeight="1" x14ac:dyDescent="0.25">
      <c r="A778" s="459">
        <v>59</v>
      </c>
      <c r="B778" s="459"/>
      <c r="C778" s="459" t="s">
        <v>9215</v>
      </c>
      <c r="D778" s="410"/>
      <c r="E778" s="99"/>
      <c r="F778" s="99"/>
      <c r="G778" s="99"/>
      <c r="H778" s="99"/>
      <c r="I778" s="99"/>
      <c r="J778" s="99"/>
      <c r="K778" s="99"/>
      <c r="L778" s="99"/>
      <c r="M778" s="99" t="s">
        <v>9216</v>
      </c>
      <c r="N778" s="110" t="s">
        <v>9217</v>
      </c>
      <c r="O778" s="110">
        <v>0.27</v>
      </c>
      <c r="P778" s="110">
        <v>2014</v>
      </c>
      <c r="Q778" s="110" t="s">
        <v>9218</v>
      </c>
      <c r="R778" s="110"/>
      <c r="S778" s="110"/>
      <c r="T778" s="110"/>
      <c r="U778" s="99"/>
      <c r="V778" s="99"/>
      <c r="W778" s="99"/>
      <c r="X778" s="436"/>
      <c r="Y778" s="110"/>
      <c r="Z778" s="99"/>
      <c r="AA778" s="99"/>
      <c r="AB778" s="99"/>
      <c r="AC778" s="99"/>
      <c r="AD778" s="99"/>
      <c r="AE778" s="99"/>
      <c r="AF778" s="99"/>
      <c r="AG778" s="99"/>
      <c r="AH778" s="110"/>
      <c r="AI778" s="110"/>
      <c r="AJ778" s="110"/>
      <c r="AK778" s="110"/>
    </row>
    <row r="779" spans="1:37" ht="28.5" customHeight="1" x14ac:dyDescent="0.25">
      <c r="A779" s="459"/>
      <c r="B779" s="110"/>
      <c r="C779" s="445"/>
      <c r="D779" s="410"/>
      <c r="E779" s="99"/>
      <c r="F779" s="99"/>
      <c r="G779" s="99"/>
      <c r="H779" s="99"/>
      <c r="I779" s="99"/>
      <c r="J779" s="99"/>
      <c r="K779" s="99"/>
      <c r="L779" s="99"/>
      <c r="M779" s="99" t="s">
        <v>9216</v>
      </c>
      <c r="N779" s="110" t="s">
        <v>9219</v>
      </c>
      <c r="O779" s="110">
        <v>0.35</v>
      </c>
      <c r="P779" s="110">
        <v>2014</v>
      </c>
      <c r="Q779" s="110" t="s">
        <v>9220</v>
      </c>
      <c r="R779" s="110"/>
      <c r="S779" s="110"/>
      <c r="T779" s="110"/>
      <c r="U779" s="99"/>
      <c r="V779" s="99"/>
      <c r="W779" s="99"/>
      <c r="X779" s="436"/>
      <c r="Y779" s="110"/>
      <c r="Z779" s="99"/>
      <c r="AA779" s="99"/>
      <c r="AB779" s="99"/>
      <c r="AC779" s="99"/>
      <c r="AD779" s="99"/>
      <c r="AE779" s="99"/>
      <c r="AF779" s="99"/>
      <c r="AG779" s="99"/>
      <c r="AH779" s="110"/>
      <c r="AI779" s="110"/>
      <c r="AJ779" s="110"/>
      <c r="AK779" s="110"/>
    </row>
    <row r="780" spans="1:37" ht="28.5" customHeight="1" x14ac:dyDescent="0.25">
      <c r="A780" s="459"/>
      <c r="B780" s="110"/>
      <c r="C780" s="445"/>
      <c r="D780" s="410"/>
      <c r="E780" s="99"/>
      <c r="F780" s="99"/>
      <c r="G780" s="99"/>
      <c r="H780" s="99"/>
      <c r="I780" s="99"/>
      <c r="J780" s="99"/>
      <c r="K780" s="99"/>
      <c r="L780" s="99"/>
      <c r="M780" s="99"/>
      <c r="N780" s="99"/>
      <c r="O780" s="99"/>
      <c r="P780" s="99"/>
      <c r="Q780" s="99"/>
      <c r="R780" s="110" t="s">
        <v>9221</v>
      </c>
      <c r="S780" s="110" t="s">
        <v>9222</v>
      </c>
      <c r="T780" s="99">
        <v>1960</v>
      </c>
      <c r="U780" s="110" t="s">
        <v>1642</v>
      </c>
      <c r="V780" s="110">
        <f>2*630</f>
        <v>1260</v>
      </c>
      <c r="W780" s="110"/>
      <c r="X780" s="409"/>
      <c r="Y780" s="110"/>
      <c r="Z780" s="99"/>
      <c r="AA780" s="99"/>
      <c r="AB780" s="99"/>
      <c r="AC780" s="99"/>
      <c r="AD780" s="99"/>
      <c r="AE780" s="99"/>
      <c r="AF780" s="99"/>
      <c r="AG780" s="99"/>
      <c r="AH780" s="110"/>
      <c r="AI780" s="110"/>
      <c r="AJ780" s="110"/>
      <c r="AK780" s="110"/>
    </row>
    <row r="781" spans="1:37" ht="28.5" customHeight="1" x14ac:dyDescent="0.25">
      <c r="A781" s="459"/>
      <c r="B781" s="110"/>
      <c r="C781" s="445"/>
      <c r="D781" s="410"/>
      <c r="E781" s="99"/>
      <c r="F781" s="99"/>
      <c r="G781" s="99"/>
      <c r="H781" s="99"/>
      <c r="I781" s="99"/>
      <c r="J781" s="99"/>
      <c r="K781" s="99"/>
      <c r="L781" s="99"/>
      <c r="M781" s="99"/>
      <c r="N781" s="99"/>
      <c r="O781" s="99"/>
      <c r="P781" s="99"/>
      <c r="Q781" s="99"/>
      <c r="R781" s="110"/>
      <c r="S781" s="110"/>
      <c r="T781" s="110"/>
      <c r="U781" s="99"/>
      <c r="V781" s="99"/>
      <c r="W781" s="99" t="s">
        <v>9223</v>
      </c>
      <c r="X781" s="436">
        <f>Z781+AI781</f>
        <v>0.30000000000000004</v>
      </c>
      <c r="Y781" s="110" t="s">
        <v>9224</v>
      </c>
      <c r="Z781" s="110">
        <v>0.27</v>
      </c>
      <c r="AA781" s="110">
        <v>1998</v>
      </c>
      <c r="AB781" s="110" t="s">
        <v>9225</v>
      </c>
      <c r="AC781" s="110">
        <v>7</v>
      </c>
      <c r="AD781" s="110" t="s">
        <v>7725</v>
      </c>
      <c r="AE781" s="110" t="s">
        <v>7725</v>
      </c>
      <c r="AF781" s="110">
        <v>7</v>
      </c>
      <c r="AG781" s="110" t="s">
        <v>4644</v>
      </c>
      <c r="AH781" s="110" t="s">
        <v>9226</v>
      </c>
      <c r="AI781" s="110">
        <v>0.03</v>
      </c>
      <c r="AJ781" s="110">
        <v>1998</v>
      </c>
      <c r="AK781" s="110" t="s">
        <v>7838</v>
      </c>
    </row>
    <row r="782" spans="1:37" ht="28.5" customHeight="1" x14ac:dyDescent="0.25">
      <c r="A782" s="459"/>
      <c r="B782" s="110"/>
      <c r="C782" s="445"/>
      <c r="D782" s="410"/>
      <c r="E782" s="99"/>
      <c r="F782" s="99"/>
      <c r="G782" s="99"/>
      <c r="H782" s="99"/>
      <c r="I782" s="99"/>
      <c r="J782" s="99"/>
      <c r="K782" s="99"/>
      <c r="L782" s="99"/>
      <c r="M782" s="99"/>
      <c r="N782" s="99"/>
      <c r="O782" s="99"/>
      <c r="P782" s="99"/>
      <c r="Q782" s="99"/>
      <c r="R782" s="110"/>
      <c r="S782" s="110"/>
      <c r="T782" s="110"/>
      <c r="U782" s="99"/>
      <c r="V782" s="99"/>
      <c r="W782" s="99"/>
      <c r="X782" s="436"/>
      <c r="Y782" s="110"/>
      <c r="Z782" s="99"/>
      <c r="AA782" s="99"/>
      <c r="AB782" s="99"/>
      <c r="AC782" s="99"/>
      <c r="AD782" s="99"/>
      <c r="AE782" s="99"/>
      <c r="AF782" s="99"/>
      <c r="AG782" s="99" t="s">
        <v>9227</v>
      </c>
      <c r="AH782" s="110" t="s">
        <v>9228</v>
      </c>
      <c r="AI782" s="110">
        <v>0.27</v>
      </c>
      <c r="AJ782" s="110">
        <v>2005</v>
      </c>
      <c r="AK782" s="110" t="s">
        <v>385</v>
      </c>
    </row>
    <row r="783" spans="1:37" ht="28.5" customHeight="1" x14ac:dyDescent="0.25">
      <c r="A783" s="459"/>
      <c r="B783" s="110"/>
      <c r="C783" s="445"/>
      <c r="D783" s="410"/>
      <c r="E783" s="99"/>
      <c r="F783" s="99"/>
      <c r="G783" s="99"/>
      <c r="H783" s="99"/>
      <c r="I783" s="99"/>
      <c r="J783" s="99"/>
      <c r="K783" s="99"/>
      <c r="L783" s="99"/>
      <c r="M783" s="99"/>
      <c r="N783" s="99"/>
      <c r="O783" s="99"/>
      <c r="P783" s="99"/>
      <c r="Q783" s="99"/>
      <c r="R783" s="110"/>
      <c r="S783" s="110"/>
      <c r="T783" s="110"/>
      <c r="U783" s="99"/>
      <c r="V783" s="99"/>
      <c r="W783" s="99"/>
      <c r="X783" s="436"/>
      <c r="Y783" s="110"/>
      <c r="Z783" s="99"/>
      <c r="AA783" s="99"/>
      <c r="AB783" s="99"/>
      <c r="AC783" s="99"/>
      <c r="AD783" s="99"/>
      <c r="AE783" s="99"/>
      <c r="AF783" s="99"/>
      <c r="AG783" s="99" t="s">
        <v>9227</v>
      </c>
      <c r="AH783" s="110" t="s">
        <v>9229</v>
      </c>
      <c r="AI783" s="110">
        <v>0.15</v>
      </c>
      <c r="AJ783" s="110">
        <v>1981</v>
      </c>
      <c r="AK783" s="110" t="s">
        <v>7820</v>
      </c>
    </row>
    <row r="784" spans="1:37" ht="28.5" customHeight="1" x14ac:dyDescent="0.25">
      <c r="A784" s="459"/>
      <c r="B784" s="110"/>
      <c r="C784" s="445"/>
      <c r="D784" s="410"/>
      <c r="E784" s="99"/>
      <c r="F784" s="99"/>
      <c r="G784" s="99"/>
      <c r="H784" s="99"/>
      <c r="I784" s="99"/>
      <c r="J784" s="99"/>
      <c r="K784" s="99"/>
      <c r="L784" s="99"/>
      <c r="M784" s="99"/>
      <c r="N784" s="99"/>
      <c r="O784" s="99"/>
      <c r="P784" s="99"/>
      <c r="Q784" s="99"/>
      <c r="R784" s="110"/>
      <c r="S784" s="110"/>
      <c r="T784" s="110"/>
      <c r="U784" s="99"/>
      <c r="V784" s="99"/>
      <c r="W784" s="99"/>
      <c r="X784" s="436"/>
      <c r="Y784" s="110"/>
      <c r="Z784" s="99"/>
      <c r="AA784" s="99"/>
      <c r="AB784" s="99"/>
      <c r="AC784" s="99"/>
      <c r="AD784" s="99"/>
      <c r="AE784" s="99"/>
      <c r="AF784" s="99"/>
      <c r="AG784" s="99" t="s">
        <v>9227</v>
      </c>
      <c r="AH784" s="110" t="s">
        <v>9230</v>
      </c>
      <c r="AI784" s="110">
        <v>0.15</v>
      </c>
      <c r="AJ784" s="110">
        <v>1981</v>
      </c>
      <c r="AK784" s="110" t="s">
        <v>82</v>
      </c>
    </row>
    <row r="785" spans="1:37" ht="28.5" customHeight="1" x14ac:dyDescent="0.25">
      <c r="A785" s="459"/>
      <c r="B785" s="110"/>
      <c r="C785" s="445"/>
      <c r="D785" s="410"/>
      <c r="E785" s="99"/>
      <c r="F785" s="99"/>
      <c r="G785" s="99"/>
      <c r="H785" s="99"/>
      <c r="I785" s="99"/>
      <c r="J785" s="99"/>
      <c r="K785" s="99"/>
      <c r="L785" s="99"/>
      <c r="M785" s="99"/>
      <c r="N785" s="99"/>
      <c r="O785" s="99"/>
      <c r="P785" s="99"/>
      <c r="Q785" s="99"/>
      <c r="R785" s="110"/>
      <c r="S785" s="110"/>
      <c r="T785" s="110"/>
      <c r="U785" s="99"/>
      <c r="V785" s="99"/>
      <c r="W785" s="99"/>
      <c r="X785" s="436"/>
      <c r="Y785" s="110"/>
      <c r="Z785" s="99"/>
      <c r="AA785" s="99"/>
      <c r="AB785" s="99"/>
      <c r="AC785" s="99"/>
      <c r="AD785" s="99"/>
      <c r="AE785" s="99"/>
      <c r="AF785" s="99"/>
      <c r="AG785" s="99" t="s">
        <v>9227</v>
      </c>
      <c r="AH785" s="110" t="s">
        <v>9231</v>
      </c>
      <c r="AI785" s="110">
        <v>0.15</v>
      </c>
      <c r="AJ785" s="110">
        <v>1981</v>
      </c>
      <c r="AK785" s="110" t="s">
        <v>82</v>
      </c>
    </row>
    <row r="786" spans="1:37" ht="28.5" customHeight="1" x14ac:dyDescent="0.25">
      <c r="A786" s="459"/>
      <c r="B786" s="110"/>
      <c r="C786" s="445"/>
      <c r="D786" s="410"/>
      <c r="E786" s="99"/>
      <c r="F786" s="99"/>
      <c r="G786" s="99"/>
      <c r="H786" s="99"/>
      <c r="I786" s="99"/>
      <c r="J786" s="99"/>
      <c r="K786" s="99"/>
      <c r="L786" s="99"/>
      <c r="M786" s="99"/>
      <c r="N786" s="99"/>
      <c r="O786" s="99"/>
      <c r="P786" s="99"/>
      <c r="Q786" s="99"/>
      <c r="R786" s="110"/>
      <c r="S786" s="110"/>
      <c r="T786" s="110"/>
      <c r="U786" s="99"/>
      <c r="V786" s="99"/>
      <c r="W786" s="99"/>
      <c r="X786" s="436"/>
      <c r="Y786" s="110"/>
      <c r="Z786" s="99"/>
      <c r="AA786" s="99"/>
      <c r="AB786" s="99"/>
      <c r="AC786" s="99"/>
      <c r="AD786" s="99"/>
      <c r="AE786" s="99"/>
      <c r="AF786" s="99"/>
      <c r="AG786" s="99" t="s">
        <v>9227</v>
      </c>
      <c r="AH786" s="110" t="s">
        <v>9232</v>
      </c>
      <c r="AI786" s="110">
        <v>0.27500000000000002</v>
      </c>
      <c r="AJ786" s="110">
        <v>1976</v>
      </c>
      <c r="AK786" s="110" t="s">
        <v>385</v>
      </c>
    </row>
    <row r="787" spans="1:37" ht="28.5" customHeight="1" x14ac:dyDescent="0.25">
      <c r="A787" s="459"/>
      <c r="B787" s="110"/>
      <c r="C787" s="445"/>
      <c r="D787" s="410"/>
      <c r="E787" s="99"/>
      <c r="F787" s="99"/>
      <c r="G787" s="99"/>
      <c r="H787" s="99"/>
      <c r="I787" s="99"/>
      <c r="J787" s="99"/>
      <c r="K787" s="99"/>
      <c r="L787" s="99"/>
      <c r="M787" s="99"/>
      <c r="N787" s="99"/>
      <c r="O787" s="99"/>
      <c r="P787" s="99"/>
      <c r="Q787" s="99"/>
      <c r="R787" s="110"/>
      <c r="S787" s="110"/>
      <c r="T787" s="110"/>
      <c r="U787" s="99"/>
      <c r="V787" s="99"/>
      <c r="W787" s="99"/>
      <c r="X787" s="436"/>
      <c r="Y787" s="110"/>
      <c r="Z787" s="99"/>
      <c r="AA787" s="99"/>
      <c r="AB787" s="99"/>
      <c r="AC787" s="99"/>
      <c r="AD787" s="99"/>
      <c r="AE787" s="99"/>
      <c r="AF787" s="99"/>
      <c r="AG787" s="99" t="s">
        <v>9227</v>
      </c>
      <c r="AH787" s="110" t="s">
        <v>9233</v>
      </c>
      <c r="AI787" s="110">
        <v>0.21</v>
      </c>
      <c r="AJ787" s="110">
        <v>2007</v>
      </c>
      <c r="AK787" s="110" t="s">
        <v>9234</v>
      </c>
    </row>
    <row r="788" spans="1:37" ht="28.5" customHeight="1" x14ac:dyDescent="0.25">
      <c r="A788" s="459"/>
      <c r="B788" s="110"/>
      <c r="C788" s="445"/>
      <c r="D788" s="410"/>
      <c r="E788" s="99"/>
      <c r="F788" s="99"/>
      <c r="G788" s="99"/>
      <c r="H788" s="99"/>
      <c r="I788" s="99"/>
      <c r="J788" s="99"/>
      <c r="K788" s="99"/>
      <c r="L788" s="99"/>
      <c r="M788" s="99"/>
      <c r="N788" s="99"/>
      <c r="O788" s="99"/>
      <c r="P788" s="99"/>
      <c r="Q788" s="99"/>
      <c r="R788" s="110"/>
      <c r="S788" s="110"/>
      <c r="T788" s="110"/>
      <c r="U788" s="99"/>
      <c r="V788" s="99"/>
      <c r="W788" s="99"/>
      <c r="X788" s="436"/>
      <c r="Y788" s="110"/>
      <c r="Z788" s="99"/>
      <c r="AA788" s="99"/>
      <c r="AB788" s="99"/>
      <c r="AC788" s="99"/>
      <c r="AD788" s="99"/>
      <c r="AE788" s="99"/>
      <c r="AF788" s="99"/>
      <c r="AG788" s="99" t="s">
        <v>9227</v>
      </c>
      <c r="AH788" s="110" t="s">
        <v>9235</v>
      </c>
      <c r="AI788" s="110">
        <v>0.27500000000000002</v>
      </c>
      <c r="AJ788" s="110">
        <v>2013</v>
      </c>
      <c r="AK788" s="110" t="s">
        <v>9236</v>
      </c>
    </row>
    <row r="789" spans="1:37" ht="28.5" customHeight="1" x14ac:dyDescent="0.25">
      <c r="A789" s="459"/>
      <c r="B789" s="110"/>
      <c r="C789" s="445"/>
      <c r="D789" s="410"/>
      <c r="E789" s="99"/>
      <c r="F789" s="99"/>
      <c r="G789" s="99"/>
      <c r="H789" s="99"/>
      <c r="I789" s="99"/>
      <c r="J789" s="99"/>
      <c r="K789" s="99"/>
      <c r="L789" s="99"/>
      <c r="M789" s="99"/>
      <c r="N789" s="99"/>
      <c r="O789" s="99"/>
      <c r="P789" s="99"/>
      <c r="Q789" s="99"/>
      <c r="R789" s="110"/>
      <c r="S789" s="110"/>
      <c r="T789" s="110"/>
      <c r="U789" s="99"/>
      <c r="V789" s="99"/>
      <c r="W789" s="99"/>
      <c r="X789" s="436"/>
      <c r="Y789" s="110"/>
      <c r="Z789" s="99"/>
      <c r="AA789" s="99"/>
      <c r="AB789" s="99"/>
      <c r="AC789" s="99"/>
      <c r="AD789" s="99"/>
      <c r="AE789" s="99"/>
      <c r="AF789" s="99"/>
      <c r="AG789" s="99" t="s">
        <v>9227</v>
      </c>
      <c r="AH789" s="110" t="s">
        <v>9237</v>
      </c>
      <c r="AI789" s="110">
        <v>0.125</v>
      </c>
      <c r="AJ789" s="110">
        <v>2013</v>
      </c>
      <c r="AK789" s="110" t="s">
        <v>9236</v>
      </c>
    </row>
    <row r="790" spans="1:37" ht="28.5" customHeight="1" x14ac:dyDescent="0.25">
      <c r="A790" s="459"/>
      <c r="B790" s="110"/>
      <c r="C790" s="445"/>
      <c r="D790" s="410"/>
      <c r="E790" s="99"/>
      <c r="F790" s="99"/>
      <c r="G790" s="99"/>
      <c r="H790" s="99"/>
      <c r="I790" s="99"/>
      <c r="J790" s="99"/>
      <c r="K790" s="99"/>
      <c r="L790" s="99"/>
      <c r="M790" s="99"/>
      <c r="N790" s="99"/>
      <c r="O790" s="99"/>
      <c r="P790" s="99"/>
      <c r="Q790" s="99"/>
      <c r="R790" s="110"/>
      <c r="S790" s="110"/>
      <c r="T790" s="110"/>
      <c r="U790" s="99"/>
      <c r="V790" s="99"/>
      <c r="W790" s="99"/>
      <c r="X790" s="436"/>
      <c r="Y790" s="110"/>
      <c r="Z790" s="99"/>
      <c r="AA790" s="99"/>
      <c r="AB790" s="99"/>
      <c r="AC790" s="99"/>
      <c r="AD790" s="99"/>
      <c r="AE790" s="99"/>
      <c r="AF790" s="99"/>
      <c r="AG790" s="110" t="s">
        <v>9238</v>
      </c>
      <c r="AH790" s="110" t="s">
        <v>9239</v>
      </c>
      <c r="AI790" s="493">
        <v>0.65600000000000003</v>
      </c>
      <c r="AJ790" s="110">
        <v>2014</v>
      </c>
      <c r="AK790" s="110" t="s">
        <v>9240</v>
      </c>
    </row>
    <row r="791" spans="1:37" ht="28.5" customHeight="1" x14ac:dyDescent="0.25">
      <c r="A791" s="459"/>
      <c r="B791" s="110"/>
      <c r="C791" s="445"/>
      <c r="D791" s="410"/>
      <c r="E791" s="99"/>
      <c r="F791" s="99"/>
      <c r="G791" s="99"/>
      <c r="H791" s="99"/>
      <c r="I791" s="99"/>
      <c r="J791" s="99"/>
      <c r="K791" s="99"/>
      <c r="L791" s="99"/>
      <c r="M791" s="99"/>
      <c r="N791" s="99"/>
      <c r="O791" s="99"/>
      <c r="P791" s="99"/>
      <c r="Q791" s="99"/>
      <c r="R791" s="110"/>
      <c r="S791" s="110"/>
      <c r="T791" s="110"/>
      <c r="U791" s="99"/>
      <c r="V791" s="99"/>
      <c r="W791" s="99"/>
      <c r="X791" s="436"/>
      <c r="Y791" s="110"/>
      <c r="Z791" s="99"/>
      <c r="AA791" s="99"/>
      <c r="AB791" s="99"/>
      <c r="AC791" s="99"/>
      <c r="AD791" s="99"/>
      <c r="AE791" s="99"/>
      <c r="AF791" s="99"/>
      <c r="AG791" s="110" t="s">
        <v>9227</v>
      </c>
      <c r="AH791" s="110" t="s">
        <v>9241</v>
      </c>
      <c r="AI791" s="110">
        <v>0.12</v>
      </c>
      <c r="AJ791" s="110">
        <v>1981</v>
      </c>
      <c r="AK791" s="110" t="s">
        <v>9242</v>
      </c>
    </row>
    <row r="792" spans="1:37" ht="28.5" customHeight="1" x14ac:dyDescent="0.25">
      <c r="A792" s="459"/>
      <c r="B792" s="110"/>
      <c r="C792" s="445"/>
      <c r="D792" s="410"/>
      <c r="E792" s="99"/>
      <c r="F792" s="99"/>
      <c r="G792" s="99"/>
      <c r="H792" s="99"/>
      <c r="I792" s="99"/>
      <c r="J792" s="99"/>
      <c r="K792" s="99"/>
      <c r="L792" s="99"/>
      <c r="M792" s="99"/>
      <c r="N792" s="99"/>
      <c r="O792" s="99"/>
      <c r="P792" s="99"/>
      <c r="Q792" s="99"/>
      <c r="R792" s="110"/>
      <c r="S792" s="110"/>
      <c r="T792" s="110"/>
      <c r="U792" s="99"/>
      <c r="V792" s="99"/>
      <c r="W792" s="99"/>
      <c r="X792" s="436"/>
      <c r="Y792" s="110"/>
      <c r="Z792" s="99"/>
      <c r="AA792" s="99"/>
      <c r="AB792" s="99"/>
      <c r="AC792" s="99"/>
      <c r="AD792" s="99"/>
      <c r="AE792" s="99"/>
      <c r="AF792" s="99"/>
      <c r="AG792" s="110" t="s">
        <v>9227</v>
      </c>
      <c r="AH792" s="110" t="s">
        <v>9243</v>
      </c>
      <c r="AI792" s="110">
        <v>0.14000000000000001</v>
      </c>
      <c r="AJ792" s="110" t="s">
        <v>9244</v>
      </c>
      <c r="AK792" s="110" t="s">
        <v>9245</v>
      </c>
    </row>
    <row r="793" spans="1:37" ht="28.5" customHeight="1" x14ac:dyDescent="0.25">
      <c r="A793" s="459"/>
      <c r="B793" s="110"/>
      <c r="C793" s="445"/>
      <c r="D793" s="410"/>
      <c r="E793" s="99"/>
      <c r="F793" s="99"/>
      <c r="G793" s="99"/>
      <c r="H793" s="99"/>
      <c r="I793" s="99"/>
      <c r="J793" s="99"/>
      <c r="K793" s="99"/>
      <c r="L793" s="99"/>
      <c r="M793" s="99"/>
      <c r="N793" s="99"/>
      <c r="O793" s="99"/>
      <c r="P793" s="99"/>
      <c r="Q793" s="99"/>
      <c r="R793" s="110"/>
      <c r="S793" s="110"/>
      <c r="T793" s="110"/>
      <c r="U793" s="99"/>
      <c r="V793" s="99"/>
      <c r="W793" s="99"/>
      <c r="X793" s="436"/>
      <c r="Y793" s="110"/>
      <c r="Z793" s="99"/>
      <c r="AA793" s="99"/>
      <c r="AB793" s="99"/>
      <c r="AC793" s="99"/>
      <c r="AD793" s="99"/>
      <c r="AE793" s="99"/>
      <c r="AF793" s="99"/>
      <c r="AG793" s="110" t="s">
        <v>9227</v>
      </c>
      <c r="AH793" s="110" t="s">
        <v>9246</v>
      </c>
      <c r="AI793" s="110">
        <v>0.05</v>
      </c>
      <c r="AJ793" s="110">
        <v>2009</v>
      </c>
      <c r="AK793" s="110" t="s">
        <v>6409</v>
      </c>
    </row>
    <row r="794" spans="1:37" ht="15.75" customHeight="1" x14ac:dyDescent="0.25">
      <c r="A794" s="461"/>
      <c r="B794" s="462"/>
      <c r="C794" s="462"/>
      <c r="D794" s="462"/>
      <c r="E794" s="462"/>
      <c r="F794" s="462"/>
      <c r="G794" s="462"/>
      <c r="H794" s="462"/>
      <c r="I794" s="462"/>
      <c r="J794" s="462"/>
      <c r="K794" s="462"/>
      <c r="L794" s="462"/>
      <c r="M794" s="462"/>
      <c r="N794" s="462"/>
      <c r="O794" s="462"/>
      <c r="P794" s="462"/>
      <c r="Q794" s="462"/>
      <c r="R794" s="462"/>
      <c r="S794" s="462"/>
      <c r="T794" s="462"/>
      <c r="U794" s="462"/>
      <c r="V794" s="462"/>
      <c r="W794" s="462"/>
      <c r="X794" s="463"/>
      <c r="Y794" s="462"/>
      <c r="Z794" s="462"/>
      <c r="AA794" s="462"/>
      <c r="AB794" s="462"/>
      <c r="AC794" s="462"/>
      <c r="AD794" s="462"/>
      <c r="AE794" s="462"/>
      <c r="AF794" s="462"/>
      <c r="AG794" s="462"/>
      <c r="AH794" s="462"/>
      <c r="AI794" s="462"/>
      <c r="AJ794" s="462"/>
      <c r="AK794" s="462"/>
    </row>
    <row r="795" spans="1:37" ht="28.5" customHeight="1" x14ac:dyDescent="0.25">
      <c r="A795" s="459">
        <v>60</v>
      </c>
      <c r="B795" s="459"/>
      <c r="C795" s="459" t="s">
        <v>9247</v>
      </c>
      <c r="D795" s="99"/>
      <c r="E795" s="99"/>
      <c r="F795" s="99"/>
      <c r="G795" s="99"/>
      <c r="H795" s="99"/>
      <c r="I795" s="99"/>
      <c r="J795" s="99"/>
      <c r="K795" s="99"/>
      <c r="L795" s="99"/>
      <c r="M795" s="99" t="s">
        <v>9248</v>
      </c>
      <c r="N795" s="110" t="s">
        <v>9249</v>
      </c>
      <c r="O795" s="110">
        <v>0.28999999999999998</v>
      </c>
      <c r="P795" s="110">
        <v>2017</v>
      </c>
      <c r="Q795" s="110" t="s">
        <v>9250</v>
      </c>
      <c r="R795" s="110"/>
      <c r="S795" s="110"/>
      <c r="T795" s="110"/>
      <c r="U795" s="99"/>
      <c r="V795" s="99"/>
      <c r="W795" s="99"/>
      <c r="X795" s="436"/>
      <c r="Y795" s="110"/>
      <c r="Z795" s="99"/>
      <c r="AA795" s="99"/>
      <c r="AB795" s="99"/>
      <c r="AC795" s="99"/>
      <c r="AD795" s="99"/>
      <c r="AE795" s="99"/>
      <c r="AF795" s="99"/>
      <c r="AG795" s="99"/>
      <c r="AH795" s="110"/>
      <c r="AI795" s="110"/>
      <c r="AJ795" s="110"/>
      <c r="AK795" s="110"/>
    </row>
    <row r="796" spans="1:37" ht="28.5" customHeight="1" x14ac:dyDescent="0.25">
      <c r="A796" s="459"/>
      <c r="B796" s="110"/>
      <c r="C796" s="445"/>
      <c r="D796" s="410"/>
      <c r="E796" s="99"/>
      <c r="F796" s="99"/>
      <c r="G796" s="99"/>
      <c r="H796" s="99"/>
      <c r="I796" s="99"/>
      <c r="J796" s="99"/>
      <c r="K796" s="99"/>
      <c r="L796" s="99"/>
      <c r="M796" s="99" t="s">
        <v>9251</v>
      </c>
      <c r="N796" s="110" t="s">
        <v>9252</v>
      </c>
      <c r="O796" s="110">
        <v>0.3</v>
      </c>
      <c r="P796" s="110">
        <v>1994</v>
      </c>
      <c r="Q796" s="110" t="s">
        <v>9253</v>
      </c>
      <c r="R796" s="110"/>
      <c r="S796" s="110"/>
      <c r="T796" s="110"/>
      <c r="U796" s="99"/>
      <c r="V796" s="99"/>
      <c r="W796" s="99"/>
      <c r="X796" s="436"/>
      <c r="Y796" s="110"/>
      <c r="Z796" s="99"/>
      <c r="AA796" s="99"/>
      <c r="AB796" s="99"/>
      <c r="AC796" s="99"/>
      <c r="AD796" s="99"/>
      <c r="AE796" s="99"/>
      <c r="AF796" s="99"/>
      <c r="AG796" s="99"/>
      <c r="AH796" s="110"/>
      <c r="AI796" s="110"/>
      <c r="AJ796" s="110"/>
      <c r="AK796" s="110"/>
    </row>
    <row r="797" spans="1:37" ht="28.5" customHeight="1" x14ac:dyDescent="0.25">
      <c r="A797" s="459"/>
      <c r="B797" s="110"/>
      <c r="C797" s="445"/>
      <c r="D797" s="410"/>
      <c r="E797" s="99"/>
      <c r="F797" s="99"/>
      <c r="G797" s="99"/>
      <c r="H797" s="99"/>
      <c r="I797" s="99"/>
      <c r="J797" s="99"/>
      <c r="K797" s="99"/>
      <c r="L797" s="99"/>
      <c r="M797" s="99" t="s">
        <v>9254</v>
      </c>
      <c r="N797" s="110" t="s">
        <v>9255</v>
      </c>
      <c r="O797" s="110">
        <v>0.22</v>
      </c>
      <c r="P797" s="110">
        <v>1995</v>
      </c>
      <c r="Q797" s="110" t="s">
        <v>7773</v>
      </c>
      <c r="R797" s="110"/>
      <c r="S797" s="110"/>
      <c r="T797" s="110"/>
      <c r="U797" s="99"/>
      <c r="V797" s="99"/>
      <c r="W797" s="99"/>
      <c r="X797" s="436"/>
      <c r="Y797" s="110"/>
      <c r="Z797" s="99"/>
      <c r="AA797" s="99"/>
      <c r="AB797" s="99"/>
      <c r="AC797" s="99"/>
      <c r="AD797" s="99"/>
      <c r="AE797" s="99"/>
      <c r="AF797" s="99"/>
      <c r="AG797" s="99"/>
      <c r="AH797" s="110"/>
      <c r="AI797" s="110"/>
      <c r="AJ797" s="110"/>
      <c r="AK797" s="110"/>
    </row>
    <row r="798" spans="1:37" ht="28.5" customHeight="1" x14ac:dyDescent="0.25">
      <c r="A798" s="459"/>
      <c r="B798" s="110"/>
      <c r="C798" s="445"/>
      <c r="D798" s="410"/>
      <c r="E798" s="99"/>
      <c r="F798" s="99"/>
      <c r="G798" s="99"/>
      <c r="H798" s="99"/>
      <c r="I798" s="99"/>
      <c r="J798" s="99"/>
      <c r="K798" s="99"/>
      <c r="L798" s="99"/>
      <c r="M798" s="99" t="s">
        <v>9251</v>
      </c>
      <c r="N798" s="110" t="s">
        <v>9256</v>
      </c>
      <c r="O798" s="110">
        <v>0.32</v>
      </c>
      <c r="P798" s="110">
        <v>2017</v>
      </c>
      <c r="Q798" s="110" t="s">
        <v>4611</v>
      </c>
      <c r="R798" s="110"/>
      <c r="S798" s="110"/>
      <c r="T798" s="110"/>
      <c r="U798" s="99"/>
      <c r="V798" s="99"/>
      <c r="W798" s="99"/>
      <c r="X798" s="436"/>
      <c r="Y798" s="110"/>
      <c r="Z798" s="99"/>
      <c r="AA798" s="99"/>
      <c r="AB798" s="99"/>
      <c r="AC798" s="99"/>
      <c r="AD798" s="99"/>
      <c r="AE798" s="99"/>
      <c r="AF798" s="99"/>
      <c r="AG798" s="99"/>
      <c r="AH798" s="110"/>
      <c r="AI798" s="110"/>
      <c r="AJ798" s="110"/>
      <c r="AK798" s="110"/>
    </row>
    <row r="799" spans="1:37" ht="28.5" customHeight="1" x14ac:dyDescent="0.25">
      <c r="A799" s="459"/>
      <c r="B799" s="110"/>
      <c r="C799" s="445"/>
      <c r="D799" s="410"/>
      <c r="E799" s="99"/>
      <c r="F799" s="99"/>
      <c r="G799" s="99"/>
      <c r="H799" s="99"/>
      <c r="I799" s="99"/>
      <c r="J799" s="99"/>
      <c r="K799" s="99"/>
      <c r="L799" s="99"/>
      <c r="M799" s="99"/>
      <c r="N799" s="99"/>
      <c r="O799" s="99"/>
      <c r="P799" s="99"/>
      <c r="Q799" s="99"/>
      <c r="R799" s="110" t="s">
        <v>9257</v>
      </c>
      <c r="S799" s="110" t="s">
        <v>9258</v>
      </c>
      <c r="T799" s="99">
        <v>1977</v>
      </c>
      <c r="U799" s="110" t="s">
        <v>1642</v>
      </c>
      <c r="V799" s="110">
        <f>2*630</f>
        <v>1260</v>
      </c>
      <c r="W799" s="110"/>
      <c r="X799" s="409"/>
      <c r="Y799" s="110"/>
      <c r="Z799" s="99"/>
      <c r="AA799" s="99"/>
      <c r="AB799" s="99"/>
      <c r="AC799" s="99"/>
      <c r="AD799" s="99"/>
      <c r="AE799" s="99"/>
      <c r="AF799" s="99"/>
      <c r="AG799" s="99"/>
      <c r="AH799" s="110"/>
      <c r="AI799" s="110"/>
      <c r="AJ799" s="110"/>
      <c r="AK799" s="110"/>
    </row>
    <row r="800" spans="1:37" ht="28.5" customHeight="1" x14ac:dyDescent="0.25">
      <c r="A800" s="459"/>
      <c r="B800" s="110"/>
      <c r="C800" s="445"/>
      <c r="D800" s="410"/>
      <c r="E800" s="99"/>
      <c r="F800" s="99"/>
      <c r="G800" s="99"/>
      <c r="H800" s="99"/>
      <c r="I800" s="99"/>
      <c r="J800" s="99"/>
      <c r="K800" s="99"/>
      <c r="L800" s="99"/>
      <c r="M800" s="99"/>
      <c r="N800" s="99"/>
      <c r="O800" s="99"/>
      <c r="P800" s="99"/>
      <c r="Q800" s="99"/>
      <c r="R800" s="110"/>
      <c r="S800" s="110"/>
      <c r="T800" s="110"/>
      <c r="U800" s="99"/>
      <c r="V800" s="99"/>
      <c r="W800" s="99"/>
      <c r="X800" s="436">
        <f>Z800+AI800</f>
        <v>1.4999999999999999E-2</v>
      </c>
      <c r="Y800" s="110" t="s">
        <v>9259</v>
      </c>
      <c r="Z800" s="110">
        <v>1.4999999999999999E-2</v>
      </c>
      <c r="AA800" s="110">
        <v>1985</v>
      </c>
      <c r="AB800" s="110" t="s">
        <v>8951</v>
      </c>
      <c r="AC800" s="110" t="s">
        <v>7822</v>
      </c>
      <c r="AD800" s="110" t="s">
        <v>7725</v>
      </c>
      <c r="AE800" s="110">
        <v>1</v>
      </c>
      <c r="AF800" s="110">
        <v>1</v>
      </c>
      <c r="AG800" s="110"/>
      <c r="AH800" s="110"/>
      <c r="AI800" s="110"/>
      <c r="AJ800" s="110"/>
      <c r="AK800" s="110"/>
    </row>
    <row r="801" spans="1:37" ht="28.5" customHeight="1" x14ac:dyDescent="0.25">
      <c r="A801" s="459"/>
      <c r="B801" s="110"/>
      <c r="C801" s="445"/>
      <c r="D801" s="410"/>
      <c r="E801" s="99"/>
      <c r="F801" s="99"/>
      <c r="G801" s="99"/>
      <c r="H801" s="99"/>
      <c r="I801" s="99"/>
      <c r="J801" s="99"/>
      <c r="K801" s="99"/>
      <c r="L801" s="99"/>
      <c r="M801" s="99"/>
      <c r="N801" s="99"/>
      <c r="O801" s="99"/>
      <c r="P801" s="99"/>
      <c r="Q801" s="99"/>
      <c r="R801" s="110"/>
      <c r="S801" s="110"/>
      <c r="T801" s="110"/>
      <c r="U801" s="99"/>
      <c r="V801" s="99"/>
      <c r="W801" s="99"/>
      <c r="X801" s="436"/>
      <c r="Y801" s="110"/>
      <c r="Z801" s="99"/>
      <c r="AA801" s="99"/>
      <c r="AB801" s="99"/>
      <c r="AC801" s="99"/>
      <c r="AD801" s="99"/>
      <c r="AE801" s="99"/>
      <c r="AF801" s="99"/>
      <c r="AG801" s="99" t="s">
        <v>9260</v>
      </c>
      <c r="AH801" s="110" t="s">
        <v>9261</v>
      </c>
      <c r="AI801" s="110">
        <v>0.16</v>
      </c>
      <c r="AJ801" s="110">
        <v>1983</v>
      </c>
      <c r="AK801" s="110" t="s">
        <v>1598</v>
      </c>
    </row>
    <row r="802" spans="1:37" ht="28.5" customHeight="1" x14ac:dyDescent="0.25">
      <c r="A802" s="459"/>
      <c r="B802" s="110"/>
      <c r="C802" s="445"/>
      <c r="D802" s="410"/>
      <c r="E802" s="99"/>
      <c r="F802" s="99"/>
      <c r="G802" s="99"/>
      <c r="H802" s="99"/>
      <c r="I802" s="99"/>
      <c r="J802" s="99"/>
      <c r="K802" s="99"/>
      <c r="L802" s="99"/>
      <c r="M802" s="99"/>
      <c r="N802" s="99"/>
      <c r="O802" s="99"/>
      <c r="P802" s="99"/>
      <c r="Q802" s="99"/>
      <c r="R802" s="110"/>
      <c r="S802" s="110"/>
      <c r="T802" s="110"/>
      <c r="U802" s="99"/>
      <c r="V802" s="99"/>
      <c r="W802" s="99"/>
      <c r="X802" s="436"/>
      <c r="Y802" s="110"/>
      <c r="Z802" s="99"/>
      <c r="AA802" s="99"/>
      <c r="AB802" s="99"/>
      <c r="AC802" s="99"/>
      <c r="AD802" s="99"/>
      <c r="AE802" s="99"/>
      <c r="AF802" s="99"/>
      <c r="AG802" s="99" t="s">
        <v>9260</v>
      </c>
      <c r="AH802" s="110" t="s">
        <v>9262</v>
      </c>
      <c r="AI802" s="110">
        <v>0.16</v>
      </c>
      <c r="AJ802" s="110">
        <v>1983</v>
      </c>
      <c r="AK802" s="110" t="s">
        <v>34</v>
      </c>
    </row>
    <row r="803" spans="1:37" ht="28.5" customHeight="1" x14ac:dyDescent="0.25">
      <c r="A803" s="459"/>
      <c r="B803" s="110"/>
      <c r="C803" s="445"/>
      <c r="D803" s="410"/>
      <c r="E803" s="99"/>
      <c r="F803" s="99"/>
      <c r="G803" s="99"/>
      <c r="H803" s="99"/>
      <c r="I803" s="99"/>
      <c r="J803" s="99"/>
      <c r="K803" s="99"/>
      <c r="L803" s="99"/>
      <c r="M803" s="99"/>
      <c r="N803" s="99"/>
      <c r="O803" s="99"/>
      <c r="P803" s="99"/>
      <c r="Q803" s="99"/>
      <c r="R803" s="110"/>
      <c r="S803" s="110"/>
      <c r="T803" s="110"/>
      <c r="U803" s="99"/>
      <c r="V803" s="99"/>
      <c r="W803" s="99"/>
      <c r="X803" s="436"/>
      <c r="Y803" s="110"/>
      <c r="Z803" s="99"/>
      <c r="AA803" s="99"/>
      <c r="AB803" s="99"/>
      <c r="AC803" s="99"/>
      <c r="AD803" s="99"/>
      <c r="AE803" s="99"/>
      <c r="AF803" s="99"/>
      <c r="AG803" s="99" t="s">
        <v>9260</v>
      </c>
      <c r="AH803" s="110" t="s">
        <v>9263</v>
      </c>
      <c r="AI803" s="110">
        <v>0.115</v>
      </c>
      <c r="AJ803" s="110">
        <v>1995</v>
      </c>
      <c r="AK803" s="110" t="s">
        <v>9126</v>
      </c>
    </row>
    <row r="804" spans="1:37" ht="28.5" customHeight="1" x14ac:dyDescent="0.25">
      <c r="A804" s="459"/>
      <c r="B804" s="110"/>
      <c r="C804" s="445"/>
      <c r="D804" s="410"/>
      <c r="E804" s="99"/>
      <c r="F804" s="99"/>
      <c r="G804" s="99"/>
      <c r="H804" s="99"/>
      <c r="I804" s="99"/>
      <c r="J804" s="99"/>
      <c r="K804" s="99"/>
      <c r="L804" s="99"/>
      <c r="M804" s="99"/>
      <c r="N804" s="99"/>
      <c r="O804" s="99"/>
      <c r="P804" s="99"/>
      <c r="Q804" s="99"/>
      <c r="R804" s="110"/>
      <c r="S804" s="110"/>
      <c r="T804" s="110"/>
      <c r="U804" s="99"/>
      <c r="V804" s="99"/>
      <c r="W804" s="99"/>
      <c r="X804" s="436"/>
      <c r="Y804" s="110"/>
      <c r="Z804" s="99"/>
      <c r="AA804" s="99"/>
      <c r="AB804" s="99"/>
      <c r="AC804" s="99"/>
      <c r="AD804" s="99"/>
      <c r="AE804" s="99"/>
      <c r="AF804" s="99"/>
      <c r="AG804" s="99" t="s">
        <v>9260</v>
      </c>
      <c r="AH804" s="110" t="s">
        <v>9264</v>
      </c>
      <c r="AI804" s="110">
        <v>0.06</v>
      </c>
      <c r="AJ804" s="110">
        <v>1974</v>
      </c>
      <c r="AK804" s="110" t="s">
        <v>9265</v>
      </c>
    </row>
    <row r="805" spans="1:37" ht="28.5" customHeight="1" x14ac:dyDescent="0.25">
      <c r="A805" s="459"/>
      <c r="B805" s="110"/>
      <c r="C805" s="445"/>
      <c r="D805" s="410"/>
      <c r="E805" s="99"/>
      <c r="F805" s="99"/>
      <c r="G805" s="99"/>
      <c r="H805" s="99"/>
      <c r="I805" s="99"/>
      <c r="J805" s="99"/>
      <c r="K805" s="99"/>
      <c r="L805" s="99"/>
      <c r="M805" s="99"/>
      <c r="N805" s="99"/>
      <c r="O805" s="99"/>
      <c r="P805" s="99"/>
      <c r="Q805" s="99"/>
      <c r="R805" s="110"/>
      <c r="S805" s="110"/>
      <c r="T805" s="110"/>
      <c r="U805" s="99"/>
      <c r="V805" s="99"/>
      <c r="W805" s="99"/>
      <c r="X805" s="436"/>
      <c r="Y805" s="110"/>
      <c r="Z805" s="99"/>
      <c r="AA805" s="99"/>
      <c r="AB805" s="99"/>
      <c r="AC805" s="99"/>
      <c r="AD805" s="99"/>
      <c r="AE805" s="99"/>
      <c r="AF805" s="99"/>
      <c r="AG805" s="99" t="s">
        <v>9260</v>
      </c>
      <c r="AH805" s="110" t="s">
        <v>9266</v>
      </c>
      <c r="AI805" s="110">
        <v>0.2</v>
      </c>
      <c r="AJ805" s="110">
        <v>1985</v>
      </c>
      <c r="AK805" s="110" t="s">
        <v>9267</v>
      </c>
    </row>
    <row r="806" spans="1:37" ht="28.5" customHeight="1" x14ac:dyDescent="0.25">
      <c r="A806" s="459"/>
      <c r="B806" s="110"/>
      <c r="C806" s="445"/>
      <c r="D806" s="410"/>
      <c r="E806" s="99"/>
      <c r="F806" s="99"/>
      <c r="G806" s="99"/>
      <c r="H806" s="99"/>
      <c r="I806" s="99"/>
      <c r="J806" s="99"/>
      <c r="K806" s="99"/>
      <c r="L806" s="99"/>
      <c r="M806" s="99"/>
      <c r="N806" s="99"/>
      <c r="O806" s="99"/>
      <c r="P806" s="99"/>
      <c r="Q806" s="99"/>
      <c r="R806" s="110"/>
      <c r="S806" s="110"/>
      <c r="T806" s="110"/>
      <c r="U806" s="99"/>
      <c r="V806" s="99"/>
      <c r="W806" s="99"/>
      <c r="X806" s="436"/>
      <c r="Y806" s="110"/>
      <c r="Z806" s="99"/>
      <c r="AA806" s="99"/>
      <c r="AB806" s="99"/>
      <c r="AC806" s="99"/>
      <c r="AD806" s="99"/>
      <c r="AE806" s="99"/>
      <c r="AF806" s="99"/>
      <c r="AG806" s="99" t="s">
        <v>9260</v>
      </c>
      <c r="AH806" s="110" t="s">
        <v>9268</v>
      </c>
      <c r="AI806" s="110">
        <v>0.28499999999999998</v>
      </c>
      <c r="AJ806" s="110">
        <v>2014</v>
      </c>
      <c r="AK806" s="110" t="s">
        <v>385</v>
      </c>
    </row>
    <row r="807" spans="1:37" ht="28.5" customHeight="1" x14ac:dyDescent="0.25">
      <c r="A807" s="459"/>
      <c r="B807" s="110"/>
      <c r="C807" s="445"/>
      <c r="D807" s="410"/>
      <c r="E807" s="99"/>
      <c r="F807" s="99"/>
      <c r="G807" s="99"/>
      <c r="H807" s="99"/>
      <c r="I807" s="99"/>
      <c r="J807" s="99"/>
      <c r="K807" s="99"/>
      <c r="L807" s="99"/>
      <c r="M807" s="99"/>
      <c r="N807" s="99"/>
      <c r="O807" s="99"/>
      <c r="P807" s="99"/>
      <c r="Q807" s="99"/>
      <c r="R807" s="110"/>
      <c r="S807" s="110"/>
      <c r="T807" s="110"/>
      <c r="U807" s="99"/>
      <c r="V807" s="99"/>
      <c r="W807" s="99"/>
      <c r="X807" s="436"/>
      <c r="Y807" s="110"/>
      <c r="Z807" s="99"/>
      <c r="AA807" s="99"/>
      <c r="AB807" s="99"/>
      <c r="AC807" s="99"/>
      <c r="AD807" s="99"/>
      <c r="AE807" s="99"/>
      <c r="AF807" s="99"/>
      <c r="AG807" s="99" t="s">
        <v>9260</v>
      </c>
      <c r="AH807" s="110" t="s">
        <v>9269</v>
      </c>
      <c r="AI807" s="110">
        <v>7.0000000000000007E-2</v>
      </c>
      <c r="AJ807" s="110">
        <v>1974</v>
      </c>
      <c r="AK807" s="110" t="s">
        <v>6931</v>
      </c>
    </row>
    <row r="808" spans="1:37" ht="28.5" customHeight="1" x14ac:dyDescent="0.25">
      <c r="A808" s="459"/>
      <c r="B808" s="110"/>
      <c r="C808" s="445"/>
      <c r="D808" s="410"/>
      <c r="E808" s="99"/>
      <c r="F808" s="99"/>
      <c r="G808" s="99"/>
      <c r="H808" s="99"/>
      <c r="I808" s="99"/>
      <c r="J808" s="99"/>
      <c r="K808" s="99"/>
      <c r="L808" s="99"/>
      <c r="M808" s="99"/>
      <c r="N808" s="99"/>
      <c r="O808" s="99"/>
      <c r="P808" s="99"/>
      <c r="Q808" s="99"/>
      <c r="R808" s="110"/>
      <c r="S808" s="110"/>
      <c r="T808" s="110"/>
      <c r="U808" s="99"/>
      <c r="V808" s="99"/>
      <c r="W808" s="99"/>
      <c r="X808" s="436"/>
      <c r="Y808" s="110"/>
      <c r="Z808" s="99"/>
      <c r="AA808" s="99"/>
      <c r="AB808" s="99"/>
      <c r="AC808" s="99"/>
      <c r="AD808" s="99"/>
      <c r="AE808" s="99"/>
      <c r="AF808" s="99"/>
      <c r="AG808" s="99" t="s">
        <v>9260</v>
      </c>
      <c r="AH808" s="110" t="s">
        <v>9270</v>
      </c>
      <c r="AI808" s="110">
        <v>0.105</v>
      </c>
      <c r="AJ808" s="110">
        <v>2014</v>
      </c>
      <c r="AK808" s="110" t="s">
        <v>385</v>
      </c>
    </row>
    <row r="809" spans="1:37" ht="28.5" customHeight="1" x14ac:dyDescent="0.25">
      <c r="A809" s="459"/>
      <c r="B809" s="110"/>
      <c r="C809" s="445"/>
      <c r="D809" s="410"/>
      <c r="E809" s="99"/>
      <c r="F809" s="99"/>
      <c r="G809" s="99"/>
      <c r="H809" s="99"/>
      <c r="I809" s="99"/>
      <c r="J809" s="99"/>
      <c r="K809" s="99"/>
      <c r="L809" s="99"/>
      <c r="M809" s="99"/>
      <c r="N809" s="99"/>
      <c r="O809" s="99"/>
      <c r="P809" s="99"/>
      <c r="Q809" s="99"/>
      <c r="R809" s="110"/>
      <c r="S809" s="110"/>
      <c r="T809" s="110"/>
      <c r="U809" s="99"/>
      <c r="V809" s="99"/>
      <c r="W809" s="99"/>
      <c r="X809" s="436"/>
      <c r="Y809" s="110"/>
      <c r="Z809" s="99"/>
      <c r="AA809" s="99"/>
      <c r="AB809" s="99"/>
      <c r="AC809" s="99"/>
      <c r="AD809" s="99"/>
      <c r="AE809" s="99"/>
      <c r="AF809" s="99"/>
      <c r="AG809" s="99"/>
      <c r="AH809" s="110" t="s">
        <v>9271</v>
      </c>
      <c r="AI809" s="110">
        <v>0.1</v>
      </c>
      <c r="AJ809" s="110">
        <v>1995</v>
      </c>
      <c r="AK809" s="110" t="s">
        <v>1598</v>
      </c>
    </row>
    <row r="810" spans="1:37" ht="15.6" customHeight="1" x14ac:dyDescent="0.25">
      <c r="A810" s="461"/>
      <c r="B810" s="462"/>
      <c r="C810" s="462"/>
      <c r="D810" s="462"/>
      <c r="E810" s="462"/>
      <c r="F810" s="462"/>
      <c r="G810" s="462"/>
      <c r="H810" s="462"/>
      <c r="I810" s="462"/>
      <c r="J810" s="462"/>
      <c r="K810" s="462"/>
      <c r="L810" s="462"/>
      <c r="M810" s="462"/>
      <c r="N810" s="462"/>
      <c r="O810" s="462"/>
      <c r="P810" s="462"/>
      <c r="Q810" s="462"/>
      <c r="R810" s="462"/>
      <c r="S810" s="462"/>
      <c r="T810" s="462"/>
      <c r="U810" s="462"/>
      <c r="V810" s="462"/>
      <c r="W810" s="462"/>
      <c r="X810" s="463"/>
      <c r="Y810" s="462"/>
      <c r="Z810" s="462"/>
      <c r="AA810" s="462"/>
      <c r="AB810" s="462"/>
      <c r="AC810" s="462"/>
      <c r="AD810" s="462"/>
      <c r="AE810" s="462"/>
      <c r="AF810" s="462"/>
      <c r="AG810" s="462"/>
      <c r="AH810" s="462"/>
      <c r="AI810" s="462"/>
      <c r="AJ810" s="462"/>
      <c r="AK810" s="462"/>
    </row>
    <row r="811" spans="1:37" ht="28.5" customHeight="1" x14ac:dyDescent="0.25">
      <c r="A811" s="459">
        <v>61</v>
      </c>
      <c r="B811" s="459"/>
      <c r="C811" s="459" t="s">
        <v>9272</v>
      </c>
      <c r="D811" s="410"/>
      <c r="E811" s="99"/>
      <c r="F811" s="99"/>
      <c r="G811" s="99"/>
      <c r="H811" s="99"/>
      <c r="I811" s="99"/>
      <c r="J811" s="99"/>
      <c r="K811" s="99"/>
      <c r="L811" s="99"/>
      <c r="M811" s="99" t="s">
        <v>9273</v>
      </c>
      <c r="N811" s="110" t="s">
        <v>9274</v>
      </c>
      <c r="O811" s="110">
        <v>0.34</v>
      </c>
      <c r="P811" s="110">
        <v>2013</v>
      </c>
      <c r="Q811" s="110" t="s">
        <v>1603</v>
      </c>
      <c r="R811" s="110"/>
      <c r="S811" s="110"/>
      <c r="T811" s="110"/>
      <c r="U811" s="99"/>
      <c r="V811" s="99"/>
      <c r="W811" s="99"/>
      <c r="X811" s="436"/>
      <c r="Y811" s="110"/>
      <c r="Z811" s="99"/>
      <c r="AA811" s="99"/>
      <c r="AB811" s="99"/>
      <c r="AC811" s="99"/>
      <c r="AD811" s="99"/>
      <c r="AE811" s="99"/>
      <c r="AF811" s="99"/>
      <c r="AG811" s="99"/>
      <c r="AH811" s="110"/>
      <c r="AI811" s="110"/>
      <c r="AJ811" s="110"/>
      <c r="AK811" s="110"/>
    </row>
    <row r="812" spans="1:37" ht="28.5" customHeight="1" x14ac:dyDescent="0.25">
      <c r="A812" s="459"/>
      <c r="B812" s="110"/>
      <c r="C812" s="445"/>
      <c r="D812" s="410"/>
      <c r="E812" s="99"/>
      <c r="F812" s="99"/>
      <c r="G812" s="99"/>
      <c r="H812" s="99"/>
      <c r="I812" s="99"/>
      <c r="J812" s="99"/>
      <c r="K812" s="99"/>
      <c r="L812" s="99"/>
      <c r="M812" s="99" t="s">
        <v>9273</v>
      </c>
      <c r="N812" s="110" t="s">
        <v>9275</v>
      </c>
      <c r="O812" s="110">
        <v>0.3</v>
      </c>
      <c r="P812" s="110">
        <v>1976</v>
      </c>
      <c r="Q812" s="110" t="s">
        <v>9276</v>
      </c>
      <c r="R812" s="110"/>
      <c r="S812" s="110"/>
      <c r="T812" s="110"/>
      <c r="U812" s="99"/>
      <c r="V812" s="99"/>
      <c r="W812" s="99"/>
      <c r="X812" s="436"/>
      <c r="Y812" s="110"/>
      <c r="Z812" s="99"/>
      <c r="AA812" s="99"/>
      <c r="AB812" s="99"/>
      <c r="AC812" s="99"/>
      <c r="AD812" s="99"/>
      <c r="AE812" s="99"/>
      <c r="AF812" s="99"/>
      <c r="AG812" s="99"/>
      <c r="AH812" s="110"/>
      <c r="AI812" s="110"/>
      <c r="AJ812" s="110"/>
      <c r="AK812" s="110"/>
    </row>
    <row r="813" spans="1:37" ht="28.5" customHeight="1" x14ac:dyDescent="0.25">
      <c r="A813" s="459"/>
      <c r="B813" s="110"/>
      <c r="C813" s="445"/>
      <c r="D813" s="410"/>
      <c r="E813" s="99"/>
      <c r="F813" s="99"/>
      <c r="G813" s="99"/>
      <c r="H813" s="99"/>
      <c r="I813" s="99"/>
      <c r="J813" s="99"/>
      <c r="K813" s="99"/>
      <c r="L813" s="99"/>
      <c r="M813" s="99"/>
      <c r="N813" s="99"/>
      <c r="O813" s="99"/>
      <c r="P813" s="99"/>
      <c r="Q813" s="99"/>
      <c r="R813" s="110" t="s">
        <v>9277</v>
      </c>
      <c r="S813" s="110" t="s">
        <v>9278</v>
      </c>
      <c r="T813" s="99">
        <v>1974</v>
      </c>
      <c r="U813" s="110" t="s">
        <v>1642</v>
      </c>
      <c r="V813" s="110">
        <f>2*400</f>
        <v>800</v>
      </c>
      <c r="W813" s="110"/>
      <c r="X813" s="409"/>
      <c r="Y813" s="110"/>
      <c r="Z813" s="99"/>
      <c r="AA813" s="99"/>
      <c r="AB813" s="99"/>
      <c r="AC813" s="99"/>
      <c r="AD813" s="99"/>
      <c r="AE813" s="99"/>
      <c r="AF813" s="99"/>
      <c r="AG813" s="99"/>
      <c r="AH813" s="110"/>
      <c r="AI813" s="110"/>
      <c r="AJ813" s="110"/>
      <c r="AK813" s="110"/>
    </row>
    <row r="814" spans="1:37" ht="41.25" customHeight="1" x14ac:dyDescent="0.25">
      <c r="A814" s="459"/>
      <c r="B814" s="110"/>
      <c r="C814" s="445"/>
      <c r="D814" s="410"/>
      <c r="E814" s="99"/>
      <c r="F814" s="99"/>
      <c r="G814" s="99"/>
      <c r="H814" s="99"/>
      <c r="I814" s="99"/>
      <c r="J814" s="99"/>
      <c r="K814" s="99"/>
      <c r="L814" s="99"/>
      <c r="M814" s="99"/>
      <c r="N814" s="99"/>
      <c r="O814" s="99"/>
      <c r="P814" s="99"/>
      <c r="Q814" s="99"/>
      <c r="R814" s="110"/>
      <c r="S814" s="110"/>
      <c r="T814" s="110"/>
      <c r="U814" s="99"/>
      <c r="V814" s="99"/>
      <c r="W814" s="99" t="s">
        <v>9279</v>
      </c>
      <c r="X814" s="502">
        <f>Z814+AI814</f>
        <v>0.67</v>
      </c>
      <c r="Y814" s="110" t="s">
        <v>9280</v>
      </c>
      <c r="Z814" s="110">
        <v>0.64</v>
      </c>
      <c r="AA814" s="110">
        <v>1973</v>
      </c>
      <c r="AB814" s="110" t="s">
        <v>9281</v>
      </c>
      <c r="AC814" s="110">
        <v>19</v>
      </c>
      <c r="AD814" s="110" t="s">
        <v>7725</v>
      </c>
      <c r="AE814" s="110">
        <v>6</v>
      </c>
      <c r="AF814" s="110">
        <v>25</v>
      </c>
      <c r="AG814" s="110" t="s">
        <v>9279</v>
      </c>
      <c r="AH814" s="110" t="s">
        <v>9282</v>
      </c>
      <c r="AI814" s="503">
        <v>0.03</v>
      </c>
      <c r="AJ814" s="110">
        <v>1973</v>
      </c>
      <c r="AK814" s="110" t="s">
        <v>77</v>
      </c>
    </row>
    <row r="815" spans="1:37" ht="28.5" customHeight="1" x14ac:dyDescent="0.25">
      <c r="A815" s="459"/>
      <c r="B815" s="110"/>
      <c r="C815" s="445"/>
      <c r="D815" s="99"/>
      <c r="E815" s="99"/>
      <c r="F815" s="99"/>
      <c r="G815" s="99"/>
      <c r="H815" s="99"/>
      <c r="I815" s="99"/>
      <c r="J815" s="99"/>
      <c r="K815" s="99"/>
      <c r="L815" s="99"/>
      <c r="M815" s="99"/>
      <c r="N815" s="99"/>
      <c r="O815" s="99"/>
      <c r="P815" s="99"/>
      <c r="Q815" s="99"/>
      <c r="R815" s="110"/>
      <c r="S815" s="110"/>
      <c r="T815" s="110"/>
      <c r="U815" s="99"/>
      <c r="V815" s="99"/>
      <c r="W815" s="99"/>
      <c r="X815" s="436"/>
      <c r="Y815" s="110"/>
      <c r="Z815" s="99"/>
      <c r="AA815" s="99"/>
      <c r="AB815" s="99"/>
      <c r="AC815" s="99"/>
      <c r="AD815" s="99"/>
      <c r="AE815" s="99"/>
      <c r="AF815" s="99"/>
      <c r="AG815" s="99" t="s">
        <v>9283</v>
      </c>
      <c r="AH815" s="110" t="s">
        <v>9284</v>
      </c>
      <c r="AI815" s="110">
        <v>0.185</v>
      </c>
      <c r="AJ815" s="110">
        <v>2015</v>
      </c>
      <c r="AK815" s="110" t="s">
        <v>385</v>
      </c>
    </row>
    <row r="816" spans="1:37" ht="28.5" customHeight="1" x14ac:dyDescent="0.25">
      <c r="A816" s="459"/>
      <c r="B816" s="110"/>
      <c r="C816" s="445"/>
      <c r="D816" s="410"/>
      <c r="E816" s="99"/>
      <c r="F816" s="99"/>
      <c r="G816" s="99"/>
      <c r="H816" s="99"/>
      <c r="I816" s="99"/>
      <c r="J816" s="99"/>
      <c r="K816" s="99"/>
      <c r="L816" s="99"/>
      <c r="M816" s="99"/>
      <c r="N816" s="99"/>
      <c r="O816" s="99"/>
      <c r="P816" s="99"/>
      <c r="Q816" s="99"/>
      <c r="R816" s="110"/>
      <c r="S816" s="110"/>
      <c r="T816" s="110"/>
      <c r="U816" s="99"/>
      <c r="V816" s="99"/>
      <c r="W816" s="99"/>
      <c r="X816" s="436"/>
      <c r="Y816" s="110"/>
      <c r="Z816" s="99"/>
      <c r="AA816" s="99"/>
      <c r="AB816" s="99"/>
      <c r="AC816" s="99"/>
      <c r="AD816" s="99"/>
      <c r="AE816" s="99"/>
      <c r="AF816" s="99"/>
      <c r="AG816" s="99" t="s">
        <v>9283</v>
      </c>
      <c r="AH816" s="110" t="s">
        <v>9285</v>
      </c>
      <c r="AI816" s="110">
        <v>0.23</v>
      </c>
      <c r="AJ816" s="110">
        <v>1976</v>
      </c>
      <c r="AK816" s="110" t="s">
        <v>9021</v>
      </c>
    </row>
    <row r="817" spans="1:37" ht="28.5" customHeight="1" x14ac:dyDescent="0.25">
      <c r="A817" s="459"/>
      <c r="B817" s="110"/>
      <c r="C817" s="445"/>
      <c r="D817" s="410"/>
      <c r="E817" s="99"/>
      <c r="F817" s="99"/>
      <c r="G817" s="99"/>
      <c r="H817" s="99"/>
      <c r="I817" s="99"/>
      <c r="J817" s="99"/>
      <c r="K817" s="99"/>
      <c r="L817" s="99"/>
      <c r="M817" s="99"/>
      <c r="N817" s="99"/>
      <c r="O817" s="99"/>
      <c r="P817" s="99"/>
      <c r="Q817" s="99"/>
      <c r="R817" s="110"/>
      <c r="S817" s="110"/>
      <c r="T817" s="110"/>
      <c r="U817" s="99"/>
      <c r="V817" s="99"/>
      <c r="W817" s="99"/>
      <c r="X817" s="436"/>
      <c r="Y817" s="110"/>
      <c r="Z817" s="99"/>
      <c r="AA817" s="99"/>
      <c r="AB817" s="99"/>
      <c r="AC817" s="99"/>
      <c r="AD817" s="99"/>
      <c r="AE817" s="99"/>
      <c r="AF817" s="99"/>
      <c r="AG817" s="99" t="s">
        <v>9283</v>
      </c>
      <c r="AH817" s="110" t="s">
        <v>9286</v>
      </c>
      <c r="AI817" s="110">
        <v>0.14000000000000001</v>
      </c>
      <c r="AJ817" s="110">
        <v>1976</v>
      </c>
      <c r="AK817" s="110" t="s">
        <v>9287</v>
      </c>
    </row>
    <row r="818" spans="1:37" ht="28.5" customHeight="1" x14ac:dyDescent="0.25">
      <c r="A818" s="459"/>
      <c r="B818" s="110"/>
      <c r="C818" s="445"/>
      <c r="D818" s="410"/>
      <c r="E818" s="99"/>
      <c r="F818" s="99"/>
      <c r="G818" s="99"/>
      <c r="H818" s="99"/>
      <c r="I818" s="99"/>
      <c r="J818" s="99"/>
      <c r="K818" s="99"/>
      <c r="L818" s="99"/>
      <c r="M818" s="99"/>
      <c r="N818" s="99"/>
      <c r="O818" s="99"/>
      <c r="P818" s="99"/>
      <c r="Q818" s="99"/>
      <c r="R818" s="110"/>
      <c r="S818" s="110"/>
      <c r="T818" s="110"/>
      <c r="U818" s="99"/>
      <c r="V818" s="99"/>
      <c r="W818" s="99"/>
      <c r="X818" s="436"/>
      <c r="Y818" s="110"/>
      <c r="Z818" s="99"/>
      <c r="AA818" s="99"/>
      <c r="AB818" s="99"/>
      <c r="AC818" s="99"/>
      <c r="AD818" s="99"/>
      <c r="AE818" s="99"/>
      <c r="AF818" s="99"/>
      <c r="AG818" s="99" t="s">
        <v>9283</v>
      </c>
      <c r="AH818" s="110" t="s">
        <v>9288</v>
      </c>
      <c r="AI818" s="110">
        <v>0.15</v>
      </c>
      <c r="AJ818" s="110">
        <v>1976</v>
      </c>
      <c r="AK818" s="110" t="s">
        <v>1260</v>
      </c>
    </row>
    <row r="819" spans="1:37" ht="28.5" customHeight="1" x14ac:dyDescent="0.25">
      <c r="A819" s="459"/>
      <c r="B819" s="110"/>
      <c r="C819" s="445"/>
      <c r="D819" s="410"/>
      <c r="E819" s="99"/>
      <c r="F819" s="99"/>
      <c r="G819" s="99"/>
      <c r="H819" s="99"/>
      <c r="I819" s="99"/>
      <c r="J819" s="99"/>
      <c r="K819" s="99"/>
      <c r="L819" s="99"/>
      <c r="M819" s="99"/>
      <c r="N819" s="99"/>
      <c r="O819" s="99"/>
      <c r="P819" s="99"/>
      <c r="Q819" s="99"/>
      <c r="R819" s="110"/>
      <c r="S819" s="110"/>
      <c r="T819" s="110"/>
      <c r="U819" s="99"/>
      <c r="V819" s="99"/>
      <c r="W819" s="99"/>
      <c r="X819" s="436"/>
      <c r="Y819" s="110"/>
      <c r="Z819" s="99"/>
      <c r="AA819" s="99"/>
      <c r="AB819" s="99"/>
      <c r="AC819" s="99"/>
      <c r="AD819" s="99"/>
      <c r="AE819" s="99"/>
      <c r="AF819" s="99"/>
      <c r="AG819" s="99" t="s">
        <v>9283</v>
      </c>
      <c r="AH819" s="110" t="s">
        <v>9289</v>
      </c>
      <c r="AI819" s="110">
        <v>0.06</v>
      </c>
      <c r="AJ819" s="110">
        <v>1976</v>
      </c>
      <c r="AK819" s="110" t="s">
        <v>9021</v>
      </c>
    </row>
    <row r="820" spans="1:37" ht="28.5" customHeight="1" x14ac:dyDescent="0.25">
      <c r="A820" s="459"/>
      <c r="B820" s="110"/>
      <c r="C820" s="445"/>
      <c r="D820" s="410"/>
      <c r="E820" s="99"/>
      <c r="F820" s="99"/>
      <c r="G820" s="99"/>
      <c r="H820" s="99"/>
      <c r="I820" s="99"/>
      <c r="J820" s="99"/>
      <c r="K820" s="99"/>
      <c r="L820" s="99"/>
      <c r="M820" s="99"/>
      <c r="N820" s="99"/>
      <c r="O820" s="99"/>
      <c r="P820" s="99"/>
      <c r="Q820" s="99"/>
      <c r="R820" s="110"/>
      <c r="S820" s="110"/>
      <c r="T820" s="110"/>
      <c r="U820" s="99"/>
      <c r="V820" s="99"/>
      <c r="W820" s="99"/>
      <c r="X820" s="436"/>
      <c r="Y820" s="110"/>
      <c r="Z820" s="99"/>
      <c r="AA820" s="99"/>
      <c r="AB820" s="99"/>
      <c r="AC820" s="99"/>
      <c r="AD820" s="99"/>
      <c r="AE820" s="99"/>
      <c r="AF820" s="99"/>
      <c r="AG820" s="99" t="s">
        <v>9283</v>
      </c>
      <c r="AH820" s="110" t="s">
        <v>9290</v>
      </c>
      <c r="AI820" s="110">
        <v>0.185</v>
      </c>
      <c r="AJ820" s="110">
        <v>1976</v>
      </c>
      <c r="AK820" s="110" t="s">
        <v>1601</v>
      </c>
    </row>
    <row r="821" spans="1:37" ht="15.75" customHeight="1" x14ac:dyDescent="0.25">
      <c r="A821" s="461"/>
      <c r="B821" s="462"/>
      <c r="C821" s="462"/>
      <c r="D821" s="462"/>
      <c r="E821" s="462"/>
      <c r="F821" s="462"/>
      <c r="G821" s="462"/>
      <c r="H821" s="462"/>
      <c r="I821" s="462"/>
      <c r="J821" s="462"/>
      <c r="K821" s="462"/>
      <c r="L821" s="462"/>
      <c r="M821" s="462"/>
      <c r="N821" s="462"/>
      <c r="O821" s="462"/>
      <c r="P821" s="462"/>
      <c r="Q821" s="462"/>
      <c r="R821" s="462"/>
      <c r="S821" s="462"/>
      <c r="T821" s="462"/>
      <c r="U821" s="462"/>
      <c r="V821" s="462"/>
      <c r="W821" s="462"/>
      <c r="X821" s="463"/>
      <c r="Y821" s="462"/>
      <c r="Z821" s="462"/>
      <c r="AA821" s="462"/>
      <c r="AB821" s="462"/>
      <c r="AC821" s="462"/>
      <c r="AD821" s="462"/>
      <c r="AE821" s="462"/>
      <c r="AF821" s="462"/>
      <c r="AG821" s="462"/>
      <c r="AH821" s="462"/>
      <c r="AI821" s="462"/>
      <c r="AJ821" s="462"/>
      <c r="AK821" s="462"/>
    </row>
    <row r="822" spans="1:37" ht="28.5" customHeight="1" x14ac:dyDescent="0.25">
      <c r="A822" s="459">
        <v>62</v>
      </c>
      <c r="B822" s="459"/>
      <c r="C822" s="459" t="s">
        <v>9291</v>
      </c>
      <c r="D822" s="410"/>
      <c r="E822" s="99"/>
      <c r="F822" s="99"/>
      <c r="G822" s="99"/>
      <c r="H822" s="99"/>
      <c r="I822" s="99"/>
      <c r="J822" s="99"/>
      <c r="K822" s="99"/>
      <c r="L822" s="99"/>
      <c r="M822" s="99" t="s">
        <v>9292</v>
      </c>
      <c r="N822" s="110" t="s">
        <v>9293</v>
      </c>
      <c r="O822" s="110">
        <v>0.35499999999999998</v>
      </c>
      <c r="P822" s="110">
        <v>1994</v>
      </c>
      <c r="Q822" s="110" t="s">
        <v>9253</v>
      </c>
      <c r="R822" s="110"/>
      <c r="S822" s="110"/>
      <c r="T822" s="110"/>
      <c r="U822" s="99"/>
      <c r="V822" s="99"/>
      <c r="W822" s="99"/>
      <c r="X822" s="436"/>
      <c r="Y822" s="110"/>
      <c r="Z822" s="99"/>
      <c r="AA822" s="99"/>
      <c r="AB822" s="99"/>
      <c r="AC822" s="99"/>
      <c r="AD822" s="99"/>
      <c r="AE822" s="99"/>
      <c r="AF822" s="99"/>
      <c r="AG822" s="99"/>
      <c r="AH822" s="110"/>
      <c r="AI822" s="110"/>
      <c r="AJ822" s="110"/>
      <c r="AK822" s="110"/>
    </row>
    <row r="823" spans="1:37" ht="28.5" customHeight="1" x14ac:dyDescent="0.25">
      <c r="A823" s="459"/>
      <c r="B823" s="110"/>
      <c r="C823" s="445"/>
      <c r="D823" s="410"/>
      <c r="E823" s="99"/>
      <c r="F823" s="99"/>
      <c r="G823" s="99"/>
      <c r="H823" s="99"/>
      <c r="I823" s="99"/>
      <c r="J823" s="99"/>
      <c r="K823" s="99"/>
      <c r="L823" s="99"/>
      <c r="M823" s="99" t="s">
        <v>9294</v>
      </c>
      <c r="N823" s="110" t="s">
        <v>9295</v>
      </c>
      <c r="O823" s="110">
        <v>0.28000000000000003</v>
      </c>
      <c r="P823" s="110">
        <v>2017</v>
      </c>
      <c r="Q823" s="110" t="s">
        <v>9296</v>
      </c>
      <c r="R823" s="110"/>
      <c r="S823" s="110"/>
      <c r="T823" s="110"/>
      <c r="U823" s="99"/>
      <c r="V823" s="99"/>
      <c r="W823" s="99"/>
      <c r="X823" s="436"/>
      <c r="Y823" s="110"/>
      <c r="Z823" s="99"/>
      <c r="AA823" s="99"/>
      <c r="AB823" s="99"/>
      <c r="AC823" s="99"/>
      <c r="AD823" s="99"/>
      <c r="AE823" s="99"/>
      <c r="AF823" s="99"/>
      <c r="AG823" s="99"/>
      <c r="AH823" s="110"/>
      <c r="AI823" s="110"/>
      <c r="AJ823" s="110"/>
      <c r="AK823" s="110"/>
    </row>
    <row r="824" spans="1:37" ht="28.5" customHeight="1" x14ac:dyDescent="0.25">
      <c r="A824" s="459"/>
      <c r="B824" s="110"/>
      <c r="C824" s="445"/>
      <c r="D824" s="410"/>
      <c r="E824" s="99"/>
      <c r="F824" s="99"/>
      <c r="G824" s="99"/>
      <c r="H824" s="99"/>
      <c r="I824" s="99"/>
      <c r="J824" s="99"/>
      <c r="K824" s="99"/>
      <c r="L824" s="99"/>
      <c r="M824" s="99" t="s">
        <v>9297</v>
      </c>
      <c r="N824" s="110" t="s">
        <v>9298</v>
      </c>
      <c r="O824" s="110">
        <v>0.26</v>
      </c>
      <c r="P824" s="110">
        <v>2017</v>
      </c>
      <c r="Q824" s="110" t="s">
        <v>9299</v>
      </c>
      <c r="R824" s="110"/>
      <c r="S824" s="110"/>
      <c r="T824" s="110"/>
      <c r="U824" s="99"/>
      <c r="V824" s="99"/>
      <c r="W824" s="99"/>
      <c r="X824" s="436"/>
      <c r="Y824" s="110"/>
      <c r="Z824" s="99"/>
      <c r="AA824" s="99"/>
      <c r="AB824" s="99"/>
      <c r="AC824" s="99"/>
      <c r="AD824" s="99"/>
      <c r="AE824" s="99"/>
      <c r="AF824" s="99"/>
      <c r="AG824" s="99"/>
      <c r="AH824" s="110"/>
      <c r="AI824" s="110"/>
      <c r="AJ824" s="110"/>
      <c r="AK824" s="110"/>
    </row>
    <row r="825" spans="1:37" ht="28.5" customHeight="1" x14ac:dyDescent="0.25">
      <c r="A825" s="459"/>
      <c r="B825" s="110"/>
      <c r="C825" s="445"/>
      <c r="D825" s="410"/>
      <c r="E825" s="99"/>
      <c r="F825" s="99"/>
      <c r="G825" s="99"/>
      <c r="H825" s="99"/>
      <c r="I825" s="99"/>
      <c r="J825" s="99"/>
      <c r="K825" s="99"/>
      <c r="L825" s="99"/>
      <c r="M825" s="99"/>
      <c r="N825" s="99"/>
      <c r="O825" s="99"/>
      <c r="P825" s="99"/>
      <c r="Q825" s="99"/>
      <c r="R825" s="110" t="s">
        <v>9300</v>
      </c>
      <c r="S825" s="110" t="s">
        <v>9301</v>
      </c>
      <c r="T825" s="99">
        <v>1994</v>
      </c>
      <c r="U825" s="110" t="s">
        <v>1642</v>
      </c>
      <c r="V825" s="110">
        <f>2*250</f>
        <v>500</v>
      </c>
      <c r="W825" s="110"/>
      <c r="X825" s="409"/>
      <c r="Y825" s="110"/>
      <c r="Z825" s="99"/>
      <c r="AA825" s="99"/>
      <c r="AB825" s="99"/>
      <c r="AC825" s="99"/>
      <c r="AD825" s="99"/>
      <c r="AE825" s="99"/>
      <c r="AF825" s="99"/>
      <c r="AG825" s="99"/>
      <c r="AH825" s="110"/>
      <c r="AI825" s="110"/>
      <c r="AJ825" s="110"/>
      <c r="AK825" s="110"/>
    </row>
    <row r="826" spans="1:37" ht="28.5" customHeight="1" x14ac:dyDescent="0.25">
      <c r="A826" s="459"/>
      <c r="B826" s="110"/>
      <c r="C826" s="445"/>
      <c r="D826" s="410"/>
      <c r="E826" s="99"/>
      <c r="F826" s="99"/>
      <c r="G826" s="99"/>
      <c r="H826" s="99"/>
      <c r="I826" s="99"/>
      <c r="J826" s="99"/>
      <c r="K826" s="99"/>
      <c r="L826" s="99"/>
      <c r="M826" s="99"/>
      <c r="N826" s="99"/>
      <c r="O826" s="99"/>
      <c r="P826" s="99"/>
      <c r="Q826" s="99"/>
      <c r="R826" s="110"/>
      <c r="S826" s="110"/>
      <c r="T826" s="110"/>
      <c r="U826" s="99"/>
      <c r="V826" s="99"/>
      <c r="W826" s="99"/>
      <c r="X826" s="436"/>
      <c r="Y826" s="110"/>
      <c r="Z826" s="99"/>
      <c r="AA826" s="99"/>
      <c r="AB826" s="99"/>
      <c r="AC826" s="99"/>
      <c r="AD826" s="99"/>
      <c r="AE826" s="99"/>
      <c r="AF826" s="99"/>
      <c r="AG826" s="99" t="s">
        <v>4348</v>
      </c>
      <c r="AH826" s="110" t="s">
        <v>9302</v>
      </c>
      <c r="AI826" s="110">
        <v>4.4999999999999998E-2</v>
      </c>
      <c r="AJ826" s="110">
        <v>1994</v>
      </c>
      <c r="AK826" s="110" t="s">
        <v>126</v>
      </c>
    </row>
    <row r="827" spans="1:37" ht="28.5" customHeight="1" x14ac:dyDescent="0.25">
      <c r="A827" s="459"/>
      <c r="B827" s="110"/>
      <c r="C827" s="445"/>
      <c r="D827" s="410"/>
      <c r="E827" s="99"/>
      <c r="F827" s="99"/>
      <c r="G827" s="99"/>
      <c r="H827" s="99"/>
      <c r="I827" s="99"/>
      <c r="J827" s="99"/>
      <c r="K827" s="99"/>
      <c r="L827" s="99"/>
      <c r="M827" s="99"/>
      <c r="N827" s="99"/>
      <c r="O827" s="99"/>
      <c r="P827" s="99"/>
      <c r="Q827" s="99"/>
      <c r="R827" s="110"/>
      <c r="S827" s="110"/>
      <c r="T827" s="110"/>
      <c r="U827" s="99"/>
      <c r="V827" s="99"/>
      <c r="W827" s="99"/>
      <c r="X827" s="436"/>
      <c r="Y827" s="110"/>
      <c r="Z827" s="99"/>
      <c r="AA827" s="99"/>
      <c r="AB827" s="99"/>
      <c r="AC827" s="99"/>
      <c r="AD827" s="99"/>
      <c r="AE827" s="99"/>
      <c r="AF827" s="99"/>
      <c r="AG827" s="99" t="s">
        <v>4348</v>
      </c>
      <c r="AH827" s="110" t="s">
        <v>9303</v>
      </c>
      <c r="AI827" s="110">
        <v>4.4999999999999998E-2</v>
      </c>
      <c r="AJ827" s="110">
        <v>2010</v>
      </c>
      <c r="AK827" s="110" t="s">
        <v>385</v>
      </c>
    </row>
    <row r="828" spans="1:37" ht="28.5" customHeight="1" x14ac:dyDescent="0.25">
      <c r="A828" s="459"/>
      <c r="B828" s="110"/>
      <c r="C828" s="445"/>
      <c r="D828" s="410"/>
      <c r="E828" s="99"/>
      <c r="F828" s="99"/>
      <c r="G828" s="99"/>
      <c r="H828" s="99"/>
      <c r="I828" s="99"/>
      <c r="J828" s="99"/>
      <c r="K828" s="99"/>
      <c r="L828" s="99"/>
      <c r="M828" s="99"/>
      <c r="N828" s="99"/>
      <c r="O828" s="99"/>
      <c r="P828" s="99"/>
      <c r="Q828" s="99"/>
      <c r="R828" s="110"/>
      <c r="S828" s="110"/>
      <c r="T828" s="110"/>
      <c r="U828" s="99"/>
      <c r="V828" s="99"/>
      <c r="W828" s="99"/>
      <c r="X828" s="436"/>
      <c r="Y828" s="110"/>
      <c r="Z828" s="99"/>
      <c r="AA828" s="99"/>
      <c r="AB828" s="99"/>
      <c r="AC828" s="99"/>
      <c r="AD828" s="99"/>
      <c r="AE828" s="99"/>
      <c r="AF828" s="99"/>
      <c r="AG828" s="99" t="s">
        <v>4348</v>
      </c>
      <c r="AH828" s="110" t="s">
        <v>9304</v>
      </c>
      <c r="AI828" s="110">
        <v>0.16</v>
      </c>
      <c r="AJ828" s="110">
        <v>2004</v>
      </c>
      <c r="AK828" s="110" t="s">
        <v>36</v>
      </c>
    </row>
    <row r="829" spans="1:37" ht="28.5" customHeight="1" x14ac:dyDescent="0.25">
      <c r="A829" s="459"/>
      <c r="B829" s="110"/>
      <c r="C829" s="445"/>
      <c r="D829" s="410"/>
      <c r="E829" s="99"/>
      <c r="F829" s="99"/>
      <c r="G829" s="99"/>
      <c r="H829" s="99"/>
      <c r="I829" s="99"/>
      <c r="J829" s="99"/>
      <c r="K829" s="99"/>
      <c r="L829" s="99"/>
      <c r="M829" s="99"/>
      <c r="N829" s="99"/>
      <c r="O829" s="99"/>
      <c r="P829" s="99"/>
      <c r="Q829" s="99"/>
      <c r="R829" s="110"/>
      <c r="S829" s="110"/>
      <c r="T829" s="110"/>
      <c r="U829" s="99"/>
      <c r="V829" s="99"/>
      <c r="W829" s="99"/>
      <c r="X829" s="436"/>
      <c r="Y829" s="110"/>
      <c r="Z829" s="99"/>
      <c r="AA829" s="99"/>
      <c r="AB829" s="99"/>
      <c r="AC829" s="99"/>
      <c r="AD829" s="99"/>
      <c r="AE829" s="99"/>
      <c r="AF829" s="99"/>
      <c r="AG829" s="99" t="s">
        <v>4348</v>
      </c>
      <c r="AH829" s="110" t="s">
        <v>9305</v>
      </c>
      <c r="AI829" s="110">
        <v>0.122</v>
      </c>
      <c r="AJ829" s="110">
        <v>2016</v>
      </c>
      <c r="AK829" s="110" t="s">
        <v>385</v>
      </c>
    </row>
    <row r="830" spans="1:37" ht="28.5" customHeight="1" x14ac:dyDescent="0.25">
      <c r="A830" s="459"/>
      <c r="B830" s="110"/>
      <c r="C830" s="445"/>
      <c r="D830" s="410"/>
      <c r="E830" s="99"/>
      <c r="F830" s="99"/>
      <c r="G830" s="99"/>
      <c r="H830" s="99"/>
      <c r="I830" s="99"/>
      <c r="J830" s="99"/>
      <c r="K830" s="99"/>
      <c r="L830" s="99"/>
      <c r="M830" s="99"/>
      <c r="N830" s="99"/>
      <c r="O830" s="99"/>
      <c r="P830" s="99"/>
      <c r="Q830" s="99"/>
      <c r="R830" s="110"/>
      <c r="S830" s="110"/>
      <c r="T830" s="110"/>
      <c r="U830" s="99"/>
      <c r="V830" s="99"/>
      <c r="W830" s="99"/>
      <c r="X830" s="436"/>
      <c r="Y830" s="110"/>
      <c r="Z830" s="99"/>
      <c r="AA830" s="99"/>
      <c r="AB830" s="99"/>
      <c r="AC830" s="99"/>
      <c r="AD830" s="99"/>
      <c r="AE830" s="99"/>
      <c r="AF830" s="99"/>
      <c r="AG830" s="99" t="s">
        <v>9306</v>
      </c>
      <c r="AH830" s="110" t="s">
        <v>9307</v>
      </c>
      <c r="AI830" s="110">
        <v>8.8999999999999996E-2</v>
      </c>
      <c r="AJ830" s="110">
        <v>2016</v>
      </c>
      <c r="AK830" s="110" t="s">
        <v>385</v>
      </c>
    </row>
    <row r="831" spans="1:37" ht="28.5" customHeight="1" x14ac:dyDescent="0.25">
      <c r="A831" s="459"/>
      <c r="B831" s="110"/>
      <c r="C831" s="445"/>
      <c r="D831" s="410"/>
      <c r="E831" s="99"/>
      <c r="F831" s="99"/>
      <c r="G831" s="99"/>
      <c r="H831" s="99"/>
      <c r="I831" s="99"/>
      <c r="J831" s="99"/>
      <c r="K831" s="99"/>
      <c r="L831" s="99"/>
      <c r="M831" s="99"/>
      <c r="N831" s="99"/>
      <c r="O831" s="99"/>
      <c r="P831" s="99"/>
      <c r="Q831" s="99"/>
      <c r="R831" s="110"/>
      <c r="S831" s="110"/>
      <c r="T831" s="110"/>
      <c r="U831" s="99"/>
      <c r="V831" s="99"/>
      <c r="W831" s="99"/>
      <c r="X831" s="436"/>
      <c r="Y831" s="110"/>
      <c r="Z831" s="99"/>
      <c r="AA831" s="99"/>
      <c r="AB831" s="99"/>
      <c r="AC831" s="99"/>
      <c r="AD831" s="99"/>
      <c r="AE831" s="99"/>
      <c r="AF831" s="99"/>
      <c r="AG831" s="99" t="s">
        <v>4348</v>
      </c>
      <c r="AH831" s="110" t="s">
        <v>9308</v>
      </c>
      <c r="AI831" s="110">
        <v>0.16</v>
      </c>
      <c r="AJ831" s="110">
        <v>2004</v>
      </c>
      <c r="AK831" s="110" t="s">
        <v>9309</v>
      </c>
    </row>
    <row r="832" spans="1:37" ht="15.75" customHeight="1" x14ac:dyDescent="0.25">
      <c r="A832" s="461"/>
      <c r="B832" s="462"/>
      <c r="C832" s="462"/>
      <c r="D832" s="462"/>
      <c r="E832" s="462"/>
      <c r="F832" s="462"/>
      <c r="G832" s="462"/>
      <c r="H832" s="462"/>
      <c r="I832" s="462"/>
      <c r="J832" s="462"/>
      <c r="K832" s="462"/>
      <c r="L832" s="462"/>
      <c r="M832" s="462"/>
      <c r="N832" s="462"/>
      <c r="O832" s="462"/>
      <c r="P832" s="462"/>
      <c r="Q832" s="462"/>
      <c r="R832" s="462"/>
      <c r="S832" s="462"/>
      <c r="T832" s="462"/>
      <c r="U832" s="462"/>
      <c r="V832" s="462"/>
      <c r="W832" s="462"/>
      <c r="X832" s="463"/>
      <c r="Y832" s="462"/>
      <c r="Z832" s="462"/>
      <c r="AA832" s="462"/>
      <c r="AB832" s="462"/>
      <c r="AC832" s="462"/>
      <c r="AD832" s="462"/>
      <c r="AE832" s="462"/>
      <c r="AF832" s="462"/>
      <c r="AG832" s="462"/>
      <c r="AH832" s="462"/>
      <c r="AI832" s="462"/>
      <c r="AJ832" s="462"/>
      <c r="AK832" s="462"/>
    </row>
    <row r="833" spans="1:37" ht="28.5" customHeight="1" x14ac:dyDescent="0.25">
      <c r="A833" s="459">
        <v>63</v>
      </c>
      <c r="B833" s="459"/>
      <c r="C833" s="459" t="s">
        <v>9310</v>
      </c>
      <c r="D833" s="410"/>
      <c r="E833" s="99"/>
      <c r="F833" s="99"/>
      <c r="G833" s="99"/>
      <c r="H833" s="99"/>
      <c r="I833" s="99"/>
      <c r="J833" s="99"/>
      <c r="K833" s="99"/>
      <c r="L833" s="99"/>
      <c r="M833" s="99" t="s">
        <v>9311</v>
      </c>
      <c r="N833" s="110" t="s">
        <v>9312</v>
      </c>
      <c r="O833" s="110">
        <v>0.18</v>
      </c>
      <c r="P833" s="110">
        <v>2006</v>
      </c>
      <c r="Q833" s="110" t="s">
        <v>9313</v>
      </c>
      <c r="R833" s="110"/>
      <c r="S833" s="110"/>
      <c r="T833" s="110"/>
      <c r="U833" s="99"/>
      <c r="V833" s="99"/>
      <c r="W833" s="99"/>
      <c r="X833" s="436"/>
      <c r="Y833" s="110"/>
      <c r="Z833" s="99"/>
      <c r="AA833" s="99"/>
      <c r="AB833" s="99"/>
      <c r="AC833" s="99"/>
      <c r="AD833" s="99"/>
      <c r="AE833" s="99"/>
      <c r="AF833" s="99"/>
      <c r="AG833" s="99"/>
      <c r="AH833" s="110"/>
      <c r="AI833" s="110"/>
      <c r="AJ833" s="110"/>
      <c r="AK833" s="110"/>
    </row>
    <row r="834" spans="1:37" ht="28.5" customHeight="1" x14ac:dyDescent="0.25">
      <c r="A834" s="459"/>
      <c r="B834" s="110"/>
      <c r="C834" s="445"/>
      <c r="D834" s="410"/>
      <c r="E834" s="99"/>
      <c r="F834" s="99"/>
      <c r="G834" s="99"/>
      <c r="H834" s="99"/>
      <c r="I834" s="99"/>
      <c r="J834" s="99"/>
      <c r="K834" s="99"/>
      <c r="L834" s="99"/>
      <c r="M834" s="99"/>
      <c r="N834" s="99"/>
      <c r="O834" s="99"/>
      <c r="P834" s="99"/>
      <c r="Q834" s="99"/>
      <c r="R834" s="110" t="s">
        <v>9314</v>
      </c>
      <c r="S834" s="110" t="s">
        <v>9315</v>
      </c>
      <c r="T834" s="99">
        <v>2006</v>
      </c>
      <c r="U834" s="110" t="s">
        <v>975</v>
      </c>
      <c r="V834" s="110">
        <v>250</v>
      </c>
      <c r="W834" s="110"/>
      <c r="X834" s="409"/>
      <c r="Y834" s="110"/>
      <c r="Z834" s="99"/>
      <c r="AA834" s="99"/>
      <c r="AB834" s="99"/>
      <c r="AC834" s="99"/>
      <c r="AD834" s="99"/>
      <c r="AE834" s="99"/>
      <c r="AF834" s="99"/>
      <c r="AG834" s="99"/>
      <c r="AH834" s="110"/>
      <c r="AI834" s="110"/>
      <c r="AJ834" s="110"/>
      <c r="AK834" s="110"/>
    </row>
    <row r="835" spans="1:37" ht="15.75" customHeight="1" x14ac:dyDescent="0.25">
      <c r="A835" s="461"/>
      <c r="B835" s="462"/>
      <c r="C835" s="462"/>
      <c r="D835" s="462"/>
      <c r="E835" s="462"/>
      <c r="F835" s="462"/>
      <c r="G835" s="462"/>
      <c r="H835" s="462"/>
      <c r="I835" s="462"/>
      <c r="J835" s="462"/>
      <c r="K835" s="462"/>
      <c r="L835" s="462"/>
      <c r="M835" s="462"/>
      <c r="N835" s="462"/>
      <c r="O835" s="462"/>
      <c r="P835" s="462"/>
      <c r="Q835" s="462"/>
      <c r="R835" s="462"/>
      <c r="S835" s="462"/>
      <c r="T835" s="462"/>
      <c r="U835" s="462"/>
      <c r="V835" s="462"/>
      <c r="W835" s="462"/>
      <c r="X835" s="463"/>
      <c r="Y835" s="462"/>
      <c r="Z835" s="462"/>
      <c r="AA835" s="462"/>
      <c r="AB835" s="462"/>
      <c r="AC835" s="462"/>
      <c r="AD835" s="462"/>
      <c r="AE835" s="462"/>
      <c r="AF835" s="462"/>
      <c r="AG835" s="462"/>
      <c r="AH835" s="462"/>
      <c r="AI835" s="462"/>
      <c r="AJ835" s="462"/>
      <c r="AK835" s="462"/>
    </row>
    <row r="836" spans="1:37" ht="28.5" customHeight="1" x14ac:dyDescent="0.25">
      <c r="A836" s="459">
        <v>64</v>
      </c>
      <c r="B836" s="459"/>
      <c r="C836" s="459" t="s">
        <v>9316</v>
      </c>
      <c r="D836" s="410" t="s">
        <v>8933</v>
      </c>
      <c r="E836" s="110" t="s">
        <v>9317</v>
      </c>
      <c r="F836" s="110">
        <v>1.58</v>
      </c>
      <c r="G836" s="110">
        <v>2008</v>
      </c>
      <c r="H836" s="110" t="s">
        <v>9318</v>
      </c>
      <c r="I836" s="110">
        <v>2</v>
      </c>
      <c r="J836" s="110" t="s">
        <v>7725</v>
      </c>
      <c r="K836" s="110" t="s">
        <v>7725</v>
      </c>
      <c r="L836" s="110">
        <v>2</v>
      </c>
      <c r="M836" s="110" t="s">
        <v>9319</v>
      </c>
      <c r="N836" s="110" t="s">
        <v>9320</v>
      </c>
      <c r="O836" s="110">
        <v>0.02</v>
      </c>
      <c r="P836" s="110">
        <v>2007</v>
      </c>
      <c r="Q836" s="110" t="s">
        <v>9321</v>
      </c>
      <c r="R836" s="110"/>
      <c r="S836" s="110"/>
      <c r="T836" s="110"/>
      <c r="U836" s="99"/>
      <c r="V836" s="99"/>
      <c r="W836" s="99"/>
      <c r="X836" s="436"/>
      <c r="Y836" s="110"/>
      <c r="Z836" s="99"/>
      <c r="AA836" s="99"/>
      <c r="AB836" s="99"/>
      <c r="AC836" s="99"/>
      <c r="AD836" s="99"/>
      <c r="AE836" s="99"/>
      <c r="AF836" s="99"/>
      <c r="AG836" s="99"/>
      <c r="AH836" s="110"/>
      <c r="AI836" s="110"/>
      <c r="AJ836" s="110"/>
      <c r="AK836" s="110"/>
    </row>
    <row r="837" spans="1:37" ht="28.5" customHeight="1" x14ac:dyDescent="0.25">
      <c r="A837" s="459"/>
      <c r="B837" s="459"/>
      <c r="C837" s="459"/>
      <c r="D837" s="410"/>
      <c r="E837" s="110"/>
      <c r="F837" s="110"/>
      <c r="G837" s="110"/>
      <c r="H837" s="110"/>
      <c r="I837" s="110"/>
      <c r="J837" s="110"/>
      <c r="K837" s="110"/>
      <c r="L837" s="110"/>
      <c r="M837" s="110" t="s">
        <v>9322</v>
      </c>
      <c r="N837" s="110" t="s">
        <v>9323</v>
      </c>
      <c r="O837" s="110">
        <v>0.26400000000000001</v>
      </c>
      <c r="P837" s="110">
        <v>2007</v>
      </c>
      <c r="Q837" s="110" t="s">
        <v>7820</v>
      </c>
      <c r="R837" s="110"/>
      <c r="S837" s="110"/>
      <c r="T837" s="110"/>
      <c r="U837" s="99"/>
      <c r="V837" s="99"/>
      <c r="W837" s="99"/>
      <c r="X837" s="436"/>
      <c r="Y837" s="110"/>
      <c r="Z837" s="99"/>
      <c r="AA837" s="99"/>
      <c r="AB837" s="99"/>
      <c r="AC837" s="99"/>
      <c r="AD837" s="99"/>
      <c r="AE837" s="99"/>
      <c r="AF837" s="99"/>
      <c r="AG837" s="99"/>
      <c r="AH837" s="110"/>
      <c r="AI837" s="110"/>
      <c r="AJ837" s="110"/>
      <c r="AK837" s="110"/>
    </row>
    <row r="838" spans="1:37" ht="28.5" customHeight="1" x14ac:dyDescent="0.25">
      <c r="A838" s="459"/>
      <c r="B838" s="110"/>
      <c r="C838" s="445"/>
      <c r="D838" s="410"/>
      <c r="E838" s="99"/>
      <c r="F838" s="99"/>
      <c r="G838" s="99"/>
      <c r="H838" s="99"/>
      <c r="I838" s="99"/>
      <c r="J838" s="99"/>
      <c r="K838" s="99"/>
      <c r="L838" s="99"/>
      <c r="M838" s="99"/>
      <c r="N838" s="99"/>
      <c r="O838" s="99"/>
      <c r="P838" s="99"/>
      <c r="Q838" s="99"/>
      <c r="R838" s="110" t="s">
        <v>9324</v>
      </c>
      <c r="S838" s="110" t="s">
        <v>9325</v>
      </c>
      <c r="T838" s="99">
        <v>2007</v>
      </c>
      <c r="U838" s="110" t="s">
        <v>975</v>
      </c>
      <c r="V838" s="110">
        <v>400</v>
      </c>
      <c r="W838" s="110"/>
      <c r="X838" s="409"/>
      <c r="Y838" s="110"/>
      <c r="Z838" s="99"/>
      <c r="AA838" s="99"/>
      <c r="AB838" s="99"/>
      <c r="AC838" s="99"/>
      <c r="AD838" s="99"/>
      <c r="AE838" s="99"/>
      <c r="AF838" s="99"/>
      <c r="AG838" s="99"/>
      <c r="AH838" s="110"/>
      <c r="AI838" s="110"/>
      <c r="AJ838" s="110"/>
      <c r="AK838" s="110"/>
    </row>
    <row r="839" spans="1:37" ht="28.5" customHeight="1" x14ac:dyDescent="0.25">
      <c r="A839" s="459"/>
      <c r="B839" s="110"/>
      <c r="C839" s="445"/>
      <c r="D839" s="410"/>
      <c r="E839" s="99"/>
      <c r="F839" s="99"/>
      <c r="G839" s="99"/>
      <c r="H839" s="99"/>
      <c r="I839" s="99"/>
      <c r="J839" s="99"/>
      <c r="K839" s="99"/>
      <c r="L839" s="99"/>
      <c r="M839" s="99"/>
      <c r="N839" s="99"/>
      <c r="O839" s="99"/>
      <c r="P839" s="99"/>
      <c r="Q839" s="99"/>
      <c r="R839" s="110"/>
      <c r="S839" s="110"/>
      <c r="T839" s="110"/>
      <c r="U839" s="99"/>
      <c r="V839" s="99"/>
      <c r="W839" s="99"/>
      <c r="X839" s="436"/>
      <c r="Y839" s="110"/>
      <c r="Z839" s="99"/>
      <c r="AA839" s="99"/>
      <c r="AB839" s="99"/>
      <c r="AC839" s="99"/>
      <c r="AD839" s="99"/>
      <c r="AE839" s="99"/>
      <c r="AF839" s="99"/>
      <c r="AG839" s="99" t="s">
        <v>9326</v>
      </c>
      <c r="AH839" s="110" t="s">
        <v>9327</v>
      </c>
      <c r="AI839" s="110">
        <v>7.0000000000000007E-2</v>
      </c>
      <c r="AJ839" s="110">
        <v>2008</v>
      </c>
      <c r="AK839" s="110" t="s">
        <v>164</v>
      </c>
    </row>
    <row r="840" spans="1:37" ht="28.5" customHeight="1" x14ac:dyDescent="0.25">
      <c r="A840" s="459"/>
      <c r="B840" s="110"/>
      <c r="C840" s="445"/>
      <c r="D840" s="410"/>
      <c r="E840" s="99"/>
      <c r="F840" s="99"/>
      <c r="G840" s="99"/>
      <c r="H840" s="99"/>
      <c r="I840" s="99"/>
      <c r="J840" s="99"/>
      <c r="K840" s="99"/>
      <c r="L840" s="99"/>
      <c r="M840" s="99"/>
      <c r="N840" s="99"/>
      <c r="O840" s="99"/>
      <c r="P840" s="99"/>
      <c r="Q840" s="99"/>
      <c r="R840" s="110"/>
      <c r="S840" s="110"/>
      <c r="T840" s="110"/>
      <c r="U840" s="99"/>
      <c r="V840" s="99"/>
      <c r="W840" s="99"/>
      <c r="X840" s="436"/>
      <c r="Y840" s="110"/>
      <c r="Z840" s="99"/>
      <c r="AA840" s="99"/>
      <c r="AB840" s="99"/>
      <c r="AC840" s="99"/>
      <c r="AD840" s="99"/>
      <c r="AE840" s="99"/>
      <c r="AF840" s="99"/>
      <c r="AG840" s="99" t="s">
        <v>9326</v>
      </c>
      <c r="AH840" s="110" t="s">
        <v>9328</v>
      </c>
      <c r="AI840" s="110">
        <v>0.02</v>
      </c>
      <c r="AJ840" s="110">
        <v>2008</v>
      </c>
      <c r="AK840" s="110" t="s">
        <v>164</v>
      </c>
    </row>
    <row r="841" spans="1:37" ht="28.5" customHeight="1" x14ac:dyDescent="0.25">
      <c r="A841" s="459"/>
      <c r="B841" s="110"/>
      <c r="C841" s="445"/>
      <c r="D841" s="410"/>
      <c r="E841" s="99"/>
      <c r="F841" s="99"/>
      <c r="G841" s="99"/>
      <c r="H841" s="99"/>
      <c r="I841" s="99"/>
      <c r="J841" s="99"/>
      <c r="K841" s="99"/>
      <c r="L841" s="99"/>
      <c r="M841" s="99"/>
      <c r="N841" s="99"/>
      <c r="O841" s="99"/>
      <c r="P841" s="99"/>
      <c r="Q841" s="99"/>
      <c r="R841" s="110"/>
      <c r="S841" s="110"/>
      <c r="T841" s="110"/>
      <c r="U841" s="99"/>
      <c r="V841" s="99"/>
      <c r="W841" s="99"/>
      <c r="X841" s="436"/>
      <c r="Y841" s="110"/>
      <c r="Z841" s="99"/>
      <c r="AA841" s="99"/>
      <c r="AB841" s="99"/>
      <c r="AC841" s="99"/>
      <c r="AD841" s="99"/>
      <c r="AE841" s="99"/>
      <c r="AF841" s="99"/>
      <c r="AG841" s="99" t="s">
        <v>9326</v>
      </c>
      <c r="AH841" s="110" t="s">
        <v>9329</v>
      </c>
      <c r="AI841" s="110">
        <v>7.0000000000000007E-2</v>
      </c>
      <c r="AJ841" s="110">
        <v>2008</v>
      </c>
      <c r="AK841" s="110" t="s">
        <v>164</v>
      </c>
    </row>
    <row r="842" spans="1:37" ht="28.5" customHeight="1" x14ac:dyDescent="0.25">
      <c r="A842" s="459"/>
      <c r="B842" s="110"/>
      <c r="C842" s="445"/>
      <c r="D842" s="410"/>
      <c r="E842" s="99"/>
      <c r="F842" s="99"/>
      <c r="G842" s="99"/>
      <c r="H842" s="99"/>
      <c r="I842" s="99"/>
      <c r="J842" s="99"/>
      <c r="K842" s="99"/>
      <c r="L842" s="99"/>
      <c r="M842" s="99"/>
      <c r="N842" s="99"/>
      <c r="O842" s="99"/>
      <c r="P842" s="99"/>
      <c r="Q842" s="99"/>
      <c r="R842" s="110"/>
      <c r="S842" s="110"/>
      <c r="T842" s="110"/>
      <c r="U842" s="99"/>
      <c r="V842" s="99"/>
      <c r="W842" s="99"/>
      <c r="X842" s="436"/>
      <c r="Y842" s="110"/>
      <c r="Z842" s="99"/>
      <c r="AA842" s="99"/>
      <c r="AB842" s="99"/>
      <c r="AC842" s="99"/>
      <c r="AD842" s="99"/>
      <c r="AE842" s="99"/>
      <c r="AF842" s="99"/>
      <c r="AG842" s="99" t="s">
        <v>9326</v>
      </c>
      <c r="AH842" s="110" t="s">
        <v>9330</v>
      </c>
      <c r="AI842" s="110">
        <v>0.09</v>
      </c>
      <c r="AJ842" s="110">
        <v>2008</v>
      </c>
      <c r="AK842" s="110" t="s">
        <v>164</v>
      </c>
    </row>
    <row r="843" spans="1:37" ht="28.5" customHeight="1" x14ac:dyDescent="0.25">
      <c r="A843" s="459"/>
      <c r="B843" s="110"/>
      <c r="C843" s="445"/>
      <c r="D843" s="410"/>
      <c r="E843" s="99"/>
      <c r="F843" s="99"/>
      <c r="G843" s="99"/>
      <c r="H843" s="99"/>
      <c r="I843" s="99"/>
      <c r="J843" s="99"/>
      <c r="K843" s="99"/>
      <c r="L843" s="99"/>
      <c r="M843" s="99"/>
      <c r="N843" s="99"/>
      <c r="O843" s="99"/>
      <c r="P843" s="99"/>
      <c r="Q843" s="99"/>
      <c r="R843" s="110"/>
      <c r="S843" s="110"/>
      <c r="T843" s="110"/>
      <c r="U843" s="99"/>
      <c r="V843" s="99"/>
      <c r="W843" s="99"/>
      <c r="X843" s="436"/>
      <c r="Y843" s="110"/>
      <c r="Z843" s="99"/>
      <c r="AA843" s="99"/>
      <c r="AB843" s="99"/>
      <c r="AC843" s="99"/>
      <c r="AD843" s="99"/>
      <c r="AE843" s="99"/>
      <c r="AF843" s="99"/>
      <c r="AG843" s="99" t="s">
        <v>9331</v>
      </c>
      <c r="AH843" s="110" t="s">
        <v>9332</v>
      </c>
      <c r="AI843" s="110">
        <v>0.36</v>
      </c>
      <c r="AJ843" s="110">
        <v>2015</v>
      </c>
      <c r="AK843" s="110" t="s">
        <v>9333</v>
      </c>
    </row>
    <row r="844" spans="1:37" ht="28.5" customHeight="1" x14ac:dyDescent="0.25">
      <c r="A844" s="459"/>
      <c r="B844" s="110"/>
      <c r="C844" s="445"/>
      <c r="D844" s="410"/>
      <c r="E844" s="99"/>
      <c r="F844" s="99"/>
      <c r="G844" s="99"/>
      <c r="H844" s="99"/>
      <c r="I844" s="99"/>
      <c r="J844" s="99"/>
      <c r="K844" s="99"/>
      <c r="L844" s="99"/>
      <c r="M844" s="99"/>
      <c r="N844" s="99"/>
      <c r="O844" s="99"/>
      <c r="P844" s="99"/>
      <c r="Q844" s="99"/>
      <c r="R844" s="110"/>
      <c r="S844" s="110"/>
      <c r="T844" s="110"/>
      <c r="U844" s="99"/>
      <c r="V844" s="99"/>
      <c r="W844" s="99"/>
      <c r="X844" s="436"/>
      <c r="Y844" s="110"/>
      <c r="Z844" s="99"/>
      <c r="AA844" s="99"/>
      <c r="AB844" s="99"/>
      <c r="AC844" s="99"/>
      <c r="AD844" s="99"/>
      <c r="AE844" s="99"/>
      <c r="AF844" s="99"/>
      <c r="AG844" s="110" t="s">
        <v>9334</v>
      </c>
      <c r="AH844" s="110" t="s">
        <v>9335</v>
      </c>
      <c r="AI844" s="110">
        <v>0.17899999999999999</v>
      </c>
      <c r="AJ844" s="110">
        <v>2022</v>
      </c>
      <c r="AK844" s="110" t="s">
        <v>1032</v>
      </c>
    </row>
    <row r="845" spans="1:37" ht="28.5" customHeight="1" x14ac:dyDescent="0.25">
      <c r="A845" s="459"/>
      <c r="B845" s="110"/>
      <c r="C845" s="445"/>
      <c r="D845" s="410"/>
      <c r="E845" s="99"/>
      <c r="F845" s="99"/>
      <c r="G845" s="99"/>
      <c r="H845" s="99"/>
      <c r="I845" s="99"/>
      <c r="J845" s="99"/>
      <c r="K845" s="99"/>
      <c r="L845" s="99"/>
      <c r="M845" s="99"/>
      <c r="N845" s="99"/>
      <c r="O845" s="99"/>
      <c r="P845" s="99"/>
      <c r="Q845" s="99"/>
      <c r="R845" s="110"/>
      <c r="S845" s="110"/>
      <c r="T845" s="110"/>
      <c r="U845" s="99"/>
      <c r="V845" s="99"/>
      <c r="W845" s="99"/>
      <c r="X845" s="436"/>
      <c r="Y845" s="110"/>
      <c r="Z845" s="99"/>
      <c r="AA845" s="99"/>
      <c r="AB845" s="99"/>
      <c r="AC845" s="99"/>
      <c r="AD845" s="99"/>
      <c r="AE845" s="99"/>
      <c r="AF845" s="99"/>
      <c r="AG845" s="110" t="s">
        <v>9336</v>
      </c>
      <c r="AH845" s="110" t="s">
        <v>9337</v>
      </c>
      <c r="AI845" s="110">
        <v>0.14399999999999999</v>
      </c>
      <c r="AJ845" s="110">
        <v>2022</v>
      </c>
      <c r="AK845" s="110" t="s">
        <v>9338</v>
      </c>
    </row>
    <row r="846" spans="1:37" ht="15.75" customHeight="1" x14ac:dyDescent="0.25">
      <c r="A846" s="461"/>
      <c r="B846" s="462"/>
      <c r="C846" s="462"/>
      <c r="D846" s="462"/>
      <c r="E846" s="462"/>
      <c r="F846" s="462"/>
      <c r="G846" s="462"/>
      <c r="H846" s="462"/>
      <c r="I846" s="462"/>
      <c r="J846" s="462"/>
      <c r="K846" s="462"/>
      <c r="L846" s="462"/>
      <c r="M846" s="462"/>
      <c r="N846" s="462"/>
      <c r="O846" s="462"/>
      <c r="P846" s="462"/>
      <c r="Q846" s="462"/>
      <c r="R846" s="462"/>
      <c r="S846" s="462"/>
      <c r="T846" s="462"/>
      <c r="U846" s="462"/>
      <c r="V846" s="462"/>
      <c r="W846" s="462"/>
      <c r="X846" s="463"/>
      <c r="Y846" s="462"/>
      <c r="Z846" s="462"/>
      <c r="AA846" s="462"/>
      <c r="AB846" s="462"/>
      <c r="AC846" s="462"/>
      <c r="AD846" s="462"/>
      <c r="AE846" s="462"/>
      <c r="AF846" s="462"/>
      <c r="AG846" s="462"/>
      <c r="AH846" s="462"/>
      <c r="AI846" s="462"/>
      <c r="AJ846" s="462"/>
      <c r="AK846" s="462"/>
    </row>
    <row r="847" spans="1:37" ht="28.5" customHeight="1" x14ac:dyDescent="0.25">
      <c r="A847" s="459">
        <v>65</v>
      </c>
      <c r="B847" s="459"/>
      <c r="C847" s="459" t="s">
        <v>9339</v>
      </c>
      <c r="D847" s="410"/>
      <c r="E847" s="99"/>
      <c r="F847" s="99"/>
      <c r="G847" s="99"/>
      <c r="H847" s="99"/>
      <c r="I847" s="99"/>
      <c r="J847" s="99"/>
      <c r="K847" s="99"/>
      <c r="L847" s="99"/>
      <c r="M847" s="99" t="s">
        <v>9340</v>
      </c>
      <c r="N847" s="110" t="s">
        <v>9341</v>
      </c>
      <c r="O847" s="110">
        <v>0.29499999999999998</v>
      </c>
      <c r="P847" s="110">
        <v>2008</v>
      </c>
      <c r="Q847" s="110" t="s">
        <v>9342</v>
      </c>
      <c r="R847" s="110"/>
      <c r="S847" s="110"/>
      <c r="T847" s="110"/>
      <c r="U847" s="99"/>
      <c r="V847" s="99"/>
      <c r="W847" s="99"/>
      <c r="X847" s="436"/>
      <c r="Y847" s="110"/>
      <c r="Z847" s="99"/>
      <c r="AA847" s="99"/>
      <c r="AB847" s="99"/>
      <c r="AC847" s="99"/>
      <c r="AD847" s="99"/>
      <c r="AE847" s="99"/>
      <c r="AF847" s="99"/>
      <c r="AG847" s="99"/>
      <c r="AH847" s="110"/>
      <c r="AI847" s="110"/>
      <c r="AJ847" s="110"/>
      <c r="AK847" s="110"/>
    </row>
    <row r="848" spans="1:37" ht="28.5" customHeight="1" x14ac:dyDescent="0.25">
      <c r="A848" s="459"/>
      <c r="B848" s="110"/>
      <c r="C848" s="445"/>
      <c r="D848" s="410"/>
      <c r="E848" s="99"/>
      <c r="F848" s="99"/>
      <c r="G848" s="99"/>
      <c r="H848" s="99"/>
      <c r="I848" s="99"/>
      <c r="J848" s="99"/>
      <c r="K848" s="99"/>
      <c r="L848" s="99"/>
      <c r="M848" s="99" t="s">
        <v>9343</v>
      </c>
      <c r="N848" s="110" t="s">
        <v>9344</v>
      </c>
      <c r="O848" s="110">
        <v>0.29499999999999998</v>
      </c>
      <c r="P848" s="110">
        <v>2008</v>
      </c>
      <c r="Q848" s="110" t="s">
        <v>9342</v>
      </c>
      <c r="R848" s="110"/>
      <c r="S848" s="110"/>
      <c r="T848" s="110"/>
      <c r="U848" s="99"/>
      <c r="V848" s="99"/>
      <c r="W848" s="99"/>
      <c r="X848" s="436"/>
      <c r="Y848" s="110"/>
      <c r="Z848" s="99"/>
      <c r="AA848" s="99"/>
      <c r="AB848" s="99"/>
      <c r="AC848" s="99"/>
      <c r="AD848" s="99"/>
      <c r="AE848" s="99"/>
      <c r="AF848" s="99"/>
      <c r="AG848" s="99"/>
      <c r="AH848" s="110"/>
      <c r="AI848" s="110"/>
      <c r="AJ848" s="110"/>
      <c r="AK848" s="110"/>
    </row>
    <row r="849" spans="1:37" ht="28.5" customHeight="1" x14ac:dyDescent="0.25">
      <c r="A849" s="459"/>
      <c r="B849" s="110"/>
      <c r="C849" s="445"/>
      <c r="D849" s="410"/>
      <c r="E849" s="99"/>
      <c r="F849" s="99"/>
      <c r="G849" s="99"/>
      <c r="H849" s="99"/>
      <c r="I849" s="99"/>
      <c r="J849" s="99"/>
      <c r="K849" s="99"/>
      <c r="L849" s="99"/>
      <c r="M849" s="99" t="s">
        <v>9345</v>
      </c>
      <c r="N849" s="110" t="s">
        <v>9346</v>
      </c>
      <c r="O849" s="110">
        <v>0.82</v>
      </c>
      <c r="P849" s="110">
        <v>2012</v>
      </c>
      <c r="Q849" s="110" t="s">
        <v>9347</v>
      </c>
      <c r="R849" s="110"/>
      <c r="S849" s="110"/>
      <c r="T849" s="110"/>
      <c r="U849" s="99"/>
      <c r="V849" s="99"/>
      <c r="W849" s="99"/>
      <c r="X849" s="436"/>
      <c r="Y849" s="110"/>
      <c r="Z849" s="99"/>
      <c r="AA849" s="99"/>
      <c r="AB849" s="99"/>
      <c r="AC849" s="99"/>
      <c r="AD849" s="99"/>
      <c r="AE849" s="99"/>
      <c r="AF849" s="99"/>
      <c r="AG849" s="99"/>
      <c r="AH849" s="110"/>
      <c r="AI849" s="110"/>
      <c r="AJ849" s="110"/>
      <c r="AK849" s="110"/>
    </row>
    <row r="850" spans="1:37" ht="28.5" customHeight="1" x14ac:dyDescent="0.25">
      <c r="A850" s="459"/>
      <c r="B850" s="110"/>
      <c r="C850" s="445"/>
      <c r="D850" s="410"/>
      <c r="E850" s="99"/>
      <c r="F850" s="99"/>
      <c r="G850" s="99"/>
      <c r="H850" s="99"/>
      <c r="I850" s="99"/>
      <c r="J850" s="99"/>
      <c r="K850" s="99"/>
      <c r="L850" s="99"/>
      <c r="M850" s="99" t="s">
        <v>9348</v>
      </c>
      <c r="N850" s="110" t="s">
        <v>9349</v>
      </c>
      <c r="O850" s="110">
        <v>0.53500000000000003</v>
      </c>
      <c r="P850" s="110">
        <v>2013</v>
      </c>
      <c r="Q850" s="110" t="s">
        <v>6707</v>
      </c>
      <c r="R850" s="110"/>
      <c r="S850" s="110"/>
      <c r="T850" s="110"/>
      <c r="U850" s="99"/>
      <c r="V850" s="99"/>
      <c r="W850" s="99"/>
      <c r="X850" s="436"/>
      <c r="Y850" s="110"/>
      <c r="Z850" s="99"/>
      <c r="AA850" s="99"/>
      <c r="AB850" s="99"/>
      <c r="AC850" s="99"/>
      <c r="AD850" s="99"/>
      <c r="AE850" s="99"/>
      <c r="AF850" s="99"/>
      <c r="AG850" s="99"/>
      <c r="AH850" s="110"/>
      <c r="AI850" s="110"/>
      <c r="AJ850" s="110"/>
      <c r="AK850" s="110"/>
    </row>
    <row r="851" spans="1:37" ht="15.75" customHeight="1" x14ac:dyDescent="0.25">
      <c r="A851" s="461"/>
      <c r="B851" s="462"/>
      <c r="C851" s="462"/>
      <c r="D851" s="462"/>
      <c r="E851" s="462"/>
      <c r="F851" s="462"/>
      <c r="G851" s="462"/>
      <c r="H851" s="462"/>
      <c r="I851" s="462"/>
      <c r="J851" s="462"/>
      <c r="K851" s="462"/>
      <c r="L851" s="462"/>
      <c r="M851" s="462"/>
      <c r="N851" s="462"/>
      <c r="O851" s="462"/>
      <c r="P851" s="462"/>
      <c r="Q851" s="462"/>
      <c r="R851" s="462"/>
      <c r="S851" s="462"/>
      <c r="T851" s="462"/>
      <c r="U851" s="462"/>
      <c r="V851" s="462"/>
      <c r="W851" s="462"/>
      <c r="X851" s="463"/>
      <c r="Y851" s="462"/>
      <c r="Z851" s="462"/>
      <c r="AA851" s="462"/>
      <c r="AB851" s="462"/>
      <c r="AC851" s="462"/>
      <c r="AD851" s="462"/>
      <c r="AE851" s="462"/>
      <c r="AF851" s="462"/>
      <c r="AG851" s="462"/>
      <c r="AH851" s="462"/>
      <c r="AI851" s="462"/>
      <c r="AJ851" s="462"/>
      <c r="AK851" s="462"/>
    </row>
    <row r="852" spans="1:37" ht="28.5" customHeight="1" x14ac:dyDescent="0.25">
      <c r="A852" s="459">
        <v>66</v>
      </c>
      <c r="B852" s="459"/>
      <c r="C852" s="459" t="s">
        <v>9350</v>
      </c>
      <c r="D852" s="410" t="s">
        <v>8014</v>
      </c>
      <c r="E852" s="110" t="s">
        <v>9351</v>
      </c>
      <c r="F852" s="110">
        <v>0.20100000000000001</v>
      </c>
      <c r="G852" s="110">
        <v>1985</v>
      </c>
      <c r="H852" s="110" t="s">
        <v>1193</v>
      </c>
      <c r="I852" s="110">
        <v>5</v>
      </c>
      <c r="J852" s="110" t="s">
        <v>7822</v>
      </c>
      <c r="K852" s="110" t="s">
        <v>7822</v>
      </c>
      <c r="L852" s="110">
        <v>5</v>
      </c>
      <c r="M852" s="110"/>
      <c r="N852" s="99"/>
      <c r="O852" s="99"/>
      <c r="P852" s="99"/>
      <c r="Q852" s="99"/>
      <c r="R852" s="110"/>
      <c r="S852" s="110"/>
      <c r="T852" s="110"/>
      <c r="U852" s="99"/>
      <c r="V852" s="99"/>
      <c r="W852" s="99"/>
      <c r="X852" s="436"/>
      <c r="Y852" s="110"/>
      <c r="Z852" s="99"/>
      <c r="AA852" s="99"/>
      <c r="AB852" s="99"/>
      <c r="AC852" s="99"/>
      <c r="AD852" s="99"/>
      <c r="AE852" s="99"/>
      <c r="AF852" s="99"/>
      <c r="AG852" s="99"/>
      <c r="AH852" s="110"/>
      <c r="AI852" s="110"/>
      <c r="AJ852" s="110"/>
      <c r="AK852" s="110"/>
    </row>
    <row r="853" spans="1:37" ht="28.5" customHeight="1" x14ac:dyDescent="0.25">
      <c r="A853" s="459"/>
      <c r="B853" s="110"/>
      <c r="C853" s="445"/>
      <c r="D853" s="410" t="s">
        <v>8014</v>
      </c>
      <c r="E853" s="110" t="s">
        <v>9352</v>
      </c>
      <c r="F853" s="110">
        <v>0.17499999999999999</v>
      </c>
      <c r="G853" s="110">
        <v>2008</v>
      </c>
      <c r="H853" s="110" t="s">
        <v>1193</v>
      </c>
      <c r="I853" s="110">
        <v>5</v>
      </c>
      <c r="J853" s="110" t="s">
        <v>7822</v>
      </c>
      <c r="K853" s="110" t="s">
        <v>7725</v>
      </c>
      <c r="L853" s="110">
        <v>5</v>
      </c>
      <c r="M853" s="110"/>
      <c r="N853" s="99"/>
      <c r="O853" s="99"/>
      <c r="P853" s="99"/>
      <c r="Q853" s="99"/>
      <c r="R853" s="110"/>
      <c r="S853" s="110"/>
      <c r="T853" s="110"/>
      <c r="U853" s="99"/>
      <c r="V853" s="99"/>
      <c r="W853" s="99"/>
      <c r="X853" s="436"/>
      <c r="Y853" s="110"/>
      <c r="Z853" s="99"/>
      <c r="AA853" s="99"/>
      <c r="AB853" s="99"/>
      <c r="AC853" s="99"/>
      <c r="AD853" s="99"/>
      <c r="AE853" s="99"/>
      <c r="AF853" s="99"/>
      <c r="AG853" s="99"/>
      <c r="AH853" s="110"/>
      <c r="AI853" s="110"/>
      <c r="AJ853" s="110"/>
      <c r="AK853" s="110"/>
    </row>
    <row r="854" spans="1:37" ht="28.5" customHeight="1" x14ac:dyDescent="0.25">
      <c r="A854" s="459"/>
      <c r="B854" s="110"/>
      <c r="C854" s="445"/>
      <c r="D854" s="410"/>
      <c r="E854" s="99"/>
      <c r="F854" s="99"/>
      <c r="G854" s="99"/>
      <c r="H854" s="99"/>
      <c r="I854" s="99"/>
      <c r="J854" s="99"/>
      <c r="K854" s="99"/>
      <c r="L854" s="99"/>
      <c r="M854" s="99"/>
      <c r="N854" s="99"/>
      <c r="O854" s="99"/>
      <c r="P854" s="99"/>
      <c r="Q854" s="99"/>
      <c r="R854" s="110" t="s">
        <v>9353</v>
      </c>
      <c r="S854" s="110" t="s">
        <v>9354</v>
      </c>
      <c r="T854" s="99">
        <v>2010</v>
      </c>
      <c r="U854" s="110" t="s">
        <v>975</v>
      </c>
      <c r="V854" s="110">
        <v>250</v>
      </c>
      <c r="W854" s="110"/>
      <c r="X854" s="409"/>
      <c r="Y854" s="110"/>
      <c r="Z854" s="99"/>
      <c r="AA854" s="99"/>
      <c r="AB854" s="99"/>
      <c r="AC854" s="99"/>
      <c r="AD854" s="99"/>
      <c r="AE854" s="99"/>
      <c r="AF854" s="99"/>
      <c r="AG854" s="99"/>
      <c r="AH854" s="110"/>
      <c r="AI854" s="110"/>
      <c r="AJ854" s="110"/>
      <c r="AK854" s="110"/>
    </row>
    <row r="855" spans="1:37" ht="28.5" customHeight="1" x14ac:dyDescent="0.25">
      <c r="A855" s="459"/>
      <c r="B855" s="110"/>
      <c r="C855" s="445"/>
      <c r="D855" s="410"/>
      <c r="E855" s="99"/>
      <c r="F855" s="99"/>
      <c r="G855" s="99"/>
      <c r="H855" s="99"/>
      <c r="I855" s="99"/>
      <c r="J855" s="99"/>
      <c r="K855" s="99"/>
      <c r="L855" s="99"/>
      <c r="M855" s="99"/>
      <c r="N855" s="99"/>
      <c r="O855" s="99"/>
      <c r="P855" s="99"/>
      <c r="Q855" s="99"/>
      <c r="R855" s="110" t="s">
        <v>9355</v>
      </c>
      <c r="S855" s="110" t="s">
        <v>9356</v>
      </c>
      <c r="T855" s="99">
        <v>2007</v>
      </c>
      <c r="U855" s="110" t="s">
        <v>975</v>
      </c>
      <c r="V855" s="110">
        <v>250</v>
      </c>
      <c r="W855" s="110"/>
      <c r="X855" s="409"/>
      <c r="Y855" s="110"/>
      <c r="Z855" s="99"/>
      <c r="AA855" s="99"/>
      <c r="AB855" s="99"/>
      <c r="AC855" s="99"/>
      <c r="AD855" s="99"/>
      <c r="AE855" s="99"/>
      <c r="AF855" s="99"/>
      <c r="AG855" s="99"/>
      <c r="AH855" s="110"/>
      <c r="AI855" s="110"/>
      <c r="AJ855" s="110"/>
      <c r="AK855" s="110"/>
    </row>
    <row r="856" spans="1:37" ht="28.5" customHeight="1" x14ac:dyDescent="0.25">
      <c r="A856" s="459"/>
      <c r="B856" s="110"/>
      <c r="C856" s="445"/>
      <c r="D856" s="410"/>
      <c r="E856" s="99"/>
      <c r="F856" s="99"/>
      <c r="G856" s="99"/>
      <c r="H856" s="99"/>
      <c r="I856" s="99"/>
      <c r="J856" s="99"/>
      <c r="K856" s="99"/>
      <c r="L856" s="99"/>
      <c r="M856" s="99"/>
      <c r="N856" s="99"/>
      <c r="O856" s="99"/>
      <c r="P856" s="99"/>
      <c r="Q856" s="99"/>
      <c r="R856" s="110"/>
      <c r="S856" s="110"/>
      <c r="T856" s="110"/>
      <c r="U856" s="99"/>
      <c r="V856" s="99"/>
      <c r="W856" s="99" t="s">
        <v>9357</v>
      </c>
      <c r="X856" s="436">
        <f>Z856+AI856</f>
        <v>0.58100000000000007</v>
      </c>
      <c r="Y856" s="110" t="s">
        <v>9358</v>
      </c>
      <c r="Z856" s="110">
        <v>0.55100000000000005</v>
      </c>
      <c r="AA856" s="110">
        <v>2014</v>
      </c>
      <c r="AB856" s="110" t="s">
        <v>6434</v>
      </c>
      <c r="AC856" s="110">
        <v>20</v>
      </c>
      <c r="AD856" s="110" t="s">
        <v>7822</v>
      </c>
      <c r="AE856" s="110">
        <v>1</v>
      </c>
      <c r="AF856" s="110">
        <v>21</v>
      </c>
      <c r="AG856" s="110" t="s">
        <v>9357</v>
      </c>
      <c r="AH856" s="110" t="s">
        <v>9359</v>
      </c>
      <c r="AI856" s="110">
        <v>0.03</v>
      </c>
      <c r="AJ856" s="110">
        <v>2008</v>
      </c>
      <c r="AK856" s="110" t="s">
        <v>164</v>
      </c>
    </row>
    <row r="857" spans="1:37" ht="28.5" customHeight="1" x14ac:dyDescent="0.25">
      <c r="A857" s="459"/>
      <c r="B857" s="110"/>
      <c r="C857" s="445"/>
      <c r="D857" s="410"/>
      <c r="E857" s="99"/>
      <c r="F857" s="99"/>
      <c r="G857" s="99"/>
      <c r="H857" s="99"/>
      <c r="I857" s="99"/>
      <c r="J857" s="99"/>
      <c r="K857" s="99"/>
      <c r="L857" s="99"/>
      <c r="M857" s="99"/>
      <c r="N857" s="99"/>
      <c r="O857" s="99"/>
      <c r="P857" s="99"/>
      <c r="Q857" s="99"/>
      <c r="R857" s="110"/>
      <c r="S857" s="110"/>
      <c r="T857" s="110"/>
      <c r="U857" s="99"/>
      <c r="V857" s="99"/>
      <c r="W857" s="99"/>
      <c r="X857" s="436"/>
      <c r="Y857" s="110"/>
      <c r="Z857" s="99"/>
      <c r="AA857" s="99"/>
      <c r="AB857" s="99"/>
      <c r="AC857" s="99"/>
      <c r="AD857" s="99"/>
      <c r="AE857" s="99"/>
      <c r="AF857" s="99"/>
      <c r="AG857" s="99" t="s">
        <v>9360</v>
      </c>
      <c r="AH857" s="110" t="s">
        <v>9361</v>
      </c>
      <c r="AI857" s="110">
        <v>7.5999999999999998E-2</v>
      </c>
      <c r="AJ857" s="110">
        <v>2008</v>
      </c>
      <c r="AK857" s="110" t="s">
        <v>385</v>
      </c>
    </row>
    <row r="858" spans="1:37" ht="28.5" customHeight="1" x14ac:dyDescent="0.25">
      <c r="A858" s="459"/>
      <c r="B858" s="110"/>
      <c r="C858" s="445"/>
      <c r="D858" s="410"/>
      <c r="E858" s="99"/>
      <c r="F858" s="99"/>
      <c r="G858" s="99"/>
      <c r="H858" s="99"/>
      <c r="I858" s="99"/>
      <c r="J858" s="99"/>
      <c r="K858" s="99"/>
      <c r="L858" s="99"/>
      <c r="M858" s="99"/>
      <c r="N858" s="99"/>
      <c r="O858" s="99"/>
      <c r="P858" s="99"/>
      <c r="Q858" s="99"/>
      <c r="R858" s="110"/>
      <c r="S858" s="110"/>
      <c r="T858" s="110"/>
      <c r="U858" s="99"/>
      <c r="V858" s="99"/>
      <c r="W858" s="99"/>
      <c r="X858" s="436"/>
      <c r="Y858" s="110"/>
      <c r="Z858" s="99"/>
      <c r="AA858" s="99"/>
      <c r="AB858" s="99"/>
      <c r="AC858" s="99"/>
      <c r="AD858" s="99"/>
      <c r="AE858" s="99"/>
      <c r="AF858" s="99"/>
      <c r="AG858" s="99" t="s">
        <v>9360</v>
      </c>
      <c r="AH858" s="110" t="s">
        <v>9362</v>
      </c>
      <c r="AI858" s="110">
        <v>0.129</v>
      </c>
      <c r="AJ858" s="110">
        <v>2008</v>
      </c>
      <c r="AK858" s="110" t="s">
        <v>385</v>
      </c>
    </row>
    <row r="859" spans="1:37" ht="28.5" customHeight="1" x14ac:dyDescent="0.25">
      <c r="A859" s="459"/>
      <c r="B859" s="110"/>
      <c r="C859" s="445"/>
      <c r="D859" s="410"/>
      <c r="E859" s="99"/>
      <c r="F859" s="99"/>
      <c r="G859" s="99"/>
      <c r="H859" s="99"/>
      <c r="I859" s="99"/>
      <c r="J859" s="99"/>
      <c r="K859" s="99"/>
      <c r="L859" s="99"/>
      <c r="M859" s="99"/>
      <c r="N859" s="99"/>
      <c r="O859" s="99"/>
      <c r="P859" s="99"/>
      <c r="Q859" s="99"/>
      <c r="R859" s="110"/>
      <c r="S859" s="110"/>
      <c r="T859" s="110"/>
      <c r="U859" s="99"/>
      <c r="V859" s="99"/>
      <c r="W859" s="99"/>
      <c r="X859" s="436"/>
      <c r="Y859" s="110"/>
      <c r="Z859" s="99"/>
      <c r="AA859" s="99"/>
      <c r="AB859" s="99"/>
      <c r="AC859" s="99"/>
      <c r="AD859" s="99"/>
      <c r="AE859" s="99"/>
      <c r="AF859" s="99"/>
      <c r="AG859" s="99" t="s">
        <v>9360</v>
      </c>
      <c r="AH859" s="110" t="s">
        <v>9363</v>
      </c>
      <c r="AI859" s="110">
        <v>6.5000000000000002E-2</v>
      </c>
      <c r="AJ859" s="110">
        <v>2008</v>
      </c>
      <c r="AK859" s="110" t="s">
        <v>32</v>
      </c>
    </row>
    <row r="860" spans="1:37" ht="15.75" customHeight="1" x14ac:dyDescent="0.25">
      <c r="A860" s="461"/>
      <c r="B860" s="462"/>
      <c r="C860" s="462"/>
      <c r="D860" s="462"/>
      <c r="E860" s="462"/>
      <c r="F860" s="462"/>
      <c r="G860" s="462"/>
      <c r="H860" s="462"/>
      <c r="I860" s="462"/>
      <c r="J860" s="462"/>
      <c r="K860" s="462"/>
      <c r="L860" s="462"/>
      <c r="M860" s="462"/>
      <c r="N860" s="462"/>
      <c r="O860" s="462"/>
      <c r="P860" s="462"/>
      <c r="Q860" s="462"/>
      <c r="R860" s="462"/>
      <c r="S860" s="462"/>
      <c r="T860" s="462"/>
      <c r="U860" s="462"/>
      <c r="V860" s="462"/>
      <c r="W860" s="462"/>
      <c r="X860" s="463"/>
      <c r="Y860" s="462"/>
      <c r="Z860" s="462"/>
      <c r="AA860" s="462"/>
      <c r="AB860" s="462"/>
      <c r="AC860" s="462"/>
      <c r="AD860" s="462"/>
      <c r="AE860" s="462"/>
      <c r="AF860" s="462"/>
      <c r="AG860" s="462"/>
      <c r="AH860" s="462"/>
      <c r="AI860" s="462"/>
      <c r="AJ860" s="462"/>
      <c r="AK860" s="462"/>
    </row>
    <row r="861" spans="1:37" ht="28.5" customHeight="1" x14ac:dyDescent="0.25">
      <c r="A861" s="459">
        <v>67</v>
      </c>
      <c r="B861" s="459"/>
      <c r="C861" s="445" t="s">
        <v>9364</v>
      </c>
      <c r="D861" s="410" t="s">
        <v>8717</v>
      </c>
      <c r="E861" s="110" t="s">
        <v>9365</v>
      </c>
      <c r="F861" s="110">
        <v>0.17499999999999999</v>
      </c>
      <c r="G861" s="110">
        <v>2010</v>
      </c>
      <c r="H861" s="110" t="s">
        <v>1193</v>
      </c>
      <c r="I861" s="110">
        <v>6</v>
      </c>
      <c r="J861" s="110" t="s">
        <v>7822</v>
      </c>
      <c r="K861" s="110" t="s">
        <v>7822</v>
      </c>
      <c r="L861" s="110">
        <v>6</v>
      </c>
      <c r="M861" s="110"/>
      <c r="N861" s="99"/>
      <c r="O861" s="99"/>
      <c r="P861" s="99"/>
      <c r="Q861" s="99"/>
      <c r="R861" s="110"/>
      <c r="S861" s="110"/>
      <c r="T861" s="110"/>
      <c r="U861" s="99"/>
      <c r="V861" s="99"/>
      <c r="W861" s="99"/>
      <c r="X861" s="436"/>
      <c r="Y861" s="110"/>
      <c r="Z861" s="99"/>
      <c r="AA861" s="99"/>
      <c r="AB861" s="99"/>
      <c r="AC861" s="99"/>
      <c r="AD861" s="99"/>
      <c r="AE861" s="99"/>
      <c r="AF861" s="99"/>
      <c r="AG861" s="99"/>
      <c r="AH861" s="110"/>
      <c r="AI861" s="110"/>
      <c r="AJ861" s="110"/>
      <c r="AK861" s="110"/>
    </row>
    <row r="862" spans="1:37" ht="28.5" customHeight="1" x14ac:dyDescent="0.25">
      <c r="A862" s="459"/>
      <c r="B862" s="110"/>
      <c r="C862" s="445"/>
      <c r="D862" s="410"/>
      <c r="E862" s="99"/>
      <c r="F862" s="99"/>
      <c r="G862" s="99"/>
      <c r="H862" s="99"/>
      <c r="I862" s="99"/>
      <c r="J862" s="99"/>
      <c r="K862" s="99"/>
      <c r="L862" s="99"/>
      <c r="M862" s="99"/>
      <c r="N862" s="99"/>
      <c r="O862" s="99"/>
      <c r="P862" s="99"/>
      <c r="Q862" s="99"/>
      <c r="R862" s="110" t="s">
        <v>9366</v>
      </c>
      <c r="S862" s="110" t="s">
        <v>9367</v>
      </c>
      <c r="T862" s="99">
        <v>2010</v>
      </c>
      <c r="U862" s="110" t="s">
        <v>975</v>
      </c>
      <c r="V862" s="110">
        <v>250</v>
      </c>
      <c r="W862" s="110"/>
      <c r="X862" s="409"/>
      <c r="Y862" s="110"/>
      <c r="Z862" s="99"/>
      <c r="AA862" s="99"/>
      <c r="AB862" s="99"/>
      <c r="AC862" s="99"/>
      <c r="AD862" s="99"/>
      <c r="AE862" s="99"/>
      <c r="AF862" s="99"/>
      <c r="AG862" s="99"/>
      <c r="AH862" s="110"/>
      <c r="AI862" s="110"/>
      <c r="AJ862" s="110"/>
      <c r="AK862" s="110"/>
    </row>
    <row r="863" spans="1:37" ht="28.5" customHeight="1" x14ac:dyDescent="0.25">
      <c r="A863" s="459"/>
      <c r="B863" s="110"/>
      <c r="C863" s="445"/>
      <c r="D863" s="410"/>
      <c r="E863" s="99"/>
      <c r="F863" s="99"/>
      <c r="G863" s="99"/>
      <c r="H863" s="99"/>
      <c r="I863" s="99"/>
      <c r="J863" s="99"/>
      <c r="K863" s="99"/>
      <c r="L863" s="99"/>
      <c r="M863" s="99"/>
      <c r="N863" s="99"/>
      <c r="O863" s="99"/>
      <c r="P863" s="99"/>
      <c r="Q863" s="99"/>
      <c r="R863" s="110"/>
      <c r="S863" s="110"/>
      <c r="T863" s="110"/>
      <c r="U863" s="99"/>
      <c r="V863" s="99"/>
      <c r="W863" s="99" t="s">
        <v>9368</v>
      </c>
      <c r="X863" s="436">
        <f>Z863+AI863</f>
        <v>0.32</v>
      </c>
      <c r="Y863" s="110" t="s">
        <v>9369</v>
      </c>
      <c r="Z863" s="110">
        <v>0.29499999999999998</v>
      </c>
      <c r="AA863" s="110">
        <v>2010</v>
      </c>
      <c r="AB863" s="110" t="s">
        <v>9370</v>
      </c>
      <c r="AC863" s="110">
        <v>6</v>
      </c>
      <c r="AD863" s="110" t="s">
        <v>7822</v>
      </c>
      <c r="AE863" s="110" t="s">
        <v>7822</v>
      </c>
      <c r="AF863" s="110">
        <v>6</v>
      </c>
      <c r="AG863" s="110" t="s">
        <v>9368</v>
      </c>
      <c r="AH863" s="110" t="s">
        <v>9371</v>
      </c>
      <c r="AI863" s="110">
        <v>2.5000000000000001E-2</v>
      </c>
      <c r="AJ863" s="110">
        <v>2010</v>
      </c>
      <c r="AK863" s="110" t="s">
        <v>77</v>
      </c>
    </row>
    <row r="864" spans="1:37" ht="28.5" customHeight="1" x14ac:dyDescent="0.25">
      <c r="A864" s="459"/>
      <c r="B864" s="110"/>
      <c r="C864" s="445"/>
      <c r="D864" s="410"/>
      <c r="E864" s="99"/>
      <c r="F864" s="99"/>
      <c r="G864" s="99"/>
      <c r="H864" s="99"/>
      <c r="I864" s="99"/>
      <c r="J864" s="99"/>
      <c r="K864" s="99"/>
      <c r="L864" s="99"/>
      <c r="M864" s="99"/>
      <c r="N864" s="99"/>
      <c r="O864" s="99"/>
      <c r="P864" s="99"/>
      <c r="Q864" s="99"/>
      <c r="R864" s="110"/>
      <c r="S864" s="110"/>
      <c r="T864" s="110"/>
      <c r="U864" s="99"/>
      <c r="V864" s="99"/>
      <c r="W864" s="99" t="s">
        <v>9368</v>
      </c>
      <c r="X864" s="436">
        <f>Z864+AI864</f>
        <v>0.13900000000000001</v>
      </c>
      <c r="Y864" s="110" t="s">
        <v>9372</v>
      </c>
      <c r="Z864" s="110">
        <v>0.114</v>
      </c>
      <c r="AA864" s="110">
        <v>2010</v>
      </c>
      <c r="AB864" s="110" t="s">
        <v>9373</v>
      </c>
      <c r="AC864" s="110">
        <v>6</v>
      </c>
      <c r="AD864" s="110" t="s">
        <v>7822</v>
      </c>
      <c r="AE864" s="110" t="s">
        <v>7822</v>
      </c>
      <c r="AF864" s="110">
        <v>6</v>
      </c>
      <c r="AG864" s="110"/>
      <c r="AH864" s="110" t="s">
        <v>9374</v>
      </c>
      <c r="AI864" s="110">
        <v>2.5000000000000001E-2</v>
      </c>
      <c r="AJ864" s="110">
        <v>2010</v>
      </c>
      <c r="AK864" s="110" t="s">
        <v>77</v>
      </c>
    </row>
    <row r="865" spans="1:37" ht="40.5" customHeight="1" x14ac:dyDescent="0.25">
      <c r="A865" s="459"/>
      <c r="B865" s="110"/>
      <c r="C865" s="445"/>
      <c r="D865" s="410"/>
      <c r="E865" s="99"/>
      <c r="F865" s="99"/>
      <c r="G865" s="99"/>
      <c r="H865" s="99"/>
      <c r="I865" s="99"/>
      <c r="J865" s="99"/>
      <c r="K865" s="99"/>
      <c r="L865" s="99"/>
      <c r="M865" s="99"/>
      <c r="N865" s="99"/>
      <c r="O865" s="99"/>
      <c r="P865" s="99"/>
      <c r="Q865" s="99"/>
      <c r="R865" s="110"/>
      <c r="S865" s="110"/>
      <c r="T865" s="110"/>
      <c r="U865" s="99"/>
      <c r="V865" s="99"/>
      <c r="W865" s="99" t="s">
        <v>9368</v>
      </c>
      <c r="X865" s="436">
        <f>Z865+AI865</f>
        <v>0.63700000000000001</v>
      </c>
      <c r="Y865" s="110" t="s">
        <v>9375</v>
      </c>
      <c r="Z865" s="110">
        <v>0.59199999999999997</v>
      </c>
      <c r="AA865" s="110">
        <v>2013</v>
      </c>
      <c r="AB865" s="110" t="s">
        <v>9376</v>
      </c>
      <c r="AC865" s="110">
        <v>34</v>
      </c>
      <c r="AD865" s="110" t="s">
        <v>7822</v>
      </c>
      <c r="AE865" s="110" t="s">
        <v>7725</v>
      </c>
      <c r="AF865" s="110">
        <v>34</v>
      </c>
      <c r="AG865" s="110" t="s">
        <v>9368</v>
      </c>
      <c r="AH865" s="110" t="s">
        <v>9377</v>
      </c>
      <c r="AI865" s="110">
        <v>4.4999999999999998E-2</v>
      </c>
      <c r="AJ865" s="110">
        <v>2013</v>
      </c>
      <c r="AK865" s="110" t="s">
        <v>385</v>
      </c>
    </row>
    <row r="866" spans="1:37" ht="28.5" customHeight="1" x14ac:dyDescent="0.25">
      <c r="A866" s="459"/>
      <c r="B866" s="110"/>
      <c r="C866" s="445"/>
      <c r="D866" s="410"/>
      <c r="E866" s="99"/>
      <c r="F866" s="99"/>
      <c r="G866" s="99"/>
      <c r="H866" s="99"/>
      <c r="I866" s="99"/>
      <c r="J866" s="99"/>
      <c r="K866" s="99"/>
      <c r="L866" s="99"/>
      <c r="M866" s="99"/>
      <c r="N866" s="99"/>
      <c r="O866" s="99"/>
      <c r="P866" s="99"/>
      <c r="Q866" s="99"/>
      <c r="R866" s="110"/>
      <c r="S866" s="110"/>
      <c r="T866" s="110"/>
      <c r="U866" s="99"/>
      <c r="V866" s="99"/>
      <c r="W866" s="99" t="s">
        <v>9368</v>
      </c>
      <c r="X866" s="436">
        <f>Z866+AI866</f>
        <v>0.42700000000000005</v>
      </c>
      <c r="Y866" s="110" t="s">
        <v>9378</v>
      </c>
      <c r="Z866" s="110">
        <v>0.40200000000000002</v>
      </c>
      <c r="AA866" s="110">
        <v>2014</v>
      </c>
      <c r="AB866" s="110" t="s">
        <v>8746</v>
      </c>
      <c r="AC866" s="110" t="s">
        <v>7725</v>
      </c>
      <c r="AD866" s="110" t="s">
        <v>7725</v>
      </c>
      <c r="AE866" s="110">
        <v>16</v>
      </c>
      <c r="AF866" s="110">
        <v>16</v>
      </c>
      <c r="AG866" s="110" t="s">
        <v>9368</v>
      </c>
      <c r="AH866" s="110" t="s">
        <v>9379</v>
      </c>
      <c r="AI866" s="110">
        <v>2.5000000000000001E-2</v>
      </c>
      <c r="AJ866" s="110">
        <v>2014</v>
      </c>
      <c r="AK866" s="110" t="s">
        <v>77</v>
      </c>
    </row>
    <row r="867" spans="1:37" x14ac:dyDescent="0.25">
      <c r="A867" s="461"/>
      <c r="B867" s="462"/>
      <c r="C867" s="462"/>
      <c r="D867" s="462"/>
      <c r="E867" s="462"/>
      <c r="F867" s="462"/>
      <c r="G867" s="462"/>
      <c r="H867" s="462"/>
      <c r="I867" s="462"/>
      <c r="J867" s="462"/>
      <c r="K867" s="462"/>
      <c r="L867" s="462"/>
      <c r="M867" s="462"/>
      <c r="N867" s="462"/>
      <c r="O867" s="462"/>
      <c r="P867" s="462"/>
      <c r="Q867" s="462"/>
      <c r="R867" s="462"/>
      <c r="S867" s="462"/>
      <c r="T867" s="462"/>
      <c r="U867" s="462"/>
      <c r="V867" s="462"/>
      <c r="W867" s="462"/>
      <c r="X867" s="463"/>
      <c r="Y867" s="462"/>
      <c r="Z867" s="462"/>
      <c r="AA867" s="462"/>
      <c r="AB867" s="462"/>
      <c r="AC867" s="462"/>
      <c r="AD867" s="462"/>
      <c r="AE867" s="462"/>
      <c r="AF867" s="462"/>
      <c r="AG867" s="462"/>
      <c r="AH867" s="462"/>
      <c r="AI867" s="462"/>
      <c r="AJ867" s="462"/>
      <c r="AK867" s="464"/>
    </row>
    <row r="868" spans="1:37" ht="28.5" customHeight="1" x14ac:dyDescent="0.25">
      <c r="A868" s="459">
        <v>68</v>
      </c>
      <c r="B868" s="459"/>
      <c r="C868" s="445" t="s">
        <v>9380</v>
      </c>
      <c r="D868" s="410" t="s">
        <v>9381</v>
      </c>
      <c r="E868" s="110" t="s">
        <v>9382</v>
      </c>
      <c r="F868" s="110">
        <v>2.218</v>
      </c>
      <c r="G868" s="110">
        <v>2010</v>
      </c>
      <c r="H868" s="110" t="s">
        <v>9383</v>
      </c>
      <c r="I868" s="110">
        <v>24</v>
      </c>
      <c r="J868" s="110" t="s">
        <v>7822</v>
      </c>
      <c r="K868" s="110" t="s">
        <v>7822</v>
      </c>
      <c r="L868" s="110">
        <v>24</v>
      </c>
      <c r="M868" s="110" t="s">
        <v>9384</v>
      </c>
      <c r="N868" s="110" t="s">
        <v>9385</v>
      </c>
      <c r="O868" s="110">
        <v>0.125</v>
      </c>
      <c r="P868" s="110">
        <v>2010</v>
      </c>
      <c r="Q868" s="110" t="s">
        <v>9386</v>
      </c>
      <c r="R868" s="110"/>
      <c r="S868" s="110"/>
      <c r="T868" s="110"/>
      <c r="U868" s="99"/>
      <c r="V868" s="99"/>
      <c r="W868" s="99"/>
      <c r="X868" s="436"/>
      <c r="Y868" s="110"/>
      <c r="Z868" s="99"/>
      <c r="AA868" s="99"/>
      <c r="AB868" s="99"/>
      <c r="AC868" s="99"/>
      <c r="AD868" s="99"/>
      <c r="AE868" s="99"/>
      <c r="AF868" s="99"/>
      <c r="AG868" s="99"/>
      <c r="AH868" s="110"/>
      <c r="AI868" s="110"/>
      <c r="AJ868" s="110"/>
      <c r="AK868" s="110"/>
    </row>
    <row r="869" spans="1:37" ht="28.5" customHeight="1" x14ac:dyDescent="0.25">
      <c r="A869" s="459"/>
      <c r="B869" s="110"/>
      <c r="C869" s="445"/>
      <c r="D869" s="410"/>
      <c r="E869" s="99"/>
      <c r="F869" s="99"/>
      <c r="G869" s="99"/>
      <c r="H869" s="99"/>
      <c r="I869" s="99"/>
      <c r="J869" s="99"/>
      <c r="K869" s="99"/>
      <c r="L869" s="99"/>
      <c r="M869" s="99" t="s">
        <v>9384</v>
      </c>
      <c r="N869" s="110" t="s">
        <v>9387</v>
      </c>
      <c r="O869" s="110">
        <v>2.5000000000000001E-2</v>
      </c>
      <c r="P869" s="110">
        <v>2010</v>
      </c>
      <c r="Q869" s="110" t="s">
        <v>9388</v>
      </c>
      <c r="R869" s="110"/>
      <c r="S869" s="110"/>
      <c r="T869" s="110"/>
      <c r="U869" s="99"/>
      <c r="V869" s="99"/>
      <c r="W869" s="99"/>
      <c r="X869" s="436"/>
      <c r="Y869" s="110"/>
      <c r="Z869" s="99"/>
      <c r="AA869" s="99"/>
      <c r="AB869" s="99"/>
      <c r="AC869" s="99"/>
      <c r="AD869" s="99"/>
      <c r="AE869" s="99"/>
      <c r="AF869" s="99"/>
      <c r="AG869" s="99"/>
      <c r="AH869" s="110"/>
      <c r="AI869" s="110"/>
      <c r="AJ869" s="110"/>
      <c r="AK869" s="110"/>
    </row>
    <row r="870" spans="1:37" ht="28.5" customHeight="1" x14ac:dyDescent="0.25">
      <c r="A870" s="459"/>
      <c r="B870" s="110"/>
      <c r="C870" s="445"/>
      <c r="D870" s="410"/>
      <c r="E870" s="99"/>
      <c r="F870" s="99"/>
      <c r="G870" s="99"/>
      <c r="H870" s="99"/>
      <c r="I870" s="99"/>
      <c r="J870" s="99"/>
      <c r="K870" s="99"/>
      <c r="L870" s="99"/>
      <c r="M870" s="99"/>
      <c r="N870" s="99"/>
      <c r="O870" s="99"/>
      <c r="P870" s="99"/>
      <c r="Q870" s="99"/>
      <c r="R870" s="110" t="s">
        <v>9389</v>
      </c>
      <c r="S870" s="110" t="s">
        <v>9390</v>
      </c>
      <c r="T870" s="99">
        <v>2010</v>
      </c>
      <c r="U870" s="110" t="s">
        <v>975</v>
      </c>
      <c r="V870" s="110">
        <f>250+400</f>
        <v>650</v>
      </c>
      <c r="W870" s="110"/>
      <c r="X870" s="409"/>
      <c r="Y870" s="110"/>
      <c r="Z870" s="99"/>
      <c r="AA870" s="99"/>
      <c r="AB870" s="99"/>
      <c r="AC870" s="99"/>
      <c r="AD870" s="99"/>
      <c r="AE870" s="99"/>
      <c r="AF870" s="99"/>
      <c r="AG870" s="99"/>
      <c r="AH870" s="110"/>
      <c r="AI870" s="110"/>
      <c r="AJ870" s="110"/>
      <c r="AK870" s="110"/>
    </row>
    <row r="871" spans="1:37" ht="28.5" customHeight="1" x14ac:dyDescent="0.25">
      <c r="A871" s="459"/>
      <c r="B871" s="110"/>
      <c r="C871" s="445"/>
      <c r="D871" s="410"/>
      <c r="E871" s="99"/>
      <c r="F871" s="99"/>
      <c r="G871" s="99"/>
      <c r="H871" s="99"/>
      <c r="I871" s="99"/>
      <c r="J871" s="99"/>
      <c r="K871" s="99"/>
      <c r="L871" s="99"/>
      <c r="M871" s="99"/>
      <c r="N871" s="99"/>
      <c r="O871" s="99"/>
      <c r="P871" s="99"/>
      <c r="Q871" s="99"/>
      <c r="R871" s="110"/>
      <c r="S871" s="110"/>
      <c r="T871" s="99"/>
      <c r="U871" s="110"/>
      <c r="V871" s="110"/>
      <c r="W871" s="110" t="s">
        <v>8826</v>
      </c>
      <c r="X871" s="409">
        <f>Z871+AI871</f>
        <v>0.46400000000000002</v>
      </c>
      <c r="Y871" s="110" t="s">
        <v>9391</v>
      </c>
      <c r="Z871" s="110">
        <v>0.439</v>
      </c>
      <c r="AA871" s="110">
        <v>1968</v>
      </c>
      <c r="AB871" s="110" t="s">
        <v>9392</v>
      </c>
      <c r="AC871" s="110">
        <v>12</v>
      </c>
      <c r="AD871" s="110" t="s">
        <v>7725</v>
      </c>
      <c r="AE871" s="110">
        <v>3</v>
      </c>
      <c r="AF871" s="110">
        <v>15</v>
      </c>
      <c r="AG871" s="110" t="s">
        <v>8826</v>
      </c>
      <c r="AH871" s="110" t="s">
        <v>9393</v>
      </c>
      <c r="AI871" s="110">
        <v>2.5000000000000001E-2</v>
      </c>
      <c r="AJ871" s="110">
        <v>1968</v>
      </c>
      <c r="AK871" s="110" t="s">
        <v>385</v>
      </c>
    </row>
    <row r="872" spans="1:37" ht="28.5" customHeight="1" x14ac:dyDescent="0.25">
      <c r="A872" s="459"/>
      <c r="B872" s="110"/>
      <c r="C872" s="445"/>
      <c r="D872" s="410"/>
      <c r="E872" s="99"/>
      <c r="F872" s="99"/>
      <c r="G872" s="99"/>
      <c r="H872" s="99"/>
      <c r="I872" s="99"/>
      <c r="J872" s="99"/>
      <c r="K872" s="99"/>
      <c r="L872" s="99"/>
      <c r="M872" s="99"/>
      <c r="N872" s="99"/>
      <c r="O872" s="99"/>
      <c r="P872" s="99"/>
      <c r="Q872" s="99"/>
      <c r="R872" s="110"/>
      <c r="S872" s="110"/>
      <c r="T872" s="110"/>
      <c r="U872" s="99"/>
      <c r="V872" s="99"/>
      <c r="W872" s="99" t="s">
        <v>8826</v>
      </c>
      <c r="X872" s="409">
        <f>Z872+AI872</f>
        <v>0.28500000000000003</v>
      </c>
      <c r="Y872" s="110" t="s">
        <v>9394</v>
      </c>
      <c r="Z872" s="110">
        <v>0.26</v>
      </c>
      <c r="AA872" s="110">
        <v>1968</v>
      </c>
      <c r="AB872" s="110" t="s">
        <v>9395</v>
      </c>
      <c r="AC872" s="110">
        <v>7</v>
      </c>
      <c r="AD872" s="110" t="s">
        <v>7725</v>
      </c>
      <c r="AE872" s="110">
        <v>2</v>
      </c>
      <c r="AF872" s="110">
        <v>9</v>
      </c>
      <c r="AG872" s="110" t="s">
        <v>8826</v>
      </c>
      <c r="AH872" s="110" t="s">
        <v>9396</v>
      </c>
      <c r="AI872" s="110">
        <v>2.5000000000000001E-2</v>
      </c>
      <c r="AJ872" s="110">
        <v>1968</v>
      </c>
      <c r="AK872" s="110" t="s">
        <v>385</v>
      </c>
    </row>
    <row r="873" spans="1:37" ht="43.5" customHeight="1" x14ac:dyDescent="0.25">
      <c r="A873" s="459"/>
      <c r="B873" s="110"/>
      <c r="C873" s="445"/>
      <c r="D873" s="410"/>
      <c r="E873" s="99"/>
      <c r="F873" s="99"/>
      <c r="G873" s="99"/>
      <c r="H873" s="99"/>
      <c r="I873" s="99"/>
      <c r="J873" s="99"/>
      <c r="K873" s="99"/>
      <c r="L873" s="99"/>
      <c r="M873" s="99"/>
      <c r="N873" s="99"/>
      <c r="O873" s="99"/>
      <c r="P873" s="99"/>
      <c r="Q873" s="99"/>
      <c r="R873" s="110"/>
      <c r="S873" s="110"/>
      <c r="T873" s="110"/>
      <c r="U873" s="99"/>
      <c r="V873" s="99"/>
      <c r="W873" s="99" t="s">
        <v>8826</v>
      </c>
      <c r="X873" s="409">
        <f>Z873+AI873</f>
        <v>0.41600000000000004</v>
      </c>
      <c r="Y873" s="110" t="s">
        <v>9397</v>
      </c>
      <c r="Z873" s="110">
        <v>0.38600000000000001</v>
      </c>
      <c r="AA873" s="110">
        <v>1968</v>
      </c>
      <c r="AB873" s="110" t="s">
        <v>9398</v>
      </c>
      <c r="AC873" s="110">
        <v>6</v>
      </c>
      <c r="AD873" s="110" t="s">
        <v>7725</v>
      </c>
      <c r="AE873" s="110">
        <v>9</v>
      </c>
      <c r="AF873" s="110">
        <v>15</v>
      </c>
      <c r="AG873" s="110" t="s">
        <v>8826</v>
      </c>
      <c r="AH873" s="110" t="s">
        <v>9399</v>
      </c>
      <c r="AI873" s="110">
        <v>0.03</v>
      </c>
      <c r="AJ873" s="110">
        <v>1968</v>
      </c>
      <c r="AK873" s="110" t="s">
        <v>385</v>
      </c>
    </row>
    <row r="874" spans="1:37" x14ac:dyDescent="0.25">
      <c r="A874" s="461"/>
      <c r="B874" s="462"/>
      <c r="C874" s="462"/>
      <c r="D874" s="462"/>
      <c r="E874" s="462"/>
      <c r="F874" s="462"/>
      <c r="G874" s="462"/>
      <c r="H874" s="462"/>
      <c r="I874" s="462"/>
      <c r="J874" s="462"/>
      <c r="K874" s="462"/>
      <c r="L874" s="462"/>
      <c r="M874" s="462"/>
      <c r="N874" s="462"/>
      <c r="O874" s="462"/>
      <c r="P874" s="462"/>
      <c r="Q874" s="462"/>
      <c r="R874" s="462"/>
      <c r="S874" s="462"/>
      <c r="T874" s="462"/>
      <c r="U874" s="462"/>
      <c r="V874" s="462"/>
      <c r="W874" s="462"/>
      <c r="X874" s="463"/>
      <c r="Y874" s="462"/>
      <c r="Z874" s="462"/>
      <c r="AA874" s="462"/>
      <c r="AB874" s="462"/>
      <c r="AC874" s="462"/>
      <c r="AD874" s="462"/>
      <c r="AE874" s="462"/>
      <c r="AF874" s="462"/>
      <c r="AG874" s="462"/>
      <c r="AH874" s="462"/>
      <c r="AI874" s="462"/>
      <c r="AJ874" s="462"/>
      <c r="AK874" s="464"/>
    </row>
    <row r="875" spans="1:37" ht="28.5" customHeight="1" x14ac:dyDescent="0.25">
      <c r="A875" s="459">
        <v>69</v>
      </c>
      <c r="B875" s="459"/>
      <c r="C875" s="445" t="s">
        <v>9400</v>
      </c>
      <c r="D875" s="410"/>
      <c r="E875" s="99"/>
      <c r="F875" s="99"/>
      <c r="G875" s="99"/>
      <c r="H875" s="99"/>
      <c r="I875" s="99"/>
      <c r="J875" s="99"/>
      <c r="K875" s="99"/>
      <c r="L875" s="99"/>
      <c r="M875" s="99" t="s">
        <v>7791</v>
      </c>
      <c r="N875" s="110" t="s">
        <v>9401</v>
      </c>
      <c r="O875" s="110">
        <v>0.38</v>
      </c>
      <c r="P875" s="110">
        <v>2010</v>
      </c>
      <c r="Q875" s="110" t="s">
        <v>1603</v>
      </c>
      <c r="R875" s="110"/>
      <c r="S875" s="110"/>
      <c r="T875" s="110"/>
      <c r="U875" s="99"/>
      <c r="V875" s="99"/>
      <c r="W875" s="99"/>
      <c r="X875" s="436"/>
      <c r="Y875" s="110"/>
      <c r="Z875" s="99"/>
      <c r="AA875" s="99"/>
      <c r="AB875" s="99"/>
      <c r="AC875" s="99"/>
      <c r="AD875" s="99"/>
      <c r="AE875" s="99"/>
      <c r="AF875" s="99"/>
      <c r="AG875" s="99"/>
      <c r="AH875" s="110"/>
      <c r="AI875" s="110"/>
      <c r="AJ875" s="110"/>
      <c r="AK875" s="110"/>
    </row>
    <row r="876" spans="1:37" ht="28.5" customHeight="1" x14ac:dyDescent="0.25">
      <c r="A876" s="459"/>
      <c r="B876" s="110"/>
      <c r="C876" s="445"/>
      <c r="D876" s="410"/>
      <c r="E876" s="99"/>
      <c r="F876" s="99"/>
      <c r="G876" s="99"/>
      <c r="H876" s="99"/>
      <c r="I876" s="99"/>
      <c r="J876" s="99"/>
      <c r="K876" s="99"/>
      <c r="L876" s="99"/>
      <c r="M876" s="99"/>
      <c r="N876" s="99"/>
      <c r="O876" s="99"/>
      <c r="P876" s="99"/>
      <c r="Q876" s="99"/>
      <c r="R876" s="110" t="s">
        <v>9402</v>
      </c>
      <c r="S876" s="110" t="s">
        <v>9403</v>
      </c>
      <c r="T876" s="99">
        <v>1974</v>
      </c>
      <c r="U876" s="110" t="s">
        <v>1642</v>
      </c>
      <c r="V876" s="110">
        <v>400</v>
      </c>
      <c r="W876" s="110"/>
      <c r="X876" s="409"/>
      <c r="Y876" s="110"/>
      <c r="Z876" s="99"/>
      <c r="AA876" s="99"/>
      <c r="AB876" s="99"/>
      <c r="AC876" s="99"/>
      <c r="AD876" s="99"/>
      <c r="AE876" s="99"/>
      <c r="AF876" s="99"/>
      <c r="AG876" s="99"/>
      <c r="AH876" s="110"/>
      <c r="AI876" s="110"/>
      <c r="AJ876" s="110"/>
      <c r="AK876" s="110"/>
    </row>
    <row r="877" spans="1:37" ht="28.5" customHeight="1" x14ac:dyDescent="0.25">
      <c r="A877" s="459"/>
      <c r="B877" s="110"/>
      <c r="C877" s="445"/>
      <c r="D877" s="410"/>
      <c r="E877" s="99"/>
      <c r="F877" s="99"/>
      <c r="G877" s="99"/>
      <c r="H877" s="99"/>
      <c r="I877" s="99"/>
      <c r="J877" s="99"/>
      <c r="K877" s="99"/>
      <c r="L877" s="99"/>
      <c r="M877" s="99"/>
      <c r="N877" s="99"/>
      <c r="O877" s="99"/>
      <c r="P877" s="99"/>
      <c r="Q877" s="99"/>
      <c r="R877" s="110"/>
      <c r="S877" s="110"/>
      <c r="T877" s="110"/>
      <c r="U877" s="99"/>
      <c r="V877" s="99"/>
      <c r="W877" s="99" t="s">
        <v>9404</v>
      </c>
      <c r="X877" s="436">
        <f>Z877+AI877</f>
        <v>0.105</v>
      </c>
      <c r="Y877" s="110" t="s">
        <v>9405</v>
      </c>
      <c r="Z877" s="110">
        <v>0.06</v>
      </c>
      <c r="AA877" s="110">
        <v>2016</v>
      </c>
      <c r="AB877" s="110" t="s">
        <v>7739</v>
      </c>
      <c r="AC877" s="110" t="s">
        <v>7725</v>
      </c>
      <c r="AD877" s="110" t="s">
        <v>7725</v>
      </c>
      <c r="AE877" s="110">
        <v>3</v>
      </c>
      <c r="AF877" s="110">
        <v>3</v>
      </c>
      <c r="AG877" s="110" t="s">
        <v>9404</v>
      </c>
      <c r="AH877" s="110" t="s">
        <v>9406</v>
      </c>
      <c r="AI877" s="110">
        <v>4.4999999999999998E-2</v>
      </c>
      <c r="AJ877" s="110">
        <v>2016</v>
      </c>
      <c r="AK877" s="110" t="s">
        <v>32</v>
      </c>
    </row>
    <row r="878" spans="1:37" ht="28.5" customHeight="1" x14ac:dyDescent="0.25">
      <c r="A878" s="459"/>
      <c r="B878" s="110"/>
      <c r="C878" s="445"/>
      <c r="D878" s="410"/>
      <c r="E878" s="99"/>
      <c r="F878" s="99"/>
      <c r="G878" s="99"/>
      <c r="H878" s="99"/>
      <c r="I878" s="99"/>
      <c r="J878" s="99"/>
      <c r="K878" s="99"/>
      <c r="L878" s="99"/>
      <c r="M878" s="99"/>
      <c r="N878" s="99"/>
      <c r="O878" s="99"/>
      <c r="P878" s="99"/>
      <c r="Q878" s="99"/>
      <c r="R878" s="110"/>
      <c r="S878" s="110"/>
      <c r="T878" s="110"/>
      <c r="U878" s="99"/>
      <c r="V878" s="99"/>
      <c r="W878" s="99"/>
      <c r="X878" s="436"/>
      <c r="Y878" s="110"/>
      <c r="Z878" s="99"/>
      <c r="AA878" s="99"/>
      <c r="AB878" s="99"/>
      <c r="AC878" s="99"/>
      <c r="AD878" s="99"/>
      <c r="AE878" s="99"/>
      <c r="AF878" s="99"/>
      <c r="AG878" s="99" t="s">
        <v>5197</v>
      </c>
      <c r="AH878" s="110" t="s">
        <v>9407</v>
      </c>
      <c r="AI878" s="110">
        <v>0.13</v>
      </c>
      <c r="AJ878" s="110">
        <v>1983</v>
      </c>
      <c r="AK878" s="110" t="s">
        <v>7002</v>
      </c>
    </row>
    <row r="879" spans="1:37" ht="28.5" customHeight="1" x14ac:dyDescent="0.25">
      <c r="A879" s="459"/>
      <c r="B879" s="110"/>
      <c r="C879" s="445"/>
      <c r="D879" s="410"/>
      <c r="E879" s="99"/>
      <c r="F879" s="99"/>
      <c r="G879" s="99"/>
      <c r="H879" s="99"/>
      <c r="I879" s="99"/>
      <c r="J879" s="99"/>
      <c r="K879" s="99"/>
      <c r="L879" s="99"/>
      <c r="M879" s="99"/>
      <c r="N879" s="99"/>
      <c r="O879" s="99"/>
      <c r="P879" s="99"/>
      <c r="Q879" s="99"/>
      <c r="R879" s="110"/>
      <c r="S879" s="110"/>
      <c r="T879" s="110"/>
      <c r="U879" s="99"/>
      <c r="V879" s="99"/>
      <c r="W879" s="99"/>
      <c r="X879" s="436"/>
      <c r="Y879" s="110"/>
      <c r="Z879" s="99"/>
      <c r="AA879" s="99"/>
      <c r="AB879" s="99"/>
      <c r="AC879" s="99"/>
      <c r="AD879" s="99"/>
      <c r="AE879" s="99"/>
      <c r="AF879" s="99"/>
      <c r="AG879" s="99" t="s">
        <v>5197</v>
      </c>
      <c r="AH879" s="110" t="s">
        <v>9408</v>
      </c>
      <c r="AI879" s="110">
        <v>0.19</v>
      </c>
      <c r="AJ879" s="110">
        <v>2020</v>
      </c>
      <c r="AK879" s="110" t="s">
        <v>1025</v>
      </c>
    </row>
    <row r="880" spans="1:37" ht="28.5" customHeight="1" x14ac:dyDescent="0.25">
      <c r="A880" s="459"/>
      <c r="B880" s="110"/>
      <c r="C880" s="445"/>
      <c r="D880" s="410"/>
      <c r="E880" s="99"/>
      <c r="F880" s="99"/>
      <c r="G880" s="99"/>
      <c r="H880" s="99"/>
      <c r="I880" s="99"/>
      <c r="J880" s="99"/>
      <c r="K880" s="99"/>
      <c r="L880" s="99"/>
      <c r="M880" s="99"/>
      <c r="N880" s="99"/>
      <c r="O880" s="99"/>
      <c r="P880" s="99"/>
      <c r="Q880" s="99"/>
      <c r="R880" s="110"/>
      <c r="S880" s="110"/>
      <c r="T880" s="110"/>
      <c r="U880" s="99"/>
      <c r="V880" s="99"/>
      <c r="W880" s="99"/>
      <c r="X880" s="436"/>
      <c r="Y880" s="110"/>
      <c r="Z880" s="99"/>
      <c r="AA880" s="99"/>
      <c r="AB880" s="99"/>
      <c r="AC880" s="99"/>
      <c r="AD880" s="99"/>
      <c r="AE880" s="99"/>
      <c r="AF880" s="99"/>
      <c r="AG880" s="99" t="s">
        <v>5197</v>
      </c>
      <c r="AH880" s="110" t="s">
        <v>9409</v>
      </c>
      <c r="AI880" s="110">
        <v>0.06</v>
      </c>
      <c r="AJ880" s="110">
        <v>1975</v>
      </c>
      <c r="AK880" s="110" t="s">
        <v>9157</v>
      </c>
    </row>
    <row r="881" spans="1:37" ht="28.5" customHeight="1" x14ac:dyDescent="0.25">
      <c r="A881" s="459"/>
      <c r="B881" s="110"/>
      <c r="C881" s="445"/>
      <c r="D881" s="410"/>
      <c r="E881" s="99"/>
      <c r="F881" s="99"/>
      <c r="G881" s="99"/>
      <c r="H881" s="99"/>
      <c r="I881" s="99"/>
      <c r="J881" s="99"/>
      <c r="K881" s="99"/>
      <c r="L881" s="99"/>
      <c r="M881" s="99"/>
      <c r="N881" s="99"/>
      <c r="O881" s="99"/>
      <c r="P881" s="99"/>
      <c r="Q881" s="99"/>
      <c r="R881" s="110"/>
      <c r="S881" s="110"/>
      <c r="T881" s="110"/>
      <c r="U881" s="99"/>
      <c r="V881" s="99"/>
      <c r="W881" s="99"/>
      <c r="X881" s="436"/>
      <c r="Y881" s="110"/>
      <c r="Z881" s="99"/>
      <c r="AA881" s="99"/>
      <c r="AB881" s="99"/>
      <c r="AC881" s="99"/>
      <c r="AD881" s="99"/>
      <c r="AE881" s="99"/>
      <c r="AF881" s="99"/>
      <c r="AG881" s="99" t="s">
        <v>5197</v>
      </c>
      <c r="AH881" s="110" t="s">
        <v>9410</v>
      </c>
      <c r="AI881" s="110">
        <v>0.06</v>
      </c>
      <c r="AJ881" s="110">
        <v>1975</v>
      </c>
      <c r="AK881" s="110" t="s">
        <v>186</v>
      </c>
    </row>
    <row r="882" spans="1:37" ht="28.5" customHeight="1" x14ac:dyDescent="0.25">
      <c r="A882" s="459"/>
      <c r="B882" s="110"/>
      <c r="C882" s="445"/>
      <c r="D882" s="410"/>
      <c r="E882" s="99"/>
      <c r="F882" s="99"/>
      <c r="G882" s="99"/>
      <c r="H882" s="99"/>
      <c r="I882" s="99"/>
      <c r="J882" s="99"/>
      <c r="K882" s="99"/>
      <c r="L882" s="99"/>
      <c r="M882" s="99"/>
      <c r="N882" s="99"/>
      <c r="O882" s="99"/>
      <c r="P882" s="99"/>
      <c r="Q882" s="99"/>
      <c r="R882" s="110"/>
      <c r="S882" s="110"/>
      <c r="T882" s="110"/>
      <c r="U882" s="99"/>
      <c r="V882" s="99"/>
      <c r="W882" s="99"/>
      <c r="X882" s="436"/>
      <c r="Y882" s="110"/>
      <c r="Z882" s="99"/>
      <c r="AA882" s="99"/>
      <c r="AB882" s="99"/>
      <c r="AC882" s="99"/>
      <c r="AD882" s="99"/>
      <c r="AE882" s="99"/>
      <c r="AF882" s="99"/>
      <c r="AG882" s="99" t="s">
        <v>5197</v>
      </c>
      <c r="AH882" s="110" t="s">
        <v>9411</v>
      </c>
      <c r="AI882" s="110">
        <v>0.06</v>
      </c>
      <c r="AJ882" s="110">
        <v>1975</v>
      </c>
      <c r="AK882" s="110" t="s">
        <v>9412</v>
      </c>
    </row>
    <row r="883" spans="1:37" ht="28.5" customHeight="1" x14ac:dyDescent="0.25">
      <c r="A883" s="459"/>
      <c r="B883" s="110"/>
      <c r="C883" s="445"/>
      <c r="D883" s="410"/>
      <c r="E883" s="99"/>
      <c r="F883" s="99"/>
      <c r="G883" s="99"/>
      <c r="H883" s="99"/>
      <c r="I883" s="99"/>
      <c r="J883" s="99"/>
      <c r="K883" s="99"/>
      <c r="L883" s="99"/>
      <c r="M883" s="99"/>
      <c r="N883" s="99"/>
      <c r="O883" s="99"/>
      <c r="P883" s="99"/>
      <c r="Q883" s="99"/>
      <c r="R883" s="110"/>
      <c r="S883" s="110"/>
      <c r="T883" s="110"/>
      <c r="U883" s="99"/>
      <c r="V883" s="99"/>
      <c r="W883" s="99"/>
      <c r="X883" s="436"/>
      <c r="Y883" s="110"/>
      <c r="Z883" s="99"/>
      <c r="AA883" s="99"/>
      <c r="AB883" s="99"/>
      <c r="AC883" s="99"/>
      <c r="AD883" s="99"/>
      <c r="AE883" s="99"/>
      <c r="AF883" s="99"/>
      <c r="AG883" s="99" t="s">
        <v>5197</v>
      </c>
      <c r="AH883" s="110" t="s">
        <v>9413</v>
      </c>
      <c r="AI883" s="110">
        <v>0.14000000000000001</v>
      </c>
      <c r="AJ883" s="110">
        <v>2017</v>
      </c>
      <c r="AK883" s="110" t="s">
        <v>385</v>
      </c>
    </row>
    <row r="884" spans="1:37" ht="28.5" customHeight="1" x14ac:dyDescent="0.25">
      <c r="A884" s="459"/>
      <c r="B884" s="110"/>
      <c r="C884" s="445"/>
      <c r="D884" s="410"/>
      <c r="E884" s="99"/>
      <c r="F884" s="99"/>
      <c r="G884" s="99"/>
      <c r="H884" s="99"/>
      <c r="I884" s="99"/>
      <c r="J884" s="99"/>
      <c r="K884" s="99"/>
      <c r="L884" s="99"/>
      <c r="M884" s="99"/>
      <c r="N884" s="99"/>
      <c r="O884" s="99"/>
      <c r="P884" s="99"/>
      <c r="Q884" s="99"/>
      <c r="R884" s="110"/>
      <c r="S884" s="110"/>
      <c r="T884" s="110"/>
      <c r="U884" s="99"/>
      <c r="V884" s="99"/>
      <c r="W884" s="99"/>
      <c r="X884" s="436"/>
      <c r="Y884" s="110"/>
      <c r="Z884" s="99"/>
      <c r="AA884" s="99"/>
      <c r="AB884" s="99"/>
      <c r="AC884" s="99"/>
      <c r="AD884" s="99"/>
      <c r="AE884" s="99"/>
      <c r="AF884" s="99"/>
      <c r="AG884" s="99" t="s">
        <v>5197</v>
      </c>
      <c r="AH884" s="110" t="s">
        <v>9414</v>
      </c>
      <c r="AI884" s="110">
        <v>0.14000000000000001</v>
      </c>
      <c r="AJ884" s="110">
        <v>1975</v>
      </c>
      <c r="AK884" s="110" t="s">
        <v>7256</v>
      </c>
    </row>
    <row r="885" spans="1:37" ht="15.75" customHeight="1" x14ac:dyDescent="0.25">
      <c r="A885" s="461"/>
      <c r="B885" s="462"/>
      <c r="C885" s="462"/>
      <c r="D885" s="462"/>
      <c r="E885" s="462"/>
      <c r="F885" s="462"/>
      <c r="G885" s="462"/>
      <c r="H885" s="462"/>
      <c r="I885" s="462"/>
      <c r="J885" s="462"/>
      <c r="K885" s="462"/>
      <c r="L885" s="462"/>
      <c r="M885" s="462"/>
      <c r="N885" s="462"/>
      <c r="O885" s="462"/>
      <c r="P885" s="462"/>
      <c r="Q885" s="462"/>
      <c r="R885" s="462"/>
      <c r="S885" s="462"/>
      <c r="T885" s="462"/>
      <c r="U885" s="462"/>
      <c r="V885" s="462"/>
      <c r="W885" s="462"/>
      <c r="X885" s="463"/>
      <c r="Y885" s="462"/>
      <c r="Z885" s="462"/>
      <c r="AA885" s="462"/>
      <c r="AB885" s="462"/>
      <c r="AC885" s="462"/>
      <c r="AD885" s="462"/>
      <c r="AE885" s="462"/>
      <c r="AF885" s="462"/>
      <c r="AG885" s="462"/>
      <c r="AH885" s="462"/>
      <c r="AI885" s="462"/>
      <c r="AJ885" s="462"/>
      <c r="AK885" s="462"/>
    </row>
    <row r="886" spans="1:37" ht="28.5" customHeight="1" x14ac:dyDescent="0.25">
      <c r="A886" s="459">
        <v>70</v>
      </c>
      <c r="B886" s="459"/>
      <c r="C886" s="445" t="s">
        <v>9415</v>
      </c>
      <c r="D886" s="410" t="s">
        <v>8717</v>
      </c>
      <c r="E886" s="110" t="s">
        <v>9416</v>
      </c>
      <c r="F886" s="110">
        <v>0.45</v>
      </c>
      <c r="G886" s="110">
        <v>1982</v>
      </c>
      <c r="H886" s="110" t="s">
        <v>8037</v>
      </c>
      <c r="I886" s="110" t="s">
        <v>7725</v>
      </c>
      <c r="J886" s="110" t="s">
        <v>7725</v>
      </c>
      <c r="K886" s="110">
        <v>12</v>
      </c>
      <c r="L886" s="110">
        <v>12</v>
      </c>
      <c r="M886" s="110" t="s">
        <v>8720</v>
      </c>
      <c r="N886" s="110" t="s">
        <v>9417</v>
      </c>
      <c r="O886" s="110">
        <v>2.8000000000000001E-2</v>
      </c>
      <c r="P886" s="110">
        <v>1990</v>
      </c>
      <c r="Q886" s="110" t="s">
        <v>7002</v>
      </c>
      <c r="R886" s="110"/>
      <c r="S886" s="110"/>
      <c r="T886" s="110"/>
      <c r="U886" s="99"/>
      <c r="V886" s="99"/>
      <c r="W886" s="99"/>
      <c r="X886" s="436"/>
      <c r="Y886" s="110"/>
      <c r="Z886" s="99"/>
      <c r="AA886" s="99"/>
      <c r="AB886" s="99"/>
      <c r="AC886" s="99"/>
      <c r="AD886" s="99"/>
      <c r="AE886" s="99"/>
      <c r="AF886" s="99"/>
      <c r="AG886" s="99"/>
      <c r="AH886" s="110"/>
      <c r="AI886" s="110"/>
      <c r="AJ886" s="110"/>
      <c r="AK886" s="110"/>
    </row>
    <row r="887" spans="1:37" ht="28.5" customHeight="1" x14ac:dyDescent="0.25">
      <c r="A887" s="459"/>
      <c r="B887" s="110"/>
      <c r="C887" s="445"/>
      <c r="D887" s="410"/>
      <c r="E887" s="99"/>
      <c r="F887" s="99"/>
      <c r="G887" s="99"/>
      <c r="H887" s="99"/>
      <c r="I887" s="99"/>
      <c r="J887" s="99"/>
      <c r="K887" s="99"/>
      <c r="L887" s="99"/>
      <c r="M887" s="99"/>
      <c r="N887" s="99"/>
      <c r="O887" s="99"/>
      <c r="P887" s="99"/>
      <c r="Q887" s="99"/>
      <c r="R887" s="110" t="s">
        <v>9418</v>
      </c>
      <c r="S887" s="110" t="s">
        <v>9419</v>
      </c>
      <c r="T887" s="99">
        <v>1977</v>
      </c>
      <c r="U887" s="110" t="s">
        <v>975</v>
      </c>
      <c r="V887" s="110">
        <v>250</v>
      </c>
      <c r="W887" s="110"/>
      <c r="X887" s="409"/>
      <c r="Y887" s="110"/>
      <c r="Z887" s="99"/>
      <c r="AA887" s="99"/>
      <c r="AB887" s="99"/>
      <c r="AC887" s="99"/>
      <c r="AD887" s="99"/>
      <c r="AE887" s="99"/>
      <c r="AF887" s="99"/>
      <c r="AG887" s="99"/>
      <c r="AH887" s="110"/>
      <c r="AI887" s="110"/>
      <c r="AJ887" s="110"/>
      <c r="AK887" s="110"/>
    </row>
    <row r="888" spans="1:37" ht="28.5" customHeight="1" x14ac:dyDescent="0.25">
      <c r="A888" s="459"/>
      <c r="B888" s="110"/>
      <c r="C888" s="445"/>
      <c r="D888" s="410"/>
      <c r="E888" s="99"/>
      <c r="F888" s="99"/>
      <c r="G888" s="99"/>
      <c r="H888" s="99"/>
      <c r="I888" s="99"/>
      <c r="J888" s="99"/>
      <c r="K888" s="99"/>
      <c r="L888" s="99"/>
      <c r="M888" s="99"/>
      <c r="N888" s="99"/>
      <c r="O888" s="99"/>
      <c r="P888" s="99"/>
      <c r="Q888" s="99"/>
      <c r="R888" s="110"/>
      <c r="S888" s="110"/>
      <c r="T888" s="110"/>
      <c r="U888" s="99"/>
      <c r="V888" s="99"/>
      <c r="W888" s="99" t="s">
        <v>8928</v>
      </c>
      <c r="X888" s="436">
        <f>Z888+AI888</f>
        <v>0.87</v>
      </c>
      <c r="Y888" s="110" t="s">
        <v>9420</v>
      </c>
      <c r="Z888" s="110">
        <v>0.84499999999999997</v>
      </c>
      <c r="AA888" s="110">
        <v>1987</v>
      </c>
      <c r="AB888" s="110" t="s">
        <v>9421</v>
      </c>
      <c r="AC888" s="110">
        <v>18</v>
      </c>
      <c r="AD888" s="110" t="s">
        <v>7725</v>
      </c>
      <c r="AE888" s="110">
        <v>13</v>
      </c>
      <c r="AF888" s="110">
        <v>31</v>
      </c>
      <c r="AG888" s="110" t="s">
        <v>8928</v>
      </c>
      <c r="AH888" s="110" t="s">
        <v>9422</v>
      </c>
      <c r="AI888" s="110">
        <v>2.5000000000000001E-2</v>
      </c>
      <c r="AJ888" s="110">
        <v>1987</v>
      </c>
      <c r="AK888" s="110" t="s">
        <v>9423</v>
      </c>
    </row>
    <row r="889" spans="1:37" ht="42.75" customHeight="1" x14ac:dyDescent="0.25">
      <c r="A889" s="459"/>
      <c r="B889" s="110"/>
      <c r="C889" s="445"/>
      <c r="D889" s="410"/>
      <c r="E889" s="99"/>
      <c r="F889" s="99"/>
      <c r="G889" s="99"/>
      <c r="H889" s="99"/>
      <c r="I889" s="99"/>
      <c r="J889" s="99"/>
      <c r="K889" s="99"/>
      <c r="L889" s="99"/>
      <c r="M889" s="99"/>
      <c r="N889" s="99"/>
      <c r="O889" s="99"/>
      <c r="P889" s="99"/>
      <c r="Q889" s="99"/>
      <c r="R889" s="110"/>
      <c r="S889" s="110"/>
      <c r="T889" s="110"/>
      <c r="U889" s="99"/>
      <c r="V889" s="99"/>
      <c r="W889" s="99" t="s">
        <v>8928</v>
      </c>
      <c r="X889" s="436">
        <f>Z889+AI889</f>
        <v>0.45</v>
      </c>
      <c r="Y889" s="110" t="s">
        <v>9424</v>
      </c>
      <c r="Z889" s="110">
        <v>0.43</v>
      </c>
      <c r="AA889" s="110">
        <v>1979</v>
      </c>
      <c r="AB889" s="110" t="s">
        <v>9425</v>
      </c>
      <c r="AC889" s="110">
        <v>13</v>
      </c>
      <c r="AD889" s="110" t="s">
        <v>7725</v>
      </c>
      <c r="AE889" s="110">
        <v>1</v>
      </c>
      <c r="AF889" s="110">
        <v>14</v>
      </c>
      <c r="AG889" s="110" t="s">
        <v>8928</v>
      </c>
      <c r="AH889" s="110" t="s">
        <v>9426</v>
      </c>
      <c r="AI889" s="110">
        <v>0.02</v>
      </c>
      <c r="AJ889" s="110">
        <v>1979</v>
      </c>
      <c r="AK889" s="110" t="s">
        <v>9427</v>
      </c>
    </row>
    <row r="890" spans="1:37" ht="28.5" customHeight="1" x14ac:dyDescent="0.25">
      <c r="A890" s="459"/>
      <c r="B890" s="110"/>
      <c r="C890" s="445"/>
      <c r="D890" s="410"/>
      <c r="E890" s="99"/>
      <c r="F890" s="99"/>
      <c r="G890" s="99"/>
      <c r="H890" s="99"/>
      <c r="I890" s="99"/>
      <c r="J890" s="99"/>
      <c r="K890" s="99"/>
      <c r="L890" s="99"/>
      <c r="M890" s="99"/>
      <c r="N890" s="99"/>
      <c r="O890" s="99"/>
      <c r="P890" s="99"/>
      <c r="Q890" s="99"/>
      <c r="R890" s="110"/>
      <c r="S890" s="110"/>
      <c r="T890" s="110"/>
      <c r="U890" s="99"/>
      <c r="V890" s="99"/>
      <c r="W890" s="99" t="s">
        <v>8928</v>
      </c>
      <c r="X890" s="436">
        <f>Z890+AI890</f>
        <v>0.70800000000000007</v>
      </c>
      <c r="Y890" s="110" t="s">
        <v>9428</v>
      </c>
      <c r="Z890" s="110">
        <v>0.68300000000000005</v>
      </c>
      <c r="AA890" s="110">
        <v>1987</v>
      </c>
      <c r="AB890" s="110" t="s">
        <v>9429</v>
      </c>
      <c r="AC890" s="110">
        <v>19</v>
      </c>
      <c r="AD890" s="110" t="s">
        <v>7725</v>
      </c>
      <c r="AE890" s="110">
        <v>1</v>
      </c>
      <c r="AF890" s="110">
        <v>20</v>
      </c>
      <c r="AG890" s="110" t="s">
        <v>8928</v>
      </c>
      <c r="AH890" s="110" t="s">
        <v>9430</v>
      </c>
      <c r="AI890" s="110">
        <v>2.5000000000000001E-2</v>
      </c>
      <c r="AJ890" s="110">
        <v>1987</v>
      </c>
      <c r="AK890" s="110" t="s">
        <v>9423</v>
      </c>
    </row>
    <row r="891" spans="1:37" ht="28.5" customHeight="1" x14ac:dyDescent="0.25">
      <c r="A891" s="459"/>
      <c r="B891" s="110"/>
      <c r="C891" s="445"/>
      <c r="D891" s="410" t="s">
        <v>8717</v>
      </c>
      <c r="E891" s="110" t="s">
        <v>9431</v>
      </c>
      <c r="F891" s="110">
        <v>0.22700000000000001</v>
      </c>
      <c r="G891" s="110">
        <v>2011</v>
      </c>
      <c r="H891" s="110" t="s">
        <v>8037</v>
      </c>
      <c r="I891" s="110">
        <v>1</v>
      </c>
      <c r="J891" s="110" t="s">
        <v>7725</v>
      </c>
      <c r="K891" s="110">
        <v>5</v>
      </c>
      <c r="L891" s="110">
        <v>6</v>
      </c>
      <c r="M891" s="110"/>
      <c r="N891" s="99"/>
      <c r="O891" s="99"/>
      <c r="P891" s="99"/>
      <c r="Q891" s="99"/>
      <c r="R891" s="110"/>
      <c r="S891" s="110"/>
      <c r="T891" s="110"/>
      <c r="U891" s="99"/>
      <c r="V891" s="99"/>
      <c r="W891" s="99"/>
      <c r="X891" s="436"/>
      <c r="Y891" s="110"/>
      <c r="Z891" s="99"/>
      <c r="AA891" s="99"/>
      <c r="AB891" s="99"/>
      <c r="AC891" s="99"/>
      <c r="AD891" s="99"/>
      <c r="AE891" s="99"/>
      <c r="AF891" s="99"/>
      <c r="AG891" s="99"/>
      <c r="AH891" s="110"/>
      <c r="AI891" s="110"/>
      <c r="AJ891" s="110"/>
      <c r="AK891" s="110"/>
    </row>
    <row r="892" spans="1:37" ht="28.5" customHeight="1" x14ac:dyDescent="0.25">
      <c r="A892" s="459"/>
      <c r="B892" s="110"/>
      <c r="C892" s="445"/>
      <c r="D892" s="410"/>
      <c r="E892" s="99"/>
      <c r="F892" s="99"/>
      <c r="G892" s="99"/>
      <c r="H892" s="99"/>
      <c r="I892" s="99"/>
      <c r="J892" s="99"/>
      <c r="K892" s="99"/>
      <c r="L892" s="99"/>
      <c r="M892" s="99"/>
      <c r="N892" s="99"/>
      <c r="O892" s="99"/>
      <c r="P892" s="99"/>
      <c r="Q892" s="99"/>
      <c r="R892" s="110" t="s">
        <v>6511</v>
      </c>
      <c r="S892" s="110" t="s">
        <v>9432</v>
      </c>
      <c r="T892" s="99">
        <v>2012</v>
      </c>
      <c r="U892" s="110" t="s">
        <v>1642</v>
      </c>
      <c r="V892" s="110">
        <f>2*400</f>
        <v>800</v>
      </c>
      <c r="W892" s="110"/>
      <c r="X892" s="409"/>
      <c r="Y892" s="110"/>
      <c r="Z892" s="99"/>
      <c r="AA892" s="99"/>
      <c r="AB892" s="99"/>
      <c r="AC892" s="99"/>
      <c r="AD892" s="99"/>
      <c r="AE892" s="99"/>
      <c r="AF892" s="99"/>
      <c r="AG892" s="99"/>
      <c r="AH892" s="110"/>
      <c r="AI892" s="110"/>
      <c r="AJ892" s="110"/>
      <c r="AK892" s="110"/>
    </row>
    <row r="893" spans="1:37" ht="28.5" customHeight="1" x14ac:dyDescent="0.25">
      <c r="A893" s="459"/>
      <c r="B893" s="110"/>
      <c r="C893" s="445"/>
      <c r="D893" s="410"/>
      <c r="E893" s="99"/>
      <c r="F893" s="99"/>
      <c r="G893" s="99"/>
      <c r="H893" s="99"/>
      <c r="I893" s="99"/>
      <c r="J893" s="99"/>
      <c r="K893" s="99"/>
      <c r="L893" s="99"/>
      <c r="M893" s="99" t="s">
        <v>9433</v>
      </c>
      <c r="N893" s="110" t="s">
        <v>9434</v>
      </c>
      <c r="O893" s="110">
        <v>0.03</v>
      </c>
      <c r="P893" s="110">
        <v>2011</v>
      </c>
      <c r="Q893" s="110" t="s">
        <v>7002</v>
      </c>
      <c r="R893" s="99"/>
      <c r="S893" s="99"/>
      <c r="T893" s="110"/>
      <c r="U893" s="99"/>
      <c r="V893" s="99"/>
      <c r="W893" s="99"/>
      <c r="X893" s="436"/>
      <c r="Y893" s="110"/>
      <c r="Z893" s="99"/>
      <c r="AA893" s="99"/>
      <c r="AB893" s="99"/>
      <c r="AC893" s="99"/>
      <c r="AD893" s="99"/>
      <c r="AE893" s="99"/>
      <c r="AF893" s="99"/>
      <c r="AG893" s="99"/>
      <c r="AH893" s="110"/>
      <c r="AI893" s="110"/>
      <c r="AJ893" s="110"/>
      <c r="AK893" s="110"/>
    </row>
    <row r="894" spans="1:37" ht="28.5" customHeight="1" x14ac:dyDescent="0.25">
      <c r="A894" s="459"/>
      <c r="B894" s="110"/>
      <c r="C894" s="445"/>
      <c r="D894" s="410"/>
      <c r="E894" s="99"/>
      <c r="F894" s="99"/>
      <c r="G894" s="99"/>
      <c r="H894" s="99"/>
      <c r="I894" s="99"/>
      <c r="J894" s="99"/>
      <c r="K894" s="99"/>
      <c r="L894" s="99"/>
      <c r="M894" s="99" t="s">
        <v>8720</v>
      </c>
      <c r="N894" s="110" t="s">
        <v>9435</v>
      </c>
      <c r="O894" s="110">
        <v>2.4E-2</v>
      </c>
      <c r="P894" s="110">
        <v>1990</v>
      </c>
      <c r="Q894" s="110" t="s">
        <v>7820</v>
      </c>
      <c r="R894" s="110"/>
      <c r="S894" s="110"/>
      <c r="T894" s="110"/>
      <c r="U894" s="99"/>
      <c r="V894" s="99"/>
      <c r="W894" s="99"/>
      <c r="X894" s="436"/>
      <c r="Y894" s="110"/>
      <c r="Z894" s="99"/>
      <c r="AA894" s="99"/>
      <c r="AB894" s="99"/>
      <c r="AC894" s="99"/>
      <c r="AD894" s="99"/>
      <c r="AE894" s="99"/>
      <c r="AF894" s="99"/>
      <c r="AG894" s="99"/>
      <c r="AH894" s="110"/>
      <c r="AI894" s="110"/>
      <c r="AJ894" s="110"/>
      <c r="AK894" s="110"/>
    </row>
    <row r="895" spans="1:37" ht="15.75" customHeight="1" x14ac:dyDescent="0.25">
      <c r="A895" s="461"/>
      <c r="B895" s="462"/>
      <c r="C895" s="462"/>
      <c r="D895" s="462"/>
      <c r="E895" s="462"/>
      <c r="F895" s="462"/>
      <c r="G895" s="462"/>
      <c r="H895" s="462"/>
      <c r="I895" s="462"/>
      <c r="J895" s="462"/>
      <c r="K895" s="462"/>
      <c r="L895" s="462"/>
      <c r="M895" s="462"/>
      <c r="N895" s="462"/>
      <c r="O895" s="462"/>
      <c r="P895" s="462"/>
      <c r="Q895" s="462"/>
      <c r="R895" s="462"/>
      <c r="S895" s="462"/>
      <c r="T895" s="462"/>
      <c r="U895" s="462"/>
      <c r="V895" s="462"/>
      <c r="W895" s="462"/>
      <c r="X895" s="463"/>
      <c r="Y895" s="462"/>
      <c r="Z895" s="462"/>
      <c r="AA895" s="462"/>
      <c r="AB895" s="462"/>
      <c r="AC895" s="462"/>
      <c r="AD895" s="462"/>
      <c r="AE895" s="462"/>
      <c r="AF895" s="462"/>
      <c r="AG895" s="462"/>
      <c r="AH895" s="462"/>
      <c r="AI895" s="462"/>
      <c r="AJ895" s="462"/>
      <c r="AK895" s="462"/>
    </row>
    <row r="896" spans="1:37" ht="28.5" customHeight="1" x14ac:dyDescent="0.25">
      <c r="A896" s="459">
        <v>71</v>
      </c>
      <c r="B896" s="459"/>
      <c r="C896" s="445" t="s">
        <v>9436</v>
      </c>
      <c r="D896" s="410" t="s">
        <v>7816</v>
      </c>
      <c r="E896" s="110" t="s">
        <v>9437</v>
      </c>
      <c r="F896" s="110">
        <v>0.45</v>
      </c>
      <c r="G896" s="110">
        <v>2010</v>
      </c>
      <c r="H896" s="110" t="s">
        <v>1193</v>
      </c>
      <c r="I896" s="110">
        <v>5</v>
      </c>
      <c r="J896" s="110" t="s">
        <v>7725</v>
      </c>
      <c r="K896" s="110">
        <v>6</v>
      </c>
      <c r="L896" s="110">
        <v>11</v>
      </c>
      <c r="M896" s="110"/>
      <c r="N896" s="99"/>
      <c r="O896" s="99"/>
      <c r="P896" s="99"/>
      <c r="Q896" s="99"/>
      <c r="R896" s="110"/>
      <c r="S896" s="110"/>
      <c r="T896" s="110"/>
      <c r="U896" s="99"/>
      <c r="V896" s="99"/>
      <c r="W896" s="99"/>
      <c r="X896" s="436"/>
      <c r="Y896" s="110"/>
      <c r="Z896" s="99"/>
      <c r="AA896" s="99"/>
      <c r="AB896" s="99"/>
      <c r="AC896" s="99"/>
      <c r="AD896" s="99"/>
      <c r="AE896" s="99"/>
      <c r="AF896" s="99"/>
      <c r="AG896" s="99"/>
      <c r="AH896" s="110"/>
      <c r="AI896" s="110"/>
      <c r="AJ896" s="110"/>
      <c r="AK896" s="110"/>
    </row>
    <row r="897" spans="1:37" ht="28.5" customHeight="1" x14ac:dyDescent="0.25">
      <c r="A897" s="459"/>
      <c r="B897" s="110"/>
      <c r="C897" s="445"/>
      <c r="D897" s="410"/>
      <c r="E897" s="99"/>
      <c r="F897" s="99"/>
      <c r="G897" s="99"/>
      <c r="H897" s="99"/>
      <c r="I897" s="99"/>
      <c r="J897" s="99"/>
      <c r="K897" s="99"/>
      <c r="L897" s="99"/>
      <c r="M897" s="99"/>
      <c r="N897" s="99"/>
      <c r="O897" s="99"/>
      <c r="P897" s="99"/>
      <c r="Q897" s="99"/>
      <c r="R897" s="110" t="s">
        <v>9438</v>
      </c>
      <c r="S897" s="110" t="s">
        <v>9439</v>
      </c>
      <c r="T897" s="99">
        <v>2010</v>
      </c>
      <c r="U897" s="110" t="s">
        <v>9440</v>
      </c>
      <c r="V897" s="110">
        <v>100</v>
      </c>
      <c r="W897" s="110"/>
      <c r="X897" s="409"/>
      <c r="Y897" s="110"/>
      <c r="Z897" s="99"/>
      <c r="AA897" s="99"/>
      <c r="AB897" s="99"/>
      <c r="AC897" s="99"/>
      <c r="AD897" s="99"/>
      <c r="AE897" s="99"/>
      <c r="AF897" s="99"/>
      <c r="AG897" s="99"/>
      <c r="AH897" s="110"/>
      <c r="AI897" s="110"/>
      <c r="AJ897" s="110"/>
      <c r="AK897" s="110"/>
    </row>
    <row r="898" spans="1:37" ht="28.5" customHeight="1" x14ac:dyDescent="0.25">
      <c r="A898" s="459"/>
      <c r="B898" s="110"/>
      <c r="C898" s="445"/>
      <c r="D898" s="410"/>
      <c r="E898" s="99"/>
      <c r="F898" s="99"/>
      <c r="G898" s="99"/>
      <c r="H898" s="99"/>
      <c r="I898" s="99"/>
      <c r="J898" s="99"/>
      <c r="K898" s="99"/>
      <c r="L898" s="99"/>
      <c r="M898" s="99"/>
      <c r="N898" s="99"/>
      <c r="O898" s="99"/>
      <c r="P898" s="99"/>
      <c r="Q898" s="99"/>
      <c r="R898" s="110"/>
      <c r="S898" s="110"/>
      <c r="T898" s="110"/>
      <c r="U898" s="99"/>
      <c r="V898" s="99"/>
      <c r="W898" s="99" t="s">
        <v>9441</v>
      </c>
      <c r="X898" s="436">
        <f>Z898+AI898</f>
        <v>0.45899999999999996</v>
      </c>
      <c r="Y898" s="110" t="s">
        <v>9442</v>
      </c>
      <c r="Z898" s="110">
        <v>0.41899999999999998</v>
      </c>
      <c r="AA898" s="110">
        <v>2010</v>
      </c>
      <c r="AB898" s="110" t="s">
        <v>9443</v>
      </c>
      <c r="AC898" s="110" t="s">
        <v>7725</v>
      </c>
      <c r="AD898" s="110" t="s">
        <v>7725</v>
      </c>
      <c r="AE898" s="110">
        <v>18</v>
      </c>
      <c r="AF898" s="110">
        <v>18</v>
      </c>
      <c r="AG898" s="110" t="s">
        <v>9441</v>
      </c>
      <c r="AH898" s="110" t="s">
        <v>9444</v>
      </c>
      <c r="AI898" s="110">
        <v>0.04</v>
      </c>
      <c r="AJ898" s="110">
        <v>2010</v>
      </c>
      <c r="AK898" s="110" t="s">
        <v>9139</v>
      </c>
    </row>
    <row r="899" spans="1:37" ht="15.75" customHeight="1" x14ac:dyDescent="0.25">
      <c r="A899" s="461"/>
      <c r="B899" s="462"/>
      <c r="C899" s="462"/>
      <c r="D899" s="462"/>
      <c r="E899" s="462"/>
      <c r="F899" s="462"/>
      <c r="G899" s="462"/>
      <c r="H899" s="462"/>
      <c r="I899" s="462"/>
      <c r="J899" s="462"/>
      <c r="K899" s="462"/>
      <c r="L899" s="462"/>
      <c r="M899" s="462"/>
      <c r="N899" s="462"/>
      <c r="O899" s="462"/>
      <c r="P899" s="462"/>
      <c r="Q899" s="462"/>
      <c r="R899" s="462"/>
      <c r="S899" s="462"/>
      <c r="T899" s="462"/>
      <c r="U899" s="462"/>
      <c r="V899" s="462"/>
      <c r="W899" s="462"/>
      <c r="X899" s="463"/>
      <c r="Y899" s="462"/>
      <c r="Z899" s="462"/>
      <c r="AA899" s="462"/>
      <c r="AB899" s="462"/>
      <c r="AC899" s="462"/>
      <c r="AD899" s="462"/>
      <c r="AE899" s="462"/>
      <c r="AF899" s="462"/>
      <c r="AG899" s="462"/>
      <c r="AH899" s="462"/>
      <c r="AI899" s="462"/>
      <c r="AJ899" s="462"/>
      <c r="AK899" s="462"/>
    </row>
    <row r="900" spans="1:37" ht="28.5" customHeight="1" x14ac:dyDescent="0.25">
      <c r="A900" s="459">
        <v>72</v>
      </c>
      <c r="B900" s="459"/>
      <c r="C900" s="445" t="s">
        <v>9445</v>
      </c>
      <c r="D900" s="410" t="s">
        <v>8182</v>
      </c>
      <c r="E900" s="110" t="s">
        <v>9446</v>
      </c>
      <c r="F900" s="110">
        <v>0.222</v>
      </c>
      <c r="G900" s="110">
        <v>2010</v>
      </c>
      <c r="H900" s="110" t="s">
        <v>1198</v>
      </c>
      <c r="I900" s="110">
        <v>7</v>
      </c>
      <c r="J900" s="110" t="s">
        <v>7725</v>
      </c>
      <c r="K900" s="110" t="s">
        <v>7822</v>
      </c>
      <c r="L900" s="110">
        <v>7</v>
      </c>
      <c r="M900" s="110"/>
      <c r="N900" s="99"/>
      <c r="O900" s="99"/>
      <c r="P900" s="99"/>
      <c r="Q900" s="99"/>
      <c r="R900" s="110"/>
      <c r="S900" s="110"/>
      <c r="T900" s="110"/>
      <c r="U900" s="99"/>
      <c r="V900" s="99"/>
      <c r="W900" s="99"/>
      <c r="X900" s="436"/>
      <c r="Y900" s="110"/>
      <c r="Z900" s="99"/>
      <c r="AA900" s="99"/>
      <c r="AB900" s="99"/>
      <c r="AC900" s="99"/>
      <c r="AD900" s="99"/>
      <c r="AE900" s="99"/>
      <c r="AF900" s="99"/>
      <c r="AG900" s="99"/>
      <c r="AH900" s="110"/>
      <c r="AI900" s="110"/>
      <c r="AJ900" s="110"/>
      <c r="AK900" s="110"/>
    </row>
    <row r="901" spans="1:37" ht="28.5" customHeight="1" x14ac:dyDescent="0.25">
      <c r="A901" s="459"/>
      <c r="B901" s="110"/>
      <c r="C901" s="445"/>
      <c r="D901" s="410"/>
      <c r="E901" s="99"/>
      <c r="F901" s="99"/>
      <c r="G901" s="99"/>
      <c r="H901" s="99"/>
      <c r="I901" s="99"/>
      <c r="J901" s="99"/>
      <c r="K901" s="99"/>
      <c r="L901" s="99"/>
      <c r="M901" s="99"/>
      <c r="N901" s="99"/>
      <c r="O901" s="99"/>
      <c r="P901" s="99"/>
      <c r="Q901" s="99"/>
      <c r="R901" s="110" t="s">
        <v>9447</v>
      </c>
      <c r="S901" s="110" t="s">
        <v>9448</v>
      </c>
      <c r="T901" s="99">
        <v>2011</v>
      </c>
      <c r="U901" s="110" t="s">
        <v>975</v>
      </c>
      <c r="V901" s="110">
        <v>250</v>
      </c>
      <c r="W901" s="110"/>
      <c r="X901" s="409"/>
      <c r="Y901" s="110"/>
      <c r="Z901" s="99"/>
      <c r="AA901" s="99"/>
      <c r="AB901" s="99"/>
      <c r="AC901" s="99"/>
      <c r="AD901" s="99"/>
      <c r="AE901" s="99"/>
      <c r="AF901" s="99"/>
      <c r="AG901" s="99"/>
      <c r="AH901" s="110"/>
      <c r="AI901" s="110"/>
      <c r="AJ901" s="110"/>
      <c r="AK901" s="110"/>
    </row>
    <row r="902" spans="1:37" ht="28.5" customHeight="1" x14ac:dyDescent="0.25">
      <c r="A902" s="459"/>
      <c r="B902" s="110"/>
      <c r="C902" s="445"/>
      <c r="D902" s="410"/>
      <c r="E902" s="99"/>
      <c r="F902" s="99"/>
      <c r="G902" s="99"/>
      <c r="H902" s="99"/>
      <c r="I902" s="99"/>
      <c r="J902" s="99"/>
      <c r="K902" s="99"/>
      <c r="L902" s="99"/>
      <c r="M902" s="99"/>
      <c r="N902" s="99"/>
      <c r="O902" s="99"/>
      <c r="P902" s="99"/>
      <c r="Q902" s="99"/>
      <c r="R902" s="110"/>
      <c r="S902" s="110"/>
      <c r="T902" s="110"/>
      <c r="U902" s="99"/>
      <c r="V902" s="99"/>
      <c r="W902" s="99" t="s">
        <v>8559</v>
      </c>
      <c r="X902" s="436">
        <f>Z902+AI902</f>
        <v>0.33900000000000002</v>
      </c>
      <c r="Y902" s="110" t="s">
        <v>9449</v>
      </c>
      <c r="Z902" s="110">
        <v>0.314</v>
      </c>
      <c r="AA902" s="110">
        <v>2012</v>
      </c>
      <c r="AB902" s="110" t="s">
        <v>9450</v>
      </c>
      <c r="AC902" s="110">
        <v>12</v>
      </c>
      <c r="AD902" s="110" t="s">
        <v>7725</v>
      </c>
      <c r="AE902" s="110" t="s">
        <v>7725</v>
      </c>
      <c r="AF902" s="110">
        <v>12</v>
      </c>
      <c r="AG902" s="110" t="s">
        <v>8559</v>
      </c>
      <c r="AH902" s="110" t="s">
        <v>9451</v>
      </c>
      <c r="AI902" s="110">
        <v>2.5000000000000001E-2</v>
      </c>
      <c r="AJ902" s="110">
        <v>2012</v>
      </c>
      <c r="AK902" s="110" t="s">
        <v>77</v>
      </c>
    </row>
    <row r="903" spans="1:37" ht="28.5" customHeight="1" x14ac:dyDescent="0.25">
      <c r="A903" s="459"/>
      <c r="B903" s="110"/>
      <c r="C903" s="445"/>
      <c r="D903" s="410"/>
      <c r="E903" s="99"/>
      <c r="F903" s="99"/>
      <c r="G903" s="99"/>
      <c r="H903" s="99"/>
      <c r="I903" s="99"/>
      <c r="J903" s="99"/>
      <c r="K903" s="99"/>
      <c r="L903" s="99"/>
      <c r="M903" s="99"/>
      <c r="N903" s="99"/>
      <c r="O903" s="99"/>
      <c r="P903" s="99"/>
      <c r="Q903" s="99"/>
      <c r="R903" s="110"/>
      <c r="S903" s="110"/>
      <c r="T903" s="110"/>
      <c r="U903" s="99"/>
      <c r="V903" s="99"/>
      <c r="W903" s="99" t="s">
        <v>8559</v>
      </c>
      <c r="X903" s="436">
        <f>Z903+AI903</f>
        <v>0.22</v>
      </c>
      <c r="Y903" s="110" t="s">
        <v>9452</v>
      </c>
      <c r="Z903" s="110">
        <v>0.2</v>
      </c>
      <c r="AA903" s="110">
        <v>2012</v>
      </c>
      <c r="AB903" s="110" t="s">
        <v>9453</v>
      </c>
      <c r="AC903" s="110">
        <v>7</v>
      </c>
      <c r="AD903" s="110" t="s">
        <v>7725</v>
      </c>
      <c r="AE903" s="110" t="s">
        <v>7725</v>
      </c>
      <c r="AF903" s="110">
        <v>7</v>
      </c>
      <c r="AG903" s="110" t="s">
        <v>8559</v>
      </c>
      <c r="AH903" s="110" t="s">
        <v>9454</v>
      </c>
      <c r="AI903" s="110">
        <v>0.02</v>
      </c>
      <c r="AJ903" s="110">
        <v>2012</v>
      </c>
      <c r="AK903" s="110" t="s">
        <v>77</v>
      </c>
    </row>
    <row r="904" spans="1:37" ht="15.75" customHeight="1" x14ac:dyDescent="0.25">
      <c r="A904" s="461"/>
      <c r="B904" s="462"/>
      <c r="C904" s="462"/>
      <c r="D904" s="462"/>
      <c r="E904" s="462"/>
      <c r="F904" s="462"/>
      <c r="G904" s="462"/>
      <c r="H904" s="462"/>
      <c r="I904" s="462"/>
      <c r="J904" s="462"/>
      <c r="K904" s="462"/>
      <c r="L904" s="462"/>
      <c r="M904" s="462"/>
      <c r="N904" s="462"/>
      <c r="O904" s="462"/>
      <c r="P904" s="462"/>
      <c r="Q904" s="462"/>
      <c r="R904" s="462"/>
      <c r="S904" s="462"/>
      <c r="T904" s="462"/>
      <c r="U904" s="462"/>
      <c r="V904" s="462"/>
      <c r="W904" s="462"/>
      <c r="X904" s="463"/>
      <c r="Y904" s="462"/>
      <c r="Z904" s="462"/>
      <c r="AA904" s="462"/>
      <c r="AB904" s="462"/>
      <c r="AC904" s="462"/>
      <c r="AD904" s="462"/>
      <c r="AE904" s="462"/>
      <c r="AF904" s="462"/>
      <c r="AG904" s="462"/>
      <c r="AH904" s="462"/>
      <c r="AI904" s="462"/>
      <c r="AJ904" s="462"/>
      <c r="AK904" s="462"/>
    </row>
    <row r="905" spans="1:37" ht="28.5" customHeight="1" x14ac:dyDescent="0.25">
      <c r="A905" s="459">
        <v>73</v>
      </c>
      <c r="B905" s="459"/>
      <c r="C905" s="445" t="s">
        <v>9455</v>
      </c>
      <c r="D905" s="410" t="s">
        <v>8717</v>
      </c>
      <c r="E905" s="110" t="s">
        <v>9456</v>
      </c>
      <c r="F905" s="110">
        <v>0.124</v>
      </c>
      <c r="G905" s="110">
        <v>2013</v>
      </c>
      <c r="H905" s="110" t="s">
        <v>1193</v>
      </c>
      <c r="I905" s="110" t="s">
        <v>7725</v>
      </c>
      <c r="J905" s="110" t="s">
        <v>7725</v>
      </c>
      <c r="K905" s="110">
        <v>5</v>
      </c>
      <c r="L905" s="110">
        <v>5</v>
      </c>
      <c r="M905" s="110"/>
      <c r="N905" s="99"/>
      <c r="O905" s="99"/>
      <c r="P905" s="99"/>
      <c r="Q905" s="99"/>
      <c r="R905" s="110"/>
      <c r="S905" s="110"/>
      <c r="T905" s="110"/>
      <c r="U905" s="99"/>
      <c r="V905" s="99"/>
      <c r="W905" s="99"/>
      <c r="X905" s="436"/>
      <c r="Y905" s="110"/>
      <c r="Z905" s="99"/>
      <c r="AA905" s="99"/>
      <c r="AB905" s="99"/>
      <c r="AC905" s="99"/>
      <c r="AD905" s="99"/>
      <c r="AE905" s="99"/>
      <c r="AF905" s="99"/>
      <c r="AG905" s="99"/>
      <c r="AH905" s="110"/>
      <c r="AI905" s="110"/>
      <c r="AJ905" s="110"/>
      <c r="AK905" s="110"/>
    </row>
    <row r="906" spans="1:37" ht="28.5" customHeight="1" x14ac:dyDescent="0.25">
      <c r="A906" s="459"/>
      <c r="B906" s="110"/>
      <c r="C906" s="445"/>
      <c r="D906" s="410"/>
      <c r="E906" s="99"/>
      <c r="F906" s="99"/>
      <c r="G906" s="99"/>
      <c r="H906" s="99"/>
      <c r="I906" s="99"/>
      <c r="J906" s="99"/>
      <c r="K906" s="99"/>
      <c r="L906" s="99"/>
      <c r="M906" s="99"/>
      <c r="N906" s="99"/>
      <c r="O906" s="99"/>
      <c r="P906" s="99"/>
      <c r="Q906" s="99"/>
      <c r="R906" s="110" t="s">
        <v>9457</v>
      </c>
      <c r="S906" s="110" t="s">
        <v>9458</v>
      </c>
      <c r="T906" s="99">
        <v>2013</v>
      </c>
      <c r="U906" s="110" t="s">
        <v>1073</v>
      </c>
      <c r="V906" s="110">
        <v>100</v>
      </c>
      <c r="W906" s="110"/>
      <c r="X906" s="409"/>
      <c r="Y906" s="110"/>
      <c r="Z906" s="99"/>
      <c r="AA906" s="99"/>
      <c r="AB906" s="99"/>
      <c r="AC906" s="99"/>
      <c r="AD906" s="99"/>
      <c r="AE906" s="99"/>
      <c r="AF906" s="99"/>
      <c r="AG906" s="99"/>
      <c r="AH906" s="110"/>
      <c r="AI906" s="110"/>
      <c r="AJ906" s="110"/>
      <c r="AK906" s="110"/>
    </row>
    <row r="907" spans="1:37" ht="28.5" customHeight="1" x14ac:dyDescent="0.25">
      <c r="A907" s="459"/>
      <c r="B907" s="110"/>
      <c r="C907" s="445"/>
      <c r="D907" s="410"/>
      <c r="E907" s="99"/>
      <c r="F907" s="99"/>
      <c r="G907" s="99"/>
      <c r="H907" s="99"/>
      <c r="I907" s="99"/>
      <c r="J907" s="99"/>
      <c r="K907" s="99"/>
      <c r="L907" s="99"/>
      <c r="M907" s="99"/>
      <c r="N907" s="99"/>
      <c r="O907" s="99"/>
      <c r="P907" s="99"/>
      <c r="Q907" s="99"/>
      <c r="R907" s="110"/>
      <c r="S907" s="110"/>
      <c r="T907" s="110"/>
      <c r="U907" s="99"/>
      <c r="V907" s="99"/>
      <c r="W907" s="99" t="s">
        <v>9459</v>
      </c>
      <c r="X907" s="436">
        <f>Z907+AI907</f>
        <v>0.20799999999999999</v>
      </c>
      <c r="Y907" s="110" t="s">
        <v>9460</v>
      </c>
      <c r="Z907" s="110">
        <v>0.20799999999999999</v>
      </c>
      <c r="AA907" s="110">
        <v>2013</v>
      </c>
      <c r="AB907" s="110" t="s">
        <v>9461</v>
      </c>
      <c r="AC907" s="110" t="s">
        <v>7725</v>
      </c>
      <c r="AD907" s="110" t="s">
        <v>7725</v>
      </c>
      <c r="AE907" s="110">
        <v>11</v>
      </c>
      <c r="AF907" s="110">
        <v>11</v>
      </c>
      <c r="AG907" s="110"/>
      <c r="AH907" s="110"/>
      <c r="AI907" s="110"/>
      <c r="AJ907" s="110"/>
      <c r="AK907" s="110"/>
    </row>
    <row r="908" spans="1:37" ht="15.75" customHeight="1" x14ac:dyDescent="0.25">
      <c r="A908" s="461"/>
      <c r="B908" s="462"/>
      <c r="C908" s="462"/>
      <c r="D908" s="462"/>
      <c r="E908" s="462"/>
      <c r="F908" s="462"/>
      <c r="G908" s="462"/>
      <c r="H908" s="462"/>
      <c r="I908" s="462"/>
      <c r="J908" s="462"/>
      <c r="K908" s="462"/>
      <c r="L908" s="462"/>
      <c r="M908" s="462"/>
      <c r="N908" s="462"/>
      <c r="O908" s="462"/>
      <c r="P908" s="462"/>
      <c r="Q908" s="462"/>
      <c r="R908" s="462"/>
      <c r="S908" s="462"/>
      <c r="T908" s="462"/>
      <c r="U908" s="462"/>
      <c r="V908" s="462"/>
      <c r="W908" s="462"/>
      <c r="X908" s="463"/>
      <c r="Y908" s="462"/>
      <c r="Z908" s="462"/>
      <c r="AA908" s="462"/>
      <c r="AB908" s="462"/>
      <c r="AC908" s="462"/>
      <c r="AD908" s="462"/>
      <c r="AE908" s="462"/>
      <c r="AF908" s="462"/>
      <c r="AG908" s="462"/>
      <c r="AH908" s="462"/>
      <c r="AI908" s="462"/>
      <c r="AJ908" s="462"/>
      <c r="AK908" s="462"/>
    </row>
    <row r="909" spans="1:37" ht="28.5" customHeight="1" x14ac:dyDescent="0.25">
      <c r="A909" s="459">
        <v>74</v>
      </c>
      <c r="B909" s="459"/>
      <c r="C909" s="459" t="s">
        <v>9462</v>
      </c>
      <c r="D909" s="410" t="s">
        <v>8014</v>
      </c>
      <c r="E909" s="110" t="s">
        <v>9463</v>
      </c>
      <c r="F909" s="110">
        <v>8.0000000000000002E-3</v>
      </c>
      <c r="G909" s="110">
        <v>2014</v>
      </c>
      <c r="H909" s="110" t="s">
        <v>7843</v>
      </c>
      <c r="I909" s="110" t="s">
        <v>7725</v>
      </c>
      <c r="J909" s="110" t="s">
        <v>7725</v>
      </c>
      <c r="K909" s="110">
        <v>2</v>
      </c>
      <c r="L909" s="110">
        <v>2</v>
      </c>
      <c r="M909" s="110"/>
      <c r="N909" s="110" t="s">
        <v>9464</v>
      </c>
      <c r="O909" s="110">
        <v>0.33</v>
      </c>
      <c r="P909" s="110">
        <v>2014</v>
      </c>
      <c r="Q909" s="110" t="s">
        <v>9465</v>
      </c>
      <c r="R909" s="110"/>
      <c r="S909" s="110"/>
      <c r="T909" s="110"/>
      <c r="U909" s="99"/>
      <c r="V909" s="99"/>
      <c r="W909" s="99"/>
      <c r="X909" s="436"/>
      <c r="Y909" s="110"/>
      <c r="Z909" s="99"/>
      <c r="AA909" s="99"/>
      <c r="AB909" s="99"/>
      <c r="AC909" s="99"/>
      <c r="AD909" s="99"/>
      <c r="AE909" s="99"/>
      <c r="AF909" s="99"/>
      <c r="AG909" s="99"/>
      <c r="AH909" s="110"/>
      <c r="AI909" s="110"/>
      <c r="AJ909" s="110"/>
      <c r="AK909" s="110"/>
    </row>
    <row r="910" spans="1:37" ht="28.5" customHeight="1" x14ac:dyDescent="0.25">
      <c r="A910" s="459"/>
      <c r="B910" s="110"/>
      <c r="C910" s="445"/>
      <c r="D910" s="410"/>
      <c r="E910" s="99"/>
      <c r="F910" s="99"/>
      <c r="G910" s="99"/>
      <c r="H910" s="99"/>
      <c r="I910" s="99"/>
      <c r="J910" s="99"/>
      <c r="K910" s="99"/>
      <c r="L910" s="99"/>
      <c r="M910" s="99"/>
      <c r="N910" s="99"/>
      <c r="O910" s="99"/>
      <c r="P910" s="99"/>
      <c r="Q910" s="99"/>
      <c r="R910" s="110" t="s">
        <v>9466</v>
      </c>
      <c r="S910" s="110" t="s">
        <v>9467</v>
      </c>
      <c r="T910" s="99">
        <v>2014</v>
      </c>
      <c r="U910" s="110" t="s">
        <v>1073</v>
      </c>
      <c r="V910" s="110">
        <v>100</v>
      </c>
      <c r="W910" s="110"/>
      <c r="X910" s="409"/>
      <c r="Y910" s="110"/>
      <c r="Z910" s="99"/>
      <c r="AA910" s="99"/>
      <c r="AB910" s="99"/>
      <c r="AC910" s="99"/>
      <c r="AD910" s="99"/>
      <c r="AE910" s="99"/>
      <c r="AF910" s="99"/>
      <c r="AG910" s="99"/>
      <c r="AH910" s="110"/>
      <c r="AI910" s="110"/>
      <c r="AJ910" s="110"/>
      <c r="AK910" s="110"/>
    </row>
    <row r="911" spans="1:37" ht="28.5" customHeight="1" x14ac:dyDescent="0.25">
      <c r="A911" s="459"/>
      <c r="B911" s="110"/>
      <c r="C911" s="445"/>
      <c r="D911" s="410"/>
      <c r="E911" s="99"/>
      <c r="F911" s="99"/>
      <c r="G911" s="99"/>
      <c r="H911" s="99"/>
      <c r="I911" s="99"/>
      <c r="J911" s="99"/>
      <c r="K911" s="99"/>
      <c r="L911" s="99"/>
      <c r="M911" s="99"/>
      <c r="N911" s="99"/>
      <c r="O911" s="99"/>
      <c r="P911" s="99"/>
      <c r="Q911" s="99"/>
      <c r="R911" s="110"/>
      <c r="S911" s="110"/>
      <c r="T911" s="110"/>
      <c r="U911" s="99"/>
      <c r="V911" s="99"/>
      <c r="W911" s="99" t="s">
        <v>8104</v>
      </c>
      <c r="X911" s="436">
        <f>Z911+AI911</f>
        <v>0.11799999999999999</v>
      </c>
      <c r="Y911" s="110" t="s">
        <v>9468</v>
      </c>
      <c r="Z911" s="110">
        <v>0.11799999999999999</v>
      </c>
      <c r="AA911" s="110">
        <v>2014</v>
      </c>
      <c r="AB911" s="110" t="s">
        <v>999</v>
      </c>
      <c r="AC911" s="110" t="s">
        <v>7725</v>
      </c>
      <c r="AD911" s="110" t="s">
        <v>7725</v>
      </c>
      <c r="AE911" s="110">
        <v>5</v>
      </c>
      <c r="AF911" s="110">
        <v>5</v>
      </c>
      <c r="AG911" s="110"/>
      <c r="AH911" s="110"/>
      <c r="AI911" s="110"/>
      <c r="AJ911" s="110"/>
      <c r="AK911" s="110"/>
    </row>
    <row r="912" spans="1:37" ht="28.5" customHeight="1" x14ac:dyDescent="0.25">
      <c r="A912" s="459"/>
      <c r="B912" s="110"/>
      <c r="C912" s="445"/>
      <c r="D912" s="410"/>
      <c r="E912" s="99"/>
      <c r="F912" s="99"/>
      <c r="G912" s="99"/>
      <c r="H912" s="99"/>
      <c r="I912" s="99"/>
      <c r="J912" s="99"/>
      <c r="K912" s="99"/>
      <c r="L912" s="99"/>
      <c r="M912" s="99"/>
      <c r="N912" s="99"/>
      <c r="O912" s="99"/>
      <c r="P912" s="99"/>
      <c r="Q912" s="99"/>
      <c r="R912" s="110"/>
      <c r="S912" s="110"/>
      <c r="T912" s="110"/>
      <c r="U912" s="99"/>
      <c r="V912" s="99"/>
      <c r="W912" s="99" t="s">
        <v>8104</v>
      </c>
      <c r="X912" s="436">
        <f>Z912+AI912</f>
        <v>0.10100000000000001</v>
      </c>
      <c r="Y912" s="110" t="s">
        <v>9469</v>
      </c>
      <c r="Z912" s="110">
        <v>0.10100000000000001</v>
      </c>
      <c r="AA912" s="110">
        <v>2014</v>
      </c>
      <c r="AB912" s="110" t="s">
        <v>9470</v>
      </c>
      <c r="AC912" s="110" t="s">
        <v>7725</v>
      </c>
      <c r="AD912" s="110" t="s">
        <v>7725</v>
      </c>
      <c r="AE912" s="110">
        <v>5</v>
      </c>
      <c r="AF912" s="110">
        <v>5</v>
      </c>
      <c r="AG912" s="110"/>
      <c r="AH912" s="110"/>
      <c r="AI912" s="110"/>
      <c r="AJ912" s="110"/>
      <c r="AK912" s="110"/>
    </row>
    <row r="913" spans="1:37" ht="66" customHeight="1" x14ac:dyDescent="0.25">
      <c r="A913" s="459"/>
      <c r="B913" s="110"/>
      <c r="C913" s="445"/>
      <c r="D913" s="410"/>
      <c r="E913" s="99"/>
      <c r="F913" s="99"/>
      <c r="G913" s="99"/>
      <c r="H913" s="99"/>
      <c r="I913" s="99"/>
      <c r="J913" s="99"/>
      <c r="K913" s="99"/>
      <c r="L913" s="99"/>
      <c r="M913" s="99"/>
      <c r="N913" s="99"/>
      <c r="O913" s="99"/>
      <c r="P913" s="99"/>
      <c r="Q913" s="99"/>
      <c r="R913" s="110"/>
      <c r="S913" s="110"/>
      <c r="T913" s="110"/>
      <c r="U913" s="99"/>
      <c r="V913" s="99"/>
      <c r="W913" s="99" t="s">
        <v>8104</v>
      </c>
      <c r="X913" s="436" t="str">
        <f>Z913</f>
        <v>1.212</v>
      </c>
      <c r="Y913" s="110" t="s">
        <v>9471</v>
      </c>
      <c r="Z913" s="110" t="s">
        <v>9472</v>
      </c>
      <c r="AA913" s="110" t="s">
        <v>9473</v>
      </c>
      <c r="AB913" s="110" t="s">
        <v>9474</v>
      </c>
      <c r="AC913" s="110">
        <v>32</v>
      </c>
      <c r="AD913" s="110" t="s">
        <v>7725</v>
      </c>
      <c r="AE913" s="110">
        <f>5+5</f>
        <v>10</v>
      </c>
      <c r="AF913" s="110">
        <v>42</v>
      </c>
      <c r="AG913" s="110"/>
      <c r="AH913" s="110"/>
      <c r="AI913" s="110"/>
      <c r="AJ913" s="110"/>
      <c r="AK913" s="110"/>
    </row>
    <row r="914" spans="1:37" ht="28.5" customHeight="1" x14ac:dyDescent="0.25">
      <c r="A914" s="459"/>
      <c r="B914" s="110"/>
      <c r="C914" s="445"/>
      <c r="D914" s="410"/>
      <c r="E914" s="99"/>
      <c r="F914" s="99"/>
      <c r="G914" s="99"/>
      <c r="H914" s="99"/>
      <c r="I914" s="99"/>
      <c r="J914" s="99"/>
      <c r="K914" s="99"/>
      <c r="L914" s="99"/>
      <c r="M914" s="99"/>
      <c r="N914" s="99"/>
      <c r="O914" s="99"/>
      <c r="P914" s="99"/>
      <c r="Q914" s="99"/>
      <c r="R914" s="110"/>
      <c r="S914" s="110"/>
      <c r="T914" s="110"/>
      <c r="U914" s="99"/>
      <c r="V914" s="99"/>
      <c r="W914" s="99" t="s">
        <v>8104</v>
      </c>
      <c r="X914" s="436">
        <f>Z914+AI914</f>
        <v>0.442</v>
      </c>
      <c r="Y914" s="110" t="s">
        <v>9475</v>
      </c>
      <c r="Z914" s="110">
        <v>0.442</v>
      </c>
      <c r="AA914" s="110">
        <v>2014</v>
      </c>
      <c r="AB914" s="110" t="s">
        <v>9476</v>
      </c>
      <c r="AC914" s="110">
        <v>14</v>
      </c>
      <c r="AD914" s="110" t="s">
        <v>7725</v>
      </c>
      <c r="AE914" s="110">
        <v>4</v>
      </c>
      <c r="AF914" s="110">
        <v>17</v>
      </c>
      <c r="AG914" s="110"/>
      <c r="AH914" s="110"/>
      <c r="AI914" s="110"/>
      <c r="AJ914" s="110"/>
      <c r="AK914" s="110"/>
    </row>
    <row r="915" spans="1:37" ht="28.5" customHeight="1" x14ac:dyDescent="0.25">
      <c r="A915" s="459"/>
      <c r="B915" s="110"/>
      <c r="C915" s="445"/>
      <c r="D915" s="410" t="s">
        <v>9477</v>
      </c>
      <c r="E915" s="110" t="s">
        <v>9478</v>
      </c>
      <c r="F915" s="110">
        <v>0.48</v>
      </c>
      <c r="G915" s="110">
        <v>2016</v>
      </c>
      <c r="H915" s="110" t="s">
        <v>9479</v>
      </c>
      <c r="I915" s="110" t="s">
        <v>7725</v>
      </c>
      <c r="J915" s="110" t="s">
        <v>7725</v>
      </c>
      <c r="K915" s="110">
        <v>17</v>
      </c>
      <c r="L915" s="110">
        <v>17</v>
      </c>
      <c r="M915" s="110"/>
      <c r="N915" s="99"/>
      <c r="O915" s="99"/>
      <c r="P915" s="99"/>
      <c r="Q915" s="99"/>
      <c r="R915" s="110"/>
      <c r="S915" s="110"/>
      <c r="T915" s="110"/>
      <c r="U915" s="99"/>
      <c r="V915" s="99"/>
      <c r="W915" s="99"/>
      <c r="X915" s="436"/>
      <c r="Y915" s="110"/>
      <c r="Z915" s="99"/>
      <c r="AA915" s="99"/>
      <c r="AB915" s="99"/>
      <c r="AC915" s="99"/>
      <c r="AD915" s="99"/>
      <c r="AE915" s="99"/>
      <c r="AF915" s="99"/>
      <c r="AG915" s="99"/>
      <c r="AH915" s="110"/>
      <c r="AI915" s="110"/>
      <c r="AJ915" s="110"/>
      <c r="AK915" s="110"/>
    </row>
    <row r="916" spans="1:37" ht="28.5" customHeight="1" x14ac:dyDescent="0.25">
      <c r="A916" s="459"/>
      <c r="B916" s="110"/>
      <c r="C916" s="445"/>
      <c r="D916" s="410"/>
      <c r="E916" s="99"/>
      <c r="F916" s="99"/>
      <c r="G916" s="99"/>
      <c r="H916" s="99"/>
      <c r="I916" s="99"/>
      <c r="J916" s="99"/>
      <c r="K916" s="99"/>
      <c r="L916" s="99"/>
      <c r="M916" s="99"/>
      <c r="N916" s="99"/>
      <c r="O916" s="99"/>
      <c r="P916" s="99"/>
      <c r="Q916" s="99"/>
      <c r="R916" s="110" t="s">
        <v>9480</v>
      </c>
      <c r="S916" s="110" t="s">
        <v>9481</v>
      </c>
      <c r="T916" s="99">
        <v>2017</v>
      </c>
      <c r="U916" s="110" t="s">
        <v>1073</v>
      </c>
      <c r="V916" s="110">
        <v>100</v>
      </c>
      <c r="W916" s="110"/>
      <c r="X916" s="436"/>
      <c r="Y916" s="110"/>
      <c r="Z916" s="99"/>
      <c r="AA916" s="99"/>
      <c r="AB916" s="99"/>
      <c r="AC916" s="99"/>
      <c r="AD916" s="99"/>
      <c r="AE916" s="99"/>
      <c r="AF916" s="99"/>
      <c r="AG916" s="99"/>
      <c r="AH916" s="110"/>
      <c r="AI916" s="110"/>
      <c r="AJ916" s="110"/>
      <c r="AK916" s="110"/>
    </row>
    <row r="917" spans="1:37" ht="28.5" customHeight="1" x14ac:dyDescent="0.25">
      <c r="A917" s="459"/>
      <c r="B917" s="110"/>
      <c r="C917" s="445"/>
      <c r="D917" s="410"/>
      <c r="E917" s="99"/>
      <c r="F917" s="99"/>
      <c r="G917" s="99"/>
      <c r="H917" s="99"/>
      <c r="I917" s="99"/>
      <c r="J917" s="99"/>
      <c r="K917" s="99"/>
      <c r="L917" s="99"/>
      <c r="M917" s="99"/>
      <c r="N917" s="99"/>
      <c r="O917" s="99"/>
      <c r="P917" s="99"/>
      <c r="Q917" s="99"/>
      <c r="R917" s="110"/>
      <c r="S917" s="110"/>
      <c r="T917" s="110"/>
      <c r="U917" s="99"/>
      <c r="V917" s="99"/>
      <c r="W917" s="99" t="s">
        <v>9482</v>
      </c>
      <c r="X917" s="436">
        <f>Z917+AI917</f>
        <v>0.27</v>
      </c>
      <c r="Y917" s="110" t="s">
        <v>9483</v>
      </c>
      <c r="Z917" s="110">
        <v>0.27</v>
      </c>
      <c r="AA917" s="110" t="s">
        <v>9484</v>
      </c>
      <c r="AB917" s="110" t="s">
        <v>8440</v>
      </c>
      <c r="AC917" s="110" t="s">
        <v>7725</v>
      </c>
      <c r="AD917" s="110" t="s">
        <v>7725</v>
      </c>
      <c r="AE917" s="110">
        <f>3+7</f>
        <v>10</v>
      </c>
      <c r="AF917" s="110">
        <v>10</v>
      </c>
      <c r="AG917" s="110"/>
      <c r="AH917" s="110"/>
      <c r="AI917" s="110"/>
      <c r="AJ917" s="110"/>
      <c r="AK917" s="110"/>
    </row>
    <row r="918" spans="1:37" ht="28.5" customHeight="1" x14ac:dyDescent="0.25">
      <c r="A918" s="459"/>
      <c r="B918" s="110"/>
      <c r="C918" s="445"/>
      <c r="D918" s="410"/>
      <c r="E918" s="99"/>
      <c r="F918" s="99"/>
      <c r="G918" s="99"/>
      <c r="H918" s="99"/>
      <c r="I918" s="99"/>
      <c r="J918" s="99"/>
      <c r="K918" s="99"/>
      <c r="L918" s="99"/>
      <c r="M918" s="99"/>
      <c r="N918" s="99"/>
      <c r="O918" s="99"/>
      <c r="P918" s="99"/>
      <c r="Q918" s="99"/>
      <c r="R918" s="110"/>
      <c r="S918" s="110"/>
      <c r="T918" s="110"/>
      <c r="U918" s="99"/>
      <c r="V918" s="99"/>
      <c r="W918" s="99" t="s">
        <v>9482</v>
      </c>
      <c r="X918" s="436">
        <f>Z918+AI918</f>
        <v>0.372</v>
      </c>
      <c r="Y918" s="110" t="s">
        <v>9483</v>
      </c>
      <c r="Z918" s="110">
        <v>0.372</v>
      </c>
      <c r="AA918" s="110">
        <v>1988</v>
      </c>
      <c r="AB918" s="110" t="s">
        <v>9485</v>
      </c>
      <c r="AC918" s="110">
        <v>4</v>
      </c>
      <c r="AD918" s="110" t="s">
        <v>7725</v>
      </c>
      <c r="AE918" s="110">
        <v>7</v>
      </c>
      <c r="AF918" s="110">
        <v>11</v>
      </c>
      <c r="AG918" s="110"/>
      <c r="AH918" s="110"/>
      <c r="AI918" s="110"/>
      <c r="AJ918" s="110"/>
      <c r="AK918" s="110"/>
    </row>
    <row r="919" spans="1:37" ht="15.75" customHeight="1" x14ac:dyDescent="0.25">
      <c r="A919" s="461"/>
      <c r="B919" s="462"/>
      <c r="C919" s="462"/>
      <c r="D919" s="462"/>
      <c r="E919" s="462"/>
      <c r="F919" s="462"/>
      <c r="G919" s="462"/>
      <c r="H919" s="462"/>
      <c r="I919" s="462"/>
      <c r="J919" s="462"/>
      <c r="K919" s="462"/>
      <c r="L919" s="462"/>
      <c r="M919" s="462"/>
      <c r="N919" s="462"/>
      <c r="O919" s="462"/>
      <c r="P919" s="462"/>
      <c r="Q919" s="462"/>
      <c r="R919" s="462"/>
      <c r="S919" s="462"/>
      <c r="T919" s="462"/>
      <c r="U919" s="462"/>
      <c r="V919" s="462"/>
      <c r="W919" s="462"/>
      <c r="X919" s="463"/>
      <c r="Y919" s="462"/>
      <c r="Z919" s="462"/>
      <c r="AA919" s="462"/>
      <c r="AB919" s="462"/>
      <c r="AC919" s="462"/>
      <c r="AD919" s="462"/>
      <c r="AE919" s="462"/>
      <c r="AF919" s="462"/>
      <c r="AG919" s="462"/>
      <c r="AH919" s="462"/>
      <c r="AI919" s="462"/>
      <c r="AJ919" s="462"/>
      <c r="AK919" s="462"/>
    </row>
    <row r="920" spans="1:37" ht="28.5" customHeight="1" x14ac:dyDescent="0.25">
      <c r="A920" s="459">
        <v>75</v>
      </c>
      <c r="B920" s="459"/>
      <c r="C920" s="445" t="s">
        <v>9486</v>
      </c>
      <c r="D920" s="410" t="s">
        <v>7990</v>
      </c>
      <c r="E920" s="110" t="s">
        <v>9487</v>
      </c>
      <c r="F920" s="110">
        <v>0.40600000000000003</v>
      </c>
      <c r="G920" s="110">
        <v>2015</v>
      </c>
      <c r="H920" s="110" t="s">
        <v>9488</v>
      </c>
      <c r="I920" s="110" t="s">
        <v>7725</v>
      </c>
      <c r="J920" s="110" t="s">
        <v>7725</v>
      </c>
      <c r="K920" s="110">
        <v>9</v>
      </c>
      <c r="L920" s="110">
        <v>9</v>
      </c>
      <c r="M920" s="110" t="s">
        <v>9489</v>
      </c>
      <c r="N920" s="110" t="s">
        <v>9490</v>
      </c>
      <c r="O920" s="110">
        <v>0.3</v>
      </c>
      <c r="P920" s="110">
        <v>2015</v>
      </c>
      <c r="Q920" s="110" t="s">
        <v>8152</v>
      </c>
      <c r="R920" s="110"/>
      <c r="S920" s="110"/>
      <c r="T920" s="110"/>
      <c r="U920" s="99"/>
      <c r="V920" s="99"/>
      <c r="W920" s="99"/>
      <c r="X920" s="436"/>
      <c r="Y920" s="110"/>
      <c r="Z920" s="99"/>
      <c r="AA920" s="99"/>
      <c r="AB920" s="99"/>
      <c r="AC920" s="99"/>
      <c r="AD920" s="99"/>
      <c r="AE920" s="99"/>
      <c r="AF920" s="99"/>
      <c r="AG920" s="99"/>
      <c r="AH920" s="110"/>
      <c r="AI920" s="110"/>
      <c r="AJ920" s="110"/>
      <c r="AK920" s="110"/>
    </row>
    <row r="921" spans="1:37" ht="28.5" customHeight="1" x14ac:dyDescent="0.25">
      <c r="A921" s="459"/>
      <c r="B921" s="110"/>
      <c r="C921" s="445"/>
      <c r="D921" s="410" t="s">
        <v>7990</v>
      </c>
      <c r="E921" s="110" t="s">
        <v>9658</v>
      </c>
      <c r="F921" s="110">
        <v>0.88600000000000001</v>
      </c>
      <c r="G921" s="110">
        <v>2015</v>
      </c>
      <c r="H921" s="110" t="s">
        <v>9488</v>
      </c>
      <c r="I921" s="110" t="s">
        <v>7725</v>
      </c>
      <c r="J921" s="110" t="s">
        <v>7725</v>
      </c>
      <c r="K921" s="110">
        <v>20</v>
      </c>
      <c r="L921" s="110">
        <v>20</v>
      </c>
      <c r="M921" s="110" t="s">
        <v>7990</v>
      </c>
      <c r="N921" s="110" t="s">
        <v>9491</v>
      </c>
      <c r="O921" s="110">
        <v>0.1</v>
      </c>
      <c r="P921" s="110">
        <v>2015</v>
      </c>
      <c r="Q921" s="110" t="s">
        <v>9492</v>
      </c>
      <c r="R921" s="110"/>
      <c r="S921" s="110"/>
      <c r="T921" s="110"/>
      <c r="U921" s="99"/>
      <c r="V921" s="99"/>
      <c r="W921" s="99"/>
      <c r="X921" s="436"/>
      <c r="Y921" s="110"/>
      <c r="Z921" s="99"/>
      <c r="AA921" s="99"/>
      <c r="AB921" s="99"/>
      <c r="AC921" s="99"/>
      <c r="AD921" s="99"/>
      <c r="AE921" s="99"/>
      <c r="AF921" s="99"/>
      <c r="AG921" s="99"/>
      <c r="AH921" s="110"/>
      <c r="AI921" s="110"/>
      <c r="AJ921" s="110"/>
      <c r="AK921" s="110"/>
    </row>
    <row r="922" spans="1:37" ht="28.5" customHeight="1" x14ac:dyDescent="0.25">
      <c r="A922" s="459"/>
      <c r="B922" s="110"/>
      <c r="C922" s="445"/>
      <c r="D922" s="410"/>
      <c r="E922" s="99"/>
      <c r="F922" s="99"/>
      <c r="G922" s="99"/>
      <c r="H922" s="99"/>
      <c r="I922" s="99"/>
      <c r="J922" s="99"/>
      <c r="K922" s="99"/>
      <c r="L922" s="99"/>
      <c r="M922" s="99" t="s">
        <v>8153</v>
      </c>
      <c r="N922" s="110" t="s">
        <v>9493</v>
      </c>
      <c r="O922" s="110">
        <v>0.24</v>
      </c>
      <c r="P922" s="110">
        <v>2015</v>
      </c>
      <c r="Q922" s="110" t="s">
        <v>4611</v>
      </c>
      <c r="R922" s="110"/>
      <c r="S922" s="110"/>
      <c r="T922" s="110"/>
      <c r="U922" s="99"/>
      <c r="V922" s="99"/>
      <c r="W922" s="99"/>
      <c r="X922" s="436"/>
      <c r="Y922" s="110"/>
      <c r="Z922" s="99"/>
      <c r="AA922" s="99"/>
      <c r="AB922" s="99"/>
      <c r="AC922" s="99"/>
      <c r="AD922" s="99"/>
      <c r="AE922" s="99"/>
      <c r="AF922" s="99"/>
      <c r="AG922" s="99"/>
      <c r="AH922" s="110"/>
      <c r="AI922" s="110"/>
      <c r="AJ922" s="110"/>
      <c r="AK922" s="110"/>
    </row>
    <row r="923" spans="1:37" ht="28.5" customHeight="1" x14ac:dyDescent="0.25">
      <c r="A923" s="459"/>
      <c r="B923" s="110"/>
      <c r="C923" s="445"/>
      <c r="D923" s="410" t="s">
        <v>9494</v>
      </c>
      <c r="E923" s="110" t="s">
        <v>9494</v>
      </c>
      <c r="F923" s="110">
        <v>7.0000000000000007E-2</v>
      </c>
      <c r="G923" s="110">
        <v>2016</v>
      </c>
      <c r="H923" s="110" t="s">
        <v>7843</v>
      </c>
      <c r="I923" s="110">
        <v>2</v>
      </c>
      <c r="J923" s="110" t="s">
        <v>7725</v>
      </c>
      <c r="K923" s="110" t="s">
        <v>7725</v>
      </c>
      <c r="L923" s="110">
        <v>2</v>
      </c>
      <c r="M923" s="110"/>
      <c r="N923" s="99"/>
      <c r="O923" s="99"/>
      <c r="P923" s="99"/>
      <c r="Q923" s="99"/>
      <c r="R923" s="110"/>
      <c r="S923" s="110"/>
      <c r="T923" s="110"/>
      <c r="U923" s="99"/>
      <c r="V923" s="99"/>
      <c r="W923" s="99"/>
      <c r="X923" s="436"/>
      <c r="Y923" s="110"/>
      <c r="Z923" s="99"/>
      <c r="AA923" s="99"/>
      <c r="AB923" s="99"/>
      <c r="AC923" s="99"/>
      <c r="AD923" s="99"/>
      <c r="AE923" s="99"/>
      <c r="AF923" s="99"/>
      <c r="AG923" s="99"/>
      <c r="AH923" s="110"/>
      <c r="AI923" s="110"/>
      <c r="AJ923" s="110"/>
      <c r="AK923" s="110"/>
    </row>
    <row r="924" spans="1:37" ht="28.5" customHeight="1" x14ac:dyDescent="0.25">
      <c r="A924" s="459"/>
      <c r="B924" s="110"/>
      <c r="C924" s="445"/>
      <c r="D924" s="410"/>
      <c r="E924" s="99"/>
      <c r="F924" s="99"/>
      <c r="G924" s="99"/>
      <c r="H924" s="99"/>
      <c r="I924" s="99"/>
      <c r="J924" s="99"/>
      <c r="K924" s="99"/>
      <c r="L924" s="99"/>
      <c r="M924" s="99"/>
      <c r="N924" s="99"/>
      <c r="O924" s="99"/>
      <c r="P924" s="99"/>
      <c r="Q924" s="99"/>
      <c r="R924" s="110" t="s">
        <v>9495</v>
      </c>
      <c r="S924" s="110" t="s">
        <v>9496</v>
      </c>
      <c r="T924" s="99">
        <v>2016</v>
      </c>
      <c r="U924" s="110" t="s">
        <v>975</v>
      </c>
      <c r="V924" s="110">
        <v>400</v>
      </c>
      <c r="W924" s="110"/>
      <c r="X924" s="409"/>
      <c r="Y924" s="110"/>
      <c r="Z924" s="99"/>
      <c r="AA924" s="99"/>
      <c r="AB924" s="99"/>
      <c r="AC924" s="99"/>
      <c r="AD924" s="99"/>
      <c r="AE924" s="99"/>
      <c r="AF924" s="99"/>
      <c r="AG924" s="99"/>
      <c r="AH924" s="110"/>
      <c r="AI924" s="110"/>
      <c r="AJ924" s="110"/>
      <c r="AK924" s="110"/>
    </row>
    <row r="925" spans="1:37" ht="15.75" customHeight="1" x14ac:dyDescent="0.25">
      <c r="A925" s="461"/>
      <c r="B925" s="462"/>
      <c r="C925" s="462"/>
      <c r="D925" s="462"/>
      <c r="E925" s="462"/>
      <c r="F925" s="462"/>
      <c r="G925" s="462"/>
      <c r="H925" s="462"/>
      <c r="I925" s="462"/>
      <c r="J925" s="462"/>
      <c r="K925" s="462"/>
      <c r="L925" s="462"/>
      <c r="M925" s="462"/>
      <c r="N925" s="462"/>
      <c r="O925" s="462"/>
      <c r="P925" s="462"/>
      <c r="Q925" s="462"/>
      <c r="R925" s="462"/>
      <c r="S925" s="462"/>
      <c r="T925" s="462"/>
      <c r="U925" s="462"/>
      <c r="V925" s="462"/>
      <c r="W925" s="462"/>
      <c r="X925" s="463"/>
      <c r="Y925" s="462"/>
      <c r="Z925" s="462"/>
      <c r="AA925" s="462"/>
      <c r="AB925" s="462"/>
      <c r="AC925" s="462"/>
      <c r="AD925" s="462"/>
      <c r="AE925" s="462"/>
      <c r="AF925" s="462"/>
      <c r="AG925" s="462"/>
      <c r="AH925" s="462"/>
      <c r="AI925" s="462"/>
      <c r="AJ925" s="462"/>
      <c r="AK925" s="462"/>
    </row>
    <row r="926" spans="1:37" ht="28.5" customHeight="1" x14ac:dyDescent="0.25">
      <c r="A926" s="459">
        <v>76</v>
      </c>
      <c r="B926" s="459"/>
      <c r="C926" s="459" t="s">
        <v>9497</v>
      </c>
      <c r="D926" s="99"/>
      <c r="E926" s="99"/>
      <c r="F926" s="99"/>
      <c r="G926" s="99"/>
      <c r="H926" s="99"/>
      <c r="I926" s="99"/>
      <c r="J926" s="99"/>
      <c r="K926" s="99"/>
      <c r="L926" s="99"/>
      <c r="M926" s="99" t="s">
        <v>9498</v>
      </c>
      <c r="N926" s="110" t="s">
        <v>9499</v>
      </c>
      <c r="O926" s="110">
        <v>0.54800000000000004</v>
      </c>
      <c r="P926" s="110">
        <v>2015</v>
      </c>
      <c r="Q926" s="110" t="s">
        <v>9500</v>
      </c>
      <c r="R926" s="110"/>
      <c r="S926" s="110"/>
      <c r="T926" s="110"/>
      <c r="U926" s="99"/>
      <c r="V926" s="99"/>
      <c r="W926" s="99"/>
      <c r="X926" s="436"/>
      <c r="Y926" s="110"/>
      <c r="Z926" s="99"/>
      <c r="AA926" s="99"/>
      <c r="AB926" s="99"/>
      <c r="AC926" s="99"/>
      <c r="AD926" s="99"/>
      <c r="AE926" s="99"/>
      <c r="AF926" s="99"/>
      <c r="AG926" s="99"/>
      <c r="AH926" s="110"/>
      <c r="AI926" s="110"/>
      <c r="AJ926" s="110"/>
      <c r="AK926" s="110"/>
    </row>
    <row r="927" spans="1:37" ht="28.5" customHeight="1" x14ac:dyDescent="0.25">
      <c r="A927" s="459"/>
      <c r="B927" s="110"/>
      <c r="C927" s="445"/>
      <c r="D927" s="99"/>
      <c r="E927" s="99"/>
      <c r="F927" s="99"/>
      <c r="G927" s="99"/>
      <c r="H927" s="99"/>
      <c r="I927" s="99"/>
      <c r="J927" s="99"/>
      <c r="K927" s="99"/>
      <c r="L927" s="99"/>
      <c r="M927" s="99" t="s">
        <v>9501</v>
      </c>
      <c r="N927" s="110" t="s">
        <v>9502</v>
      </c>
      <c r="O927" s="110">
        <v>0.21299999999999999</v>
      </c>
      <c r="P927" s="110">
        <v>2015</v>
      </c>
      <c r="Q927" s="110" t="s">
        <v>9500</v>
      </c>
      <c r="R927" s="110"/>
      <c r="S927" s="110"/>
      <c r="T927" s="110"/>
      <c r="U927" s="99"/>
      <c r="V927" s="99"/>
      <c r="W927" s="99"/>
      <c r="X927" s="436"/>
      <c r="Y927" s="110"/>
      <c r="Z927" s="99"/>
      <c r="AA927" s="99"/>
      <c r="AB927" s="99"/>
      <c r="AC927" s="99"/>
      <c r="AD927" s="99"/>
      <c r="AE927" s="99"/>
      <c r="AF927" s="99"/>
      <c r="AG927" s="99"/>
      <c r="AH927" s="110"/>
      <c r="AI927" s="110"/>
      <c r="AJ927" s="110"/>
      <c r="AK927" s="110"/>
    </row>
    <row r="928" spans="1:37" ht="28.5" customHeight="1" x14ac:dyDescent="0.25">
      <c r="A928" s="459"/>
      <c r="B928" s="110"/>
      <c r="C928" s="445"/>
      <c r="D928" s="99"/>
      <c r="E928" s="99"/>
      <c r="F928" s="99"/>
      <c r="G928" s="99"/>
      <c r="H928" s="99"/>
      <c r="I928" s="99"/>
      <c r="J928" s="99"/>
      <c r="K928" s="99"/>
      <c r="L928" s="99"/>
      <c r="M928" s="99"/>
      <c r="N928" s="99"/>
      <c r="O928" s="99"/>
      <c r="P928" s="99"/>
      <c r="Q928" s="99"/>
      <c r="R928" s="110" t="s">
        <v>9503</v>
      </c>
      <c r="S928" s="110" t="s">
        <v>9504</v>
      </c>
      <c r="T928" s="99">
        <v>2015</v>
      </c>
      <c r="U928" s="110" t="s">
        <v>1022</v>
      </c>
      <c r="V928" s="110">
        <f>2*1000</f>
        <v>2000</v>
      </c>
      <c r="W928" s="110"/>
      <c r="X928" s="409"/>
      <c r="Y928" s="110"/>
      <c r="Z928" s="99"/>
      <c r="AA928" s="99"/>
      <c r="AB928" s="99"/>
      <c r="AC928" s="99"/>
      <c r="AD928" s="99"/>
      <c r="AE928" s="99"/>
      <c r="AF928" s="99"/>
      <c r="AG928" s="99"/>
      <c r="AH928" s="110"/>
      <c r="AI928" s="110"/>
      <c r="AJ928" s="110"/>
      <c r="AK928" s="110"/>
    </row>
    <row r="929" spans="1:37" ht="28.5" customHeight="1" x14ac:dyDescent="0.25">
      <c r="A929" s="459"/>
      <c r="B929" s="110"/>
      <c r="C929" s="445"/>
      <c r="D929" s="99"/>
      <c r="E929" s="99"/>
      <c r="F929" s="99"/>
      <c r="G929" s="99"/>
      <c r="H929" s="99"/>
      <c r="I929" s="99"/>
      <c r="J929" s="99"/>
      <c r="K929" s="99"/>
      <c r="L929" s="99"/>
      <c r="M929" s="99"/>
      <c r="N929" s="99"/>
      <c r="O929" s="99"/>
      <c r="P929" s="99"/>
      <c r="Q929" s="99"/>
      <c r="R929" s="110"/>
      <c r="S929" s="110"/>
      <c r="T929" s="110"/>
      <c r="U929" s="99"/>
      <c r="V929" s="99"/>
      <c r="W929" s="99"/>
      <c r="X929" s="436"/>
      <c r="Y929" s="110"/>
      <c r="Z929" s="99"/>
      <c r="AA929" s="99"/>
      <c r="AB929" s="99"/>
      <c r="AC929" s="99"/>
      <c r="AD929" s="99"/>
      <c r="AE929" s="99"/>
      <c r="AF929" s="99"/>
      <c r="AG929" s="99" t="s">
        <v>8782</v>
      </c>
      <c r="AH929" s="110" t="s">
        <v>9505</v>
      </c>
      <c r="AI929" s="110">
        <v>0.05</v>
      </c>
      <c r="AJ929" s="110">
        <v>1980</v>
      </c>
      <c r="AK929" s="110" t="s">
        <v>9506</v>
      </c>
    </row>
    <row r="930" spans="1:37" ht="28.5" customHeight="1" x14ac:dyDescent="0.25">
      <c r="A930" s="459"/>
      <c r="B930" s="110"/>
      <c r="C930" s="445"/>
      <c r="D930" s="99"/>
      <c r="E930" s="99"/>
      <c r="F930" s="99"/>
      <c r="G930" s="99"/>
      <c r="H930" s="99"/>
      <c r="I930" s="99"/>
      <c r="J930" s="99"/>
      <c r="K930" s="99"/>
      <c r="L930" s="99"/>
      <c r="M930" s="99"/>
      <c r="N930" s="99"/>
      <c r="O930" s="99"/>
      <c r="P930" s="99"/>
      <c r="Q930" s="99"/>
      <c r="R930" s="110"/>
      <c r="S930" s="110"/>
      <c r="T930" s="110"/>
      <c r="U930" s="99"/>
      <c r="V930" s="99"/>
      <c r="W930" s="99"/>
      <c r="X930" s="436"/>
      <c r="Y930" s="110"/>
      <c r="Z930" s="99"/>
      <c r="AA930" s="99"/>
      <c r="AB930" s="99"/>
      <c r="AC930" s="99"/>
      <c r="AD930" s="99"/>
      <c r="AE930" s="99"/>
      <c r="AF930" s="99"/>
      <c r="AG930" s="99" t="s">
        <v>8782</v>
      </c>
      <c r="AH930" s="110" t="s">
        <v>9507</v>
      </c>
      <c r="AI930" s="110">
        <v>7.0000000000000007E-2</v>
      </c>
      <c r="AJ930" s="110">
        <v>1980</v>
      </c>
      <c r="AK930" s="110" t="s">
        <v>9508</v>
      </c>
    </row>
    <row r="931" spans="1:37" ht="28.5" customHeight="1" x14ac:dyDescent="0.25">
      <c r="A931" s="459"/>
      <c r="B931" s="110"/>
      <c r="C931" s="445"/>
      <c r="D931" s="99"/>
      <c r="E931" s="99"/>
      <c r="F931" s="99"/>
      <c r="G931" s="99"/>
      <c r="H931" s="99"/>
      <c r="I931" s="99"/>
      <c r="J931" s="99"/>
      <c r="K931" s="99"/>
      <c r="L931" s="99"/>
      <c r="M931" s="99"/>
      <c r="N931" s="99"/>
      <c r="O931" s="99"/>
      <c r="P931" s="99"/>
      <c r="Q931" s="99"/>
      <c r="R931" s="110"/>
      <c r="S931" s="110"/>
      <c r="T931" s="110"/>
      <c r="U931" s="99"/>
      <c r="V931" s="99"/>
      <c r="W931" s="99"/>
      <c r="X931" s="436"/>
      <c r="Y931" s="110"/>
      <c r="Z931" s="99"/>
      <c r="AA931" s="99"/>
      <c r="AB931" s="99"/>
      <c r="AC931" s="99"/>
      <c r="AD931" s="99"/>
      <c r="AE931" s="99"/>
      <c r="AF931" s="99"/>
      <c r="AG931" s="99" t="s">
        <v>9509</v>
      </c>
      <c r="AH931" s="110" t="s">
        <v>9510</v>
      </c>
      <c r="AI931" s="110">
        <v>0.23</v>
      </c>
      <c r="AJ931" s="110">
        <v>2017</v>
      </c>
      <c r="AK931" s="110" t="s">
        <v>3641</v>
      </c>
    </row>
    <row r="932" spans="1:37" ht="28.5" customHeight="1" x14ac:dyDescent="0.25">
      <c r="A932" s="459"/>
      <c r="B932" s="110"/>
      <c r="C932" s="445"/>
      <c r="D932" s="99"/>
      <c r="E932" s="99"/>
      <c r="F932" s="99"/>
      <c r="G932" s="99"/>
      <c r="H932" s="99"/>
      <c r="I932" s="99"/>
      <c r="J932" s="99"/>
      <c r="K932" s="99"/>
      <c r="L932" s="99"/>
      <c r="M932" s="99"/>
      <c r="N932" s="99"/>
      <c r="O932" s="99"/>
      <c r="P932" s="99"/>
      <c r="Q932" s="99"/>
      <c r="R932" s="110"/>
      <c r="S932" s="110"/>
      <c r="T932" s="110"/>
      <c r="U932" s="99"/>
      <c r="V932" s="99"/>
      <c r="W932" s="99"/>
      <c r="X932" s="436"/>
      <c r="Y932" s="110"/>
      <c r="Z932" s="99"/>
      <c r="AA932" s="99"/>
      <c r="AB932" s="99"/>
      <c r="AC932" s="99"/>
      <c r="AD932" s="99"/>
      <c r="AE932" s="99"/>
      <c r="AF932" s="99"/>
      <c r="AG932" s="99" t="s">
        <v>9509</v>
      </c>
      <c r="AH932" s="110" t="s">
        <v>9511</v>
      </c>
      <c r="AI932" s="110">
        <v>0.23</v>
      </c>
      <c r="AJ932" s="110">
        <v>2017</v>
      </c>
      <c r="AK932" s="110" t="s">
        <v>3641</v>
      </c>
    </row>
    <row r="933" spans="1:37" ht="28.5" customHeight="1" x14ac:dyDescent="0.25">
      <c r="A933" s="459"/>
      <c r="B933" s="110"/>
      <c r="C933" s="445"/>
      <c r="D933" s="99"/>
      <c r="E933" s="99"/>
      <c r="F933" s="99"/>
      <c r="G933" s="99"/>
      <c r="H933" s="99"/>
      <c r="I933" s="99"/>
      <c r="J933" s="99"/>
      <c r="K933" s="99"/>
      <c r="L933" s="99"/>
      <c r="M933" s="99"/>
      <c r="N933" s="99"/>
      <c r="O933" s="99"/>
      <c r="P933" s="99"/>
      <c r="Q933" s="99"/>
      <c r="R933" s="110"/>
      <c r="S933" s="110"/>
      <c r="T933" s="110"/>
      <c r="U933" s="99"/>
      <c r="V933" s="99"/>
      <c r="W933" s="99"/>
      <c r="X933" s="436"/>
      <c r="Y933" s="110"/>
      <c r="Z933" s="99"/>
      <c r="AA933" s="99"/>
      <c r="AB933" s="99"/>
      <c r="AC933" s="99"/>
      <c r="AD933" s="99"/>
      <c r="AE933" s="99"/>
      <c r="AF933" s="99"/>
      <c r="AG933" s="99" t="s">
        <v>9509</v>
      </c>
      <c r="AH933" s="110" t="s">
        <v>9512</v>
      </c>
      <c r="AI933" s="110">
        <v>0.12</v>
      </c>
      <c r="AJ933" s="110">
        <v>2017</v>
      </c>
      <c r="AK933" s="110" t="s">
        <v>9513</v>
      </c>
    </row>
    <row r="934" spans="1:37" ht="28.5" customHeight="1" x14ac:dyDescent="0.25">
      <c r="A934" s="459"/>
      <c r="B934" s="110"/>
      <c r="C934" s="445"/>
      <c r="D934" s="99"/>
      <c r="E934" s="99"/>
      <c r="F934" s="99"/>
      <c r="G934" s="99"/>
      <c r="H934" s="99"/>
      <c r="I934" s="99"/>
      <c r="J934" s="99"/>
      <c r="K934" s="99"/>
      <c r="L934" s="99"/>
      <c r="M934" s="99"/>
      <c r="N934" s="99"/>
      <c r="O934" s="99"/>
      <c r="P934" s="99"/>
      <c r="Q934" s="99"/>
      <c r="R934" s="110"/>
      <c r="S934" s="110"/>
      <c r="T934" s="110"/>
      <c r="U934" s="99"/>
      <c r="V934" s="99"/>
      <c r="W934" s="99"/>
      <c r="X934" s="436"/>
      <c r="Y934" s="110"/>
      <c r="Z934" s="99"/>
      <c r="AA934" s="99"/>
      <c r="AB934" s="99"/>
      <c r="AC934" s="99"/>
      <c r="AD934" s="99"/>
      <c r="AE934" s="99"/>
      <c r="AF934" s="99"/>
      <c r="AG934" s="99" t="s">
        <v>9509</v>
      </c>
      <c r="AH934" s="110" t="s">
        <v>9514</v>
      </c>
      <c r="AI934" s="110">
        <v>0.14000000000000001</v>
      </c>
      <c r="AJ934" s="110">
        <v>2017</v>
      </c>
      <c r="AK934" s="110" t="s">
        <v>9513</v>
      </c>
    </row>
    <row r="935" spans="1:37" ht="15.75" customHeight="1" x14ac:dyDescent="0.25">
      <c r="A935" s="461"/>
      <c r="B935" s="462"/>
      <c r="C935" s="462"/>
      <c r="D935" s="462"/>
      <c r="E935" s="462"/>
      <c r="F935" s="462"/>
      <c r="G935" s="462"/>
      <c r="H935" s="462"/>
      <c r="I935" s="462"/>
      <c r="J935" s="462"/>
      <c r="K935" s="462"/>
      <c r="L935" s="462"/>
      <c r="M935" s="462"/>
      <c r="N935" s="462"/>
      <c r="O935" s="462"/>
      <c r="P935" s="462"/>
      <c r="Q935" s="462"/>
      <c r="R935" s="462"/>
      <c r="S935" s="462"/>
      <c r="T935" s="462"/>
      <c r="U935" s="462"/>
      <c r="V935" s="462"/>
      <c r="W935" s="462"/>
      <c r="X935" s="463"/>
      <c r="Y935" s="462"/>
      <c r="Z935" s="462"/>
      <c r="AA935" s="462"/>
      <c r="AB935" s="462"/>
      <c r="AC935" s="462"/>
      <c r="AD935" s="462"/>
      <c r="AE935" s="462"/>
      <c r="AF935" s="462"/>
      <c r="AG935" s="462"/>
      <c r="AH935" s="462"/>
      <c r="AI935" s="462"/>
      <c r="AJ935" s="462"/>
      <c r="AK935" s="462"/>
    </row>
    <row r="936" spans="1:37" ht="28.5" customHeight="1" x14ac:dyDescent="0.25">
      <c r="A936" s="459">
        <v>77</v>
      </c>
      <c r="B936" s="459"/>
      <c r="C936" s="445" t="s">
        <v>1830</v>
      </c>
      <c r="D936" s="99"/>
      <c r="E936" s="99"/>
      <c r="F936" s="99"/>
      <c r="G936" s="99"/>
      <c r="H936" s="99"/>
      <c r="I936" s="99"/>
      <c r="J936" s="99"/>
      <c r="K936" s="99"/>
      <c r="L936" s="99"/>
      <c r="M936" s="99" t="s">
        <v>9515</v>
      </c>
      <c r="N936" s="110" t="s">
        <v>9516</v>
      </c>
      <c r="O936" s="110">
        <v>0.61</v>
      </c>
      <c r="P936" s="110">
        <v>2017</v>
      </c>
      <c r="Q936" s="110" t="s">
        <v>1614</v>
      </c>
      <c r="R936" s="110"/>
      <c r="S936" s="110"/>
      <c r="T936" s="110"/>
      <c r="U936" s="99"/>
      <c r="V936" s="99"/>
      <c r="W936" s="99"/>
      <c r="X936" s="436"/>
      <c r="Y936" s="110"/>
      <c r="Z936" s="99"/>
      <c r="AA936" s="99"/>
      <c r="AB936" s="99"/>
      <c r="AC936" s="99"/>
      <c r="AD936" s="99"/>
      <c r="AE936" s="99"/>
      <c r="AF936" s="99"/>
      <c r="AG936" s="99"/>
      <c r="AH936" s="110"/>
      <c r="AI936" s="110"/>
      <c r="AJ936" s="110"/>
      <c r="AK936" s="110"/>
    </row>
    <row r="937" spans="1:37" ht="28.5" customHeight="1" x14ac:dyDescent="0.25">
      <c r="A937" s="459"/>
      <c r="B937" s="110"/>
      <c r="C937" s="445"/>
      <c r="D937" s="99"/>
      <c r="E937" s="99"/>
      <c r="F937" s="99"/>
      <c r="G937" s="99"/>
      <c r="H937" s="99"/>
      <c r="I937" s="99"/>
      <c r="J937" s="99"/>
      <c r="K937" s="99"/>
      <c r="L937" s="99"/>
      <c r="M937" s="99" t="s">
        <v>9517</v>
      </c>
      <c r="N937" s="110" t="s">
        <v>9518</v>
      </c>
      <c r="O937" s="110">
        <v>0.20100000000000001</v>
      </c>
      <c r="P937" s="110">
        <v>2017</v>
      </c>
      <c r="Q937" s="110" t="s">
        <v>1614</v>
      </c>
      <c r="R937" s="110"/>
      <c r="S937" s="110"/>
      <c r="T937" s="110"/>
      <c r="U937" s="99"/>
      <c r="V937" s="99"/>
      <c r="W937" s="99"/>
      <c r="X937" s="436"/>
      <c r="Y937" s="110"/>
      <c r="Z937" s="99"/>
      <c r="AA937" s="99"/>
      <c r="AB937" s="99"/>
      <c r="AC937" s="99"/>
      <c r="AD937" s="99"/>
      <c r="AE937" s="99"/>
      <c r="AF937" s="99"/>
      <c r="AG937" s="99"/>
      <c r="AH937" s="110"/>
      <c r="AI937" s="110"/>
      <c r="AJ937" s="110"/>
      <c r="AK937" s="110"/>
    </row>
    <row r="938" spans="1:37" ht="28.5" customHeight="1" x14ac:dyDescent="0.25">
      <c r="A938" s="459"/>
      <c r="B938" s="110"/>
      <c r="C938" s="445"/>
      <c r="D938" s="99"/>
      <c r="E938" s="99"/>
      <c r="F938" s="99"/>
      <c r="G938" s="99"/>
      <c r="H938" s="99"/>
      <c r="I938" s="99"/>
      <c r="J938" s="99"/>
      <c r="K938" s="99"/>
      <c r="L938" s="99"/>
      <c r="M938" s="99"/>
      <c r="N938" s="99"/>
      <c r="O938" s="99"/>
      <c r="P938" s="99"/>
      <c r="Q938" s="99"/>
      <c r="R938" s="110" t="s">
        <v>9519</v>
      </c>
      <c r="S938" s="110" t="s">
        <v>9520</v>
      </c>
      <c r="T938" s="99">
        <v>2017</v>
      </c>
      <c r="U938" s="110" t="s">
        <v>975</v>
      </c>
      <c r="V938" s="110">
        <f>2*160</f>
        <v>320</v>
      </c>
      <c r="W938" s="110"/>
      <c r="X938" s="409"/>
      <c r="Y938" s="110"/>
      <c r="Z938" s="99"/>
      <c r="AA938" s="99"/>
      <c r="AB938" s="99"/>
      <c r="AC938" s="99"/>
      <c r="AD938" s="99"/>
      <c r="AE938" s="99"/>
      <c r="AF938" s="99"/>
      <c r="AG938" s="99"/>
      <c r="AH938" s="110"/>
      <c r="AI938" s="110"/>
      <c r="AJ938" s="110"/>
      <c r="AK938" s="110"/>
    </row>
    <row r="939" spans="1:37" ht="28.5" customHeight="1" x14ac:dyDescent="0.25">
      <c r="A939" s="459"/>
      <c r="B939" s="110"/>
      <c r="C939" s="445"/>
      <c r="D939" s="99"/>
      <c r="E939" s="99"/>
      <c r="F939" s="99"/>
      <c r="G939" s="99"/>
      <c r="H939" s="99"/>
      <c r="I939" s="99"/>
      <c r="J939" s="99"/>
      <c r="K939" s="99"/>
      <c r="L939" s="99"/>
      <c r="M939" s="99"/>
      <c r="N939" s="99"/>
      <c r="O939" s="99"/>
      <c r="P939" s="99"/>
      <c r="Q939" s="99"/>
      <c r="R939" s="110"/>
      <c r="S939" s="110"/>
      <c r="T939" s="99"/>
      <c r="U939" s="110"/>
      <c r="V939" s="110"/>
      <c r="W939" s="110"/>
      <c r="X939" s="409"/>
      <c r="Y939" s="110"/>
      <c r="Z939" s="99"/>
      <c r="AA939" s="99"/>
      <c r="AB939" s="99"/>
      <c r="AC939" s="99"/>
      <c r="AD939" s="99"/>
      <c r="AE939" s="99"/>
      <c r="AF939" s="99"/>
      <c r="AG939" s="99" t="s">
        <v>9521</v>
      </c>
      <c r="AH939" s="110" t="s">
        <v>9522</v>
      </c>
      <c r="AI939" s="110">
        <v>9.7000000000000003E-2</v>
      </c>
      <c r="AJ939" s="110">
        <v>2017</v>
      </c>
      <c r="AK939" s="110" t="s">
        <v>3388</v>
      </c>
    </row>
    <row r="940" spans="1:37" ht="28.5" customHeight="1" x14ac:dyDescent="0.25">
      <c r="A940" s="459"/>
      <c r="B940" s="110"/>
      <c r="C940" s="445"/>
      <c r="D940" s="99"/>
      <c r="E940" s="99"/>
      <c r="F940" s="99"/>
      <c r="G940" s="99"/>
      <c r="H940" s="99"/>
      <c r="I940" s="99"/>
      <c r="J940" s="99"/>
      <c r="K940" s="99"/>
      <c r="L940" s="99"/>
      <c r="M940" s="99"/>
      <c r="N940" s="99"/>
      <c r="O940" s="99"/>
      <c r="P940" s="99"/>
      <c r="Q940" s="99"/>
      <c r="R940" s="110"/>
      <c r="S940" s="110"/>
      <c r="T940" s="110"/>
      <c r="U940" s="99"/>
      <c r="V940" s="99"/>
      <c r="W940" s="99"/>
      <c r="X940" s="436"/>
      <c r="Y940" s="110"/>
      <c r="Z940" s="99"/>
      <c r="AA940" s="99"/>
      <c r="AB940" s="99"/>
      <c r="AC940" s="99"/>
      <c r="AD940" s="99"/>
      <c r="AE940" s="99"/>
      <c r="AF940" s="99"/>
      <c r="AG940" s="99" t="s">
        <v>9521</v>
      </c>
      <c r="AH940" s="110" t="s">
        <v>9523</v>
      </c>
      <c r="AI940" s="110">
        <v>9.8000000000000004E-2</v>
      </c>
      <c r="AJ940" s="110">
        <v>2017</v>
      </c>
      <c r="AK940" s="110" t="s">
        <v>3388</v>
      </c>
    </row>
    <row r="941" spans="1:37" ht="15.75" customHeight="1" x14ac:dyDescent="0.25">
      <c r="A941" s="461"/>
      <c r="B941" s="462"/>
      <c r="C941" s="462"/>
      <c r="D941" s="462"/>
      <c r="E941" s="462"/>
      <c r="F941" s="462"/>
      <c r="G941" s="462"/>
      <c r="H941" s="462"/>
      <c r="I941" s="462"/>
      <c r="J941" s="462"/>
      <c r="K941" s="462"/>
      <c r="L941" s="462"/>
      <c r="M941" s="462"/>
      <c r="N941" s="462"/>
      <c r="O941" s="462"/>
      <c r="P941" s="462"/>
      <c r="Q941" s="462"/>
      <c r="R941" s="462"/>
      <c r="S941" s="462"/>
      <c r="T941" s="462"/>
      <c r="U941" s="462"/>
      <c r="V941" s="462"/>
      <c r="W941" s="462"/>
      <c r="X941" s="463"/>
      <c r="Y941" s="462"/>
      <c r="Z941" s="462"/>
      <c r="AA941" s="462"/>
      <c r="AB941" s="462"/>
      <c r="AC941" s="462"/>
      <c r="AD941" s="462"/>
      <c r="AE941" s="462"/>
      <c r="AF941" s="462"/>
      <c r="AG941" s="462"/>
      <c r="AH941" s="462"/>
      <c r="AI941" s="462"/>
      <c r="AJ941" s="462"/>
      <c r="AK941" s="462"/>
    </row>
    <row r="942" spans="1:37" ht="28.5" customHeight="1" x14ac:dyDescent="0.25">
      <c r="A942" s="459">
        <v>78</v>
      </c>
      <c r="B942" s="459"/>
      <c r="C942" s="459" t="s">
        <v>9524</v>
      </c>
      <c r="D942" s="99" t="s">
        <v>9525</v>
      </c>
      <c r="E942" s="110" t="s">
        <v>9526</v>
      </c>
      <c r="F942" s="110">
        <v>1.0049999999999999</v>
      </c>
      <c r="G942" s="110">
        <v>2018</v>
      </c>
      <c r="H942" s="110" t="s">
        <v>7818</v>
      </c>
      <c r="I942" s="110" t="s">
        <v>7725</v>
      </c>
      <c r="J942" s="110" t="s">
        <v>7725</v>
      </c>
      <c r="K942" s="110">
        <v>21</v>
      </c>
      <c r="L942" s="110">
        <v>21</v>
      </c>
      <c r="M942" s="110" t="s">
        <v>9525</v>
      </c>
      <c r="N942" s="110" t="s">
        <v>9527</v>
      </c>
      <c r="O942" s="110">
        <v>3.5000000000000003E-2</v>
      </c>
      <c r="P942" s="110">
        <v>2018</v>
      </c>
      <c r="Q942" s="110" t="s">
        <v>1614</v>
      </c>
      <c r="R942" s="110"/>
      <c r="S942" s="110"/>
      <c r="T942" s="110"/>
      <c r="U942" s="99"/>
      <c r="V942" s="99"/>
      <c r="W942" s="99"/>
      <c r="X942" s="436"/>
      <c r="Y942" s="110"/>
      <c r="Z942" s="99"/>
      <c r="AA942" s="99"/>
      <c r="AB942" s="99"/>
      <c r="AC942" s="99"/>
      <c r="AD942" s="99"/>
      <c r="AE942" s="99"/>
      <c r="AF942" s="99"/>
      <c r="AG942" s="99"/>
      <c r="AH942" s="110"/>
      <c r="AI942" s="110"/>
      <c r="AJ942" s="110"/>
      <c r="AK942" s="110"/>
    </row>
    <row r="943" spans="1:37" ht="28.5" customHeight="1" x14ac:dyDescent="0.25">
      <c r="A943" s="459"/>
      <c r="B943" s="110"/>
      <c r="C943" s="445"/>
      <c r="D943" s="99"/>
      <c r="E943" s="99"/>
      <c r="F943" s="99"/>
      <c r="G943" s="99"/>
      <c r="H943" s="99"/>
      <c r="I943" s="99"/>
      <c r="J943" s="99"/>
      <c r="K943" s="99"/>
      <c r="L943" s="99"/>
      <c r="M943" s="99"/>
      <c r="N943" s="99"/>
      <c r="O943" s="99"/>
      <c r="P943" s="99"/>
      <c r="Q943" s="99"/>
      <c r="R943" s="110" t="s">
        <v>9528</v>
      </c>
      <c r="S943" s="110" t="s">
        <v>9529</v>
      </c>
      <c r="T943" s="99">
        <v>2018</v>
      </c>
      <c r="U943" s="110" t="s">
        <v>975</v>
      </c>
      <c r="V943" s="110">
        <v>100</v>
      </c>
      <c r="W943" s="110"/>
      <c r="X943" s="409"/>
      <c r="Y943" s="110"/>
      <c r="Z943" s="99"/>
      <c r="AA943" s="99"/>
      <c r="AB943" s="99"/>
      <c r="AC943" s="99"/>
      <c r="AD943" s="99"/>
      <c r="AE943" s="99"/>
      <c r="AF943" s="99"/>
      <c r="AG943" s="99"/>
      <c r="AH943" s="110"/>
      <c r="AI943" s="110"/>
      <c r="AJ943" s="110"/>
      <c r="AK943" s="110"/>
    </row>
    <row r="944" spans="1:37" ht="28.5" customHeight="1" x14ac:dyDescent="0.25">
      <c r="A944" s="459"/>
      <c r="B944" s="110"/>
      <c r="C944" s="445"/>
      <c r="D944" s="99"/>
      <c r="E944" s="99"/>
      <c r="F944" s="99"/>
      <c r="G944" s="99"/>
      <c r="H944" s="99"/>
      <c r="I944" s="99"/>
      <c r="J944" s="99"/>
      <c r="K944" s="99"/>
      <c r="L944" s="99"/>
      <c r="M944" s="99"/>
      <c r="N944" s="99"/>
      <c r="O944" s="99"/>
      <c r="P944" s="99"/>
      <c r="Q944" s="99"/>
      <c r="R944" s="110"/>
      <c r="S944" s="110"/>
      <c r="T944" s="110"/>
      <c r="U944" s="99"/>
      <c r="V944" s="99"/>
      <c r="W944" s="99" t="s">
        <v>9530</v>
      </c>
      <c r="X944" s="436">
        <f>Z944+AI944</f>
        <v>0.19500000000000001</v>
      </c>
      <c r="Y944" s="110" t="s">
        <v>9531</v>
      </c>
      <c r="Z944" s="110">
        <v>0.19500000000000001</v>
      </c>
      <c r="AA944" s="110">
        <v>2019</v>
      </c>
      <c r="AB944" s="110" t="s">
        <v>9532</v>
      </c>
      <c r="AC944" s="110" t="s">
        <v>7725</v>
      </c>
      <c r="AD944" s="110" t="s">
        <v>7725</v>
      </c>
      <c r="AE944" s="110">
        <v>6</v>
      </c>
      <c r="AF944" s="110">
        <v>6</v>
      </c>
      <c r="AG944" s="110"/>
      <c r="AH944" s="110"/>
      <c r="AI944" s="110"/>
      <c r="AJ944" s="110"/>
      <c r="AK944" s="110"/>
    </row>
    <row r="945" spans="1:37" ht="28.5" customHeight="1" x14ac:dyDescent="0.25">
      <c r="A945" s="459"/>
      <c r="B945" s="110"/>
      <c r="C945" s="445"/>
      <c r="D945" s="99"/>
      <c r="E945" s="99"/>
      <c r="F945" s="99"/>
      <c r="G945" s="99"/>
      <c r="H945" s="99"/>
      <c r="I945" s="99"/>
      <c r="J945" s="99"/>
      <c r="K945" s="99"/>
      <c r="L945" s="99"/>
      <c r="M945" s="99"/>
      <c r="N945" s="99"/>
      <c r="O945" s="99"/>
      <c r="P945" s="99"/>
      <c r="Q945" s="99"/>
      <c r="R945" s="110"/>
      <c r="S945" s="110"/>
      <c r="T945" s="110"/>
      <c r="U945" s="99"/>
      <c r="V945" s="99"/>
      <c r="W945" s="99" t="s">
        <v>9533</v>
      </c>
      <c r="X945" s="436">
        <f>Z945+AI945</f>
        <v>0.26</v>
      </c>
      <c r="Y945" s="110" t="s">
        <v>9534</v>
      </c>
      <c r="Z945" s="110">
        <v>0.26</v>
      </c>
      <c r="AA945" s="110">
        <v>2022</v>
      </c>
      <c r="AB945" s="110" t="s">
        <v>373</v>
      </c>
      <c r="AC945" s="110" t="s">
        <v>7725</v>
      </c>
      <c r="AD945" s="110" t="s">
        <v>7725</v>
      </c>
      <c r="AE945" s="110">
        <v>10</v>
      </c>
      <c r="AF945" s="110">
        <v>10</v>
      </c>
      <c r="AG945" s="110"/>
      <c r="AH945" s="110"/>
      <c r="AI945" s="110"/>
      <c r="AJ945" s="110"/>
      <c r="AK945" s="110"/>
    </row>
    <row r="946" spans="1:37" ht="28.5" customHeight="1" x14ac:dyDescent="0.25">
      <c r="A946" s="459"/>
      <c r="B946" s="110"/>
      <c r="C946" s="445"/>
      <c r="D946" s="99" t="s">
        <v>9535</v>
      </c>
      <c r="E946" s="110" t="s">
        <v>9536</v>
      </c>
      <c r="F946" s="110">
        <v>0.3</v>
      </c>
      <c r="G946" s="110">
        <v>2018</v>
      </c>
      <c r="H946" s="110" t="s">
        <v>1198</v>
      </c>
      <c r="I946" s="110" t="s">
        <v>7725</v>
      </c>
      <c r="J946" s="110" t="s">
        <v>7725</v>
      </c>
      <c r="K946" s="110">
        <v>8</v>
      </c>
      <c r="L946" s="110">
        <v>8</v>
      </c>
      <c r="M946" s="110" t="s">
        <v>9537</v>
      </c>
      <c r="N946" s="110" t="s">
        <v>9538</v>
      </c>
      <c r="O946" s="110">
        <v>0.12</v>
      </c>
      <c r="P946" s="110">
        <v>2018</v>
      </c>
      <c r="Q946" s="110" t="s">
        <v>8189</v>
      </c>
      <c r="R946" s="110"/>
      <c r="S946" s="110"/>
      <c r="T946" s="110"/>
      <c r="U946" s="99"/>
      <c r="V946" s="99"/>
      <c r="W946" s="99"/>
      <c r="X946" s="436"/>
      <c r="Y946" s="110"/>
      <c r="Z946" s="99"/>
      <c r="AA946" s="99"/>
      <c r="AB946" s="99"/>
      <c r="AC946" s="99"/>
      <c r="AD946" s="99"/>
      <c r="AE946" s="99"/>
      <c r="AF946" s="99"/>
      <c r="AG946" s="99"/>
      <c r="AH946" s="110"/>
      <c r="AI946" s="110"/>
      <c r="AJ946" s="110"/>
      <c r="AK946" s="110"/>
    </row>
    <row r="947" spans="1:37" ht="28.5" customHeight="1" x14ac:dyDescent="0.25">
      <c r="A947" s="459"/>
      <c r="B947" s="110"/>
      <c r="C947" s="445"/>
      <c r="D947" s="99"/>
      <c r="E947" s="99"/>
      <c r="F947" s="99"/>
      <c r="G947" s="99"/>
      <c r="H947" s="99"/>
      <c r="I947" s="99"/>
      <c r="J947" s="99"/>
      <c r="K947" s="99"/>
      <c r="L947" s="99"/>
      <c r="M947" s="99"/>
      <c r="N947" s="99"/>
      <c r="O947" s="99"/>
      <c r="P947" s="99"/>
      <c r="Q947" s="99"/>
      <c r="R947" s="110" t="s">
        <v>9539</v>
      </c>
      <c r="S947" s="110" t="s">
        <v>9540</v>
      </c>
      <c r="T947" s="99">
        <v>2018</v>
      </c>
      <c r="U947" s="110" t="s">
        <v>1073</v>
      </c>
      <c r="V947" s="110">
        <v>100</v>
      </c>
      <c r="W947" s="110"/>
      <c r="X947" s="409"/>
      <c r="Y947" s="110"/>
      <c r="Z947" s="99"/>
      <c r="AA947" s="99"/>
      <c r="AB947" s="99"/>
      <c r="AC947" s="99"/>
      <c r="AD947" s="99"/>
      <c r="AE947" s="99"/>
      <c r="AF947" s="99"/>
      <c r="AG947" s="99"/>
      <c r="AH947" s="110"/>
      <c r="AI947" s="110"/>
      <c r="AJ947" s="110"/>
      <c r="AK947" s="110"/>
    </row>
    <row r="948" spans="1:37" ht="65.25" customHeight="1" x14ac:dyDescent="0.25">
      <c r="A948" s="459"/>
      <c r="B948" s="110"/>
      <c r="C948" s="445"/>
      <c r="D948" s="99"/>
      <c r="E948" s="99"/>
      <c r="F948" s="99"/>
      <c r="G948" s="99"/>
      <c r="H948" s="99"/>
      <c r="I948" s="99"/>
      <c r="J948" s="99"/>
      <c r="K948" s="99"/>
      <c r="L948" s="99"/>
      <c r="M948" s="99"/>
      <c r="N948" s="99"/>
      <c r="O948" s="99"/>
      <c r="P948" s="99"/>
      <c r="Q948" s="99"/>
      <c r="R948" s="110"/>
      <c r="S948" s="110"/>
      <c r="T948" s="110"/>
      <c r="U948" s="99"/>
      <c r="V948" s="99"/>
      <c r="W948" s="99" t="s">
        <v>9541</v>
      </c>
      <c r="X948" s="436">
        <f>Z948+AI948</f>
        <v>0.57999999999999996</v>
      </c>
      <c r="Y948" s="110" t="s">
        <v>9542</v>
      </c>
      <c r="Z948" s="110">
        <v>0.57999999999999996</v>
      </c>
      <c r="AA948" s="110" t="s">
        <v>9484</v>
      </c>
      <c r="AB948" s="110" t="s">
        <v>9543</v>
      </c>
      <c r="AC948" s="110" t="s">
        <v>7725</v>
      </c>
      <c r="AD948" s="110" t="s">
        <v>7725</v>
      </c>
      <c r="AE948" s="110">
        <v>22</v>
      </c>
      <c r="AF948" s="110">
        <v>22</v>
      </c>
      <c r="AG948" s="110"/>
      <c r="AH948" s="110"/>
      <c r="AI948" s="110"/>
      <c r="AJ948" s="110"/>
      <c r="AK948" s="110"/>
    </row>
    <row r="949" spans="1:37" ht="15.75" customHeight="1" x14ac:dyDescent="0.25">
      <c r="A949" s="461"/>
      <c r="B949" s="462"/>
      <c r="C949" s="462"/>
      <c r="D949" s="462"/>
      <c r="E949" s="462"/>
      <c r="F949" s="462"/>
      <c r="G949" s="462"/>
      <c r="H949" s="462"/>
      <c r="I949" s="462"/>
      <c r="J949" s="462"/>
      <c r="K949" s="462"/>
      <c r="L949" s="462"/>
      <c r="M949" s="462"/>
      <c r="N949" s="462"/>
      <c r="O949" s="462"/>
      <c r="P949" s="462"/>
      <c r="Q949" s="462"/>
      <c r="R949" s="462"/>
      <c r="S949" s="462"/>
      <c r="T949" s="462"/>
      <c r="U949" s="462"/>
      <c r="V949" s="462"/>
      <c r="W949" s="462"/>
      <c r="X949" s="463"/>
      <c r="Y949" s="462"/>
      <c r="Z949" s="462"/>
      <c r="AA949" s="462"/>
      <c r="AB949" s="462"/>
      <c r="AC949" s="462"/>
      <c r="AD949" s="462"/>
      <c r="AE949" s="462"/>
      <c r="AF949" s="462"/>
      <c r="AG949" s="462"/>
      <c r="AH949" s="462"/>
      <c r="AI949" s="462"/>
      <c r="AJ949" s="462"/>
      <c r="AK949" s="462"/>
    </row>
    <row r="950" spans="1:37" ht="28.5" customHeight="1" x14ac:dyDescent="0.25">
      <c r="A950" s="459">
        <v>79</v>
      </c>
      <c r="B950" s="459"/>
      <c r="C950" s="459" t="s">
        <v>9544</v>
      </c>
      <c r="D950" s="99" t="s">
        <v>8014</v>
      </c>
      <c r="E950" s="110" t="s">
        <v>9545</v>
      </c>
      <c r="F950" s="110">
        <v>1.95</v>
      </c>
      <c r="G950" s="110">
        <v>2019</v>
      </c>
      <c r="H950" s="110" t="s">
        <v>7818</v>
      </c>
      <c r="I950" s="110" t="s">
        <v>7725</v>
      </c>
      <c r="J950" s="110" t="s">
        <v>7725</v>
      </c>
      <c r="K950" s="110">
        <v>38</v>
      </c>
      <c r="L950" s="110">
        <v>38</v>
      </c>
      <c r="M950" s="110"/>
      <c r="N950" s="99"/>
      <c r="O950" s="99"/>
      <c r="P950" s="99"/>
      <c r="Q950" s="99"/>
      <c r="R950" s="110"/>
      <c r="S950" s="110"/>
      <c r="T950" s="110"/>
      <c r="U950" s="99"/>
      <c r="V950" s="99"/>
      <c r="W950" s="99"/>
      <c r="X950" s="436"/>
      <c r="Y950" s="110"/>
      <c r="Z950" s="99"/>
      <c r="AA950" s="99"/>
      <c r="AB950" s="99"/>
      <c r="AC950" s="99"/>
      <c r="AD950" s="99"/>
      <c r="AE950" s="99"/>
      <c r="AF950" s="99"/>
      <c r="AG950" s="99"/>
      <c r="AH950" s="110"/>
      <c r="AI950" s="110"/>
      <c r="AJ950" s="110"/>
      <c r="AK950" s="110"/>
    </row>
    <row r="951" spans="1:37" ht="28.5" customHeight="1" x14ac:dyDescent="0.25">
      <c r="A951" s="459"/>
      <c r="B951" s="110"/>
      <c r="C951" s="445"/>
      <c r="D951" s="99"/>
      <c r="E951" s="99"/>
      <c r="F951" s="99"/>
      <c r="G951" s="99"/>
      <c r="H951" s="99"/>
      <c r="I951" s="99"/>
      <c r="J951" s="99"/>
      <c r="K951" s="99"/>
      <c r="L951" s="99"/>
      <c r="M951" s="99"/>
      <c r="N951" s="99"/>
      <c r="O951" s="99"/>
      <c r="P951" s="99"/>
      <c r="Q951" s="99"/>
      <c r="R951" s="110" t="s">
        <v>9546</v>
      </c>
      <c r="S951" s="110" t="s">
        <v>9547</v>
      </c>
      <c r="T951" s="99">
        <v>2019</v>
      </c>
      <c r="U951" s="110" t="s">
        <v>975</v>
      </c>
      <c r="V951" s="110">
        <v>100</v>
      </c>
      <c r="W951" s="110"/>
      <c r="X951" s="409"/>
      <c r="Y951" s="110"/>
      <c r="Z951" s="99"/>
      <c r="AA951" s="99"/>
      <c r="AB951" s="99"/>
      <c r="AC951" s="99"/>
      <c r="AD951" s="99"/>
      <c r="AE951" s="99"/>
      <c r="AF951" s="99"/>
      <c r="AG951" s="99"/>
      <c r="AH951" s="110"/>
      <c r="AI951" s="110"/>
      <c r="AJ951" s="110"/>
      <c r="AK951" s="110"/>
    </row>
    <row r="952" spans="1:37" ht="28.5" customHeight="1" x14ac:dyDescent="0.25">
      <c r="A952" s="459"/>
      <c r="B952" s="110"/>
      <c r="C952" s="445"/>
      <c r="D952" s="99"/>
      <c r="E952" s="99"/>
      <c r="F952" s="99"/>
      <c r="G952" s="99"/>
      <c r="H952" s="99"/>
      <c r="I952" s="99"/>
      <c r="J952" s="99"/>
      <c r="K952" s="99"/>
      <c r="L952" s="99"/>
      <c r="M952" s="99"/>
      <c r="N952" s="99"/>
      <c r="O952" s="99"/>
      <c r="P952" s="99"/>
      <c r="Q952" s="99"/>
      <c r="R952" s="110"/>
      <c r="S952" s="110"/>
      <c r="T952" s="110"/>
      <c r="U952" s="99"/>
      <c r="V952" s="99"/>
      <c r="W952" s="99" t="s">
        <v>9548</v>
      </c>
      <c r="X952" s="436">
        <f>Z952+AI952</f>
        <v>0.28500000000000003</v>
      </c>
      <c r="Y952" s="110" t="s">
        <v>9549</v>
      </c>
      <c r="Z952" s="110">
        <v>0.255</v>
      </c>
      <c r="AA952" s="110">
        <v>2019</v>
      </c>
      <c r="AB952" s="110" t="s">
        <v>9550</v>
      </c>
      <c r="AC952" s="110" t="s">
        <v>7725</v>
      </c>
      <c r="AD952" s="110" t="s">
        <v>7725</v>
      </c>
      <c r="AE952" s="110">
        <v>10</v>
      </c>
      <c r="AF952" s="110">
        <v>10</v>
      </c>
      <c r="AG952" s="110" t="s">
        <v>9548</v>
      </c>
      <c r="AH952" s="110" t="s">
        <v>9551</v>
      </c>
      <c r="AI952" s="110">
        <v>0.03</v>
      </c>
      <c r="AJ952" s="110">
        <v>2019</v>
      </c>
      <c r="AK952" s="110" t="s">
        <v>9552</v>
      </c>
    </row>
    <row r="953" spans="1:37" ht="28.5" customHeight="1" x14ac:dyDescent="0.25">
      <c r="A953" s="459"/>
      <c r="B953" s="110"/>
      <c r="C953" s="445"/>
      <c r="D953" s="99"/>
      <c r="E953" s="99"/>
      <c r="F953" s="99"/>
      <c r="G953" s="99"/>
      <c r="H953" s="99"/>
      <c r="I953" s="99"/>
      <c r="J953" s="99"/>
      <c r="K953" s="99"/>
      <c r="L953" s="99"/>
      <c r="M953" s="99"/>
      <c r="N953" s="99"/>
      <c r="O953" s="99"/>
      <c r="P953" s="99"/>
      <c r="Q953" s="99"/>
      <c r="R953" s="110"/>
      <c r="S953" s="110"/>
      <c r="T953" s="110"/>
      <c r="U953" s="99"/>
      <c r="V953" s="99"/>
      <c r="W953" s="99" t="s">
        <v>9548</v>
      </c>
      <c r="X953" s="436">
        <f>Z953+AI953</f>
        <v>0.24</v>
      </c>
      <c r="Y953" s="110" t="s">
        <v>9553</v>
      </c>
      <c r="Z953" s="110">
        <v>0.185</v>
      </c>
      <c r="AA953" s="110">
        <v>2019</v>
      </c>
      <c r="AB953" s="110" t="s">
        <v>9554</v>
      </c>
      <c r="AC953" s="110" t="s">
        <v>7725</v>
      </c>
      <c r="AD953" s="110" t="s">
        <v>7725</v>
      </c>
      <c r="AE953" s="110">
        <v>7</v>
      </c>
      <c r="AF953" s="110">
        <v>7</v>
      </c>
      <c r="AG953" s="110" t="s">
        <v>9548</v>
      </c>
      <c r="AH953" s="110" t="s">
        <v>9555</v>
      </c>
      <c r="AI953" s="110">
        <v>5.5E-2</v>
      </c>
      <c r="AJ953" s="110">
        <v>2019</v>
      </c>
      <c r="AK953" s="110" t="s">
        <v>9556</v>
      </c>
    </row>
    <row r="954" spans="1:37" ht="28.5" customHeight="1" x14ac:dyDescent="0.25">
      <c r="A954" s="459"/>
      <c r="B954" s="110"/>
      <c r="C954" s="445"/>
      <c r="D954" s="99" t="s">
        <v>8014</v>
      </c>
      <c r="E954" s="110" t="s">
        <v>9557</v>
      </c>
      <c r="F954" s="110">
        <v>0.06</v>
      </c>
      <c r="G954" s="110">
        <v>2003</v>
      </c>
      <c r="H954" s="110" t="s">
        <v>5940</v>
      </c>
      <c r="I954" s="110">
        <v>18</v>
      </c>
      <c r="J954" s="110" t="s">
        <v>7725</v>
      </c>
      <c r="K954" s="110" t="s">
        <v>7725</v>
      </c>
      <c r="L954" s="110">
        <v>18</v>
      </c>
      <c r="M954" s="110"/>
      <c r="N954" s="99"/>
      <c r="O954" s="99"/>
      <c r="P954" s="99"/>
      <c r="Q954" s="99"/>
      <c r="R954" s="110"/>
      <c r="S954" s="110"/>
      <c r="T954" s="110"/>
      <c r="U954" s="99"/>
      <c r="V954" s="99"/>
      <c r="W954" s="99"/>
      <c r="X954" s="436"/>
      <c r="Y954" s="110"/>
      <c r="Z954" s="99"/>
      <c r="AA954" s="99"/>
      <c r="AB954" s="99"/>
      <c r="AC954" s="99"/>
      <c r="AD954" s="99"/>
      <c r="AE954" s="99"/>
      <c r="AF954" s="99"/>
      <c r="AG954" s="99"/>
      <c r="AH954" s="110"/>
      <c r="AI954" s="110"/>
      <c r="AJ954" s="110"/>
      <c r="AK954" s="110"/>
    </row>
    <row r="955" spans="1:37" ht="28.5" customHeight="1" x14ac:dyDescent="0.25">
      <c r="A955" s="459"/>
      <c r="B955" s="110"/>
      <c r="C955" s="445"/>
      <c r="D955" s="99"/>
      <c r="E955" s="99"/>
      <c r="F955" s="99"/>
      <c r="G955" s="99"/>
      <c r="H955" s="99"/>
      <c r="I955" s="99"/>
      <c r="J955" s="99"/>
      <c r="K955" s="99"/>
      <c r="L955" s="99"/>
      <c r="M955" s="99"/>
      <c r="N955" s="99"/>
      <c r="O955" s="99"/>
      <c r="P955" s="99"/>
      <c r="Q955" s="99"/>
      <c r="R955" s="110" t="s">
        <v>9558</v>
      </c>
      <c r="S955" s="110" t="s">
        <v>9559</v>
      </c>
      <c r="T955" s="99">
        <v>1978</v>
      </c>
      <c r="U955" s="110" t="s">
        <v>975</v>
      </c>
      <c r="V955" s="110">
        <v>400</v>
      </c>
      <c r="W955" s="110"/>
      <c r="X955" s="409"/>
      <c r="Y955" s="110"/>
      <c r="Z955" s="99"/>
      <c r="AA955" s="99"/>
      <c r="AB955" s="99"/>
      <c r="AC955" s="99"/>
      <c r="AD955" s="99"/>
      <c r="AE955" s="99"/>
      <c r="AF955" s="99"/>
      <c r="AG955" s="99"/>
      <c r="AH955" s="110"/>
      <c r="AI955" s="110"/>
      <c r="AJ955" s="110"/>
      <c r="AK955" s="110"/>
    </row>
    <row r="956" spans="1:37" ht="28.5" customHeight="1" x14ac:dyDescent="0.25">
      <c r="A956" s="459"/>
      <c r="B956" s="110"/>
      <c r="C956" s="445"/>
      <c r="D956" s="99" t="s">
        <v>8014</v>
      </c>
      <c r="E956" s="110" t="s">
        <v>9560</v>
      </c>
      <c r="F956" s="110">
        <v>0.12</v>
      </c>
      <c r="G956" s="110">
        <v>2016</v>
      </c>
      <c r="H956" s="110" t="s">
        <v>1193</v>
      </c>
      <c r="I956" s="110" t="s">
        <v>7725</v>
      </c>
      <c r="J956" s="110" t="s">
        <v>7725</v>
      </c>
      <c r="K956" s="110">
        <v>4</v>
      </c>
      <c r="L956" s="110">
        <v>4</v>
      </c>
      <c r="M956" s="110"/>
      <c r="N956" s="99"/>
      <c r="O956" s="99"/>
      <c r="P956" s="99"/>
      <c r="Q956" s="99"/>
      <c r="R956" s="110"/>
      <c r="S956" s="110"/>
      <c r="T956" s="110"/>
      <c r="U956" s="99"/>
      <c r="V956" s="99"/>
      <c r="W956" s="99"/>
      <c r="X956" s="436"/>
      <c r="Y956" s="110"/>
      <c r="Z956" s="99"/>
      <c r="AA956" s="99"/>
      <c r="AB956" s="99"/>
      <c r="AC956" s="99"/>
      <c r="AD956" s="99"/>
      <c r="AE956" s="99"/>
      <c r="AF956" s="99"/>
      <c r="AG956" s="99"/>
      <c r="AH956" s="110"/>
      <c r="AI956" s="110"/>
      <c r="AJ956" s="110"/>
      <c r="AK956" s="110"/>
    </row>
    <row r="957" spans="1:37" ht="28.5" customHeight="1" x14ac:dyDescent="0.25">
      <c r="A957" s="459"/>
      <c r="B957" s="110"/>
      <c r="C957" s="445"/>
      <c r="D957" s="99"/>
      <c r="E957" s="99"/>
      <c r="F957" s="99"/>
      <c r="G957" s="99"/>
      <c r="H957" s="99"/>
      <c r="I957" s="99"/>
      <c r="J957" s="99"/>
      <c r="K957" s="99"/>
      <c r="L957" s="99"/>
      <c r="M957" s="99"/>
      <c r="N957" s="99"/>
      <c r="O957" s="99"/>
      <c r="P957" s="99"/>
      <c r="Q957" s="99"/>
      <c r="R957" s="110" t="s">
        <v>9561</v>
      </c>
      <c r="S957" s="110" t="s">
        <v>9562</v>
      </c>
      <c r="T957" s="99">
        <v>2016</v>
      </c>
      <c r="U957" s="110" t="s">
        <v>1073</v>
      </c>
      <c r="V957" s="110">
        <v>100</v>
      </c>
      <c r="W957" s="110"/>
      <c r="X957" s="409"/>
      <c r="Y957" s="110"/>
      <c r="Z957" s="99"/>
      <c r="AA957" s="99"/>
      <c r="AB957" s="99"/>
      <c r="AC957" s="99"/>
      <c r="AD957" s="99"/>
      <c r="AE957" s="99"/>
      <c r="AF957" s="99"/>
      <c r="AG957" s="99"/>
      <c r="AH957" s="110"/>
      <c r="AI957" s="110"/>
      <c r="AJ957" s="110"/>
      <c r="AK957" s="110"/>
    </row>
    <row r="958" spans="1:37" ht="17.25" customHeight="1" x14ac:dyDescent="0.25">
      <c r="A958" s="461"/>
      <c r="B958" s="462"/>
      <c r="C958" s="462"/>
      <c r="D958" s="462"/>
      <c r="E958" s="462"/>
      <c r="F958" s="462"/>
      <c r="G958" s="462"/>
      <c r="H958" s="462"/>
      <c r="I958" s="462"/>
      <c r="J958" s="462"/>
      <c r="K958" s="462"/>
      <c r="L958" s="462"/>
      <c r="M958" s="462"/>
      <c r="N958" s="462"/>
      <c r="O958" s="462"/>
      <c r="P958" s="462"/>
      <c r="Q958" s="462"/>
      <c r="R958" s="462"/>
      <c r="S958" s="462"/>
      <c r="T958" s="462"/>
      <c r="U958" s="462"/>
      <c r="V958" s="462"/>
      <c r="W958" s="462"/>
      <c r="X958" s="463"/>
      <c r="Y958" s="462"/>
      <c r="Z958" s="462"/>
      <c r="AA958" s="462"/>
      <c r="AB958" s="462"/>
      <c r="AC958" s="462"/>
      <c r="AD958" s="462"/>
      <c r="AE958" s="462"/>
      <c r="AF958" s="462"/>
      <c r="AG958" s="462"/>
      <c r="AH958" s="462"/>
      <c r="AI958" s="462"/>
      <c r="AJ958" s="462"/>
      <c r="AK958" s="462"/>
    </row>
    <row r="959" spans="1:37" ht="28.5" customHeight="1" x14ac:dyDescent="0.25">
      <c r="A959" s="459">
        <v>80</v>
      </c>
      <c r="B959" s="459"/>
      <c r="C959" s="445" t="s">
        <v>9563</v>
      </c>
      <c r="D959" s="99"/>
      <c r="E959" s="99"/>
      <c r="F959" s="99"/>
      <c r="G959" s="99"/>
      <c r="H959" s="110"/>
      <c r="I959" s="110"/>
      <c r="J959" s="99"/>
      <c r="K959" s="99"/>
      <c r="L959" s="99"/>
      <c r="M959" s="99" t="s">
        <v>9564</v>
      </c>
      <c r="N959" s="110" t="s">
        <v>9565</v>
      </c>
      <c r="O959" s="99">
        <v>1.014</v>
      </c>
      <c r="P959" s="99">
        <v>2021</v>
      </c>
      <c r="Q959" s="99" t="s">
        <v>9566</v>
      </c>
      <c r="R959" s="110"/>
      <c r="S959" s="110"/>
      <c r="T959" s="110"/>
      <c r="U959" s="99"/>
      <c r="V959" s="99"/>
      <c r="W959" s="99"/>
      <c r="X959" s="436"/>
      <c r="Y959" s="110"/>
      <c r="Z959" s="99"/>
      <c r="AA959" s="99"/>
      <c r="AB959" s="99"/>
      <c r="AC959" s="99"/>
      <c r="AD959" s="99"/>
      <c r="AE959" s="99"/>
      <c r="AF959" s="99"/>
      <c r="AG959" s="99"/>
      <c r="AH959" s="110"/>
      <c r="AI959" s="110"/>
      <c r="AJ959" s="110"/>
      <c r="AK959" s="110"/>
    </row>
    <row r="960" spans="1:37" ht="28.5" customHeight="1" x14ac:dyDescent="0.25">
      <c r="A960" s="459"/>
      <c r="B960" s="110"/>
      <c r="C960" s="445"/>
      <c r="D960" s="99"/>
      <c r="E960" s="99"/>
      <c r="F960" s="99"/>
      <c r="G960" s="99"/>
      <c r="H960" s="99"/>
      <c r="I960" s="99"/>
      <c r="J960" s="99"/>
      <c r="K960" s="99"/>
      <c r="L960" s="99"/>
      <c r="M960" s="99" t="s">
        <v>9567</v>
      </c>
      <c r="N960" s="110" t="s">
        <v>9568</v>
      </c>
      <c r="O960" s="99">
        <v>0.11799999999999999</v>
      </c>
      <c r="P960" s="99">
        <v>2021</v>
      </c>
      <c r="Q960" s="99" t="s">
        <v>9566</v>
      </c>
      <c r="R960" s="110"/>
      <c r="S960" s="110"/>
      <c r="T960" s="110"/>
      <c r="U960" s="99"/>
      <c r="V960" s="99"/>
      <c r="W960" s="99"/>
      <c r="X960" s="436"/>
      <c r="Y960" s="110"/>
      <c r="Z960" s="99"/>
      <c r="AA960" s="99"/>
      <c r="AB960" s="99"/>
      <c r="AC960" s="99"/>
      <c r="AD960" s="99"/>
      <c r="AE960" s="99"/>
      <c r="AF960" s="99"/>
      <c r="AG960" s="99"/>
      <c r="AH960" s="110"/>
      <c r="AI960" s="110"/>
      <c r="AJ960" s="110"/>
      <c r="AK960" s="110"/>
    </row>
    <row r="961" spans="1:37" ht="28.5" customHeight="1" x14ac:dyDescent="0.25">
      <c r="A961" s="459"/>
      <c r="B961" s="459"/>
      <c r="C961" s="445"/>
      <c r="D961" s="99"/>
      <c r="E961" s="99"/>
      <c r="F961" s="99"/>
      <c r="G961" s="99"/>
      <c r="H961" s="110"/>
      <c r="I961" s="110"/>
      <c r="J961" s="99"/>
      <c r="K961" s="99"/>
      <c r="L961" s="99"/>
      <c r="M961" s="99"/>
      <c r="N961" s="99"/>
      <c r="O961" s="99"/>
      <c r="P961" s="99"/>
      <c r="Q961" s="99"/>
      <c r="R961" s="110" t="s">
        <v>9569</v>
      </c>
      <c r="S961" s="110" t="s">
        <v>9563</v>
      </c>
      <c r="T961" s="110">
        <v>2021</v>
      </c>
      <c r="U961" s="99" t="s">
        <v>1022</v>
      </c>
      <c r="V961" s="99">
        <v>3200</v>
      </c>
      <c r="W961" s="99"/>
      <c r="X961" s="436"/>
      <c r="Y961" s="110"/>
      <c r="Z961" s="99"/>
      <c r="AA961" s="99"/>
      <c r="AB961" s="99"/>
      <c r="AC961" s="99"/>
      <c r="AD961" s="99"/>
      <c r="AE961" s="99"/>
      <c r="AF961" s="99"/>
      <c r="AG961" s="99"/>
      <c r="AH961" s="110"/>
      <c r="AI961" s="110"/>
      <c r="AJ961" s="110"/>
      <c r="AK961" s="110"/>
    </row>
    <row r="962" spans="1:37" ht="28.5" customHeight="1" x14ac:dyDescent="0.25">
      <c r="A962" s="459"/>
      <c r="B962" s="459"/>
      <c r="C962" s="445"/>
      <c r="D962" s="99"/>
      <c r="E962" s="99"/>
      <c r="F962" s="99"/>
      <c r="G962" s="99"/>
      <c r="H962" s="110"/>
      <c r="I962" s="110"/>
      <c r="J962" s="99"/>
      <c r="K962" s="99"/>
      <c r="L962" s="99"/>
      <c r="M962" s="99"/>
      <c r="N962" s="99"/>
      <c r="O962" s="99"/>
      <c r="P962" s="99"/>
      <c r="Q962" s="99"/>
      <c r="R962" s="110"/>
      <c r="S962" s="110"/>
      <c r="T962" s="110"/>
      <c r="U962" s="99"/>
      <c r="V962" s="99"/>
      <c r="W962" s="99"/>
      <c r="X962" s="436"/>
      <c r="Y962" s="110"/>
      <c r="Z962" s="99"/>
      <c r="AA962" s="99"/>
      <c r="AB962" s="99"/>
      <c r="AC962" s="99"/>
      <c r="AD962" s="99"/>
      <c r="AE962" s="99"/>
      <c r="AF962" s="99"/>
      <c r="AG962" s="99" t="s">
        <v>9570</v>
      </c>
      <c r="AH962" s="110" t="s">
        <v>9571</v>
      </c>
      <c r="AI962" s="110">
        <v>0.34799999999999998</v>
      </c>
      <c r="AJ962" s="110">
        <v>2021</v>
      </c>
      <c r="AK962" s="110" t="s">
        <v>9572</v>
      </c>
    </row>
    <row r="963" spans="1:37" ht="28.5" customHeight="1" x14ac:dyDescent="0.25">
      <c r="A963" s="459"/>
      <c r="B963" s="459"/>
      <c r="C963" s="445"/>
      <c r="D963" s="99"/>
      <c r="E963" s="99"/>
      <c r="F963" s="99"/>
      <c r="G963" s="99"/>
      <c r="H963" s="110"/>
      <c r="I963" s="110"/>
      <c r="J963" s="99"/>
      <c r="K963" s="99"/>
      <c r="L963" s="99"/>
      <c r="M963" s="99"/>
      <c r="N963" s="99"/>
      <c r="O963" s="99"/>
      <c r="P963" s="99"/>
      <c r="Q963" s="99"/>
      <c r="R963" s="110"/>
      <c r="S963" s="110"/>
      <c r="T963" s="110"/>
      <c r="U963" s="99"/>
      <c r="V963" s="99"/>
      <c r="W963" s="99"/>
      <c r="X963" s="436"/>
      <c r="Y963" s="110"/>
      <c r="Z963" s="99"/>
      <c r="AA963" s="99"/>
      <c r="AB963" s="99"/>
      <c r="AC963" s="99"/>
      <c r="AD963" s="99"/>
      <c r="AE963" s="99"/>
      <c r="AF963" s="99"/>
      <c r="AG963" s="110" t="s">
        <v>9573</v>
      </c>
      <c r="AH963" s="110" t="s">
        <v>9574</v>
      </c>
      <c r="AI963" s="110">
        <v>0.27100000000000002</v>
      </c>
      <c r="AJ963" s="110">
        <v>2021</v>
      </c>
      <c r="AK963" s="110" t="s">
        <v>9572</v>
      </c>
    </row>
    <row r="964" spans="1:37" ht="28.5" customHeight="1" x14ac:dyDescent="0.25">
      <c r="A964" s="459"/>
      <c r="B964" s="459"/>
      <c r="C964" s="445"/>
      <c r="D964" s="99"/>
      <c r="E964" s="99"/>
      <c r="F964" s="99"/>
      <c r="G964" s="99"/>
      <c r="H964" s="110"/>
      <c r="I964" s="110"/>
      <c r="J964" s="99"/>
      <c r="K964" s="99"/>
      <c r="L964" s="99"/>
      <c r="M964" s="99"/>
      <c r="N964" s="99"/>
      <c r="O964" s="99"/>
      <c r="P964" s="99"/>
      <c r="Q964" s="99"/>
      <c r="R964" s="110"/>
      <c r="S964" s="110"/>
      <c r="T964" s="110"/>
      <c r="U964" s="99"/>
      <c r="V964" s="99"/>
      <c r="W964" s="99"/>
      <c r="X964" s="436"/>
      <c r="Y964" s="110"/>
      <c r="Z964" s="99"/>
      <c r="AA964" s="99"/>
      <c r="AB964" s="99"/>
      <c r="AC964" s="99"/>
      <c r="AD964" s="99"/>
      <c r="AE964" s="99"/>
      <c r="AF964" s="99"/>
      <c r="AG964" s="110" t="s">
        <v>9575</v>
      </c>
      <c r="AH964" s="110" t="s">
        <v>9576</v>
      </c>
      <c r="AI964" s="110">
        <v>0.42899999999999999</v>
      </c>
      <c r="AJ964" s="110">
        <v>2022</v>
      </c>
      <c r="AK964" s="110" t="s">
        <v>9572</v>
      </c>
    </row>
    <row r="965" spans="1:37" ht="28.5" customHeight="1" x14ac:dyDescent="0.25">
      <c r="A965" s="459"/>
      <c r="B965" s="459"/>
      <c r="C965" s="445"/>
      <c r="D965" s="99"/>
      <c r="E965" s="99"/>
      <c r="F965" s="99"/>
      <c r="G965" s="99"/>
      <c r="H965" s="110"/>
      <c r="I965" s="110"/>
      <c r="J965" s="99"/>
      <c r="K965" s="99"/>
      <c r="L965" s="99"/>
      <c r="M965" s="99"/>
      <c r="N965" s="99"/>
      <c r="O965" s="99"/>
      <c r="P965" s="99"/>
      <c r="Q965" s="99"/>
      <c r="R965" s="110"/>
      <c r="S965" s="110"/>
      <c r="T965" s="110"/>
      <c r="U965" s="99"/>
      <c r="V965" s="99"/>
      <c r="W965" s="99"/>
      <c r="X965" s="436"/>
      <c r="Y965" s="110"/>
      <c r="Z965" s="99"/>
      <c r="AA965" s="99"/>
      <c r="AB965" s="99"/>
      <c r="AC965" s="99"/>
      <c r="AD965" s="99"/>
      <c r="AE965" s="99"/>
      <c r="AF965" s="99"/>
      <c r="AG965" s="110" t="s">
        <v>9577</v>
      </c>
      <c r="AH965" s="110" t="s">
        <v>9578</v>
      </c>
      <c r="AI965" s="110">
        <v>0.29799999999999999</v>
      </c>
      <c r="AJ965" s="110">
        <v>2022</v>
      </c>
      <c r="AK965" s="110" t="s">
        <v>9572</v>
      </c>
    </row>
    <row r="966" spans="1:37" ht="28.5" customHeight="1" x14ac:dyDescent="0.25">
      <c r="A966" s="459"/>
      <c r="B966" s="459"/>
      <c r="C966" s="445"/>
      <c r="D966" s="99"/>
      <c r="E966" s="99"/>
      <c r="F966" s="99"/>
      <c r="G966" s="99"/>
      <c r="H966" s="110"/>
      <c r="I966" s="110"/>
      <c r="J966" s="99"/>
      <c r="K966" s="99"/>
      <c r="L966" s="99"/>
      <c r="M966" s="99"/>
      <c r="N966" s="99"/>
      <c r="O966" s="99"/>
      <c r="P966" s="99"/>
      <c r="Q966" s="99"/>
      <c r="R966" s="110"/>
      <c r="S966" s="110"/>
      <c r="T966" s="110"/>
      <c r="U966" s="99"/>
      <c r="V966" s="99"/>
      <c r="W966" s="99"/>
      <c r="X966" s="436"/>
      <c r="Y966" s="110"/>
      <c r="Z966" s="99"/>
      <c r="AA966" s="99"/>
      <c r="AB966" s="99"/>
      <c r="AC966" s="99"/>
      <c r="AD966" s="99"/>
      <c r="AE966" s="99"/>
      <c r="AF966" s="99"/>
      <c r="AG966" s="110" t="s">
        <v>9575</v>
      </c>
      <c r="AH966" s="110" t="s">
        <v>9579</v>
      </c>
      <c r="AI966" s="488">
        <v>0.45</v>
      </c>
      <c r="AJ966" s="110">
        <v>2022</v>
      </c>
      <c r="AK966" s="110" t="s">
        <v>9572</v>
      </c>
    </row>
    <row r="967" spans="1:37" ht="28.5" customHeight="1" x14ac:dyDescent="0.25">
      <c r="A967" s="459"/>
      <c r="B967" s="110"/>
      <c r="C967" s="445"/>
      <c r="D967" s="99"/>
      <c r="E967" s="99"/>
      <c r="F967" s="99"/>
      <c r="G967" s="99"/>
      <c r="H967" s="99"/>
      <c r="I967" s="99"/>
      <c r="J967" s="99"/>
      <c r="K967" s="99"/>
      <c r="L967" s="99"/>
      <c r="M967" s="99"/>
      <c r="N967" s="99"/>
      <c r="O967" s="99"/>
      <c r="P967" s="99"/>
      <c r="Q967" s="99"/>
      <c r="R967" s="110"/>
      <c r="S967" s="110"/>
      <c r="T967" s="110"/>
      <c r="U967" s="99"/>
      <c r="V967" s="99"/>
      <c r="W967" s="99"/>
      <c r="X967" s="436"/>
      <c r="Y967" s="110"/>
      <c r="Z967" s="99"/>
      <c r="AA967" s="99"/>
      <c r="AB967" s="99"/>
      <c r="AC967" s="99"/>
      <c r="AD967" s="99"/>
      <c r="AE967" s="99"/>
      <c r="AF967" s="99"/>
      <c r="AG967" s="110" t="s">
        <v>9573</v>
      </c>
      <c r="AH967" s="110" t="s">
        <v>9580</v>
      </c>
      <c r="AI967" s="110">
        <v>0.27300000000000002</v>
      </c>
      <c r="AJ967" s="110">
        <v>2021</v>
      </c>
      <c r="AK967" s="110" t="s">
        <v>9572</v>
      </c>
    </row>
    <row r="968" spans="1:37" ht="28.5" customHeight="1" x14ac:dyDescent="0.25">
      <c r="A968" s="459"/>
      <c r="B968" s="110"/>
      <c r="C968" s="445"/>
      <c r="D968" s="99"/>
      <c r="E968" s="99"/>
      <c r="F968" s="99"/>
      <c r="G968" s="99"/>
      <c r="H968" s="99"/>
      <c r="I968" s="99"/>
      <c r="J968" s="99"/>
      <c r="K968" s="99"/>
      <c r="L968" s="99"/>
      <c r="M968" s="99"/>
      <c r="N968" s="99"/>
      <c r="O968" s="99"/>
      <c r="P968" s="99"/>
      <c r="Q968" s="99"/>
      <c r="R968" s="110"/>
      <c r="S968" s="110"/>
      <c r="T968" s="110"/>
      <c r="U968" s="99"/>
      <c r="V968" s="99"/>
      <c r="W968" s="99"/>
      <c r="X968" s="436"/>
      <c r="Y968" s="110"/>
      <c r="Z968" s="99"/>
      <c r="AA968" s="99"/>
      <c r="AB968" s="99"/>
      <c r="AC968" s="99"/>
      <c r="AD968" s="99"/>
      <c r="AE968" s="99"/>
      <c r="AF968" s="99"/>
      <c r="AG968" s="110" t="s">
        <v>9577</v>
      </c>
      <c r="AH968" s="110" t="s">
        <v>9581</v>
      </c>
      <c r="AI968" s="488">
        <v>0.31</v>
      </c>
      <c r="AJ968" s="110">
        <v>2022</v>
      </c>
      <c r="AK968" s="110" t="s">
        <v>9572</v>
      </c>
    </row>
    <row r="969" spans="1:37" ht="28.5" customHeight="1" x14ac:dyDescent="0.25">
      <c r="A969" s="459"/>
      <c r="B969" s="110"/>
      <c r="C969" s="445"/>
      <c r="D969" s="99"/>
      <c r="E969" s="99"/>
      <c r="F969" s="99"/>
      <c r="G969" s="99"/>
      <c r="H969" s="99"/>
      <c r="I969" s="99"/>
      <c r="J969" s="99"/>
      <c r="K969" s="99"/>
      <c r="L969" s="99"/>
      <c r="M969" s="99"/>
      <c r="N969" s="99"/>
      <c r="O969" s="99"/>
      <c r="P969" s="99"/>
      <c r="Q969" s="99"/>
      <c r="R969" s="110"/>
      <c r="S969" s="110"/>
      <c r="T969" s="110"/>
      <c r="U969" s="99"/>
      <c r="V969" s="99"/>
      <c r="W969" s="99"/>
      <c r="X969" s="436"/>
      <c r="Y969" s="110"/>
      <c r="Z969" s="99"/>
      <c r="AA969" s="99"/>
      <c r="AB969" s="99"/>
      <c r="AC969" s="99"/>
      <c r="AD969" s="99"/>
      <c r="AE969" s="99"/>
      <c r="AF969" s="99"/>
      <c r="AG969" s="110" t="s">
        <v>9570</v>
      </c>
      <c r="AH969" s="110" t="s">
        <v>9582</v>
      </c>
      <c r="AI969" s="110">
        <v>0.36599999999999999</v>
      </c>
      <c r="AJ969" s="110">
        <v>2021</v>
      </c>
      <c r="AK969" s="110" t="s">
        <v>9572</v>
      </c>
    </row>
    <row r="970" spans="1:37" ht="28.5" customHeight="1" x14ac:dyDescent="0.25">
      <c r="A970" s="459"/>
      <c r="B970" s="110"/>
      <c r="C970" s="445"/>
      <c r="D970" s="99"/>
      <c r="E970" s="99"/>
      <c r="F970" s="99"/>
      <c r="G970" s="99"/>
      <c r="H970" s="99"/>
      <c r="I970" s="99"/>
      <c r="J970" s="99"/>
      <c r="K970" s="99"/>
      <c r="L970" s="99"/>
      <c r="M970" s="99"/>
      <c r="N970" s="99"/>
      <c r="O970" s="99"/>
      <c r="P970" s="99"/>
      <c r="Q970" s="99"/>
      <c r="R970" s="110"/>
      <c r="S970" s="110"/>
      <c r="T970" s="110"/>
      <c r="U970" s="99"/>
      <c r="V970" s="99"/>
      <c r="W970" s="99"/>
      <c r="X970" s="436"/>
      <c r="Y970" s="110"/>
      <c r="Z970" s="99"/>
      <c r="AA970" s="99"/>
      <c r="AB970" s="99"/>
      <c r="AC970" s="99"/>
      <c r="AD970" s="99"/>
      <c r="AE970" s="99"/>
      <c r="AF970" s="99"/>
      <c r="AG970" s="110"/>
      <c r="AH970" s="110" t="s">
        <v>9583</v>
      </c>
      <c r="AI970" s="110">
        <v>0.13900000000000001</v>
      </c>
      <c r="AJ970" s="110">
        <v>2023</v>
      </c>
      <c r="AK970" s="110" t="s">
        <v>9584</v>
      </c>
    </row>
    <row r="971" spans="1:37" ht="28.5" customHeight="1" x14ac:dyDescent="0.25">
      <c r="A971" s="459"/>
      <c r="B971" s="110"/>
      <c r="C971" s="445"/>
      <c r="D971" s="99"/>
      <c r="E971" s="99"/>
      <c r="F971" s="99"/>
      <c r="G971" s="99"/>
      <c r="H971" s="99"/>
      <c r="I971" s="99"/>
      <c r="J971" s="99"/>
      <c r="K971" s="99"/>
      <c r="L971" s="99"/>
      <c r="M971" s="99"/>
      <c r="N971" s="99"/>
      <c r="O971" s="99"/>
      <c r="P971" s="99"/>
      <c r="Q971" s="99"/>
      <c r="R971" s="110"/>
      <c r="S971" s="110"/>
      <c r="T971" s="110"/>
      <c r="U971" s="99"/>
      <c r="V971" s="99"/>
      <c r="W971" s="99"/>
      <c r="X971" s="436"/>
      <c r="Y971" s="110"/>
      <c r="Z971" s="99"/>
      <c r="AA971" s="99"/>
      <c r="AB971" s="99"/>
      <c r="AC971" s="99"/>
      <c r="AD971" s="99"/>
      <c r="AE971" s="99"/>
      <c r="AF971" s="99"/>
      <c r="AG971" s="110"/>
      <c r="AH971" s="110" t="s">
        <v>9585</v>
      </c>
      <c r="AI971" s="110">
        <v>0.13900000000000001</v>
      </c>
      <c r="AJ971" s="110">
        <v>2023</v>
      </c>
      <c r="AK971" s="110" t="s">
        <v>9584</v>
      </c>
    </row>
    <row r="972" spans="1:37" ht="28.5" customHeight="1" x14ac:dyDescent="0.25">
      <c r="A972" s="459"/>
      <c r="B972" s="110"/>
      <c r="C972" s="445"/>
      <c r="D972" s="99"/>
      <c r="E972" s="99"/>
      <c r="F972" s="99"/>
      <c r="G972" s="99"/>
      <c r="H972" s="99"/>
      <c r="I972" s="99"/>
      <c r="J972" s="99"/>
      <c r="K972" s="99"/>
      <c r="L972" s="99"/>
      <c r="M972" s="99"/>
      <c r="N972" s="99"/>
      <c r="O972" s="99"/>
      <c r="P972" s="99"/>
      <c r="Q972" s="99"/>
      <c r="R972" s="110"/>
      <c r="S972" s="110"/>
      <c r="T972" s="110"/>
      <c r="U972" s="99"/>
      <c r="V972" s="99"/>
      <c r="W972" s="99"/>
      <c r="X972" s="436"/>
      <c r="Y972" s="110"/>
      <c r="Z972" s="99"/>
      <c r="AA972" s="99"/>
      <c r="AB972" s="99"/>
      <c r="AC972" s="99"/>
      <c r="AD972" s="99"/>
      <c r="AE972" s="99"/>
      <c r="AF972" s="99"/>
      <c r="AG972" s="110"/>
      <c r="AH972" s="110" t="s">
        <v>9586</v>
      </c>
      <c r="AI972" s="110">
        <v>0.29099999999999998</v>
      </c>
      <c r="AJ972" s="110">
        <v>2023</v>
      </c>
      <c r="AK972" s="110" t="s">
        <v>9572</v>
      </c>
    </row>
    <row r="973" spans="1:37" ht="28.5" customHeight="1" x14ac:dyDescent="0.25">
      <c r="A973" s="459"/>
      <c r="B973" s="110"/>
      <c r="C973" s="445"/>
      <c r="D973" s="99"/>
      <c r="E973" s="99"/>
      <c r="F973" s="99"/>
      <c r="G973" s="99"/>
      <c r="H973" s="99"/>
      <c r="I973" s="99"/>
      <c r="J973" s="99"/>
      <c r="K973" s="99"/>
      <c r="L973" s="99"/>
      <c r="M973" s="99"/>
      <c r="N973" s="99"/>
      <c r="O973" s="99"/>
      <c r="P973" s="99"/>
      <c r="Q973" s="99"/>
      <c r="R973" s="110"/>
      <c r="S973" s="110"/>
      <c r="T973" s="110"/>
      <c r="U973" s="99"/>
      <c r="V973" s="99"/>
      <c r="W973" s="99"/>
      <c r="X973" s="436"/>
      <c r="Y973" s="110"/>
      <c r="Z973" s="99"/>
      <c r="AA973" s="99"/>
      <c r="AB973" s="99"/>
      <c r="AC973" s="99"/>
      <c r="AD973" s="99"/>
      <c r="AE973" s="99"/>
      <c r="AF973" s="99"/>
      <c r="AG973" s="110"/>
      <c r="AH973" s="110" t="s">
        <v>9587</v>
      </c>
      <c r="AI973" s="110">
        <v>0.31900000000000001</v>
      </c>
      <c r="AJ973" s="110">
        <v>2023</v>
      </c>
      <c r="AK973" s="110" t="s">
        <v>9572</v>
      </c>
    </row>
    <row r="974" spans="1:37" ht="15.6" customHeight="1" x14ac:dyDescent="0.25">
      <c r="A974" s="461"/>
      <c r="B974" s="462"/>
      <c r="C974" s="462"/>
      <c r="D974" s="462"/>
      <c r="E974" s="462"/>
      <c r="F974" s="462"/>
      <c r="G974" s="462"/>
      <c r="H974" s="462"/>
      <c r="I974" s="462"/>
      <c r="J974" s="462"/>
      <c r="K974" s="462"/>
      <c r="L974" s="462"/>
      <c r="M974" s="462"/>
      <c r="N974" s="462"/>
      <c r="O974" s="462"/>
      <c r="P974" s="462"/>
      <c r="Q974" s="462"/>
      <c r="R974" s="462"/>
      <c r="S974" s="462"/>
      <c r="T974" s="462"/>
      <c r="U974" s="462"/>
      <c r="V974" s="462"/>
      <c r="W974" s="462"/>
      <c r="X974" s="463"/>
      <c r="Y974" s="462"/>
      <c r="Z974" s="462"/>
      <c r="AA974" s="462"/>
      <c r="AB974" s="462"/>
      <c r="AC974" s="462"/>
      <c r="AD974" s="462"/>
      <c r="AE974" s="462"/>
      <c r="AF974" s="462"/>
      <c r="AG974" s="462"/>
      <c r="AH974" s="462"/>
      <c r="AI974" s="462"/>
      <c r="AJ974" s="462"/>
      <c r="AK974" s="462"/>
    </row>
    <row r="975" spans="1:37" ht="28.5" customHeight="1" x14ac:dyDescent="0.25">
      <c r="A975" s="459">
        <v>81</v>
      </c>
      <c r="B975" s="459"/>
      <c r="C975" s="445" t="s">
        <v>9588</v>
      </c>
      <c r="D975" s="99"/>
      <c r="E975" s="99" t="s">
        <v>9589</v>
      </c>
      <c r="F975" s="99">
        <v>0.28000000000000003</v>
      </c>
      <c r="G975" s="99"/>
      <c r="H975" s="110" t="s">
        <v>1193</v>
      </c>
      <c r="I975" s="110">
        <v>3</v>
      </c>
      <c r="J975" s="99" t="s">
        <v>7725</v>
      </c>
      <c r="K975" s="99" t="s">
        <v>7725</v>
      </c>
      <c r="L975" s="99">
        <v>3</v>
      </c>
      <c r="M975" s="99"/>
      <c r="N975" s="99"/>
      <c r="O975" s="99"/>
      <c r="P975" s="99"/>
      <c r="Q975" s="99"/>
      <c r="R975" s="110"/>
      <c r="S975" s="110"/>
      <c r="T975" s="110"/>
      <c r="U975" s="99"/>
      <c r="V975" s="99"/>
      <c r="W975" s="99"/>
      <c r="X975" s="436"/>
      <c r="Y975" s="110"/>
      <c r="Z975" s="99"/>
      <c r="AA975" s="99"/>
      <c r="AB975" s="99"/>
      <c r="AC975" s="99"/>
      <c r="AD975" s="99"/>
      <c r="AE975" s="99"/>
      <c r="AF975" s="99"/>
      <c r="AG975" s="99"/>
      <c r="AH975" s="95"/>
      <c r="AI975" s="95"/>
      <c r="AJ975" s="95"/>
      <c r="AK975" s="95"/>
    </row>
    <row r="976" spans="1:37" ht="28.5" customHeight="1" x14ac:dyDescent="0.25">
      <c r="A976" s="459"/>
      <c r="B976" s="110"/>
      <c r="C976" s="445"/>
      <c r="D976" s="99"/>
      <c r="E976" s="99"/>
      <c r="F976" s="99"/>
      <c r="G976" s="99"/>
      <c r="H976" s="99"/>
      <c r="I976" s="99"/>
      <c r="J976" s="99"/>
      <c r="K976" s="99"/>
      <c r="L976" s="99"/>
      <c r="M976" s="99"/>
      <c r="N976" s="99"/>
      <c r="O976" s="99"/>
      <c r="P976" s="99"/>
      <c r="Q976" s="99"/>
      <c r="R976" s="110" t="s">
        <v>9590</v>
      </c>
      <c r="S976" s="110" t="s">
        <v>9591</v>
      </c>
      <c r="T976" s="110">
        <v>2013</v>
      </c>
      <c r="U976" s="99" t="s">
        <v>1073</v>
      </c>
      <c r="V976" s="99">
        <v>25</v>
      </c>
      <c r="W976" s="99"/>
      <c r="X976" s="436"/>
      <c r="Y976" s="110"/>
      <c r="Z976" s="99"/>
      <c r="AA976" s="99"/>
      <c r="AB976" s="99"/>
      <c r="AC976" s="99"/>
      <c r="AD976" s="99"/>
      <c r="AE976" s="99"/>
      <c r="AF976" s="99"/>
      <c r="AG976" s="99"/>
      <c r="AH976" s="110"/>
      <c r="AI976" s="110"/>
      <c r="AJ976" s="110"/>
      <c r="AK976" s="110"/>
    </row>
    <row r="977" spans="1:37" ht="15.75" customHeight="1" x14ac:dyDescent="0.25">
      <c r="A977" s="461"/>
      <c r="B977" s="462"/>
      <c r="C977" s="462"/>
      <c r="D977" s="462"/>
      <c r="E977" s="462"/>
      <c r="F977" s="462"/>
      <c r="G977" s="462"/>
      <c r="H977" s="462"/>
      <c r="I977" s="462"/>
      <c r="J977" s="462"/>
      <c r="K977" s="462"/>
      <c r="L977" s="462"/>
      <c r="M977" s="462"/>
      <c r="N977" s="462"/>
      <c r="O977" s="462"/>
      <c r="P977" s="462"/>
      <c r="Q977" s="462"/>
      <c r="R977" s="462"/>
      <c r="S977" s="462"/>
      <c r="T977" s="462"/>
      <c r="U977" s="462"/>
      <c r="V977" s="462"/>
      <c r="W977" s="462"/>
      <c r="X977" s="463"/>
      <c r="Y977" s="462"/>
      <c r="Z977" s="462"/>
      <c r="AA977" s="462"/>
      <c r="AB977" s="462"/>
      <c r="AC977" s="462"/>
      <c r="AD977" s="462"/>
      <c r="AE977" s="462"/>
      <c r="AF977" s="462"/>
      <c r="AG977" s="462"/>
      <c r="AH977" s="462"/>
      <c r="AI977" s="462"/>
      <c r="AJ977" s="462"/>
      <c r="AK977" s="462"/>
    </row>
    <row r="978" spans="1:37" ht="28.5" customHeight="1" x14ac:dyDescent="0.25">
      <c r="A978" s="459">
        <v>82</v>
      </c>
      <c r="B978" s="459"/>
      <c r="C978" s="445" t="s">
        <v>9592</v>
      </c>
      <c r="D978" s="99"/>
      <c r="E978" s="99" t="s">
        <v>9593</v>
      </c>
      <c r="F978" s="99">
        <v>0.24</v>
      </c>
      <c r="G978" s="99"/>
      <c r="H978" s="110" t="s">
        <v>1193</v>
      </c>
      <c r="I978" s="110">
        <v>5</v>
      </c>
      <c r="J978" s="99" t="s">
        <v>7725</v>
      </c>
      <c r="K978" s="99" t="s">
        <v>7725</v>
      </c>
      <c r="L978" s="99">
        <v>5</v>
      </c>
      <c r="M978" s="99"/>
      <c r="N978" s="99"/>
      <c r="O978" s="99"/>
      <c r="P978" s="99"/>
      <c r="Q978" s="99"/>
      <c r="R978" s="110"/>
      <c r="S978" s="110"/>
      <c r="T978" s="110"/>
      <c r="U978" s="99"/>
      <c r="V978" s="99"/>
      <c r="W978" s="99"/>
      <c r="X978" s="436"/>
      <c r="Y978" s="110"/>
      <c r="Z978" s="99"/>
      <c r="AA978" s="99"/>
      <c r="AB978" s="99"/>
      <c r="AC978" s="99"/>
      <c r="AD978" s="99"/>
      <c r="AE978" s="99"/>
      <c r="AF978" s="99"/>
      <c r="AG978" s="99"/>
      <c r="AH978" s="110"/>
      <c r="AI978" s="110"/>
      <c r="AJ978" s="110"/>
      <c r="AK978" s="110"/>
    </row>
    <row r="979" spans="1:37" ht="28.5" customHeight="1" x14ac:dyDescent="0.25">
      <c r="A979" s="459"/>
      <c r="B979" s="110"/>
      <c r="C979" s="445"/>
      <c r="D979" s="99"/>
      <c r="E979" s="99"/>
      <c r="F979" s="99"/>
      <c r="G979" s="99"/>
      <c r="H979" s="99"/>
      <c r="I979" s="99"/>
      <c r="J979" s="99"/>
      <c r="K979" s="99"/>
      <c r="L979" s="99"/>
      <c r="M979" s="99"/>
      <c r="N979" s="99"/>
      <c r="O979" s="99"/>
      <c r="P979" s="99"/>
      <c r="Q979" s="99"/>
      <c r="R979" s="110" t="s">
        <v>9594</v>
      </c>
      <c r="S979" s="110" t="s">
        <v>9595</v>
      </c>
      <c r="T979" s="110">
        <v>2022</v>
      </c>
      <c r="U979" s="99" t="s">
        <v>975</v>
      </c>
      <c r="V979" s="99">
        <v>25</v>
      </c>
      <c r="W979" s="99"/>
      <c r="X979" s="436"/>
      <c r="Y979" s="110"/>
      <c r="Z979" s="99"/>
      <c r="AA979" s="99"/>
      <c r="AB979" s="99"/>
      <c r="AC979" s="99"/>
      <c r="AD979" s="99"/>
      <c r="AE979" s="99"/>
      <c r="AF979" s="99"/>
      <c r="AG979" s="99"/>
      <c r="AH979" s="110"/>
      <c r="AI979" s="110"/>
      <c r="AJ979" s="110"/>
      <c r="AK979" s="110"/>
    </row>
    <row r="980" spans="1:37" ht="15.75" customHeight="1" x14ac:dyDescent="0.25">
      <c r="A980" s="461"/>
      <c r="B980" s="462"/>
      <c r="C980" s="462"/>
      <c r="D980" s="462"/>
      <c r="E980" s="462"/>
      <c r="F980" s="462"/>
      <c r="G980" s="462"/>
      <c r="H980" s="462"/>
      <c r="I980" s="462"/>
      <c r="J980" s="462"/>
      <c r="K980" s="462"/>
      <c r="L980" s="462"/>
      <c r="M980" s="462"/>
      <c r="N980" s="462"/>
      <c r="O980" s="462"/>
      <c r="P980" s="462"/>
      <c r="Q980" s="462"/>
      <c r="R980" s="462"/>
      <c r="S980" s="462"/>
      <c r="T980" s="462"/>
      <c r="U980" s="462"/>
      <c r="V980" s="462"/>
      <c r="W980" s="462"/>
      <c r="X980" s="463"/>
      <c r="Y980" s="462"/>
      <c r="Z980" s="462"/>
      <c r="AA980" s="462"/>
      <c r="AB980" s="462"/>
      <c r="AC980" s="462"/>
      <c r="AD980" s="462"/>
      <c r="AE980" s="462"/>
      <c r="AF980" s="462"/>
      <c r="AG980" s="462"/>
      <c r="AH980" s="462"/>
      <c r="AI980" s="462"/>
      <c r="AJ980" s="462"/>
      <c r="AK980" s="462"/>
    </row>
    <row r="981" spans="1:37" ht="29.25" customHeight="1" x14ac:dyDescent="0.25">
      <c r="A981" s="459">
        <v>83</v>
      </c>
      <c r="B981" s="459"/>
      <c r="C981" s="445" t="s">
        <v>9596</v>
      </c>
      <c r="D981" s="99"/>
      <c r="E981" s="99" t="s">
        <v>9597</v>
      </c>
      <c r="F981" s="99">
        <v>0.02</v>
      </c>
      <c r="G981" s="99"/>
      <c r="H981" s="110" t="s">
        <v>1193</v>
      </c>
      <c r="I981" s="110">
        <v>1</v>
      </c>
      <c r="J981" s="99" t="s">
        <v>7725</v>
      </c>
      <c r="K981" s="99" t="s">
        <v>7725</v>
      </c>
      <c r="L981" s="99">
        <v>1</v>
      </c>
      <c r="M981" s="99"/>
      <c r="N981" s="99"/>
      <c r="O981" s="99"/>
      <c r="P981" s="99"/>
      <c r="Q981" s="99"/>
      <c r="R981" s="110"/>
      <c r="S981" s="110"/>
      <c r="T981" s="110"/>
      <c r="U981" s="99"/>
      <c r="V981" s="99"/>
      <c r="W981" s="99"/>
      <c r="X981" s="436"/>
      <c r="Y981" s="110"/>
      <c r="Z981" s="99"/>
      <c r="AA981" s="99"/>
      <c r="AB981" s="99"/>
      <c r="AC981" s="99"/>
      <c r="AD981" s="99"/>
      <c r="AE981" s="99"/>
      <c r="AF981" s="99"/>
      <c r="AG981" s="99"/>
      <c r="AH981" s="110"/>
      <c r="AI981" s="110"/>
      <c r="AJ981" s="110"/>
      <c r="AK981" s="110"/>
    </row>
    <row r="982" spans="1:37" ht="29.25" customHeight="1" x14ac:dyDescent="0.25">
      <c r="A982" s="459"/>
      <c r="B982" s="110"/>
      <c r="C982" s="445"/>
      <c r="D982" s="99"/>
      <c r="E982" s="99"/>
      <c r="F982" s="99"/>
      <c r="G982" s="99"/>
      <c r="H982" s="99"/>
      <c r="I982" s="99"/>
      <c r="J982" s="99"/>
      <c r="K982" s="99"/>
      <c r="L982" s="99"/>
      <c r="M982" s="99"/>
      <c r="N982" s="99"/>
      <c r="O982" s="99"/>
      <c r="P982" s="99"/>
      <c r="Q982" s="99"/>
      <c r="R982" s="110" t="s">
        <v>9598</v>
      </c>
      <c r="S982" s="110" t="s">
        <v>9599</v>
      </c>
      <c r="T982" s="110">
        <v>2004</v>
      </c>
      <c r="U982" s="99" t="s">
        <v>975</v>
      </c>
      <c r="V982" s="99">
        <v>25</v>
      </c>
      <c r="W982" s="99"/>
      <c r="X982" s="436"/>
      <c r="Y982" s="110"/>
      <c r="Z982" s="99"/>
      <c r="AA982" s="99"/>
      <c r="AB982" s="99"/>
      <c r="AC982" s="99"/>
      <c r="AD982" s="99"/>
      <c r="AE982" s="99"/>
      <c r="AF982" s="99"/>
      <c r="AG982" s="99"/>
      <c r="AH982" s="110"/>
      <c r="AI982" s="110"/>
      <c r="AJ982" s="110"/>
      <c r="AK982" s="110"/>
    </row>
    <row r="983" spans="1:37" ht="15.75" customHeight="1" x14ac:dyDescent="0.25">
      <c r="A983" s="461"/>
      <c r="B983" s="462"/>
      <c r="C983" s="462"/>
      <c r="D983" s="462"/>
      <c r="E983" s="462"/>
      <c r="F983" s="462"/>
      <c r="G983" s="462"/>
      <c r="H983" s="462"/>
      <c r="I983" s="462"/>
      <c r="J983" s="462"/>
      <c r="K983" s="462"/>
      <c r="L983" s="462"/>
      <c r="M983" s="462"/>
      <c r="N983" s="462"/>
      <c r="O983" s="462"/>
      <c r="P983" s="462"/>
      <c r="Q983" s="462"/>
      <c r="R983" s="462"/>
      <c r="S983" s="462"/>
      <c r="T983" s="462"/>
      <c r="U983" s="462"/>
      <c r="V983" s="462"/>
      <c r="W983" s="462"/>
      <c r="X983" s="463"/>
      <c r="Y983" s="462"/>
      <c r="Z983" s="462"/>
      <c r="AA983" s="462"/>
      <c r="AB983" s="462"/>
      <c r="AC983" s="462"/>
      <c r="AD983" s="462"/>
      <c r="AE983" s="462"/>
      <c r="AF983" s="462"/>
      <c r="AG983" s="462"/>
      <c r="AH983" s="462"/>
      <c r="AI983" s="462"/>
      <c r="AJ983" s="462"/>
      <c r="AK983" s="462"/>
    </row>
    <row r="984" spans="1:37" ht="28.5" customHeight="1" x14ac:dyDescent="0.25">
      <c r="A984" s="459">
        <v>84</v>
      </c>
      <c r="B984" s="459"/>
      <c r="C984" s="445" t="s">
        <v>9600</v>
      </c>
      <c r="D984" s="99"/>
      <c r="E984" s="99" t="s">
        <v>9601</v>
      </c>
      <c r="F984" s="99">
        <v>0.12</v>
      </c>
      <c r="G984" s="99"/>
      <c r="H984" s="110" t="s">
        <v>1193</v>
      </c>
      <c r="I984" s="110">
        <v>3</v>
      </c>
      <c r="J984" s="99" t="s">
        <v>7725</v>
      </c>
      <c r="K984" s="99" t="s">
        <v>7725</v>
      </c>
      <c r="L984" s="99">
        <v>3</v>
      </c>
      <c r="M984" s="99"/>
      <c r="N984" s="99"/>
      <c r="O984" s="99"/>
      <c r="P984" s="99"/>
      <c r="Q984" s="99"/>
      <c r="R984" s="110"/>
      <c r="S984" s="110"/>
      <c r="T984" s="110"/>
      <c r="U984" s="99"/>
      <c r="V984" s="99"/>
      <c r="W984" s="99"/>
      <c r="X984" s="436"/>
      <c r="Y984" s="110"/>
      <c r="Z984" s="99"/>
      <c r="AA984" s="99"/>
      <c r="AB984" s="99"/>
      <c r="AC984" s="99"/>
      <c r="AD984" s="99"/>
      <c r="AE984" s="99"/>
      <c r="AF984" s="99"/>
      <c r="AG984" s="99"/>
      <c r="AH984" s="110"/>
      <c r="AI984" s="110"/>
      <c r="AJ984" s="110"/>
      <c r="AK984" s="110"/>
    </row>
    <row r="985" spans="1:37" ht="28.5" customHeight="1" x14ac:dyDescent="0.25">
      <c r="A985" s="459"/>
      <c r="B985" s="110"/>
      <c r="C985" s="445"/>
      <c r="D985" s="99"/>
      <c r="E985" s="99"/>
      <c r="F985" s="99"/>
      <c r="G985" s="99"/>
      <c r="H985" s="99"/>
      <c r="I985" s="99"/>
      <c r="J985" s="99"/>
      <c r="K985" s="99"/>
      <c r="L985" s="99"/>
      <c r="M985" s="99"/>
      <c r="N985" s="110"/>
      <c r="O985" s="99"/>
      <c r="P985" s="99"/>
      <c r="Q985" s="99"/>
      <c r="R985" s="110" t="s">
        <v>9602</v>
      </c>
      <c r="S985" s="110" t="s">
        <v>9603</v>
      </c>
      <c r="T985" s="110">
        <v>2004</v>
      </c>
      <c r="U985" s="99" t="s">
        <v>1073</v>
      </c>
      <c r="V985" s="99">
        <v>25</v>
      </c>
      <c r="W985" s="99"/>
      <c r="X985" s="436"/>
      <c r="Y985" s="110"/>
      <c r="Z985" s="99"/>
      <c r="AA985" s="99"/>
      <c r="AB985" s="99"/>
      <c r="AC985" s="99"/>
      <c r="AD985" s="99"/>
      <c r="AE985" s="99"/>
      <c r="AF985" s="99"/>
      <c r="AG985" s="99"/>
      <c r="AH985" s="110"/>
      <c r="AI985" s="110"/>
      <c r="AJ985" s="110"/>
      <c r="AK985" s="110"/>
    </row>
    <row r="986" spans="1:37" ht="15.75" customHeight="1" x14ac:dyDescent="0.25">
      <c r="A986" s="459"/>
      <c r="B986" s="470"/>
      <c r="C986" s="462"/>
      <c r="D986" s="462"/>
      <c r="E986" s="462"/>
      <c r="F986" s="462"/>
      <c r="G986" s="462"/>
      <c r="H986" s="462"/>
      <c r="I986" s="462"/>
      <c r="J986" s="462"/>
      <c r="K986" s="462"/>
      <c r="L986" s="462"/>
      <c r="M986" s="462"/>
      <c r="N986" s="462"/>
      <c r="O986" s="462"/>
      <c r="P986" s="462"/>
      <c r="Q986" s="462"/>
      <c r="R986" s="462"/>
      <c r="S986" s="462"/>
      <c r="T986" s="462"/>
      <c r="U986" s="462"/>
      <c r="V986" s="462"/>
      <c r="W986" s="462"/>
      <c r="X986" s="463"/>
      <c r="Y986" s="462"/>
      <c r="Z986" s="462"/>
      <c r="AA986" s="462"/>
      <c r="AB986" s="462"/>
      <c r="AC986" s="462"/>
      <c r="AD986" s="462"/>
      <c r="AE986" s="462"/>
      <c r="AF986" s="462"/>
      <c r="AG986" s="462"/>
      <c r="AH986" s="462"/>
      <c r="AI986" s="462"/>
      <c r="AJ986" s="462"/>
      <c r="AK986" s="462"/>
    </row>
    <row r="987" spans="1:37" ht="28.5" customHeight="1" x14ac:dyDescent="0.25">
      <c r="A987" s="459">
        <v>85</v>
      </c>
      <c r="B987" s="459"/>
      <c r="C987" s="445" t="s">
        <v>9604</v>
      </c>
      <c r="D987" s="99"/>
      <c r="E987" s="99"/>
      <c r="F987" s="99"/>
      <c r="G987" s="99"/>
      <c r="H987" s="99"/>
      <c r="I987" s="99"/>
      <c r="J987" s="99"/>
      <c r="K987" s="99"/>
      <c r="L987" s="99"/>
      <c r="M987" s="99" t="s">
        <v>9605</v>
      </c>
      <c r="N987" s="110" t="s">
        <v>9606</v>
      </c>
      <c r="O987" s="99">
        <v>9.2999999999999999E-2</v>
      </c>
      <c r="P987" s="99">
        <v>2021</v>
      </c>
      <c r="Q987" s="110" t="s">
        <v>9607</v>
      </c>
      <c r="R987" s="110"/>
      <c r="S987" s="110"/>
      <c r="T987" s="110"/>
      <c r="U987" s="99"/>
      <c r="V987" s="99"/>
      <c r="W987" s="99"/>
      <c r="X987" s="436"/>
      <c r="Y987" s="110"/>
      <c r="Z987" s="99"/>
      <c r="AA987" s="99"/>
      <c r="AB987" s="99"/>
      <c r="AC987" s="99"/>
      <c r="AD987" s="99"/>
      <c r="AE987" s="99"/>
      <c r="AF987" s="99"/>
      <c r="AG987" s="99"/>
      <c r="AH987" s="110"/>
      <c r="AI987" s="110"/>
      <c r="AJ987" s="110"/>
      <c r="AK987" s="110"/>
    </row>
    <row r="988" spans="1:37" ht="28.5" customHeight="1" x14ac:dyDescent="0.25">
      <c r="A988" s="459"/>
      <c r="B988" s="110"/>
      <c r="C988" s="445"/>
      <c r="D988" s="99"/>
      <c r="E988" s="99"/>
      <c r="F988" s="99"/>
      <c r="G988" s="99"/>
      <c r="H988" s="99"/>
      <c r="I988" s="99"/>
      <c r="J988" s="99"/>
      <c r="K988" s="99"/>
      <c r="L988" s="99"/>
      <c r="M988" s="99" t="s">
        <v>9608</v>
      </c>
      <c r="N988" s="110" t="s">
        <v>9609</v>
      </c>
      <c r="O988" s="99">
        <v>0.22800000000000001</v>
      </c>
      <c r="P988" s="99">
        <v>2021</v>
      </c>
      <c r="Q988" s="110" t="s">
        <v>9607</v>
      </c>
      <c r="R988" s="110"/>
      <c r="S988" s="110"/>
      <c r="T988" s="110"/>
      <c r="U988" s="99"/>
      <c r="V988" s="99"/>
      <c r="W988" s="99"/>
      <c r="X988" s="436"/>
      <c r="Y988" s="110"/>
      <c r="Z988" s="99"/>
      <c r="AA988" s="99"/>
      <c r="AB988" s="99"/>
      <c r="AC988" s="99"/>
      <c r="AD988" s="99"/>
      <c r="AE988" s="99"/>
      <c r="AF988" s="99"/>
      <c r="AG988" s="99"/>
      <c r="AH988" s="110"/>
      <c r="AI988" s="110"/>
      <c r="AJ988" s="110"/>
      <c r="AK988" s="110"/>
    </row>
    <row r="989" spans="1:37" ht="28.5" customHeight="1" x14ac:dyDescent="0.25">
      <c r="A989" s="459"/>
      <c r="B989" s="110"/>
      <c r="C989" s="445"/>
      <c r="D989" s="99"/>
      <c r="E989" s="99"/>
      <c r="F989" s="99"/>
      <c r="G989" s="99"/>
      <c r="H989" s="99"/>
      <c r="I989" s="99"/>
      <c r="J989" s="99"/>
      <c r="K989" s="99"/>
      <c r="L989" s="99"/>
      <c r="M989" s="99"/>
      <c r="N989" s="99"/>
      <c r="O989" s="99"/>
      <c r="P989" s="99"/>
      <c r="Q989" s="99"/>
      <c r="R989" s="110" t="s">
        <v>9610</v>
      </c>
      <c r="S989" s="110" t="s">
        <v>9611</v>
      </c>
      <c r="T989" s="110">
        <v>2021</v>
      </c>
      <c r="U989" s="99" t="s">
        <v>1022</v>
      </c>
      <c r="V989" s="99" t="s">
        <v>1738</v>
      </c>
      <c r="W989" s="99"/>
      <c r="X989" s="436"/>
      <c r="Y989" s="110"/>
      <c r="Z989" s="99"/>
      <c r="AA989" s="99"/>
      <c r="AB989" s="99"/>
      <c r="AC989" s="99"/>
      <c r="AD989" s="99"/>
      <c r="AE989" s="99"/>
      <c r="AF989" s="99"/>
      <c r="AG989" s="99"/>
      <c r="AH989" s="110"/>
      <c r="AI989" s="110"/>
      <c r="AJ989" s="110"/>
      <c r="AK989" s="110"/>
    </row>
    <row r="990" spans="1:37" ht="28.5" customHeight="1" x14ac:dyDescent="0.25">
      <c r="A990" s="459"/>
      <c r="B990" s="110"/>
      <c r="C990" s="445"/>
      <c r="D990" s="99"/>
      <c r="E990" s="99"/>
      <c r="F990" s="99"/>
      <c r="G990" s="99"/>
      <c r="H990" s="99"/>
      <c r="I990" s="99"/>
      <c r="J990" s="99"/>
      <c r="K990" s="99"/>
      <c r="L990" s="99"/>
      <c r="M990" s="99"/>
      <c r="N990" s="99"/>
      <c r="O990" s="99"/>
      <c r="P990" s="99"/>
      <c r="Q990" s="99"/>
      <c r="R990" s="110"/>
      <c r="S990" s="110"/>
      <c r="T990" s="110"/>
      <c r="U990" s="99"/>
      <c r="V990" s="99"/>
      <c r="W990" s="99"/>
      <c r="X990" s="436"/>
      <c r="Y990" s="110"/>
      <c r="Z990" s="99"/>
      <c r="AA990" s="99"/>
      <c r="AB990" s="99"/>
      <c r="AC990" s="99"/>
      <c r="AD990" s="99"/>
      <c r="AE990" s="99"/>
      <c r="AF990" s="99"/>
      <c r="AG990" s="99" t="s">
        <v>9612</v>
      </c>
      <c r="AH990" s="110" t="s">
        <v>9613</v>
      </c>
      <c r="AI990" s="110">
        <f>4*0.217</f>
        <v>0.86799999999999999</v>
      </c>
      <c r="AJ990" s="110">
        <v>2021</v>
      </c>
      <c r="AK990" s="110" t="s">
        <v>9614</v>
      </c>
    </row>
    <row r="991" spans="1:37" ht="28.5" customHeight="1" x14ac:dyDescent="0.25">
      <c r="A991" s="459"/>
      <c r="B991" s="110"/>
      <c r="C991" s="445"/>
      <c r="D991" s="99"/>
      <c r="E991" s="99"/>
      <c r="F991" s="99"/>
      <c r="G991" s="99"/>
      <c r="H991" s="99"/>
      <c r="I991" s="99"/>
      <c r="J991" s="99"/>
      <c r="K991" s="99"/>
      <c r="L991" s="99"/>
      <c r="M991" s="99"/>
      <c r="N991" s="99"/>
      <c r="O991" s="99"/>
      <c r="P991" s="99"/>
      <c r="Q991" s="99"/>
      <c r="R991" s="110"/>
      <c r="S991" s="110"/>
      <c r="T991" s="110"/>
      <c r="U991" s="99"/>
      <c r="V991" s="99"/>
      <c r="W991" s="99"/>
      <c r="X991" s="436"/>
      <c r="Y991" s="110"/>
      <c r="Z991" s="99"/>
      <c r="AA991" s="99"/>
      <c r="AB991" s="99"/>
      <c r="AC991" s="99"/>
      <c r="AD991" s="99"/>
      <c r="AE991" s="99"/>
      <c r="AF991" s="99"/>
      <c r="AG991" s="99" t="s">
        <v>9612</v>
      </c>
      <c r="AH991" s="110" t="s">
        <v>9615</v>
      </c>
      <c r="AI991" s="110">
        <v>0.81599999999999995</v>
      </c>
      <c r="AJ991" s="110">
        <v>2021</v>
      </c>
      <c r="AK991" s="110" t="s">
        <v>9614</v>
      </c>
    </row>
    <row r="992" spans="1:37" ht="15.75" customHeight="1" x14ac:dyDescent="0.25">
      <c r="A992" s="461"/>
      <c r="B992" s="462"/>
      <c r="C992" s="462"/>
      <c r="D992" s="462"/>
      <c r="E992" s="462"/>
      <c r="F992" s="462"/>
      <c r="G992" s="462"/>
      <c r="H992" s="462"/>
      <c r="I992" s="462"/>
      <c r="J992" s="462"/>
      <c r="K992" s="462"/>
      <c r="L992" s="462"/>
      <c r="M992" s="462"/>
      <c r="N992" s="462"/>
      <c r="O992" s="462"/>
      <c r="P992" s="462"/>
      <c r="Q992" s="462"/>
      <c r="R992" s="462"/>
      <c r="S992" s="462"/>
      <c r="T992" s="462"/>
      <c r="U992" s="462"/>
      <c r="V992" s="462"/>
      <c r="W992" s="462"/>
      <c r="X992" s="463"/>
      <c r="Y992" s="462"/>
      <c r="Z992" s="462"/>
      <c r="AA992" s="462"/>
      <c r="AB992" s="462"/>
      <c r="AC992" s="462"/>
      <c r="AD992" s="462"/>
      <c r="AE992" s="462"/>
      <c r="AF992" s="462"/>
      <c r="AG992" s="462"/>
      <c r="AH992" s="462"/>
      <c r="AI992" s="462"/>
      <c r="AJ992" s="462"/>
      <c r="AK992" s="462"/>
    </row>
    <row r="993" spans="1:37" ht="28.5" customHeight="1" x14ac:dyDescent="0.25">
      <c r="A993" s="459">
        <v>86</v>
      </c>
      <c r="B993" s="459"/>
      <c r="C993" s="445" t="s">
        <v>9616</v>
      </c>
      <c r="D993" s="99"/>
      <c r="E993" s="99"/>
      <c r="F993" s="99"/>
      <c r="G993" s="99"/>
      <c r="H993" s="99"/>
      <c r="I993" s="99"/>
      <c r="J993" s="99"/>
      <c r="K993" s="99"/>
      <c r="L993" s="99"/>
      <c r="M993" s="99"/>
      <c r="N993" s="110" t="s">
        <v>9617</v>
      </c>
      <c r="O993" s="99">
        <v>2.9000000000000001E-2</v>
      </c>
      <c r="P993" s="99">
        <v>2021</v>
      </c>
      <c r="Q993" s="99" t="s">
        <v>3781</v>
      </c>
      <c r="R993" s="110"/>
      <c r="S993" s="110"/>
      <c r="T993" s="110"/>
      <c r="U993" s="99"/>
      <c r="V993" s="99"/>
      <c r="W993" s="99"/>
      <c r="X993" s="436"/>
      <c r="Y993" s="110"/>
      <c r="Z993" s="99"/>
      <c r="AA993" s="99"/>
      <c r="AB993" s="99"/>
      <c r="AC993" s="99"/>
      <c r="AD993" s="99"/>
      <c r="AE993" s="99"/>
      <c r="AF993" s="99"/>
      <c r="AG993" s="99"/>
      <c r="AH993" s="110"/>
      <c r="AI993" s="110"/>
      <c r="AJ993" s="110"/>
      <c r="AK993" s="110"/>
    </row>
    <row r="994" spans="1:37" ht="28.5" customHeight="1" x14ac:dyDescent="0.25">
      <c r="A994" s="459"/>
      <c r="B994" s="110"/>
      <c r="C994" s="445"/>
      <c r="D994" s="99"/>
      <c r="E994" s="99"/>
      <c r="F994" s="99"/>
      <c r="G994" s="99"/>
      <c r="H994" s="99"/>
      <c r="I994" s="99"/>
      <c r="J994" s="99"/>
      <c r="K994" s="99"/>
      <c r="L994" s="99"/>
      <c r="M994" s="99"/>
      <c r="N994" s="99"/>
      <c r="O994" s="99"/>
      <c r="P994" s="99"/>
      <c r="Q994" s="99"/>
      <c r="R994" s="110" t="s">
        <v>9618</v>
      </c>
      <c r="S994" s="110" t="s">
        <v>9619</v>
      </c>
      <c r="T994" s="110">
        <v>2021</v>
      </c>
      <c r="U994" s="99" t="s">
        <v>975</v>
      </c>
      <c r="V994" s="99">
        <v>400</v>
      </c>
      <c r="W994" s="99"/>
      <c r="X994" s="436"/>
      <c r="Y994" s="110"/>
      <c r="Z994" s="99"/>
      <c r="AA994" s="99"/>
      <c r="AB994" s="99"/>
      <c r="AC994" s="99"/>
      <c r="AD994" s="99"/>
      <c r="AE994" s="99"/>
      <c r="AF994" s="99"/>
      <c r="AG994" s="99"/>
      <c r="AH994" s="110"/>
      <c r="AI994" s="110"/>
      <c r="AJ994" s="110"/>
      <c r="AK994" s="110"/>
    </row>
    <row r="995" spans="1:37" ht="15.75" customHeight="1" x14ac:dyDescent="0.25">
      <c r="A995" s="461"/>
      <c r="B995" s="462"/>
      <c r="C995" s="462"/>
      <c r="D995" s="462"/>
      <c r="E995" s="462"/>
      <c r="F995" s="462"/>
      <c r="G995" s="462"/>
      <c r="H995" s="462"/>
      <c r="I995" s="462"/>
      <c r="J995" s="462"/>
      <c r="K995" s="462"/>
      <c r="L995" s="462"/>
      <c r="M995" s="462"/>
      <c r="N995" s="462"/>
      <c r="O995" s="462"/>
      <c r="P995" s="462"/>
      <c r="Q995" s="462"/>
      <c r="R995" s="462"/>
      <c r="S995" s="462"/>
      <c r="T995" s="462"/>
      <c r="U995" s="462"/>
      <c r="V995" s="462"/>
      <c r="W995" s="462"/>
      <c r="X995" s="463"/>
      <c r="Y995" s="462"/>
      <c r="Z995" s="462"/>
      <c r="AA995" s="462"/>
      <c r="AB995" s="462"/>
      <c r="AC995" s="462"/>
      <c r="AD995" s="462"/>
      <c r="AE995" s="462"/>
      <c r="AF995" s="462"/>
      <c r="AG995" s="462"/>
      <c r="AH995" s="462"/>
      <c r="AI995" s="462"/>
      <c r="AJ995" s="462"/>
      <c r="AK995" s="462"/>
    </row>
    <row r="996" spans="1:37" ht="28.5" customHeight="1" x14ac:dyDescent="0.25">
      <c r="A996" s="459">
        <v>87</v>
      </c>
      <c r="B996" s="110"/>
      <c r="C996" s="445" t="s">
        <v>9620</v>
      </c>
      <c r="D996" s="99" t="s">
        <v>8014</v>
      </c>
      <c r="E996" s="99" t="s">
        <v>9621</v>
      </c>
      <c r="F996" s="99">
        <v>5.0000000000000001E-3</v>
      </c>
      <c r="G996" s="99">
        <v>2021</v>
      </c>
      <c r="H996" s="99" t="s">
        <v>251</v>
      </c>
      <c r="I996" s="99" t="s">
        <v>7725</v>
      </c>
      <c r="J996" s="99" t="s">
        <v>7725</v>
      </c>
      <c r="K996" s="99" t="s">
        <v>7725</v>
      </c>
      <c r="L996" s="99" t="s">
        <v>7725</v>
      </c>
      <c r="M996" s="99"/>
      <c r="N996" s="99"/>
      <c r="O996" s="99"/>
      <c r="P996" s="99"/>
      <c r="Q996" s="99"/>
      <c r="R996" s="110"/>
      <c r="S996" s="110"/>
      <c r="T996" s="110"/>
      <c r="U996" s="99"/>
      <c r="V996" s="99"/>
      <c r="W996" s="99"/>
      <c r="X996" s="436"/>
      <c r="Y996" s="110"/>
      <c r="Z996" s="99"/>
      <c r="AA996" s="99"/>
      <c r="AB996" s="99"/>
      <c r="AC996" s="99"/>
      <c r="AD996" s="99"/>
      <c r="AE996" s="99"/>
      <c r="AF996" s="99"/>
      <c r="AG996" s="99"/>
      <c r="AH996" s="110"/>
      <c r="AI996" s="110"/>
      <c r="AJ996" s="110"/>
      <c r="AK996" s="110"/>
    </row>
    <row r="997" spans="1:37" ht="28.5" customHeight="1" x14ac:dyDescent="0.25">
      <c r="A997" s="459"/>
      <c r="B997" s="110"/>
      <c r="C997" s="445"/>
      <c r="D997" s="99"/>
      <c r="E997" s="99"/>
      <c r="F997" s="99"/>
      <c r="G997" s="99"/>
      <c r="H997" s="99"/>
      <c r="I997" s="99"/>
      <c r="J997" s="99"/>
      <c r="K997" s="99"/>
      <c r="L997" s="99"/>
      <c r="M997" s="99"/>
      <c r="N997" s="99"/>
      <c r="O997" s="99"/>
      <c r="P997" s="99"/>
      <c r="Q997" s="99"/>
      <c r="R997" s="110" t="s">
        <v>9622</v>
      </c>
      <c r="S997" s="110" t="s">
        <v>9623</v>
      </c>
      <c r="T997" s="110">
        <v>2021</v>
      </c>
      <c r="U997" s="99" t="s">
        <v>9624</v>
      </c>
      <c r="V997" s="99">
        <v>100</v>
      </c>
      <c r="W997" s="99"/>
      <c r="X997" s="436"/>
      <c r="Y997" s="110"/>
      <c r="Z997" s="99"/>
      <c r="AA997" s="99"/>
      <c r="AB997" s="99"/>
      <c r="AC997" s="99"/>
      <c r="AD997" s="99"/>
      <c r="AE997" s="99"/>
      <c r="AF997" s="99"/>
      <c r="AG997" s="99"/>
      <c r="AH997" s="110"/>
      <c r="AI997" s="110"/>
      <c r="AJ997" s="110"/>
      <c r="AK997" s="110"/>
    </row>
    <row r="998" spans="1:37" ht="28.5" customHeight="1" x14ac:dyDescent="0.25">
      <c r="A998" s="459"/>
      <c r="B998" s="110"/>
      <c r="C998" s="445"/>
      <c r="D998" s="99"/>
      <c r="E998" s="99"/>
      <c r="F998" s="99"/>
      <c r="G998" s="99"/>
      <c r="H998" s="99"/>
      <c r="I998" s="99"/>
      <c r="J998" s="99"/>
      <c r="K998" s="99"/>
      <c r="L998" s="99"/>
      <c r="M998" s="99"/>
      <c r="N998" s="99"/>
      <c r="O998" s="99"/>
      <c r="P998" s="99"/>
      <c r="Q998" s="99"/>
      <c r="R998" s="110"/>
      <c r="S998" s="110"/>
      <c r="T998" s="110"/>
      <c r="U998" s="99"/>
      <c r="V998" s="99"/>
      <c r="W998" s="99" t="s">
        <v>9625</v>
      </c>
      <c r="X998" s="436">
        <f>Z998+AI998</f>
        <v>0.318</v>
      </c>
      <c r="Y998" s="110" t="s">
        <v>9626</v>
      </c>
      <c r="Z998" s="497">
        <v>0.3</v>
      </c>
      <c r="AA998" s="99">
        <v>2021</v>
      </c>
      <c r="AB998" s="99" t="s">
        <v>9627</v>
      </c>
      <c r="AC998" s="99" t="s">
        <v>7725</v>
      </c>
      <c r="AD998" s="99" t="s">
        <v>7725</v>
      </c>
      <c r="AE998" s="99">
        <v>13</v>
      </c>
      <c r="AF998" s="99">
        <v>13</v>
      </c>
      <c r="AG998" s="99" t="s">
        <v>9625</v>
      </c>
      <c r="AH998" s="110" t="s">
        <v>9628</v>
      </c>
      <c r="AI998" s="110">
        <v>1.7999999999999999E-2</v>
      </c>
      <c r="AJ998" s="110">
        <v>2021</v>
      </c>
      <c r="AK998" s="110" t="s">
        <v>9629</v>
      </c>
    </row>
    <row r="999" spans="1:37" ht="15" customHeight="1" x14ac:dyDescent="0.25">
      <c r="A999" s="461"/>
      <c r="B999" s="462"/>
      <c r="C999" s="462"/>
      <c r="D999" s="462"/>
      <c r="E999" s="462"/>
      <c r="F999" s="462"/>
      <c r="G999" s="462"/>
      <c r="H999" s="462"/>
      <c r="I999" s="462"/>
      <c r="J999" s="462"/>
      <c r="K999" s="462"/>
      <c r="L999" s="462"/>
      <c r="M999" s="462"/>
      <c r="N999" s="462"/>
      <c r="O999" s="462"/>
      <c r="P999" s="462"/>
      <c r="Q999" s="462"/>
      <c r="R999" s="462"/>
      <c r="S999" s="462"/>
      <c r="T999" s="462"/>
      <c r="U999" s="462"/>
      <c r="V999" s="462"/>
      <c r="W999" s="462"/>
      <c r="X999" s="463"/>
      <c r="Y999" s="462"/>
      <c r="Z999" s="462"/>
      <c r="AA999" s="462"/>
      <c r="AB999" s="462"/>
      <c r="AC999" s="462"/>
      <c r="AD999" s="462"/>
      <c r="AE999" s="462"/>
      <c r="AF999" s="462"/>
      <c r="AG999" s="462"/>
      <c r="AH999" s="462"/>
      <c r="AI999" s="462"/>
      <c r="AJ999" s="462"/>
      <c r="AK999" s="462"/>
    </row>
    <row r="1000" spans="1:37" ht="39.75" customHeight="1" x14ac:dyDescent="0.25">
      <c r="A1000" s="459">
        <v>88</v>
      </c>
      <c r="B1000" s="110"/>
      <c r="C1000" s="459" t="s">
        <v>9630</v>
      </c>
      <c r="D1000" s="99"/>
      <c r="E1000" s="110" t="s">
        <v>9631</v>
      </c>
      <c r="F1000" s="99">
        <v>0.23</v>
      </c>
      <c r="G1000" s="99">
        <v>2005</v>
      </c>
      <c r="H1000" s="99" t="s">
        <v>9632</v>
      </c>
      <c r="I1000" s="99"/>
      <c r="J1000" s="99"/>
      <c r="K1000" s="99"/>
      <c r="L1000" s="99"/>
      <c r="M1000" s="99"/>
      <c r="N1000" s="99"/>
      <c r="O1000" s="99"/>
      <c r="P1000" s="99"/>
      <c r="Q1000" s="99"/>
      <c r="R1000" s="110"/>
      <c r="S1000" s="110"/>
      <c r="T1000" s="110"/>
      <c r="U1000" s="99"/>
      <c r="V1000" s="99"/>
      <c r="W1000" s="99"/>
      <c r="X1000" s="436"/>
      <c r="Y1000" s="110" t="s">
        <v>9633</v>
      </c>
      <c r="Z1000" s="99">
        <v>0.628</v>
      </c>
      <c r="AA1000" s="99">
        <v>2022</v>
      </c>
      <c r="AB1000" s="99" t="s">
        <v>9627</v>
      </c>
      <c r="AC1000" s="99" t="s">
        <v>7725</v>
      </c>
      <c r="AD1000" s="99" t="s">
        <v>7725</v>
      </c>
      <c r="AE1000" s="99">
        <v>23</v>
      </c>
      <c r="AF1000" s="99">
        <v>23</v>
      </c>
      <c r="AG1000" s="99"/>
      <c r="AH1000" s="110" t="s">
        <v>9634</v>
      </c>
      <c r="AI1000" s="110">
        <v>0.02</v>
      </c>
      <c r="AJ1000" s="110">
        <v>2022</v>
      </c>
      <c r="AK1000" s="110" t="s">
        <v>1032</v>
      </c>
    </row>
    <row r="1001" spans="1:37" ht="28.5" customHeight="1" x14ac:dyDescent="0.25">
      <c r="A1001" s="459"/>
      <c r="B1001" s="110"/>
      <c r="C1001" s="445"/>
      <c r="D1001" s="99"/>
      <c r="E1001" s="99"/>
      <c r="F1001" s="99"/>
      <c r="G1001" s="99"/>
      <c r="H1001" s="99"/>
      <c r="I1001" s="99"/>
      <c r="J1001" s="99"/>
      <c r="K1001" s="99"/>
      <c r="L1001" s="99"/>
      <c r="M1001" s="99"/>
      <c r="N1001" s="99"/>
      <c r="O1001" s="99"/>
      <c r="P1001" s="99"/>
      <c r="Q1001" s="99"/>
      <c r="R1001" s="110" t="s">
        <v>9635</v>
      </c>
      <c r="S1001" s="110"/>
      <c r="T1001" s="110">
        <v>2005</v>
      </c>
      <c r="U1001" s="99" t="s">
        <v>9636</v>
      </c>
      <c r="V1001" s="99">
        <v>10000</v>
      </c>
      <c r="W1001" s="99"/>
      <c r="X1001" s="436"/>
      <c r="Y1001" s="110"/>
      <c r="Z1001" s="99"/>
      <c r="AA1001" s="99"/>
      <c r="AB1001" s="99"/>
      <c r="AC1001" s="99"/>
      <c r="AD1001" s="99"/>
      <c r="AE1001" s="99"/>
      <c r="AF1001" s="99"/>
      <c r="AG1001" s="99"/>
      <c r="AH1001" s="110"/>
      <c r="AI1001" s="110"/>
      <c r="AJ1001" s="110"/>
      <c r="AK1001" s="110"/>
    </row>
    <row r="1002" spans="1:37" ht="28.5" customHeight="1" x14ac:dyDescent="0.25">
      <c r="A1002" s="459"/>
      <c r="B1002" s="110"/>
      <c r="C1002" s="445"/>
      <c r="D1002" s="99"/>
      <c r="E1002" s="99"/>
      <c r="F1002" s="99"/>
      <c r="G1002" s="99"/>
      <c r="H1002" s="99"/>
      <c r="I1002" s="99"/>
      <c r="J1002" s="99"/>
      <c r="K1002" s="99"/>
      <c r="L1002" s="99"/>
      <c r="M1002" s="99"/>
      <c r="N1002" s="99"/>
      <c r="O1002" s="99"/>
      <c r="P1002" s="99"/>
      <c r="Q1002" s="99"/>
      <c r="R1002" s="110" t="s">
        <v>9637</v>
      </c>
      <c r="S1002" s="110"/>
      <c r="T1002" s="110">
        <v>2005</v>
      </c>
      <c r="U1002" s="99" t="s">
        <v>9638</v>
      </c>
      <c r="V1002" s="99">
        <v>63</v>
      </c>
      <c r="W1002" s="99"/>
      <c r="X1002" s="436"/>
      <c r="Y1002" s="110"/>
      <c r="Z1002" s="99"/>
      <c r="AA1002" s="99"/>
      <c r="AB1002" s="99"/>
      <c r="AC1002" s="99"/>
      <c r="AD1002" s="99"/>
      <c r="AE1002" s="99"/>
      <c r="AF1002" s="99"/>
      <c r="AG1002" s="99"/>
      <c r="AH1002" s="110"/>
      <c r="AI1002" s="110"/>
      <c r="AJ1002" s="110"/>
      <c r="AK1002" s="110"/>
    </row>
    <row r="1003" spans="1:37" ht="15.75" customHeight="1" x14ac:dyDescent="0.25">
      <c r="A1003" s="461"/>
      <c r="B1003" s="462"/>
      <c r="C1003" s="462"/>
      <c r="D1003" s="462"/>
      <c r="E1003" s="462"/>
      <c r="F1003" s="462"/>
      <c r="G1003" s="462"/>
      <c r="H1003" s="462"/>
      <c r="I1003" s="462"/>
      <c r="J1003" s="462"/>
      <c r="K1003" s="462"/>
      <c r="L1003" s="462"/>
      <c r="M1003" s="462"/>
      <c r="N1003" s="462"/>
      <c r="O1003" s="462"/>
      <c r="P1003" s="462"/>
      <c r="Q1003" s="462"/>
      <c r="R1003" s="462"/>
      <c r="S1003" s="462"/>
      <c r="T1003" s="462"/>
      <c r="U1003" s="462"/>
      <c r="V1003" s="462"/>
      <c r="W1003" s="462"/>
      <c r="X1003" s="463"/>
      <c r="Y1003" s="462"/>
      <c r="Z1003" s="462"/>
      <c r="AA1003" s="462"/>
      <c r="AB1003" s="462"/>
      <c r="AC1003" s="462"/>
      <c r="AD1003" s="462"/>
      <c r="AE1003" s="462"/>
      <c r="AF1003" s="462"/>
      <c r="AG1003" s="462"/>
      <c r="AH1003" s="462"/>
      <c r="AI1003" s="462"/>
      <c r="AJ1003" s="462"/>
      <c r="AK1003" s="462"/>
    </row>
    <row r="1004" spans="1:37" ht="25.5" customHeight="1" x14ac:dyDescent="0.25">
      <c r="A1004" s="459">
        <v>89</v>
      </c>
      <c r="B1004" s="110"/>
      <c r="C1004" s="445" t="s">
        <v>9616</v>
      </c>
      <c r="D1004" s="99" t="s">
        <v>8514</v>
      </c>
      <c r="E1004" s="110" t="s">
        <v>9639</v>
      </c>
      <c r="F1004" s="99">
        <v>6.0000000000000001E-3</v>
      </c>
      <c r="G1004" s="99">
        <v>2022</v>
      </c>
      <c r="H1004" s="99" t="s">
        <v>251</v>
      </c>
      <c r="I1004" s="99">
        <v>1</v>
      </c>
      <c r="J1004" s="99" t="s">
        <v>7725</v>
      </c>
      <c r="K1004" s="99" t="s">
        <v>7725</v>
      </c>
      <c r="L1004" s="99">
        <v>1</v>
      </c>
      <c r="M1004" s="99"/>
      <c r="N1004" s="99"/>
      <c r="O1004" s="99"/>
      <c r="P1004" s="99"/>
      <c r="Q1004" s="99"/>
      <c r="R1004" s="110"/>
      <c r="S1004" s="110"/>
      <c r="T1004" s="110"/>
      <c r="U1004" s="99"/>
      <c r="V1004" s="99"/>
      <c r="W1004" s="99"/>
      <c r="X1004" s="436"/>
      <c r="Y1004" s="110"/>
      <c r="Z1004" s="99"/>
      <c r="AA1004" s="99"/>
      <c r="AB1004" s="99"/>
      <c r="AC1004" s="99"/>
      <c r="AD1004" s="99"/>
      <c r="AE1004" s="99"/>
      <c r="AF1004" s="99"/>
      <c r="AG1004" s="99"/>
      <c r="AH1004" s="110"/>
      <c r="AI1004" s="110"/>
      <c r="AJ1004" s="110"/>
      <c r="AK1004" s="110"/>
    </row>
    <row r="1005" spans="1:37" ht="25.5" customHeight="1" x14ac:dyDescent="0.25">
      <c r="A1005" s="459"/>
      <c r="B1005" s="110"/>
      <c r="C1005" s="445"/>
      <c r="D1005" s="99"/>
      <c r="E1005" s="99"/>
      <c r="F1005" s="99"/>
      <c r="G1005" s="99"/>
      <c r="H1005" s="99"/>
      <c r="I1005" s="99"/>
      <c r="J1005" s="99"/>
      <c r="K1005" s="99"/>
      <c r="L1005" s="99"/>
      <c r="M1005" s="99"/>
      <c r="N1005" s="99"/>
      <c r="O1005" s="99"/>
      <c r="P1005" s="504"/>
      <c r="Q1005" s="95"/>
      <c r="R1005" s="110"/>
      <c r="S1005" s="110" t="s">
        <v>9640</v>
      </c>
      <c r="T1005" s="110">
        <v>2022</v>
      </c>
      <c r="U1005" s="99" t="s">
        <v>1073</v>
      </c>
      <c r="V1005" s="99">
        <v>25</v>
      </c>
      <c r="W1005" s="99"/>
      <c r="X1005" s="436"/>
      <c r="Y1005" s="110"/>
      <c r="Z1005" s="99"/>
      <c r="AA1005" s="99"/>
      <c r="AB1005" s="99"/>
      <c r="AC1005" s="99"/>
      <c r="AD1005" s="99"/>
      <c r="AE1005" s="99"/>
      <c r="AF1005" s="99"/>
      <c r="AG1005" s="99"/>
      <c r="AH1005" s="110"/>
      <c r="AI1005" s="110"/>
      <c r="AJ1005" s="110"/>
      <c r="AK1005" s="110"/>
    </row>
    <row r="1006" spans="1:37" ht="25.5" customHeight="1" x14ac:dyDescent="0.25">
      <c r="A1006" s="459"/>
      <c r="B1006" s="110"/>
      <c r="C1006" s="445"/>
      <c r="D1006" s="99"/>
      <c r="E1006" s="99"/>
      <c r="F1006" s="99"/>
      <c r="G1006" s="99"/>
      <c r="H1006" s="99"/>
      <c r="I1006" s="99"/>
      <c r="J1006" s="99"/>
      <c r="K1006" s="99"/>
      <c r="L1006" s="99"/>
      <c r="M1006" s="99"/>
      <c r="N1006" s="99"/>
      <c r="O1006" s="99"/>
      <c r="P1006" s="99"/>
      <c r="Q1006" s="99"/>
      <c r="R1006" s="110"/>
      <c r="S1006" s="110"/>
      <c r="T1006" s="110"/>
      <c r="U1006" s="99"/>
      <c r="V1006" s="99"/>
      <c r="W1006" s="99"/>
      <c r="X1006" s="436">
        <f>Z1006+AI1006</f>
        <v>5.8999999999999997E-2</v>
      </c>
      <c r="Y1006" s="110" t="s">
        <v>9641</v>
      </c>
      <c r="Z1006" s="99">
        <v>5.8999999999999997E-2</v>
      </c>
      <c r="AA1006" s="99">
        <v>2022</v>
      </c>
      <c r="AB1006" s="99" t="s">
        <v>2256</v>
      </c>
      <c r="AC1006" s="99" t="s">
        <v>7725</v>
      </c>
      <c r="AD1006" s="99" t="s">
        <v>7725</v>
      </c>
      <c r="AE1006" s="99">
        <v>2</v>
      </c>
      <c r="AF1006" s="99">
        <v>2</v>
      </c>
      <c r="AG1006" s="99"/>
      <c r="AH1006" s="110"/>
      <c r="AI1006" s="110"/>
      <c r="AJ1006" s="110"/>
      <c r="AK1006" s="110"/>
    </row>
    <row r="1007" spans="1:37" ht="15.75" customHeight="1" x14ac:dyDescent="0.25">
      <c r="A1007" s="461"/>
      <c r="B1007" s="462"/>
      <c r="C1007" s="462"/>
      <c r="D1007" s="462"/>
      <c r="E1007" s="462"/>
      <c r="F1007" s="462"/>
      <c r="G1007" s="462"/>
      <c r="H1007" s="462"/>
      <c r="I1007" s="462"/>
      <c r="J1007" s="462"/>
      <c r="K1007" s="462"/>
      <c r="L1007" s="462"/>
      <c r="M1007" s="462"/>
      <c r="N1007" s="462"/>
      <c r="O1007" s="462"/>
      <c r="P1007" s="462"/>
      <c r="Q1007" s="462"/>
      <c r="R1007" s="462"/>
      <c r="S1007" s="462"/>
      <c r="T1007" s="462"/>
      <c r="U1007" s="462"/>
      <c r="V1007" s="462"/>
      <c r="W1007" s="462"/>
      <c r="X1007" s="463"/>
      <c r="Y1007" s="462"/>
      <c r="Z1007" s="462"/>
      <c r="AA1007" s="462"/>
      <c r="AB1007" s="462"/>
      <c r="AC1007" s="462"/>
      <c r="AD1007" s="462"/>
      <c r="AE1007" s="462"/>
      <c r="AF1007" s="462"/>
      <c r="AG1007" s="462"/>
      <c r="AH1007" s="462"/>
      <c r="AI1007" s="462"/>
      <c r="AJ1007" s="462"/>
      <c r="AK1007" s="462"/>
    </row>
    <row r="1008" spans="1:37" ht="26.25" customHeight="1" x14ac:dyDescent="0.25">
      <c r="A1008" s="459">
        <v>90</v>
      </c>
      <c r="B1008" s="110"/>
      <c r="C1008" s="445" t="s">
        <v>9642</v>
      </c>
      <c r="D1008" s="110" t="s">
        <v>9643</v>
      </c>
      <c r="E1008" s="410" t="s">
        <v>9644</v>
      </c>
      <c r="F1008" s="99">
        <v>5.8000000000000003E-2</v>
      </c>
      <c r="G1008" s="99">
        <v>2023</v>
      </c>
      <c r="H1008" s="99" t="s">
        <v>9645</v>
      </c>
      <c r="I1008" s="99" t="s">
        <v>7725</v>
      </c>
      <c r="J1008" s="99" t="s">
        <v>7725</v>
      </c>
      <c r="K1008" s="99">
        <v>2</v>
      </c>
      <c r="L1008" s="99">
        <v>2</v>
      </c>
      <c r="M1008" s="99"/>
      <c r="N1008" s="99"/>
      <c r="O1008" s="99"/>
      <c r="P1008" s="99"/>
      <c r="Q1008" s="99"/>
      <c r="R1008" s="110"/>
      <c r="S1008" s="110"/>
      <c r="T1008" s="110"/>
      <c r="U1008" s="99"/>
      <c r="V1008" s="99"/>
      <c r="W1008" s="99"/>
      <c r="X1008" s="436"/>
      <c r="Y1008" s="110"/>
      <c r="Z1008" s="99"/>
      <c r="AA1008" s="99"/>
      <c r="AB1008" s="99"/>
      <c r="AC1008" s="99"/>
      <c r="AD1008" s="99"/>
      <c r="AE1008" s="99"/>
      <c r="AF1008" s="99"/>
      <c r="AG1008" s="99"/>
      <c r="AH1008" s="110"/>
      <c r="AI1008" s="110"/>
      <c r="AJ1008" s="110"/>
      <c r="AK1008" s="110"/>
    </row>
    <row r="1009" spans="1:37" ht="26.25" customHeight="1" x14ac:dyDescent="0.25">
      <c r="A1009" s="459"/>
      <c r="B1009" s="110"/>
      <c r="C1009" s="445"/>
      <c r="D1009" s="99"/>
      <c r="E1009" s="99"/>
      <c r="F1009" s="99"/>
      <c r="G1009" s="99"/>
      <c r="H1009" s="99"/>
      <c r="I1009" s="99"/>
      <c r="J1009" s="99"/>
      <c r="K1009" s="99"/>
      <c r="L1009" s="99"/>
      <c r="M1009" s="99"/>
      <c r="N1009" s="99"/>
      <c r="O1009" s="99"/>
      <c r="P1009" s="99"/>
      <c r="Q1009" s="99"/>
      <c r="R1009" s="110"/>
      <c r="S1009" s="110" t="s">
        <v>9646</v>
      </c>
      <c r="T1009" s="110">
        <v>2023</v>
      </c>
      <c r="U1009" s="99" t="s">
        <v>9647</v>
      </c>
      <c r="V1009" s="99">
        <v>100</v>
      </c>
      <c r="W1009" s="99"/>
      <c r="X1009" s="436"/>
      <c r="Y1009" s="110"/>
      <c r="Z1009" s="99"/>
      <c r="AA1009" s="99"/>
      <c r="AB1009" s="99"/>
      <c r="AC1009" s="99"/>
      <c r="AD1009" s="99"/>
      <c r="AE1009" s="99"/>
      <c r="AF1009" s="99"/>
      <c r="AG1009" s="99"/>
      <c r="AH1009" s="110"/>
      <c r="AI1009" s="110"/>
      <c r="AJ1009" s="110"/>
      <c r="AK1009" s="110"/>
    </row>
    <row r="1010" spans="1:37" ht="26.25" customHeight="1" x14ac:dyDescent="0.25">
      <c r="A1010" s="459"/>
      <c r="B1010" s="110"/>
      <c r="C1010" s="445"/>
      <c r="D1010" s="99"/>
      <c r="E1010" s="99"/>
      <c r="F1010" s="99"/>
      <c r="G1010" s="99"/>
      <c r="H1010" s="99"/>
      <c r="I1010" s="99"/>
      <c r="J1010" s="99"/>
      <c r="K1010" s="99"/>
      <c r="L1010" s="99"/>
      <c r="M1010" s="99"/>
      <c r="N1010" s="99"/>
      <c r="O1010" s="99"/>
      <c r="P1010" s="99"/>
      <c r="Q1010" s="99"/>
      <c r="R1010" s="110"/>
      <c r="S1010" s="110"/>
      <c r="T1010" s="110"/>
      <c r="U1010" s="99"/>
      <c r="V1010" s="99"/>
      <c r="W1010" s="99"/>
      <c r="X1010" s="436">
        <f>Z1010+AI1010</f>
        <v>0.29199999999999998</v>
      </c>
      <c r="Y1010" s="110" t="s">
        <v>9648</v>
      </c>
      <c r="Z1010" s="99">
        <v>0.252</v>
      </c>
      <c r="AA1010" s="99">
        <v>2023</v>
      </c>
      <c r="AB1010" s="99" t="s">
        <v>205</v>
      </c>
      <c r="AC1010" s="99" t="s">
        <v>7725</v>
      </c>
      <c r="AD1010" s="99" t="s">
        <v>7725</v>
      </c>
      <c r="AE1010" s="99">
        <v>9</v>
      </c>
      <c r="AF1010" s="99">
        <v>9</v>
      </c>
      <c r="AG1010" s="99"/>
      <c r="AH1010" s="110" t="s">
        <v>9649</v>
      </c>
      <c r="AI1010" s="110">
        <v>0.04</v>
      </c>
      <c r="AJ1010" s="110">
        <v>2023</v>
      </c>
      <c r="AK1010" s="110" t="s">
        <v>1032</v>
      </c>
    </row>
    <row r="1011" spans="1:37" ht="15.75" customHeight="1" x14ac:dyDescent="0.25">
      <c r="A1011" s="656"/>
      <c r="B1011" s="657"/>
      <c r="C1011" s="657"/>
      <c r="D1011" s="657"/>
      <c r="E1011" s="657"/>
      <c r="F1011" s="657"/>
      <c r="G1011" s="657"/>
      <c r="H1011" s="657"/>
      <c r="I1011" s="657"/>
      <c r="J1011" s="657"/>
      <c r="K1011" s="657"/>
      <c r="L1011" s="657"/>
      <c r="M1011" s="657"/>
      <c r="N1011" s="657"/>
      <c r="O1011" s="657"/>
      <c r="P1011" s="657"/>
      <c r="Q1011" s="657"/>
      <c r="R1011" s="657"/>
      <c r="S1011" s="657"/>
      <c r="T1011" s="657"/>
      <c r="U1011" s="657"/>
      <c r="V1011" s="657"/>
      <c r="W1011" s="657"/>
      <c r="X1011" s="657"/>
      <c r="Y1011" s="657"/>
      <c r="Z1011" s="657"/>
      <c r="AA1011" s="657"/>
      <c r="AB1011" s="657"/>
      <c r="AC1011" s="657"/>
      <c r="AD1011" s="657"/>
      <c r="AE1011" s="657"/>
      <c r="AF1011" s="657"/>
      <c r="AG1011" s="657"/>
      <c r="AH1011" s="657"/>
      <c r="AI1011" s="657"/>
      <c r="AJ1011" s="657"/>
      <c r="AK1011" s="657"/>
    </row>
    <row r="1012" spans="1:37" ht="25.5" customHeight="1" x14ac:dyDescent="0.25">
      <c r="A1012" s="459">
        <v>91</v>
      </c>
      <c r="B1012" s="110"/>
      <c r="C1012" s="110" t="s">
        <v>9650</v>
      </c>
      <c r="D1012" s="110" t="s">
        <v>9651</v>
      </c>
      <c r="E1012" s="110" t="s">
        <v>9652</v>
      </c>
      <c r="F1012" s="110">
        <v>0.32500000000000001</v>
      </c>
      <c r="G1012" s="110">
        <v>2023</v>
      </c>
      <c r="H1012" s="99" t="s">
        <v>9645</v>
      </c>
      <c r="I1012" s="99" t="s">
        <v>7725</v>
      </c>
      <c r="J1012" s="99" t="s">
        <v>7725</v>
      </c>
      <c r="K1012" s="110">
        <v>11</v>
      </c>
      <c r="L1012" s="110">
        <v>11</v>
      </c>
      <c r="M1012" s="110"/>
      <c r="N1012" s="110"/>
      <c r="O1012" s="110"/>
      <c r="P1012" s="110"/>
      <c r="Q1012" s="110"/>
      <c r="R1012" s="110"/>
      <c r="S1012" s="110" t="s">
        <v>9653</v>
      </c>
      <c r="T1012" s="110">
        <v>2023</v>
      </c>
      <c r="U1012" s="110" t="s">
        <v>9647</v>
      </c>
      <c r="V1012" s="110">
        <v>100</v>
      </c>
      <c r="W1012" s="110"/>
      <c r="X1012" s="409"/>
      <c r="Y1012" s="110"/>
      <c r="Z1012" s="110"/>
      <c r="AA1012" s="110"/>
      <c r="AB1012" s="110"/>
      <c r="AC1012" s="110"/>
      <c r="AD1012" s="110"/>
      <c r="AE1012" s="110"/>
      <c r="AF1012" s="110"/>
      <c r="AG1012" s="110"/>
      <c r="AH1012" s="110"/>
      <c r="AI1012" s="110"/>
      <c r="AJ1012" s="110"/>
      <c r="AK1012" s="110"/>
    </row>
    <row r="1013" spans="1:37" ht="25.5" customHeight="1" x14ac:dyDescent="0.25">
      <c r="A1013" s="459"/>
      <c r="B1013" s="110"/>
      <c r="C1013" s="110"/>
      <c r="D1013" s="110"/>
      <c r="E1013" s="110"/>
      <c r="F1013" s="110"/>
      <c r="G1013" s="110"/>
      <c r="H1013" s="110"/>
      <c r="I1013" s="110"/>
      <c r="J1013" s="110"/>
      <c r="K1013" s="110"/>
      <c r="L1013" s="110"/>
      <c r="M1013" s="110"/>
      <c r="N1013" s="110"/>
      <c r="O1013" s="110"/>
      <c r="P1013" s="110"/>
      <c r="Q1013" s="110"/>
      <c r="R1013" s="110"/>
      <c r="S1013" s="110"/>
      <c r="T1013" s="110"/>
      <c r="U1013" s="110"/>
      <c r="V1013" s="110"/>
      <c r="W1013" s="110"/>
      <c r="X1013" s="409">
        <f>Z1013+AI1013</f>
        <v>0.38500000000000001</v>
      </c>
      <c r="Y1013" s="110" t="s">
        <v>9654</v>
      </c>
      <c r="Z1013" s="110">
        <v>0.35499999999999998</v>
      </c>
      <c r="AA1013" s="110">
        <v>2023</v>
      </c>
      <c r="AB1013" s="110" t="s">
        <v>373</v>
      </c>
      <c r="AC1013" s="99" t="s">
        <v>7725</v>
      </c>
      <c r="AD1013" s="99" t="s">
        <v>7725</v>
      </c>
      <c r="AE1013" s="110">
        <v>7</v>
      </c>
      <c r="AF1013" s="110">
        <v>7</v>
      </c>
      <c r="AG1013" s="110"/>
      <c r="AH1013" s="110" t="s">
        <v>9655</v>
      </c>
      <c r="AI1013" s="110">
        <v>0.03</v>
      </c>
      <c r="AJ1013" s="110">
        <v>2023</v>
      </c>
      <c r="AK1013" s="110" t="s">
        <v>1032</v>
      </c>
    </row>
    <row r="1014" spans="1:37" ht="25.5" customHeight="1" x14ac:dyDescent="0.25">
      <c r="A1014" s="459"/>
      <c r="B1014" s="110"/>
      <c r="C1014" s="110"/>
      <c r="D1014" s="110"/>
      <c r="E1014" s="110"/>
      <c r="F1014" s="110"/>
      <c r="G1014" s="110"/>
      <c r="H1014" s="110"/>
      <c r="I1014" s="110"/>
      <c r="J1014" s="110"/>
      <c r="K1014" s="110"/>
      <c r="L1014" s="110"/>
      <c r="M1014" s="110"/>
      <c r="N1014" s="110"/>
      <c r="O1014" s="110"/>
      <c r="P1014" s="110"/>
      <c r="Q1014" s="110"/>
      <c r="R1014" s="110"/>
      <c r="S1014" s="110"/>
      <c r="T1014" s="110"/>
      <c r="U1014" s="110"/>
      <c r="V1014" s="110"/>
      <c r="W1014" s="110"/>
      <c r="X1014" s="409">
        <f>Z1014+AI1014</f>
        <v>0.31999999999999995</v>
      </c>
      <c r="Y1014" s="110" t="s">
        <v>9656</v>
      </c>
      <c r="Z1014" s="110">
        <v>0.28999999999999998</v>
      </c>
      <c r="AA1014" s="110">
        <v>2023</v>
      </c>
      <c r="AB1014" s="110" t="s">
        <v>373</v>
      </c>
      <c r="AC1014" s="99" t="s">
        <v>7725</v>
      </c>
      <c r="AD1014" s="99" t="s">
        <v>7725</v>
      </c>
      <c r="AE1014" s="110">
        <v>8</v>
      </c>
      <c r="AF1014" s="110">
        <v>8</v>
      </c>
      <c r="AG1014" s="110"/>
      <c r="AH1014" s="110" t="s">
        <v>9657</v>
      </c>
      <c r="AI1014" s="110">
        <v>0.03</v>
      </c>
      <c r="AJ1014" s="110">
        <v>2023</v>
      </c>
      <c r="AK1014" s="110" t="s">
        <v>1032</v>
      </c>
    </row>
    <row r="1015" spans="1:37" ht="25.5" customHeight="1" x14ac:dyDescent="0.25">
      <c r="A1015" s="459"/>
      <c r="B1015" s="110"/>
      <c r="C1015" s="110"/>
      <c r="D1015" s="110"/>
      <c r="E1015" s="110"/>
      <c r="F1015" s="110"/>
      <c r="G1015" s="110"/>
      <c r="H1015" s="110"/>
      <c r="I1015" s="110"/>
      <c r="J1015" s="110"/>
      <c r="K1015" s="110"/>
      <c r="L1015" s="110"/>
      <c r="M1015" s="110"/>
      <c r="N1015" s="110"/>
      <c r="O1015" s="110"/>
      <c r="P1015" s="110"/>
      <c r="Q1015" s="110"/>
      <c r="R1015" s="110"/>
      <c r="S1015" s="110"/>
      <c r="T1015" s="110"/>
      <c r="U1015" s="110"/>
      <c r="V1015" s="110"/>
      <c r="W1015" s="110"/>
      <c r="X1015" s="409"/>
      <c r="Y1015" s="110"/>
      <c r="Z1015" s="110"/>
      <c r="AA1015" s="110"/>
      <c r="AB1015" s="110"/>
      <c r="AC1015" s="110"/>
      <c r="AD1015" s="110"/>
      <c r="AE1015" s="110"/>
      <c r="AF1015" s="110"/>
      <c r="AG1015" s="110"/>
      <c r="AH1015" s="110"/>
      <c r="AI1015" s="110"/>
      <c r="AJ1015" s="110"/>
      <c r="AK1015" s="110"/>
    </row>
    <row r="1016" spans="1:37" x14ac:dyDescent="0.25">
      <c r="C1016" s="141"/>
    </row>
    <row r="1017" spans="1:37" x14ac:dyDescent="0.25">
      <c r="C1017" s="141"/>
    </row>
    <row r="1018" spans="1:37" x14ac:dyDescent="0.25">
      <c r="C1018" s="141"/>
      <c r="F1018" s="506"/>
      <c r="V1018" s="153"/>
    </row>
    <row r="1019" spans="1:37" x14ac:dyDescent="0.25">
      <c r="C1019" s="141"/>
    </row>
    <row r="1020" spans="1:37" x14ac:dyDescent="0.25">
      <c r="C1020" s="141"/>
    </row>
    <row r="1021" spans="1:37" x14ac:dyDescent="0.25">
      <c r="C1021" s="141"/>
    </row>
    <row r="1022" spans="1:37" x14ac:dyDescent="0.25">
      <c r="C1022" s="141"/>
    </row>
    <row r="1023" spans="1:37" x14ac:dyDescent="0.25">
      <c r="C1023" s="141"/>
    </row>
    <row r="1024" spans="1:37" x14ac:dyDescent="0.25">
      <c r="C1024" s="141"/>
    </row>
    <row r="1025" spans="3:3" x14ac:dyDescent="0.25">
      <c r="C1025" s="141"/>
    </row>
    <row r="1026" spans="3:3" x14ac:dyDescent="0.25">
      <c r="C1026" s="141"/>
    </row>
    <row r="1027" spans="3:3" x14ac:dyDescent="0.25">
      <c r="C1027" s="141"/>
    </row>
    <row r="1028" spans="3:3" x14ac:dyDescent="0.25">
      <c r="C1028" s="141"/>
    </row>
    <row r="1029" spans="3:3" x14ac:dyDescent="0.25">
      <c r="C1029" s="141"/>
    </row>
    <row r="1030" spans="3:3" x14ac:dyDescent="0.25">
      <c r="C1030" s="141"/>
    </row>
    <row r="1031" spans="3:3" x14ac:dyDescent="0.25">
      <c r="C1031" s="141"/>
    </row>
    <row r="1032" spans="3:3" x14ac:dyDescent="0.25">
      <c r="C1032" s="141"/>
    </row>
    <row r="1033" spans="3:3" x14ac:dyDescent="0.25">
      <c r="C1033" s="141"/>
    </row>
    <row r="1034" spans="3:3" x14ac:dyDescent="0.25">
      <c r="C1034" s="141"/>
    </row>
    <row r="1035" spans="3:3" x14ac:dyDescent="0.25">
      <c r="C1035" s="141"/>
    </row>
    <row r="1036" spans="3:3" x14ac:dyDescent="0.25">
      <c r="C1036" s="141"/>
    </row>
    <row r="1037" spans="3:3" x14ac:dyDescent="0.25">
      <c r="C1037" s="141"/>
    </row>
    <row r="1038" spans="3:3" x14ac:dyDescent="0.25">
      <c r="C1038" s="141"/>
    </row>
    <row r="1039" spans="3:3" x14ac:dyDescent="0.25">
      <c r="C1039" s="141"/>
    </row>
    <row r="1040" spans="3:3" x14ac:dyDescent="0.25">
      <c r="C1040" s="141"/>
    </row>
    <row r="1041" spans="3:3" x14ac:dyDescent="0.25">
      <c r="C1041" s="141"/>
    </row>
    <row r="1042" spans="3:3" x14ac:dyDescent="0.25">
      <c r="C1042" s="141"/>
    </row>
    <row r="1043" spans="3:3" x14ac:dyDescent="0.25">
      <c r="C1043" s="141"/>
    </row>
    <row r="1044" spans="3:3" x14ac:dyDescent="0.25">
      <c r="C1044" s="141"/>
    </row>
    <row r="1045" spans="3:3" x14ac:dyDescent="0.25">
      <c r="C1045" s="141"/>
    </row>
    <row r="1046" spans="3:3" x14ac:dyDescent="0.25">
      <c r="C1046" s="141"/>
    </row>
    <row r="1047" spans="3:3" x14ac:dyDescent="0.25">
      <c r="C1047" s="141"/>
    </row>
    <row r="1048" spans="3:3" x14ac:dyDescent="0.25">
      <c r="C1048" s="141"/>
    </row>
    <row r="1049" spans="3:3" x14ac:dyDescent="0.25">
      <c r="C1049" s="141"/>
    </row>
    <row r="1050" spans="3:3" x14ac:dyDescent="0.25">
      <c r="C1050" s="141"/>
    </row>
    <row r="1051" spans="3:3" x14ac:dyDescent="0.25">
      <c r="C1051" s="141"/>
    </row>
    <row r="1052" spans="3:3" x14ac:dyDescent="0.25">
      <c r="C1052" s="141"/>
    </row>
    <row r="1053" spans="3:3" x14ac:dyDescent="0.25">
      <c r="C1053" s="141"/>
    </row>
    <row r="1054" spans="3:3" x14ac:dyDescent="0.25">
      <c r="C1054" s="141"/>
    </row>
    <row r="1055" spans="3:3" x14ac:dyDescent="0.25">
      <c r="C1055" s="141"/>
    </row>
    <row r="1056" spans="3:3" x14ac:dyDescent="0.25">
      <c r="C1056" s="141"/>
    </row>
    <row r="1057" spans="3:3" x14ac:dyDescent="0.25">
      <c r="C1057" s="141"/>
    </row>
    <row r="1058" spans="3:3" x14ac:dyDescent="0.25">
      <c r="C1058" s="141"/>
    </row>
    <row r="1059" spans="3:3" x14ac:dyDescent="0.25">
      <c r="C1059" s="141"/>
    </row>
    <row r="1060" spans="3:3" x14ac:dyDescent="0.25">
      <c r="C1060" s="141"/>
    </row>
    <row r="1061" spans="3:3" x14ac:dyDescent="0.25">
      <c r="C1061" s="141"/>
    </row>
    <row r="1062" spans="3:3" x14ac:dyDescent="0.25">
      <c r="C1062" s="141"/>
    </row>
    <row r="1063" spans="3:3" x14ac:dyDescent="0.25">
      <c r="C1063" s="141"/>
    </row>
    <row r="1064" spans="3:3" x14ac:dyDescent="0.25">
      <c r="C1064" s="141"/>
    </row>
    <row r="1065" spans="3:3" x14ac:dyDescent="0.25">
      <c r="C1065" s="141"/>
    </row>
    <row r="1066" spans="3:3" x14ac:dyDescent="0.25">
      <c r="C1066" s="141"/>
    </row>
    <row r="1067" spans="3:3" x14ac:dyDescent="0.25">
      <c r="C1067" s="141"/>
    </row>
    <row r="1068" spans="3:3" x14ac:dyDescent="0.25">
      <c r="C1068" s="141"/>
    </row>
    <row r="1069" spans="3:3" x14ac:dyDescent="0.25">
      <c r="C1069" s="141"/>
    </row>
    <row r="1070" spans="3:3" x14ac:dyDescent="0.25">
      <c r="C1070" s="141"/>
    </row>
    <row r="1071" spans="3:3" x14ac:dyDescent="0.25">
      <c r="C1071" s="141"/>
    </row>
    <row r="1072" spans="3:3" x14ac:dyDescent="0.25">
      <c r="C1072" s="141"/>
    </row>
    <row r="1073" spans="3:3" x14ac:dyDescent="0.25">
      <c r="C1073" s="141"/>
    </row>
    <row r="1074" spans="3:3" x14ac:dyDescent="0.25">
      <c r="C1074" s="141"/>
    </row>
    <row r="1075" spans="3:3" x14ac:dyDescent="0.25">
      <c r="C1075" s="141"/>
    </row>
    <row r="1076" spans="3:3" x14ac:dyDescent="0.25">
      <c r="C1076" s="141"/>
    </row>
    <row r="1077" spans="3:3" x14ac:dyDescent="0.25">
      <c r="C1077" s="141"/>
    </row>
    <row r="1078" spans="3:3" x14ac:dyDescent="0.25">
      <c r="C1078" s="141"/>
    </row>
    <row r="1079" spans="3:3" x14ac:dyDescent="0.25">
      <c r="C1079" s="141"/>
    </row>
    <row r="1080" spans="3:3" x14ac:dyDescent="0.25">
      <c r="C1080" s="141"/>
    </row>
    <row r="1081" spans="3:3" x14ac:dyDescent="0.25">
      <c r="C1081" s="141"/>
    </row>
    <row r="1082" spans="3:3" x14ac:dyDescent="0.25">
      <c r="C1082" s="141"/>
    </row>
    <row r="1083" spans="3:3" x14ac:dyDescent="0.25">
      <c r="C1083" s="141"/>
    </row>
    <row r="1084" spans="3:3" x14ac:dyDescent="0.25">
      <c r="C1084" s="141"/>
    </row>
    <row r="1085" spans="3:3" x14ac:dyDescent="0.25">
      <c r="C1085" s="141"/>
    </row>
    <row r="1086" spans="3:3" x14ac:dyDescent="0.25">
      <c r="C1086" s="141"/>
    </row>
    <row r="1087" spans="3:3" x14ac:dyDescent="0.25">
      <c r="C1087" s="141"/>
    </row>
    <row r="1088" spans="3:3" x14ac:dyDescent="0.25">
      <c r="C1088" s="141"/>
    </row>
    <row r="1089" spans="3:3" x14ac:dyDescent="0.25">
      <c r="C1089" s="141"/>
    </row>
    <row r="1090" spans="3:3" x14ac:dyDescent="0.25">
      <c r="C1090" s="141"/>
    </row>
    <row r="1091" spans="3:3" x14ac:dyDescent="0.25">
      <c r="C1091" s="141"/>
    </row>
    <row r="1092" spans="3:3" x14ac:dyDescent="0.25">
      <c r="C1092" s="141"/>
    </row>
    <row r="1093" spans="3:3" x14ac:dyDescent="0.25">
      <c r="C1093" s="141"/>
    </row>
    <row r="1094" spans="3:3" x14ac:dyDescent="0.25">
      <c r="C1094" s="141"/>
    </row>
    <row r="1095" spans="3:3" x14ac:dyDescent="0.25">
      <c r="C1095" s="141"/>
    </row>
    <row r="1096" spans="3:3" x14ac:dyDescent="0.25">
      <c r="C1096" s="141"/>
    </row>
    <row r="1097" spans="3:3" x14ac:dyDescent="0.25">
      <c r="C1097" s="141"/>
    </row>
    <row r="1098" spans="3:3" x14ac:dyDescent="0.25">
      <c r="C1098" s="141"/>
    </row>
    <row r="1099" spans="3:3" x14ac:dyDescent="0.25">
      <c r="C1099" s="141"/>
    </row>
    <row r="1100" spans="3:3" x14ac:dyDescent="0.25">
      <c r="C1100" s="141"/>
    </row>
    <row r="1101" spans="3:3" x14ac:dyDescent="0.25">
      <c r="C1101" s="141"/>
    </row>
    <row r="1102" spans="3:3" x14ac:dyDescent="0.25">
      <c r="C1102" s="141"/>
    </row>
    <row r="1103" spans="3:3" x14ac:dyDescent="0.25">
      <c r="C1103" s="141"/>
    </row>
    <row r="1104" spans="3:3" x14ac:dyDescent="0.25">
      <c r="C1104" s="141"/>
    </row>
    <row r="1105" spans="3:3" x14ac:dyDescent="0.25">
      <c r="C1105" s="141"/>
    </row>
    <row r="1106" spans="3:3" x14ac:dyDescent="0.25">
      <c r="C1106" s="141"/>
    </row>
    <row r="1107" spans="3:3" x14ac:dyDescent="0.25">
      <c r="C1107" s="141"/>
    </row>
    <row r="1108" spans="3:3" x14ac:dyDescent="0.25">
      <c r="C1108" s="141"/>
    </row>
    <row r="1109" spans="3:3" x14ac:dyDescent="0.25">
      <c r="C1109" s="141"/>
    </row>
    <row r="1110" spans="3:3" x14ac:dyDescent="0.25">
      <c r="C1110" s="141"/>
    </row>
    <row r="1111" spans="3:3" x14ac:dyDescent="0.25">
      <c r="C1111" s="141"/>
    </row>
    <row r="1112" spans="3:3" x14ac:dyDescent="0.25">
      <c r="C1112" s="141"/>
    </row>
    <row r="1113" spans="3:3" x14ac:dyDescent="0.25">
      <c r="C1113" s="141"/>
    </row>
    <row r="1114" spans="3:3" x14ac:dyDescent="0.25">
      <c r="C1114" s="141"/>
    </row>
    <row r="1115" spans="3:3" x14ac:dyDescent="0.25">
      <c r="C1115" s="141"/>
    </row>
    <row r="1116" spans="3:3" x14ac:dyDescent="0.25">
      <c r="C1116" s="141"/>
    </row>
    <row r="1117" spans="3:3" x14ac:dyDescent="0.25">
      <c r="C1117" s="141"/>
    </row>
    <row r="1118" spans="3:3" x14ac:dyDescent="0.25">
      <c r="C1118" s="141"/>
    </row>
    <row r="1119" spans="3:3" x14ac:dyDescent="0.25">
      <c r="C1119" s="141"/>
    </row>
    <row r="1120" spans="3:3" x14ac:dyDescent="0.25">
      <c r="C1120" s="141"/>
    </row>
    <row r="1121" spans="3:3" x14ac:dyDescent="0.25">
      <c r="C1121" s="141"/>
    </row>
    <row r="1122" spans="3:3" x14ac:dyDescent="0.25">
      <c r="C1122" s="141"/>
    </row>
    <row r="1123" spans="3:3" x14ac:dyDescent="0.25">
      <c r="C1123" s="141"/>
    </row>
    <row r="1124" spans="3:3" x14ac:dyDescent="0.25">
      <c r="C1124" s="141"/>
    </row>
    <row r="1125" spans="3:3" x14ac:dyDescent="0.25">
      <c r="C1125" s="141"/>
    </row>
    <row r="1126" spans="3:3" x14ac:dyDescent="0.25">
      <c r="C1126" s="141"/>
    </row>
    <row r="1127" spans="3:3" x14ac:dyDescent="0.25">
      <c r="C1127" s="141"/>
    </row>
    <row r="1128" spans="3:3" x14ac:dyDescent="0.25">
      <c r="C1128" s="141"/>
    </row>
    <row r="1129" spans="3:3" x14ac:dyDescent="0.25">
      <c r="C1129" s="141"/>
    </row>
    <row r="1130" spans="3:3" x14ac:dyDescent="0.25">
      <c r="C1130" s="141"/>
    </row>
    <row r="1131" spans="3:3" x14ac:dyDescent="0.25">
      <c r="C1131" s="141"/>
    </row>
    <row r="1132" spans="3:3" x14ac:dyDescent="0.25">
      <c r="C1132" s="141"/>
    </row>
    <row r="1133" spans="3:3" x14ac:dyDescent="0.25">
      <c r="C1133" s="141"/>
    </row>
    <row r="1134" spans="3:3" x14ac:dyDescent="0.25">
      <c r="C1134" s="141"/>
    </row>
    <row r="1135" spans="3:3" x14ac:dyDescent="0.25">
      <c r="C1135" s="141"/>
    </row>
    <row r="1136" spans="3:3" x14ac:dyDescent="0.25">
      <c r="C1136" s="141"/>
    </row>
    <row r="1137" spans="3:3" x14ac:dyDescent="0.25">
      <c r="C1137" s="141"/>
    </row>
    <row r="1138" spans="3:3" x14ac:dyDescent="0.25">
      <c r="C1138" s="141"/>
    </row>
    <row r="1139" spans="3:3" x14ac:dyDescent="0.25">
      <c r="C1139" s="141"/>
    </row>
    <row r="1140" spans="3:3" x14ac:dyDescent="0.25">
      <c r="C1140" s="141"/>
    </row>
    <row r="1141" spans="3:3" x14ac:dyDescent="0.25">
      <c r="C1141" s="141"/>
    </row>
    <row r="1142" spans="3:3" x14ac:dyDescent="0.25">
      <c r="C1142" s="141"/>
    </row>
    <row r="1143" spans="3:3" x14ac:dyDescent="0.25">
      <c r="C1143" s="141"/>
    </row>
    <row r="1144" spans="3:3" x14ac:dyDescent="0.25">
      <c r="C1144" s="141"/>
    </row>
    <row r="1145" spans="3:3" x14ac:dyDescent="0.25">
      <c r="C1145" s="141"/>
    </row>
    <row r="1146" spans="3:3" x14ac:dyDescent="0.25">
      <c r="C1146" s="141"/>
    </row>
    <row r="1147" spans="3:3" x14ac:dyDescent="0.25">
      <c r="C1147" s="141"/>
    </row>
    <row r="1148" spans="3:3" x14ac:dyDescent="0.25">
      <c r="C1148" s="141"/>
    </row>
    <row r="1149" spans="3:3" x14ac:dyDescent="0.25">
      <c r="C1149" s="141"/>
    </row>
    <row r="1150" spans="3:3" x14ac:dyDescent="0.25">
      <c r="C1150" s="141"/>
    </row>
    <row r="1151" spans="3:3" x14ac:dyDescent="0.25">
      <c r="C1151" s="141"/>
    </row>
    <row r="1152" spans="3:3" x14ac:dyDescent="0.25">
      <c r="C1152" s="141"/>
    </row>
    <row r="1153" spans="3:3" x14ac:dyDescent="0.25">
      <c r="C1153" s="141"/>
    </row>
    <row r="1154" spans="3:3" x14ac:dyDescent="0.25">
      <c r="C1154" s="141"/>
    </row>
    <row r="1155" spans="3:3" x14ac:dyDescent="0.25">
      <c r="C1155" s="141"/>
    </row>
    <row r="1156" spans="3:3" x14ac:dyDescent="0.25">
      <c r="C1156" s="141"/>
    </row>
    <row r="1157" spans="3:3" x14ac:dyDescent="0.25">
      <c r="C1157" s="141"/>
    </row>
    <row r="1158" spans="3:3" x14ac:dyDescent="0.25">
      <c r="C1158" s="141"/>
    </row>
    <row r="1159" spans="3:3" x14ac:dyDescent="0.25">
      <c r="C1159" s="141"/>
    </row>
    <row r="1160" spans="3:3" x14ac:dyDescent="0.25">
      <c r="C1160" s="141"/>
    </row>
    <row r="1161" spans="3:3" x14ac:dyDescent="0.25">
      <c r="C1161" s="141"/>
    </row>
    <row r="1162" spans="3:3" x14ac:dyDescent="0.25">
      <c r="C1162" s="141"/>
    </row>
    <row r="1163" spans="3:3" x14ac:dyDescent="0.25">
      <c r="C1163" s="141"/>
    </row>
    <row r="1164" spans="3:3" x14ac:dyDescent="0.25">
      <c r="C1164" s="141"/>
    </row>
    <row r="1165" spans="3:3" x14ac:dyDescent="0.25">
      <c r="C1165" s="141"/>
    </row>
    <row r="1166" spans="3:3" x14ac:dyDescent="0.25">
      <c r="C1166" s="141"/>
    </row>
    <row r="1167" spans="3:3" x14ac:dyDescent="0.25">
      <c r="C1167" s="141"/>
    </row>
    <row r="1168" spans="3:3" x14ac:dyDescent="0.25">
      <c r="C1168" s="141"/>
    </row>
    <row r="1169" spans="3:3" x14ac:dyDescent="0.25">
      <c r="C1169" s="141"/>
    </row>
    <row r="1170" spans="3:3" x14ac:dyDescent="0.25">
      <c r="C1170" s="141"/>
    </row>
    <row r="1171" spans="3:3" x14ac:dyDescent="0.25">
      <c r="C1171" s="141"/>
    </row>
    <row r="1172" spans="3:3" x14ac:dyDescent="0.25">
      <c r="C1172" s="141"/>
    </row>
    <row r="1173" spans="3:3" x14ac:dyDescent="0.25">
      <c r="C1173" s="141"/>
    </row>
    <row r="1174" spans="3:3" x14ac:dyDescent="0.25">
      <c r="C1174" s="141"/>
    </row>
    <row r="1175" spans="3:3" x14ac:dyDescent="0.25">
      <c r="C1175" s="141"/>
    </row>
    <row r="1176" spans="3:3" x14ac:dyDescent="0.25">
      <c r="C1176" s="141"/>
    </row>
    <row r="1177" spans="3:3" x14ac:dyDescent="0.25">
      <c r="C1177" s="141"/>
    </row>
    <row r="1178" spans="3:3" x14ac:dyDescent="0.25">
      <c r="C1178" s="141"/>
    </row>
    <row r="1179" spans="3:3" x14ac:dyDescent="0.25">
      <c r="C1179" s="141"/>
    </row>
    <row r="1180" spans="3:3" x14ac:dyDescent="0.25">
      <c r="C1180" s="141"/>
    </row>
    <row r="1181" spans="3:3" x14ac:dyDescent="0.25">
      <c r="C1181" s="141"/>
    </row>
    <row r="1182" spans="3:3" x14ac:dyDescent="0.25">
      <c r="C1182" s="141"/>
    </row>
    <row r="1183" spans="3:3" x14ac:dyDescent="0.25">
      <c r="C1183" s="141"/>
    </row>
    <row r="1184" spans="3:3" x14ac:dyDescent="0.25">
      <c r="C1184" s="141"/>
    </row>
    <row r="1185" spans="3:3" x14ac:dyDescent="0.25">
      <c r="C1185" s="141"/>
    </row>
    <row r="1186" spans="3:3" x14ac:dyDescent="0.25">
      <c r="C1186" s="141"/>
    </row>
    <row r="1187" spans="3:3" x14ac:dyDescent="0.25">
      <c r="C1187" s="141"/>
    </row>
    <row r="1188" spans="3:3" x14ac:dyDescent="0.25">
      <c r="C1188" s="141"/>
    </row>
    <row r="1189" spans="3:3" x14ac:dyDescent="0.25">
      <c r="C1189" s="141"/>
    </row>
    <row r="1190" spans="3:3" x14ac:dyDescent="0.25">
      <c r="C1190" s="141"/>
    </row>
    <row r="1191" spans="3:3" x14ac:dyDescent="0.25">
      <c r="C1191" s="141"/>
    </row>
    <row r="1192" spans="3:3" x14ac:dyDescent="0.25">
      <c r="C1192" s="141"/>
    </row>
    <row r="1193" spans="3:3" x14ac:dyDescent="0.25">
      <c r="C1193" s="141"/>
    </row>
    <row r="1194" spans="3:3" x14ac:dyDescent="0.25">
      <c r="C1194" s="141"/>
    </row>
    <row r="1195" spans="3:3" x14ac:dyDescent="0.25">
      <c r="C1195" s="141"/>
    </row>
    <row r="1196" spans="3:3" x14ac:dyDescent="0.25">
      <c r="C1196" s="141"/>
    </row>
    <row r="1197" spans="3:3" x14ac:dyDescent="0.25">
      <c r="C1197" s="141"/>
    </row>
    <row r="1198" spans="3:3" x14ac:dyDescent="0.25">
      <c r="C1198" s="141"/>
    </row>
    <row r="1199" spans="3:3" x14ac:dyDescent="0.25">
      <c r="C1199" s="141"/>
    </row>
    <row r="1200" spans="3:3" x14ac:dyDescent="0.25">
      <c r="C1200" s="141"/>
    </row>
    <row r="1201" spans="3:3" x14ac:dyDescent="0.25">
      <c r="C1201" s="141"/>
    </row>
    <row r="1202" spans="3:3" x14ac:dyDescent="0.25">
      <c r="C1202" s="141"/>
    </row>
    <row r="1203" spans="3:3" x14ac:dyDescent="0.25">
      <c r="C1203" s="141"/>
    </row>
    <row r="1204" spans="3:3" x14ac:dyDescent="0.25">
      <c r="C1204" s="141"/>
    </row>
    <row r="1205" spans="3:3" x14ac:dyDescent="0.25">
      <c r="C1205" s="141"/>
    </row>
    <row r="1206" spans="3:3" x14ac:dyDescent="0.25">
      <c r="C1206" s="141"/>
    </row>
    <row r="1207" spans="3:3" x14ac:dyDescent="0.25">
      <c r="C1207" s="141"/>
    </row>
    <row r="1208" spans="3:3" x14ac:dyDescent="0.25">
      <c r="C1208" s="141"/>
    </row>
    <row r="1209" spans="3:3" x14ac:dyDescent="0.25">
      <c r="C1209" s="141"/>
    </row>
    <row r="1210" spans="3:3" x14ac:dyDescent="0.25">
      <c r="C1210" s="141"/>
    </row>
    <row r="1211" spans="3:3" x14ac:dyDescent="0.25">
      <c r="C1211" s="141"/>
    </row>
    <row r="1212" spans="3:3" x14ac:dyDescent="0.25">
      <c r="C1212" s="141"/>
    </row>
    <row r="1213" spans="3:3" x14ac:dyDescent="0.25">
      <c r="C1213" s="141"/>
    </row>
    <row r="1214" spans="3:3" x14ac:dyDescent="0.25">
      <c r="C1214" s="141"/>
    </row>
    <row r="1215" spans="3:3" x14ac:dyDescent="0.25">
      <c r="C1215" s="141"/>
    </row>
    <row r="1216" spans="3:3" x14ac:dyDescent="0.25">
      <c r="C1216" s="141"/>
    </row>
    <row r="1217" spans="3:3" x14ac:dyDescent="0.25">
      <c r="C1217" s="141"/>
    </row>
    <row r="1218" spans="3:3" x14ac:dyDescent="0.25">
      <c r="C1218" s="141"/>
    </row>
    <row r="1219" spans="3:3" x14ac:dyDescent="0.25">
      <c r="C1219" s="141"/>
    </row>
    <row r="1220" spans="3:3" x14ac:dyDescent="0.25">
      <c r="C1220" s="141"/>
    </row>
    <row r="1221" spans="3:3" x14ac:dyDescent="0.25">
      <c r="C1221" s="141"/>
    </row>
    <row r="1222" spans="3:3" x14ac:dyDescent="0.25">
      <c r="C1222" s="141"/>
    </row>
    <row r="1223" spans="3:3" x14ac:dyDescent="0.25">
      <c r="C1223" s="141"/>
    </row>
    <row r="1224" spans="3:3" x14ac:dyDescent="0.25">
      <c r="C1224" s="141"/>
    </row>
    <row r="1225" spans="3:3" x14ac:dyDescent="0.25">
      <c r="C1225" s="141"/>
    </row>
    <row r="1226" spans="3:3" x14ac:dyDescent="0.25">
      <c r="C1226" s="141"/>
    </row>
    <row r="1227" spans="3:3" x14ac:dyDescent="0.25">
      <c r="C1227" s="141"/>
    </row>
    <row r="1228" spans="3:3" x14ac:dyDescent="0.25">
      <c r="C1228" s="141"/>
    </row>
    <row r="1229" spans="3:3" x14ac:dyDescent="0.25">
      <c r="C1229" s="141"/>
    </row>
    <row r="1230" spans="3:3" x14ac:dyDescent="0.25">
      <c r="C1230" s="141"/>
    </row>
    <row r="1231" spans="3:3" x14ac:dyDescent="0.25">
      <c r="C1231" s="141"/>
    </row>
    <row r="1232" spans="3:3" x14ac:dyDescent="0.25">
      <c r="C1232" s="141"/>
    </row>
    <row r="1233" spans="3:3" x14ac:dyDescent="0.25">
      <c r="C1233" s="141"/>
    </row>
    <row r="1234" spans="3:3" x14ac:dyDescent="0.25">
      <c r="C1234" s="141"/>
    </row>
    <row r="1235" spans="3:3" x14ac:dyDescent="0.25">
      <c r="C1235" s="141"/>
    </row>
    <row r="1236" spans="3:3" x14ac:dyDescent="0.25">
      <c r="C1236" s="141"/>
    </row>
    <row r="1237" spans="3:3" x14ac:dyDescent="0.25">
      <c r="C1237" s="141"/>
    </row>
    <row r="1238" spans="3:3" x14ac:dyDescent="0.25">
      <c r="C1238" s="141"/>
    </row>
    <row r="1239" spans="3:3" x14ac:dyDescent="0.25">
      <c r="C1239" s="141"/>
    </row>
    <row r="1240" spans="3:3" x14ac:dyDescent="0.25">
      <c r="C1240" s="141"/>
    </row>
    <row r="1241" spans="3:3" x14ac:dyDescent="0.25">
      <c r="C1241" s="141"/>
    </row>
    <row r="1242" spans="3:3" x14ac:dyDescent="0.25">
      <c r="C1242" s="141"/>
    </row>
    <row r="1243" spans="3:3" x14ac:dyDescent="0.25">
      <c r="C1243" s="141"/>
    </row>
    <row r="1244" spans="3:3" x14ac:dyDescent="0.25">
      <c r="C1244" s="141"/>
    </row>
    <row r="1245" spans="3:3" x14ac:dyDescent="0.25">
      <c r="C1245" s="141"/>
    </row>
    <row r="1246" spans="3:3" x14ac:dyDescent="0.25">
      <c r="C1246" s="141"/>
    </row>
    <row r="1247" spans="3:3" x14ac:dyDescent="0.25">
      <c r="C1247" s="141"/>
    </row>
    <row r="1248" spans="3:3" x14ac:dyDescent="0.25">
      <c r="C1248" s="141"/>
    </row>
    <row r="1249" spans="3:3" x14ac:dyDescent="0.25">
      <c r="C1249" s="141"/>
    </row>
    <row r="1250" spans="3:3" x14ac:dyDescent="0.25">
      <c r="C1250" s="141"/>
    </row>
    <row r="1251" spans="3:3" x14ac:dyDescent="0.25">
      <c r="C1251" s="141"/>
    </row>
    <row r="1252" spans="3:3" x14ac:dyDescent="0.25">
      <c r="C1252" s="141"/>
    </row>
    <row r="1253" spans="3:3" x14ac:dyDescent="0.25">
      <c r="C1253" s="141"/>
    </row>
    <row r="1254" spans="3:3" x14ac:dyDescent="0.25">
      <c r="C1254" s="141"/>
    </row>
    <row r="1255" spans="3:3" x14ac:dyDescent="0.25">
      <c r="C1255" s="141"/>
    </row>
    <row r="1256" spans="3:3" x14ac:dyDescent="0.25">
      <c r="C1256" s="141"/>
    </row>
    <row r="1257" spans="3:3" x14ac:dyDescent="0.25">
      <c r="C1257" s="141"/>
    </row>
    <row r="1258" spans="3:3" x14ac:dyDescent="0.25">
      <c r="C1258" s="141"/>
    </row>
    <row r="1259" spans="3:3" x14ac:dyDescent="0.25">
      <c r="C1259" s="141"/>
    </row>
    <row r="1260" spans="3:3" x14ac:dyDescent="0.25">
      <c r="C1260" s="141"/>
    </row>
    <row r="1261" spans="3:3" x14ac:dyDescent="0.25">
      <c r="C1261" s="141"/>
    </row>
    <row r="1262" spans="3:3" x14ac:dyDescent="0.25">
      <c r="C1262" s="141"/>
    </row>
    <row r="1263" spans="3:3" x14ac:dyDescent="0.25">
      <c r="C1263" s="141"/>
    </row>
    <row r="1264" spans="3:3" x14ac:dyDescent="0.25">
      <c r="C1264" s="141"/>
    </row>
    <row r="1265" spans="3:3" x14ac:dyDescent="0.25">
      <c r="C1265" s="141"/>
    </row>
    <row r="1266" spans="3:3" x14ac:dyDescent="0.25">
      <c r="C1266" s="141"/>
    </row>
    <row r="1267" spans="3:3" x14ac:dyDescent="0.25">
      <c r="C1267" s="141"/>
    </row>
    <row r="1268" spans="3:3" x14ac:dyDescent="0.25">
      <c r="C1268" s="141"/>
    </row>
    <row r="1269" spans="3:3" x14ac:dyDescent="0.25">
      <c r="C1269" s="141"/>
    </row>
    <row r="1270" spans="3:3" x14ac:dyDescent="0.25">
      <c r="C1270" s="141"/>
    </row>
    <row r="1271" spans="3:3" x14ac:dyDescent="0.25">
      <c r="C1271" s="141"/>
    </row>
    <row r="1272" spans="3:3" x14ac:dyDescent="0.25">
      <c r="C1272" s="141"/>
    </row>
    <row r="1273" spans="3:3" x14ac:dyDescent="0.25">
      <c r="C1273" s="141"/>
    </row>
    <row r="1274" spans="3:3" x14ac:dyDescent="0.25">
      <c r="C1274" s="141"/>
    </row>
    <row r="1275" spans="3:3" x14ac:dyDescent="0.25">
      <c r="C1275" s="141"/>
    </row>
    <row r="1276" spans="3:3" x14ac:dyDescent="0.25">
      <c r="C1276" s="141"/>
    </row>
    <row r="1277" spans="3:3" x14ac:dyDescent="0.25">
      <c r="C1277" s="141"/>
    </row>
    <row r="1278" spans="3:3" x14ac:dyDescent="0.25">
      <c r="C1278" s="141"/>
    </row>
    <row r="1279" spans="3:3" x14ac:dyDescent="0.25">
      <c r="C1279" s="141"/>
    </row>
    <row r="1280" spans="3:3" x14ac:dyDescent="0.25">
      <c r="C1280" s="141"/>
    </row>
    <row r="1281" spans="3:3" x14ac:dyDescent="0.25">
      <c r="C1281" s="141"/>
    </row>
    <row r="1282" spans="3:3" x14ac:dyDescent="0.25">
      <c r="C1282" s="141"/>
    </row>
    <row r="1283" spans="3:3" x14ac:dyDescent="0.25">
      <c r="C1283" s="141"/>
    </row>
    <row r="1284" spans="3:3" x14ac:dyDescent="0.25">
      <c r="C1284" s="141"/>
    </row>
    <row r="1285" spans="3:3" x14ac:dyDescent="0.25">
      <c r="C1285" s="141"/>
    </row>
    <row r="1286" spans="3:3" x14ac:dyDescent="0.25">
      <c r="C1286" s="141"/>
    </row>
    <row r="1287" spans="3:3" x14ac:dyDescent="0.25">
      <c r="C1287" s="141"/>
    </row>
    <row r="1288" spans="3:3" x14ac:dyDescent="0.25">
      <c r="C1288" s="141"/>
    </row>
    <row r="1289" spans="3:3" x14ac:dyDescent="0.25">
      <c r="C1289" s="141"/>
    </row>
    <row r="1290" spans="3:3" x14ac:dyDescent="0.25">
      <c r="C1290" s="141"/>
    </row>
    <row r="1291" spans="3:3" x14ac:dyDescent="0.25">
      <c r="C1291" s="141"/>
    </row>
    <row r="1292" spans="3:3" x14ac:dyDescent="0.25">
      <c r="C1292" s="141"/>
    </row>
    <row r="1293" spans="3:3" x14ac:dyDescent="0.25">
      <c r="C1293" s="141"/>
    </row>
    <row r="1294" spans="3:3" x14ac:dyDescent="0.25">
      <c r="C1294" s="141"/>
    </row>
    <row r="1295" spans="3:3" x14ac:dyDescent="0.25">
      <c r="C1295" s="141"/>
    </row>
    <row r="1296" spans="3:3" x14ac:dyDescent="0.25">
      <c r="C1296" s="141"/>
    </row>
    <row r="1297" spans="3:3" x14ac:dyDescent="0.25">
      <c r="C1297" s="141"/>
    </row>
    <row r="1298" spans="3:3" x14ac:dyDescent="0.25">
      <c r="C1298" s="141"/>
    </row>
    <row r="1299" spans="3:3" x14ac:dyDescent="0.25">
      <c r="C1299" s="141"/>
    </row>
    <row r="1300" spans="3:3" x14ac:dyDescent="0.25">
      <c r="C1300" s="141"/>
    </row>
    <row r="1301" spans="3:3" x14ac:dyDescent="0.25">
      <c r="C1301" s="141"/>
    </row>
    <row r="1302" spans="3:3" x14ac:dyDescent="0.25">
      <c r="C1302" s="141"/>
    </row>
    <row r="1303" spans="3:3" x14ac:dyDescent="0.25">
      <c r="C1303" s="141"/>
    </row>
    <row r="1304" spans="3:3" x14ac:dyDescent="0.25">
      <c r="C1304" s="141"/>
    </row>
    <row r="1305" spans="3:3" x14ac:dyDescent="0.25">
      <c r="C1305" s="141"/>
    </row>
    <row r="1306" spans="3:3" x14ac:dyDescent="0.25">
      <c r="C1306" s="141"/>
    </row>
    <row r="1307" spans="3:3" x14ac:dyDescent="0.25">
      <c r="C1307" s="141"/>
    </row>
    <row r="1308" spans="3:3" x14ac:dyDescent="0.25">
      <c r="C1308" s="141"/>
    </row>
    <row r="1309" spans="3:3" x14ac:dyDescent="0.25">
      <c r="C1309" s="141"/>
    </row>
    <row r="1310" spans="3:3" x14ac:dyDescent="0.25">
      <c r="C1310" s="141"/>
    </row>
    <row r="1311" spans="3:3" x14ac:dyDescent="0.25">
      <c r="C1311" s="141"/>
    </row>
    <row r="1312" spans="3:3" x14ac:dyDescent="0.25">
      <c r="C1312" s="141"/>
    </row>
    <row r="1313" spans="3:3" x14ac:dyDescent="0.25">
      <c r="C1313" s="141"/>
    </row>
    <row r="1314" spans="3:3" x14ac:dyDescent="0.25">
      <c r="C1314" s="141"/>
    </row>
    <row r="1315" spans="3:3" x14ac:dyDescent="0.25">
      <c r="C1315" s="141"/>
    </row>
    <row r="1316" spans="3:3" x14ac:dyDescent="0.25">
      <c r="C1316" s="141"/>
    </row>
    <row r="1317" spans="3:3" x14ac:dyDescent="0.25">
      <c r="C1317" s="141"/>
    </row>
    <row r="1318" spans="3:3" x14ac:dyDescent="0.25">
      <c r="C1318" s="141"/>
    </row>
    <row r="1319" spans="3:3" x14ac:dyDescent="0.25">
      <c r="C1319" s="141"/>
    </row>
    <row r="1320" spans="3:3" x14ac:dyDescent="0.25">
      <c r="C1320" s="141"/>
    </row>
    <row r="1321" spans="3:3" x14ac:dyDescent="0.25">
      <c r="C1321" s="141"/>
    </row>
    <row r="1322" spans="3:3" x14ac:dyDescent="0.25">
      <c r="C1322" s="141"/>
    </row>
    <row r="1323" spans="3:3" x14ac:dyDescent="0.25">
      <c r="C1323" s="141"/>
    </row>
    <row r="1324" spans="3:3" x14ac:dyDescent="0.25">
      <c r="C1324" s="141"/>
    </row>
    <row r="1325" spans="3:3" x14ac:dyDescent="0.25">
      <c r="C1325" s="141"/>
    </row>
    <row r="1326" spans="3:3" x14ac:dyDescent="0.25">
      <c r="C1326" s="141"/>
    </row>
    <row r="1327" spans="3:3" x14ac:dyDescent="0.25">
      <c r="C1327" s="141"/>
    </row>
    <row r="1328" spans="3:3" x14ac:dyDescent="0.25">
      <c r="C1328" s="141"/>
    </row>
    <row r="1329" spans="3:3" x14ac:dyDescent="0.25">
      <c r="C1329" s="141"/>
    </row>
    <row r="1330" spans="3:3" x14ac:dyDescent="0.25">
      <c r="C1330" s="141"/>
    </row>
    <row r="1331" spans="3:3" x14ac:dyDescent="0.25">
      <c r="C1331" s="141"/>
    </row>
    <row r="1332" spans="3:3" x14ac:dyDescent="0.25">
      <c r="C1332" s="141"/>
    </row>
    <row r="1333" spans="3:3" x14ac:dyDescent="0.25">
      <c r="C1333" s="141"/>
    </row>
    <row r="1334" spans="3:3" x14ac:dyDescent="0.25">
      <c r="C1334" s="141"/>
    </row>
    <row r="1335" spans="3:3" x14ac:dyDescent="0.25">
      <c r="C1335" s="141"/>
    </row>
    <row r="1336" spans="3:3" x14ac:dyDescent="0.25">
      <c r="C1336" s="141"/>
    </row>
    <row r="1337" spans="3:3" x14ac:dyDescent="0.25">
      <c r="C1337" s="141"/>
    </row>
    <row r="1338" spans="3:3" x14ac:dyDescent="0.25">
      <c r="C1338" s="141"/>
    </row>
    <row r="1339" spans="3:3" x14ac:dyDescent="0.25">
      <c r="C1339" s="141"/>
    </row>
    <row r="1340" spans="3:3" x14ac:dyDescent="0.25">
      <c r="C1340" s="141"/>
    </row>
    <row r="1341" spans="3:3" x14ac:dyDescent="0.25">
      <c r="C1341" s="141"/>
    </row>
    <row r="1342" spans="3:3" x14ac:dyDescent="0.25">
      <c r="C1342" s="141"/>
    </row>
    <row r="1343" spans="3:3" x14ac:dyDescent="0.25">
      <c r="C1343" s="141"/>
    </row>
    <row r="1344" spans="3:3" x14ac:dyDescent="0.25">
      <c r="C1344" s="141"/>
    </row>
    <row r="1345" spans="3:3" x14ac:dyDescent="0.25">
      <c r="C1345" s="141"/>
    </row>
    <row r="1346" spans="3:3" x14ac:dyDescent="0.25">
      <c r="C1346" s="141"/>
    </row>
    <row r="1347" spans="3:3" x14ac:dyDescent="0.25">
      <c r="C1347" s="141"/>
    </row>
    <row r="1348" spans="3:3" x14ac:dyDescent="0.25">
      <c r="C1348" s="141"/>
    </row>
    <row r="1349" spans="3:3" x14ac:dyDescent="0.25">
      <c r="C1349" s="141"/>
    </row>
    <row r="1350" spans="3:3" x14ac:dyDescent="0.25">
      <c r="C1350" s="141"/>
    </row>
    <row r="1351" spans="3:3" x14ac:dyDescent="0.25">
      <c r="C1351" s="141"/>
    </row>
    <row r="1352" spans="3:3" x14ac:dyDescent="0.25">
      <c r="C1352" s="141"/>
    </row>
    <row r="1353" spans="3:3" x14ac:dyDescent="0.25">
      <c r="C1353" s="141"/>
    </row>
    <row r="1354" spans="3:3" x14ac:dyDescent="0.25">
      <c r="C1354" s="141"/>
    </row>
    <row r="1355" spans="3:3" x14ac:dyDescent="0.25">
      <c r="C1355" s="141"/>
    </row>
    <row r="1356" spans="3:3" x14ac:dyDescent="0.25">
      <c r="C1356" s="141"/>
    </row>
    <row r="1357" spans="3:3" x14ac:dyDescent="0.25">
      <c r="C1357" s="141"/>
    </row>
    <row r="1358" spans="3:3" x14ac:dyDescent="0.25">
      <c r="C1358" s="141"/>
    </row>
    <row r="1359" spans="3:3" x14ac:dyDescent="0.25">
      <c r="C1359" s="141"/>
    </row>
    <row r="1360" spans="3:3" x14ac:dyDescent="0.25">
      <c r="C1360" s="141"/>
    </row>
    <row r="1361" spans="3:3" x14ac:dyDescent="0.25">
      <c r="C1361" s="141"/>
    </row>
    <row r="1362" spans="3:3" x14ac:dyDescent="0.25">
      <c r="C1362" s="141"/>
    </row>
    <row r="1363" spans="3:3" x14ac:dyDescent="0.25">
      <c r="C1363" s="141"/>
    </row>
    <row r="1364" spans="3:3" x14ac:dyDescent="0.25">
      <c r="C1364" s="141"/>
    </row>
    <row r="1365" spans="3:3" x14ac:dyDescent="0.25">
      <c r="C1365" s="141"/>
    </row>
    <row r="1366" spans="3:3" x14ac:dyDescent="0.25">
      <c r="C1366" s="141"/>
    </row>
    <row r="1367" spans="3:3" x14ac:dyDescent="0.25">
      <c r="C1367" s="141"/>
    </row>
    <row r="1368" spans="3:3" x14ac:dyDescent="0.25">
      <c r="C1368" s="141"/>
    </row>
    <row r="1369" spans="3:3" x14ac:dyDescent="0.25">
      <c r="C1369" s="141"/>
    </row>
    <row r="1370" spans="3:3" x14ac:dyDescent="0.25">
      <c r="C1370" s="141"/>
    </row>
    <row r="1371" spans="3:3" x14ac:dyDescent="0.25">
      <c r="C1371" s="141"/>
    </row>
    <row r="1372" spans="3:3" x14ac:dyDescent="0.25">
      <c r="C1372" s="141"/>
    </row>
    <row r="1373" spans="3:3" x14ac:dyDescent="0.25">
      <c r="C1373" s="141"/>
    </row>
    <row r="1374" spans="3:3" x14ac:dyDescent="0.25">
      <c r="C1374" s="141"/>
    </row>
    <row r="1375" spans="3:3" x14ac:dyDescent="0.25">
      <c r="C1375" s="141"/>
    </row>
    <row r="1376" spans="3:3" x14ac:dyDescent="0.25">
      <c r="C1376" s="141"/>
    </row>
    <row r="1377" spans="3:3" x14ac:dyDescent="0.25">
      <c r="C1377" s="141"/>
    </row>
    <row r="1378" spans="3:3" x14ac:dyDescent="0.25">
      <c r="C1378" s="141"/>
    </row>
    <row r="1379" spans="3:3" x14ac:dyDescent="0.25">
      <c r="C1379" s="141"/>
    </row>
    <row r="1380" spans="3:3" x14ac:dyDescent="0.25">
      <c r="C1380" s="141"/>
    </row>
    <row r="1381" spans="3:3" x14ac:dyDescent="0.25">
      <c r="C1381" s="141"/>
    </row>
    <row r="1382" spans="3:3" x14ac:dyDescent="0.25">
      <c r="C1382" s="141"/>
    </row>
    <row r="1383" spans="3:3" x14ac:dyDescent="0.25">
      <c r="C1383" s="141"/>
    </row>
    <row r="1384" spans="3:3" x14ac:dyDescent="0.25">
      <c r="C1384" s="141"/>
    </row>
    <row r="1385" spans="3:3" x14ac:dyDescent="0.25">
      <c r="C1385" s="141"/>
    </row>
    <row r="1386" spans="3:3" x14ac:dyDescent="0.25">
      <c r="C1386" s="141"/>
    </row>
    <row r="1387" spans="3:3" x14ac:dyDescent="0.25">
      <c r="C1387" s="141"/>
    </row>
    <row r="1388" spans="3:3" x14ac:dyDescent="0.25">
      <c r="C1388" s="141"/>
    </row>
    <row r="1389" spans="3:3" x14ac:dyDescent="0.25">
      <c r="C1389" s="141"/>
    </row>
    <row r="1390" spans="3:3" x14ac:dyDescent="0.25">
      <c r="C1390" s="141"/>
    </row>
    <row r="1391" spans="3:3" x14ac:dyDescent="0.25">
      <c r="C1391" s="141"/>
    </row>
    <row r="1392" spans="3:3" x14ac:dyDescent="0.25">
      <c r="C1392" s="141"/>
    </row>
    <row r="1393" spans="3:3" x14ac:dyDescent="0.25">
      <c r="C1393" s="141"/>
    </row>
    <row r="1394" spans="3:3" x14ac:dyDescent="0.25">
      <c r="C1394" s="141"/>
    </row>
    <row r="1395" spans="3:3" x14ac:dyDescent="0.25">
      <c r="C1395" s="141"/>
    </row>
    <row r="1396" spans="3:3" x14ac:dyDescent="0.25">
      <c r="C1396" s="141"/>
    </row>
    <row r="1397" spans="3:3" x14ac:dyDescent="0.25">
      <c r="C1397" s="141"/>
    </row>
    <row r="1398" spans="3:3" x14ac:dyDescent="0.25">
      <c r="C1398" s="141"/>
    </row>
    <row r="1399" spans="3:3" x14ac:dyDescent="0.25">
      <c r="C1399" s="141"/>
    </row>
    <row r="1400" spans="3:3" x14ac:dyDescent="0.25">
      <c r="C1400" s="141"/>
    </row>
    <row r="1401" spans="3:3" x14ac:dyDescent="0.25">
      <c r="C1401" s="141"/>
    </row>
    <row r="1402" spans="3:3" x14ac:dyDescent="0.25">
      <c r="C1402" s="141"/>
    </row>
    <row r="1403" spans="3:3" x14ac:dyDescent="0.25">
      <c r="C1403" s="141"/>
    </row>
    <row r="1404" spans="3:3" x14ac:dyDescent="0.25">
      <c r="C1404" s="141"/>
    </row>
    <row r="1405" spans="3:3" x14ac:dyDescent="0.25">
      <c r="C1405" s="141"/>
    </row>
    <row r="1406" spans="3:3" x14ac:dyDescent="0.25">
      <c r="C1406" s="141"/>
    </row>
    <row r="1407" spans="3:3" x14ac:dyDescent="0.25">
      <c r="C1407" s="141"/>
    </row>
    <row r="1408" spans="3:3" x14ac:dyDescent="0.25">
      <c r="C1408" s="141"/>
    </row>
    <row r="1409" spans="3:3" x14ac:dyDescent="0.25">
      <c r="C1409" s="141"/>
    </row>
    <row r="1410" spans="3:3" x14ac:dyDescent="0.25">
      <c r="C1410" s="141"/>
    </row>
    <row r="1411" spans="3:3" x14ac:dyDescent="0.25">
      <c r="C1411" s="141"/>
    </row>
    <row r="1412" spans="3:3" x14ac:dyDescent="0.25">
      <c r="C1412" s="141"/>
    </row>
    <row r="1413" spans="3:3" x14ac:dyDescent="0.25">
      <c r="C1413" s="141"/>
    </row>
    <row r="1414" spans="3:3" x14ac:dyDescent="0.25">
      <c r="C1414" s="141"/>
    </row>
    <row r="1415" spans="3:3" x14ac:dyDescent="0.25">
      <c r="C1415" s="141"/>
    </row>
    <row r="1416" spans="3:3" x14ac:dyDescent="0.25">
      <c r="C1416" s="141"/>
    </row>
    <row r="1417" spans="3:3" x14ac:dyDescent="0.25">
      <c r="C1417" s="141"/>
    </row>
    <row r="1418" spans="3:3" x14ac:dyDescent="0.25">
      <c r="C1418" s="141"/>
    </row>
    <row r="1419" spans="3:3" x14ac:dyDescent="0.25">
      <c r="C1419" s="141"/>
    </row>
    <row r="1420" spans="3:3" x14ac:dyDescent="0.25">
      <c r="C1420" s="141"/>
    </row>
    <row r="1421" spans="3:3" x14ac:dyDescent="0.25">
      <c r="C1421" s="141"/>
    </row>
    <row r="1422" spans="3:3" x14ac:dyDescent="0.25">
      <c r="C1422" s="141"/>
    </row>
    <row r="1423" spans="3:3" x14ac:dyDescent="0.25">
      <c r="C1423" s="141"/>
    </row>
    <row r="1424" spans="3:3" x14ac:dyDescent="0.25">
      <c r="C1424" s="141"/>
    </row>
    <row r="1425" spans="3:3" x14ac:dyDescent="0.25">
      <c r="C1425" s="141"/>
    </row>
    <row r="1426" spans="3:3" x14ac:dyDescent="0.25">
      <c r="C1426" s="141"/>
    </row>
    <row r="1427" spans="3:3" x14ac:dyDescent="0.25">
      <c r="C1427" s="141"/>
    </row>
    <row r="1428" spans="3:3" x14ac:dyDescent="0.25">
      <c r="C1428" s="141"/>
    </row>
    <row r="1429" spans="3:3" x14ac:dyDescent="0.25">
      <c r="C1429" s="141"/>
    </row>
    <row r="1430" spans="3:3" x14ac:dyDescent="0.25">
      <c r="C1430" s="141"/>
    </row>
    <row r="1431" spans="3:3" x14ac:dyDescent="0.25">
      <c r="C1431" s="141"/>
    </row>
    <row r="1432" spans="3:3" x14ac:dyDescent="0.25">
      <c r="C1432" s="141"/>
    </row>
    <row r="1433" spans="3:3" x14ac:dyDescent="0.25">
      <c r="C1433" s="141"/>
    </row>
    <row r="1434" spans="3:3" x14ac:dyDescent="0.25">
      <c r="C1434" s="141"/>
    </row>
    <row r="1435" spans="3:3" x14ac:dyDescent="0.25">
      <c r="C1435" s="141"/>
    </row>
    <row r="1436" spans="3:3" x14ac:dyDescent="0.25">
      <c r="C1436" s="141"/>
    </row>
    <row r="1437" spans="3:3" x14ac:dyDescent="0.25">
      <c r="C1437" s="141"/>
    </row>
    <row r="1438" spans="3:3" x14ac:dyDescent="0.25">
      <c r="C1438" s="141"/>
    </row>
    <row r="1439" spans="3:3" x14ac:dyDescent="0.25">
      <c r="C1439" s="141"/>
    </row>
    <row r="1440" spans="3:3" x14ac:dyDescent="0.25">
      <c r="C1440" s="141"/>
    </row>
    <row r="1441" spans="3:3" x14ac:dyDescent="0.25">
      <c r="C1441" s="141"/>
    </row>
    <row r="1442" spans="3:3" x14ac:dyDescent="0.25">
      <c r="C1442" s="141"/>
    </row>
    <row r="1443" spans="3:3" x14ac:dyDescent="0.25">
      <c r="C1443" s="141"/>
    </row>
    <row r="1444" spans="3:3" x14ac:dyDescent="0.25">
      <c r="C1444" s="141"/>
    </row>
    <row r="1445" spans="3:3" x14ac:dyDescent="0.25">
      <c r="C1445" s="141"/>
    </row>
    <row r="1446" spans="3:3" x14ac:dyDescent="0.25">
      <c r="C1446" s="141"/>
    </row>
    <row r="1447" spans="3:3" x14ac:dyDescent="0.25">
      <c r="C1447" s="141"/>
    </row>
    <row r="1448" spans="3:3" x14ac:dyDescent="0.25">
      <c r="C1448" s="141"/>
    </row>
    <row r="1449" spans="3:3" x14ac:dyDescent="0.25">
      <c r="C1449" s="141"/>
    </row>
    <row r="1450" spans="3:3" x14ac:dyDescent="0.25">
      <c r="C1450" s="141"/>
    </row>
    <row r="1451" spans="3:3" x14ac:dyDescent="0.25">
      <c r="C1451" s="141"/>
    </row>
    <row r="1452" spans="3:3" x14ac:dyDescent="0.25">
      <c r="C1452" s="141"/>
    </row>
    <row r="1453" spans="3:3" x14ac:dyDescent="0.25">
      <c r="C1453" s="141"/>
    </row>
    <row r="1454" spans="3:3" x14ac:dyDescent="0.25">
      <c r="C1454" s="141"/>
    </row>
    <row r="1455" spans="3:3" x14ac:dyDescent="0.25">
      <c r="C1455" s="141"/>
    </row>
    <row r="1456" spans="3:3" x14ac:dyDescent="0.25">
      <c r="C1456" s="141"/>
    </row>
    <row r="1457" spans="3:3" x14ac:dyDescent="0.25">
      <c r="C1457" s="141"/>
    </row>
    <row r="1458" spans="3:3" x14ac:dyDescent="0.25">
      <c r="C1458" s="141"/>
    </row>
    <row r="1459" spans="3:3" x14ac:dyDescent="0.25">
      <c r="C1459" s="141"/>
    </row>
    <row r="1460" spans="3:3" x14ac:dyDescent="0.25">
      <c r="C1460" s="141"/>
    </row>
    <row r="1461" spans="3:3" x14ac:dyDescent="0.25">
      <c r="C1461" s="141"/>
    </row>
    <row r="1462" spans="3:3" x14ac:dyDescent="0.25">
      <c r="C1462" s="141"/>
    </row>
    <row r="1463" spans="3:3" x14ac:dyDescent="0.25">
      <c r="C1463" s="141"/>
    </row>
    <row r="1464" spans="3:3" x14ac:dyDescent="0.25">
      <c r="C1464" s="141"/>
    </row>
    <row r="1465" spans="3:3" x14ac:dyDescent="0.25">
      <c r="C1465" s="141"/>
    </row>
    <row r="1466" spans="3:3" x14ac:dyDescent="0.25">
      <c r="C1466" s="141"/>
    </row>
    <row r="1467" spans="3:3" x14ac:dyDescent="0.25">
      <c r="C1467" s="141"/>
    </row>
    <row r="1468" spans="3:3" x14ac:dyDescent="0.25">
      <c r="C1468" s="141"/>
    </row>
    <row r="1469" spans="3:3" x14ac:dyDescent="0.25">
      <c r="C1469" s="141"/>
    </row>
    <row r="1470" spans="3:3" x14ac:dyDescent="0.25">
      <c r="C1470" s="141"/>
    </row>
    <row r="1471" spans="3:3" x14ac:dyDescent="0.25">
      <c r="C1471" s="141"/>
    </row>
    <row r="1472" spans="3:3" x14ac:dyDescent="0.25">
      <c r="C1472" s="141"/>
    </row>
    <row r="1473" spans="3:3" x14ac:dyDescent="0.25">
      <c r="C1473" s="141"/>
    </row>
    <row r="1474" spans="3:3" x14ac:dyDescent="0.25">
      <c r="C1474" s="141"/>
    </row>
    <row r="1475" spans="3:3" x14ac:dyDescent="0.25">
      <c r="C1475" s="141"/>
    </row>
    <row r="1476" spans="3:3" x14ac:dyDescent="0.25">
      <c r="C1476" s="141"/>
    </row>
    <row r="1477" spans="3:3" x14ac:dyDescent="0.25">
      <c r="C1477" s="141"/>
    </row>
    <row r="1478" spans="3:3" x14ac:dyDescent="0.25">
      <c r="C1478" s="141"/>
    </row>
    <row r="1479" spans="3:3" x14ac:dyDescent="0.25">
      <c r="C1479" s="141"/>
    </row>
    <row r="1480" spans="3:3" x14ac:dyDescent="0.25">
      <c r="C1480" s="141"/>
    </row>
    <row r="1481" spans="3:3" x14ac:dyDescent="0.25">
      <c r="C1481" s="141"/>
    </row>
    <row r="1482" spans="3:3" x14ac:dyDescent="0.25">
      <c r="C1482" s="141"/>
    </row>
    <row r="1483" spans="3:3" x14ac:dyDescent="0.25">
      <c r="C1483" s="141"/>
    </row>
    <row r="1484" spans="3:3" x14ac:dyDescent="0.25">
      <c r="C1484" s="141"/>
    </row>
    <row r="1485" spans="3:3" x14ac:dyDescent="0.25">
      <c r="C1485" s="141"/>
    </row>
    <row r="1486" spans="3:3" x14ac:dyDescent="0.25">
      <c r="C1486" s="141"/>
    </row>
    <row r="1487" spans="3:3" x14ac:dyDescent="0.25">
      <c r="C1487" s="141"/>
    </row>
    <row r="1488" spans="3:3" x14ac:dyDescent="0.25">
      <c r="C1488" s="141"/>
    </row>
    <row r="1489" spans="3:3" x14ac:dyDescent="0.25">
      <c r="C1489" s="141"/>
    </row>
    <row r="1490" spans="3:3" x14ac:dyDescent="0.25">
      <c r="C1490" s="141"/>
    </row>
    <row r="1491" spans="3:3" x14ac:dyDescent="0.25">
      <c r="C1491" s="141"/>
    </row>
    <row r="1492" spans="3:3" x14ac:dyDescent="0.25">
      <c r="C1492" s="141"/>
    </row>
    <row r="1493" spans="3:3" x14ac:dyDescent="0.25">
      <c r="C1493" s="141"/>
    </row>
    <row r="1494" spans="3:3" x14ac:dyDescent="0.25">
      <c r="C1494" s="141"/>
    </row>
    <row r="1495" spans="3:3" x14ac:dyDescent="0.25">
      <c r="C1495" s="141"/>
    </row>
    <row r="1496" spans="3:3" x14ac:dyDescent="0.25">
      <c r="C1496" s="141"/>
    </row>
    <row r="1497" spans="3:3" x14ac:dyDescent="0.25">
      <c r="C1497" s="141"/>
    </row>
    <row r="1498" spans="3:3" x14ac:dyDescent="0.25">
      <c r="C1498" s="141"/>
    </row>
    <row r="1499" spans="3:3" x14ac:dyDescent="0.25">
      <c r="C1499" s="141"/>
    </row>
    <row r="1500" spans="3:3" x14ac:dyDescent="0.25">
      <c r="C1500" s="141"/>
    </row>
    <row r="1501" spans="3:3" x14ac:dyDescent="0.25">
      <c r="C1501" s="141"/>
    </row>
    <row r="1502" spans="3:3" x14ac:dyDescent="0.25">
      <c r="C1502" s="141"/>
    </row>
    <row r="1503" spans="3:3" x14ac:dyDescent="0.25">
      <c r="C1503" s="141"/>
    </row>
    <row r="1504" spans="3:3" x14ac:dyDescent="0.25">
      <c r="C1504" s="141"/>
    </row>
    <row r="1505" spans="3:3" x14ac:dyDescent="0.25">
      <c r="C1505" s="141"/>
    </row>
    <row r="1506" spans="3:3" x14ac:dyDescent="0.25">
      <c r="C1506" s="141"/>
    </row>
    <row r="1507" spans="3:3" x14ac:dyDescent="0.25">
      <c r="C1507" s="141"/>
    </row>
    <row r="1508" spans="3:3" x14ac:dyDescent="0.25">
      <c r="C1508" s="141"/>
    </row>
    <row r="1509" spans="3:3" x14ac:dyDescent="0.25">
      <c r="C1509" s="141"/>
    </row>
    <row r="1510" spans="3:3" x14ac:dyDescent="0.25">
      <c r="C1510" s="141"/>
    </row>
    <row r="1511" spans="3:3" x14ac:dyDescent="0.25">
      <c r="C1511" s="141"/>
    </row>
    <row r="1512" spans="3:3" x14ac:dyDescent="0.25">
      <c r="C1512" s="141"/>
    </row>
    <row r="1513" spans="3:3" x14ac:dyDescent="0.25">
      <c r="C1513" s="141"/>
    </row>
    <row r="1514" spans="3:3" x14ac:dyDescent="0.25">
      <c r="C1514" s="141"/>
    </row>
    <row r="1515" spans="3:3" x14ac:dyDescent="0.25">
      <c r="C1515" s="141"/>
    </row>
    <row r="1516" spans="3:3" x14ac:dyDescent="0.25">
      <c r="C1516" s="141"/>
    </row>
    <row r="1517" spans="3:3" x14ac:dyDescent="0.25">
      <c r="C1517" s="141"/>
    </row>
    <row r="1518" spans="3:3" x14ac:dyDescent="0.25">
      <c r="C1518" s="141"/>
    </row>
    <row r="1519" spans="3:3" x14ac:dyDescent="0.25">
      <c r="C1519" s="141"/>
    </row>
    <row r="1520" spans="3:3" x14ac:dyDescent="0.25">
      <c r="C1520" s="141"/>
    </row>
    <row r="1521" spans="3:3" x14ac:dyDescent="0.25">
      <c r="C1521" s="141"/>
    </row>
    <row r="1522" spans="3:3" x14ac:dyDescent="0.25">
      <c r="C1522" s="141"/>
    </row>
    <row r="1523" spans="3:3" x14ac:dyDescent="0.25">
      <c r="C1523" s="141"/>
    </row>
    <row r="1524" spans="3:3" x14ac:dyDescent="0.25">
      <c r="C1524" s="141"/>
    </row>
    <row r="1525" spans="3:3" x14ac:dyDescent="0.25">
      <c r="C1525" s="141"/>
    </row>
    <row r="1526" spans="3:3" x14ac:dyDescent="0.25">
      <c r="C1526" s="141"/>
    </row>
    <row r="1527" spans="3:3" x14ac:dyDescent="0.25">
      <c r="C1527" s="141"/>
    </row>
    <row r="1528" spans="3:3" x14ac:dyDescent="0.25">
      <c r="C1528" s="141"/>
    </row>
    <row r="1529" spans="3:3" x14ac:dyDescent="0.25">
      <c r="C1529" s="141"/>
    </row>
    <row r="1530" spans="3:3" x14ac:dyDescent="0.25">
      <c r="C1530" s="141"/>
    </row>
    <row r="1531" spans="3:3" x14ac:dyDescent="0.25">
      <c r="C1531" s="141"/>
    </row>
    <row r="1532" spans="3:3" x14ac:dyDescent="0.25">
      <c r="C1532" s="141"/>
    </row>
    <row r="1533" spans="3:3" x14ac:dyDescent="0.25">
      <c r="C1533" s="141"/>
    </row>
    <row r="1534" spans="3:3" x14ac:dyDescent="0.25">
      <c r="C1534" s="141"/>
    </row>
    <row r="1535" spans="3:3" x14ac:dyDescent="0.25">
      <c r="C1535" s="141"/>
    </row>
    <row r="1536" spans="3:3" x14ac:dyDescent="0.25">
      <c r="C1536" s="141"/>
    </row>
    <row r="1537" spans="3:3" x14ac:dyDescent="0.25">
      <c r="C1537" s="141"/>
    </row>
    <row r="1538" spans="3:3" x14ac:dyDescent="0.25">
      <c r="C1538" s="141"/>
    </row>
    <row r="1539" spans="3:3" x14ac:dyDescent="0.25">
      <c r="C1539" s="141"/>
    </row>
    <row r="1540" spans="3:3" x14ac:dyDescent="0.25">
      <c r="C1540" s="141"/>
    </row>
    <row r="1541" spans="3:3" x14ac:dyDescent="0.25">
      <c r="C1541" s="141"/>
    </row>
    <row r="1542" spans="3:3" x14ac:dyDescent="0.25">
      <c r="C1542" s="141"/>
    </row>
    <row r="1543" spans="3:3" x14ac:dyDescent="0.25">
      <c r="C1543" s="141"/>
    </row>
    <row r="1544" spans="3:3" x14ac:dyDescent="0.25">
      <c r="C1544" s="141"/>
    </row>
    <row r="1545" spans="3:3" x14ac:dyDescent="0.25">
      <c r="C1545" s="141"/>
    </row>
    <row r="1546" spans="3:3" x14ac:dyDescent="0.25">
      <c r="C1546" s="141"/>
    </row>
    <row r="1547" spans="3:3" x14ac:dyDescent="0.25">
      <c r="C1547" s="141"/>
    </row>
    <row r="1548" spans="3:3" x14ac:dyDescent="0.25">
      <c r="C1548" s="141"/>
    </row>
    <row r="1549" spans="3:3" x14ac:dyDescent="0.25">
      <c r="C1549" s="141"/>
    </row>
    <row r="1550" spans="3:3" x14ac:dyDescent="0.25">
      <c r="C1550" s="141"/>
    </row>
    <row r="1551" spans="3:3" x14ac:dyDescent="0.25">
      <c r="C1551" s="141"/>
    </row>
    <row r="1552" spans="3:3" x14ac:dyDescent="0.25">
      <c r="C1552" s="141"/>
    </row>
    <row r="1553" spans="3:3" x14ac:dyDescent="0.25">
      <c r="C1553" s="141"/>
    </row>
    <row r="1554" spans="3:3" x14ac:dyDescent="0.25">
      <c r="C1554" s="141"/>
    </row>
    <row r="1555" spans="3:3" x14ac:dyDescent="0.25">
      <c r="C1555" s="141"/>
    </row>
    <row r="1556" spans="3:3" x14ac:dyDescent="0.25">
      <c r="C1556" s="141"/>
    </row>
    <row r="1557" spans="3:3" x14ac:dyDescent="0.25">
      <c r="C1557" s="141"/>
    </row>
    <row r="1558" spans="3:3" x14ac:dyDescent="0.25">
      <c r="C1558" s="141"/>
    </row>
    <row r="1559" spans="3:3" x14ac:dyDescent="0.25">
      <c r="C1559" s="141"/>
    </row>
    <row r="1560" spans="3:3" x14ac:dyDescent="0.25">
      <c r="C1560" s="141"/>
    </row>
    <row r="1561" spans="3:3" x14ac:dyDescent="0.25">
      <c r="C1561" s="141"/>
    </row>
    <row r="1562" spans="3:3" x14ac:dyDescent="0.25">
      <c r="C1562" s="141"/>
    </row>
    <row r="1563" spans="3:3" x14ac:dyDescent="0.25">
      <c r="C1563" s="141"/>
    </row>
    <row r="1564" spans="3:3" x14ac:dyDescent="0.25">
      <c r="C1564" s="141"/>
    </row>
    <row r="1565" spans="3:3" x14ac:dyDescent="0.25">
      <c r="C1565" s="141"/>
    </row>
    <row r="1566" spans="3:3" x14ac:dyDescent="0.25">
      <c r="C1566" s="141"/>
    </row>
    <row r="1567" spans="3:3" x14ac:dyDescent="0.25">
      <c r="C1567" s="141"/>
    </row>
    <row r="1568" spans="3:3" x14ac:dyDescent="0.25">
      <c r="C1568" s="141"/>
    </row>
    <row r="1569" spans="3:3" x14ac:dyDescent="0.25">
      <c r="C1569" s="141"/>
    </row>
    <row r="1570" spans="3:3" x14ac:dyDescent="0.25">
      <c r="C1570" s="141"/>
    </row>
    <row r="1571" spans="3:3" x14ac:dyDescent="0.25">
      <c r="C1571" s="141"/>
    </row>
    <row r="1572" spans="3:3" x14ac:dyDescent="0.25">
      <c r="C1572" s="141"/>
    </row>
    <row r="1573" spans="3:3" x14ac:dyDescent="0.25">
      <c r="C1573" s="141"/>
    </row>
    <row r="1574" spans="3:3" x14ac:dyDescent="0.25">
      <c r="C1574" s="141"/>
    </row>
    <row r="1575" spans="3:3" x14ac:dyDescent="0.25">
      <c r="C1575" s="141"/>
    </row>
    <row r="1576" spans="3:3" x14ac:dyDescent="0.25">
      <c r="C1576" s="141"/>
    </row>
    <row r="1577" spans="3:3" x14ac:dyDescent="0.25">
      <c r="C1577" s="141"/>
    </row>
    <row r="1578" spans="3:3" x14ac:dyDescent="0.25">
      <c r="C1578" s="141"/>
    </row>
    <row r="1579" spans="3:3" x14ac:dyDescent="0.25">
      <c r="C1579" s="141"/>
    </row>
    <row r="1580" spans="3:3" x14ac:dyDescent="0.25">
      <c r="C1580" s="141"/>
    </row>
    <row r="1581" spans="3:3" x14ac:dyDescent="0.25">
      <c r="C1581" s="141"/>
    </row>
    <row r="1582" spans="3:3" x14ac:dyDescent="0.25">
      <c r="C1582" s="141"/>
    </row>
    <row r="1583" spans="3:3" x14ac:dyDescent="0.25">
      <c r="C1583" s="141"/>
    </row>
    <row r="1584" spans="3:3" x14ac:dyDescent="0.25">
      <c r="C1584" s="141"/>
    </row>
    <row r="1585" spans="3:3" x14ac:dyDescent="0.25">
      <c r="C1585" s="141"/>
    </row>
    <row r="1586" spans="3:3" x14ac:dyDescent="0.25">
      <c r="C1586" s="141"/>
    </row>
    <row r="1587" spans="3:3" x14ac:dyDescent="0.25">
      <c r="C1587" s="141"/>
    </row>
    <row r="1588" spans="3:3" x14ac:dyDescent="0.25">
      <c r="C1588" s="141"/>
    </row>
    <row r="1589" spans="3:3" x14ac:dyDescent="0.25">
      <c r="C1589" s="141"/>
    </row>
    <row r="1590" spans="3:3" x14ac:dyDescent="0.25">
      <c r="C1590" s="141"/>
    </row>
    <row r="1591" spans="3:3" x14ac:dyDescent="0.25">
      <c r="C1591" s="141"/>
    </row>
    <row r="1592" spans="3:3" x14ac:dyDescent="0.25">
      <c r="C1592" s="141"/>
    </row>
    <row r="1593" spans="3:3" x14ac:dyDescent="0.25">
      <c r="C1593" s="141"/>
    </row>
    <row r="1594" spans="3:3" x14ac:dyDescent="0.25">
      <c r="C1594" s="141"/>
    </row>
    <row r="1595" spans="3:3" x14ac:dyDescent="0.25">
      <c r="C1595" s="141"/>
    </row>
    <row r="1596" spans="3:3" x14ac:dyDescent="0.25">
      <c r="C1596" s="141"/>
    </row>
    <row r="1597" spans="3:3" x14ac:dyDescent="0.25">
      <c r="C1597" s="141"/>
    </row>
    <row r="1598" spans="3:3" x14ac:dyDescent="0.25">
      <c r="C1598" s="141"/>
    </row>
    <row r="1599" spans="3:3" x14ac:dyDescent="0.25">
      <c r="C1599" s="141"/>
    </row>
    <row r="1600" spans="3:3" x14ac:dyDescent="0.25">
      <c r="C1600" s="141"/>
    </row>
    <row r="1601" spans="3:3" x14ac:dyDescent="0.25">
      <c r="C1601" s="141"/>
    </row>
    <row r="1602" spans="3:3" x14ac:dyDescent="0.25">
      <c r="C1602" s="141"/>
    </row>
    <row r="1603" spans="3:3" x14ac:dyDescent="0.25">
      <c r="C1603" s="141"/>
    </row>
    <row r="1604" spans="3:3" x14ac:dyDescent="0.25">
      <c r="C1604" s="141"/>
    </row>
    <row r="1605" spans="3:3" x14ac:dyDescent="0.25">
      <c r="C1605" s="141"/>
    </row>
    <row r="1606" spans="3:3" x14ac:dyDescent="0.25">
      <c r="C1606" s="141"/>
    </row>
    <row r="1607" spans="3:3" x14ac:dyDescent="0.25">
      <c r="C1607" s="141"/>
    </row>
    <row r="1608" spans="3:3" x14ac:dyDescent="0.25">
      <c r="C1608" s="141"/>
    </row>
    <row r="1609" spans="3:3" x14ac:dyDescent="0.25">
      <c r="C1609" s="141"/>
    </row>
    <row r="1610" spans="3:3" x14ac:dyDescent="0.25">
      <c r="C1610" s="141"/>
    </row>
    <row r="1611" spans="3:3" x14ac:dyDescent="0.25">
      <c r="C1611" s="141"/>
    </row>
    <row r="1612" spans="3:3" x14ac:dyDescent="0.25">
      <c r="C1612" s="141"/>
    </row>
    <row r="1613" spans="3:3" x14ac:dyDescent="0.25">
      <c r="C1613" s="141"/>
    </row>
    <row r="1614" spans="3:3" x14ac:dyDescent="0.25">
      <c r="C1614" s="141"/>
    </row>
    <row r="1615" spans="3:3" x14ac:dyDescent="0.25">
      <c r="C1615" s="141"/>
    </row>
    <row r="1616" spans="3:3" x14ac:dyDescent="0.25">
      <c r="C1616" s="141"/>
    </row>
    <row r="1617" spans="3:3" x14ac:dyDescent="0.25">
      <c r="C1617" s="141"/>
    </row>
    <row r="1618" spans="3:3" x14ac:dyDescent="0.25">
      <c r="C1618" s="141"/>
    </row>
    <row r="1619" spans="3:3" x14ac:dyDescent="0.25">
      <c r="C1619" s="141"/>
    </row>
    <row r="1620" spans="3:3" x14ac:dyDescent="0.25">
      <c r="C1620" s="141"/>
    </row>
    <row r="1621" spans="3:3" x14ac:dyDescent="0.25">
      <c r="C1621" s="141"/>
    </row>
    <row r="1622" spans="3:3" x14ac:dyDescent="0.25">
      <c r="C1622" s="141"/>
    </row>
    <row r="1623" spans="3:3" x14ac:dyDescent="0.25">
      <c r="C1623" s="141"/>
    </row>
    <row r="1624" spans="3:3" x14ac:dyDescent="0.25">
      <c r="C1624" s="141"/>
    </row>
    <row r="1625" spans="3:3" x14ac:dyDescent="0.25">
      <c r="C1625" s="141"/>
    </row>
    <row r="1626" spans="3:3" x14ac:dyDescent="0.25">
      <c r="C1626" s="141"/>
    </row>
    <row r="1627" spans="3:3" x14ac:dyDescent="0.25">
      <c r="C1627" s="141"/>
    </row>
    <row r="1628" spans="3:3" x14ac:dyDescent="0.25">
      <c r="C1628" s="141"/>
    </row>
    <row r="1629" spans="3:3" x14ac:dyDescent="0.25">
      <c r="C1629" s="141"/>
    </row>
    <row r="1630" spans="3:3" x14ac:dyDescent="0.25">
      <c r="C1630" s="141"/>
    </row>
    <row r="1631" spans="3:3" x14ac:dyDescent="0.25">
      <c r="C1631" s="141"/>
    </row>
    <row r="1632" spans="3:3" x14ac:dyDescent="0.25">
      <c r="C1632" s="141"/>
    </row>
    <row r="1633" spans="3:3" x14ac:dyDescent="0.25">
      <c r="C1633" s="141"/>
    </row>
    <row r="1634" spans="3:3" x14ac:dyDescent="0.25">
      <c r="C1634" s="141"/>
    </row>
    <row r="1635" spans="3:3" x14ac:dyDescent="0.25">
      <c r="C1635" s="141"/>
    </row>
    <row r="1636" spans="3:3" x14ac:dyDescent="0.25">
      <c r="C1636" s="141"/>
    </row>
    <row r="1637" spans="3:3" x14ac:dyDescent="0.25">
      <c r="C1637" s="141"/>
    </row>
    <row r="1638" spans="3:3" x14ac:dyDescent="0.25">
      <c r="C1638" s="141"/>
    </row>
    <row r="1639" spans="3:3" x14ac:dyDescent="0.25">
      <c r="C1639" s="141"/>
    </row>
    <row r="1640" spans="3:3" x14ac:dyDescent="0.25">
      <c r="C1640" s="141"/>
    </row>
    <row r="1641" spans="3:3" x14ac:dyDescent="0.25">
      <c r="C1641" s="141"/>
    </row>
    <row r="1642" spans="3:3" x14ac:dyDescent="0.25">
      <c r="C1642" s="141"/>
    </row>
    <row r="1643" spans="3:3" x14ac:dyDescent="0.25">
      <c r="C1643" s="141"/>
    </row>
    <row r="1644" spans="3:3" x14ac:dyDescent="0.25">
      <c r="C1644" s="141"/>
    </row>
    <row r="1645" spans="3:3" x14ac:dyDescent="0.25">
      <c r="C1645" s="141"/>
    </row>
    <row r="1646" spans="3:3" x14ac:dyDescent="0.25">
      <c r="C1646" s="141"/>
    </row>
    <row r="1647" spans="3:3" x14ac:dyDescent="0.25">
      <c r="C1647" s="141"/>
    </row>
    <row r="1648" spans="3:3" x14ac:dyDescent="0.25">
      <c r="C1648" s="141"/>
    </row>
    <row r="1649" spans="3:3" x14ac:dyDescent="0.25">
      <c r="C1649" s="141"/>
    </row>
    <row r="1650" spans="3:3" x14ac:dyDescent="0.25">
      <c r="C1650" s="141"/>
    </row>
    <row r="1651" spans="3:3" x14ac:dyDescent="0.25">
      <c r="C1651" s="141"/>
    </row>
    <row r="1652" spans="3:3" x14ac:dyDescent="0.25">
      <c r="C1652" s="141"/>
    </row>
    <row r="1653" spans="3:3" x14ac:dyDescent="0.25">
      <c r="C1653" s="141"/>
    </row>
    <row r="1654" spans="3:3" x14ac:dyDescent="0.25">
      <c r="C1654" s="141"/>
    </row>
    <row r="1655" spans="3:3" x14ac:dyDescent="0.25">
      <c r="C1655" s="141"/>
    </row>
    <row r="1656" spans="3:3" x14ac:dyDescent="0.25">
      <c r="C1656" s="141"/>
    </row>
    <row r="1657" spans="3:3" x14ac:dyDescent="0.25">
      <c r="C1657" s="141"/>
    </row>
    <row r="1658" spans="3:3" x14ac:dyDescent="0.25">
      <c r="C1658" s="141"/>
    </row>
    <row r="1659" spans="3:3" x14ac:dyDescent="0.25">
      <c r="C1659" s="141"/>
    </row>
    <row r="1660" spans="3:3" x14ac:dyDescent="0.25">
      <c r="C1660" s="141"/>
    </row>
    <row r="1661" spans="3:3" x14ac:dyDescent="0.25">
      <c r="C1661" s="141"/>
    </row>
    <row r="1662" spans="3:3" x14ac:dyDescent="0.25">
      <c r="C1662" s="141"/>
    </row>
    <row r="1663" spans="3:3" x14ac:dyDescent="0.25">
      <c r="C1663" s="141"/>
    </row>
    <row r="1664" spans="3:3" x14ac:dyDescent="0.25">
      <c r="C1664" s="141"/>
    </row>
    <row r="1665" spans="3:3" x14ac:dyDescent="0.25">
      <c r="C1665" s="141"/>
    </row>
    <row r="1666" spans="3:3" x14ac:dyDescent="0.25">
      <c r="C1666" s="141"/>
    </row>
    <row r="1667" spans="3:3" x14ac:dyDescent="0.25">
      <c r="C1667" s="141"/>
    </row>
    <row r="1668" spans="3:3" x14ac:dyDescent="0.25">
      <c r="C1668" s="141"/>
    </row>
    <row r="1669" spans="3:3" x14ac:dyDescent="0.25">
      <c r="C1669" s="141"/>
    </row>
    <row r="1670" spans="3:3" x14ac:dyDescent="0.25">
      <c r="C1670" s="141"/>
    </row>
    <row r="1671" spans="3:3" x14ac:dyDescent="0.25">
      <c r="C1671" s="141"/>
    </row>
    <row r="1672" spans="3:3" x14ac:dyDescent="0.25">
      <c r="C1672" s="141"/>
    </row>
    <row r="1673" spans="3:3" x14ac:dyDescent="0.25">
      <c r="C1673" s="141"/>
    </row>
    <row r="1674" spans="3:3" x14ac:dyDescent="0.25">
      <c r="C1674" s="141"/>
    </row>
    <row r="1675" spans="3:3" x14ac:dyDescent="0.25">
      <c r="C1675" s="141"/>
    </row>
    <row r="1676" spans="3:3" x14ac:dyDescent="0.25">
      <c r="C1676" s="141"/>
    </row>
    <row r="1677" spans="3:3" x14ac:dyDescent="0.25">
      <c r="C1677" s="141"/>
    </row>
    <row r="1678" spans="3:3" x14ac:dyDescent="0.25">
      <c r="C1678" s="141"/>
    </row>
    <row r="1679" spans="3:3" x14ac:dyDescent="0.25">
      <c r="C1679" s="141"/>
    </row>
    <row r="1680" spans="3:3" x14ac:dyDescent="0.25">
      <c r="C1680" s="141"/>
    </row>
    <row r="1681" spans="3:3" x14ac:dyDescent="0.25">
      <c r="C1681" s="141"/>
    </row>
    <row r="1682" spans="3:3" x14ac:dyDescent="0.25">
      <c r="C1682" s="141"/>
    </row>
    <row r="1683" spans="3:3" x14ac:dyDescent="0.25">
      <c r="C1683" s="141"/>
    </row>
    <row r="1684" spans="3:3" x14ac:dyDescent="0.25">
      <c r="C1684" s="141"/>
    </row>
    <row r="1685" spans="3:3" x14ac:dyDescent="0.25">
      <c r="C1685" s="141"/>
    </row>
    <row r="1686" spans="3:3" x14ac:dyDescent="0.25">
      <c r="C1686" s="141"/>
    </row>
    <row r="1687" spans="3:3" x14ac:dyDescent="0.25">
      <c r="C1687" s="141"/>
    </row>
    <row r="1688" spans="3:3" x14ac:dyDescent="0.25">
      <c r="C1688" s="141"/>
    </row>
    <row r="1689" spans="3:3" x14ac:dyDescent="0.25">
      <c r="C1689" s="141"/>
    </row>
    <row r="1690" spans="3:3" x14ac:dyDescent="0.25">
      <c r="C1690" s="141"/>
    </row>
    <row r="1691" spans="3:3" x14ac:dyDescent="0.25">
      <c r="C1691" s="141"/>
    </row>
    <row r="1692" spans="3:3" x14ac:dyDescent="0.25">
      <c r="C1692" s="141"/>
    </row>
    <row r="1693" spans="3:3" x14ac:dyDescent="0.25">
      <c r="C1693" s="141"/>
    </row>
    <row r="1694" spans="3:3" x14ac:dyDescent="0.25">
      <c r="C1694" s="141"/>
    </row>
    <row r="1695" spans="3:3" x14ac:dyDescent="0.25">
      <c r="C1695" s="141"/>
    </row>
    <row r="1696" spans="3:3" x14ac:dyDescent="0.25">
      <c r="C1696" s="141"/>
    </row>
    <row r="1697" spans="3:3" x14ac:dyDescent="0.25">
      <c r="C1697" s="141"/>
    </row>
    <row r="1698" spans="3:3" x14ac:dyDescent="0.25">
      <c r="C1698" s="141"/>
    </row>
    <row r="1699" spans="3:3" x14ac:dyDescent="0.25">
      <c r="C1699" s="141"/>
    </row>
    <row r="1700" spans="3:3" x14ac:dyDescent="0.25">
      <c r="C1700" s="141"/>
    </row>
    <row r="1701" spans="3:3" x14ac:dyDescent="0.25">
      <c r="C1701" s="141"/>
    </row>
    <row r="1702" spans="3:3" x14ac:dyDescent="0.25">
      <c r="C1702" s="141"/>
    </row>
    <row r="1703" spans="3:3" x14ac:dyDescent="0.25">
      <c r="C1703" s="141"/>
    </row>
    <row r="1704" spans="3:3" x14ac:dyDescent="0.25">
      <c r="C1704" s="141"/>
    </row>
    <row r="1705" spans="3:3" x14ac:dyDescent="0.25">
      <c r="C1705" s="141"/>
    </row>
    <row r="1706" spans="3:3" x14ac:dyDescent="0.25">
      <c r="C1706" s="141"/>
    </row>
    <row r="1707" spans="3:3" x14ac:dyDescent="0.25">
      <c r="C1707" s="141"/>
    </row>
    <row r="1708" spans="3:3" x14ac:dyDescent="0.25">
      <c r="C1708" s="141"/>
    </row>
    <row r="1709" spans="3:3" x14ac:dyDescent="0.25">
      <c r="C1709" s="141"/>
    </row>
    <row r="1710" spans="3:3" x14ac:dyDescent="0.25">
      <c r="C1710" s="141"/>
    </row>
    <row r="1711" spans="3:3" x14ac:dyDescent="0.25">
      <c r="C1711" s="141"/>
    </row>
    <row r="1712" spans="3:3" x14ac:dyDescent="0.25">
      <c r="C1712" s="141"/>
    </row>
    <row r="1713" spans="3:3" x14ac:dyDescent="0.25">
      <c r="C1713" s="141"/>
    </row>
    <row r="1714" spans="3:3" x14ac:dyDescent="0.25">
      <c r="C1714" s="141"/>
    </row>
    <row r="1715" spans="3:3" x14ac:dyDescent="0.25">
      <c r="C1715" s="141"/>
    </row>
    <row r="1716" spans="3:3" x14ac:dyDescent="0.25">
      <c r="C1716" s="141"/>
    </row>
    <row r="1717" spans="3:3" x14ac:dyDescent="0.25">
      <c r="C1717" s="141"/>
    </row>
    <row r="1718" spans="3:3" x14ac:dyDescent="0.25">
      <c r="C1718" s="141"/>
    </row>
    <row r="1719" spans="3:3" x14ac:dyDescent="0.25">
      <c r="C1719" s="141"/>
    </row>
    <row r="1720" spans="3:3" x14ac:dyDescent="0.25">
      <c r="C1720" s="141"/>
    </row>
    <row r="1721" spans="3:3" x14ac:dyDescent="0.25">
      <c r="C1721" s="141"/>
    </row>
    <row r="1722" spans="3:3" x14ac:dyDescent="0.25">
      <c r="C1722" s="141"/>
    </row>
    <row r="1723" spans="3:3" x14ac:dyDescent="0.25">
      <c r="C1723" s="141"/>
    </row>
    <row r="1724" spans="3:3" x14ac:dyDescent="0.25">
      <c r="C1724" s="141"/>
    </row>
    <row r="1725" spans="3:3" x14ac:dyDescent="0.25">
      <c r="C1725" s="141"/>
    </row>
    <row r="1726" spans="3:3" x14ac:dyDescent="0.25">
      <c r="C1726" s="141"/>
    </row>
    <row r="1727" spans="3:3" x14ac:dyDescent="0.25">
      <c r="C1727" s="141"/>
    </row>
    <row r="1728" spans="3:3" x14ac:dyDescent="0.25">
      <c r="C1728" s="141"/>
    </row>
    <row r="1729" spans="3:3" x14ac:dyDescent="0.25">
      <c r="C1729" s="141"/>
    </row>
    <row r="1730" spans="3:3" x14ac:dyDescent="0.25">
      <c r="C1730" s="141"/>
    </row>
    <row r="1731" spans="3:3" x14ac:dyDescent="0.25">
      <c r="C1731" s="141"/>
    </row>
    <row r="1732" spans="3:3" x14ac:dyDescent="0.25">
      <c r="C1732" s="141"/>
    </row>
    <row r="1733" spans="3:3" x14ac:dyDescent="0.25">
      <c r="C1733" s="141"/>
    </row>
    <row r="1734" spans="3:3" x14ac:dyDescent="0.25">
      <c r="C1734" s="141"/>
    </row>
    <row r="1735" spans="3:3" x14ac:dyDescent="0.25">
      <c r="C1735" s="141"/>
    </row>
    <row r="1736" spans="3:3" x14ac:dyDescent="0.25">
      <c r="C1736" s="141"/>
    </row>
    <row r="1737" spans="3:3" x14ac:dyDescent="0.25">
      <c r="C1737" s="141"/>
    </row>
    <row r="1738" spans="3:3" x14ac:dyDescent="0.25">
      <c r="C1738" s="141"/>
    </row>
    <row r="1739" spans="3:3" x14ac:dyDescent="0.25">
      <c r="C1739" s="141"/>
    </row>
    <row r="1740" spans="3:3" x14ac:dyDescent="0.25">
      <c r="C1740" s="141"/>
    </row>
    <row r="1741" spans="3:3" x14ac:dyDescent="0.25">
      <c r="C1741" s="141"/>
    </row>
    <row r="1742" spans="3:3" x14ac:dyDescent="0.25">
      <c r="C1742" s="141"/>
    </row>
    <row r="1743" spans="3:3" x14ac:dyDescent="0.25">
      <c r="C1743" s="141"/>
    </row>
    <row r="1744" spans="3:3" x14ac:dyDescent="0.25">
      <c r="C1744" s="141"/>
    </row>
    <row r="1745" spans="3:3" x14ac:dyDescent="0.25">
      <c r="C1745" s="141"/>
    </row>
    <row r="1746" spans="3:3" x14ac:dyDescent="0.25">
      <c r="C1746" s="141"/>
    </row>
    <row r="1747" spans="3:3" x14ac:dyDescent="0.25">
      <c r="C1747" s="141"/>
    </row>
    <row r="1748" spans="3:3" x14ac:dyDescent="0.25">
      <c r="C1748" s="141"/>
    </row>
    <row r="1749" spans="3:3" x14ac:dyDescent="0.25">
      <c r="C1749" s="141"/>
    </row>
    <row r="1750" spans="3:3" x14ac:dyDescent="0.25">
      <c r="C1750" s="141"/>
    </row>
    <row r="1751" spans="3:3" x14ac:dyDescent="0.25">
      <c r="C1751" s="141"/>
    </row>
    <row r="1752" spans="3:3" x14ac:dyDescent="0.25">
      <c r="C1752" s="141"/>
    </row>
    <row r="1753" spans="3:3" x14ac:dyDescent="0.25">
      <c r="C1753" s="141"/>
    </row>
    <row r="1754" spans="3:3" x14ac:dyDescent="0.25">
      <c r="C1754" s="141"/>
    </row>
    <row r="1755" spans="3:3" x14ac:dyDescent="0.25">
      <c r="C1755" s="141"/>
    </row>
    <row r="1756" spans="3:3" x14ac:dyDescent="0.25">
      <c r="C1756" s="141"/>
    </row>
    <row r="1757" spans="3:3" x14ac:dyDescent="0.25">
      <c r="C1757" s="141"/>
    </row>
    <row r="1758" spans="3:3" x14ac:dyDescent="0.25">
      <c r="C1758" s="141"/>
    </row>
    <row r="1759" spans="3:3" x14ac:dyDescent="0.25">
      <c r="C1759" s="141"/>
    </row>
    <row r="1760" spans="3:3" x14ac:dyDescent="0.25">
      <c r="C1760" s="141"/>
    </row>
    <row r="1761" spans="3:3" x14ac:dyDescent="0.25">
      <c r="C1761" s="141"/>
    </row>
    <row r="1762" spans="3:3" x14ac:dyDescent="0.25">
      <c r="C1762" s="141"/>
    </row>
    <row r="1763" spans="3:3" x14ac:dyDescent="0.25">
      <c r="C1763" s="141"/>
    </row>
    <row r="1764" spans="3:3" x14ac:dyDescent="0.25">
      <c r="C1764" s="141"/>
    </row>
    <row r="1765" spans="3:3" x14ac:dyDescent="0.25">
      <c r="C1765" s="141"/>
    </row>
    <row r="1766" spans="3:3" x14ac:dyDescent="0.25">
      <c r="C1766" s="141"/>
    </row>
    <row r="1767" spans="3:3" x14ac:dyDescent="0.25">
      <c r="C1767" s="141"/>
    </row>
    <row r="1768" spans="3:3" x14ac:dyDescent="0.25">
      <c r="C1768" s="141"/>
    </row>
    <row r="1769" spans="3:3" x14ac:dyDescent="0.25">
      <c r="C1769" s="141"/>
    </row>
    <row r="1770" spans="3:3" x14ac:dyDescent="0.25">
      <c r="C1770" s="141"/>
    </row>
    <row r="1771" spans="3:3" x14ac:dyDescent="0.25">
      <c r="C1771" s="141"/>
    </row>
    <row r="1772" spans="3:3" x14ac:dyDescent="0.25">
      <c r="C1772" s="141"/>
    </row>
    <row r="1773" spans="3:3" x14ac:dyDescent="0.25">
      <c r="C1773" s="141"/>
    </row>
    <row r="1774" spans="3:3" x14ac:dyDescent="0.25">
      <c r="C1774" s="141"/>
    </row>
    <row r="1775" spans="3:3" x14ac:dyDescent="0.25">
      <c r="C1775" s="141"/>
    </row>
    <row r="1776" spans="3:3" x14ac:dyDescent="0.25">
      <c r="C1776" s="141"/>
    </row>
    <row r="1777" spans="3:3" x14ac:dyDescent="0.25">
      <c r="C1777" s="141"/>
    </row>
    <row r="1778" spans="3:3" x14ac:dyDescent="0.25">
      <c r="C1778" s="141"/>
    </row>
    <row r="1779" spans="3:3" x14ac:dyDescent="0.25">
      <c r="C1779" s="141"/>
    </row>
    <row r="1780" spans="3:3" x14ac:dyDescent="0.25">
      <c r="C1780" s="141"/>
    </row>
    <row r="1781" spans="3:3" x14ac:dyDescent="0.25">
      <c r="C1781" s="141"/>
    </row>
    <row r="1782" spans="3:3" x14ac:dyDescent="0.25">
      <c r="C1782" s="141"/>
    </row>
    <row r="1783" spans="3:3" x14ac:dyDescent="0.25">
      <c r="C1783" s="141"/>
    </row>
    <row r="1784" spans="3:3" x14ac:dyDescent="0.25">
      <c r="C1784" s="141"/>
    </row>
    <row r="1785" spans="3:3" x14ac:dyDescent="0.25">
      <c r="C1785" s="141"/>
    </row>
    <row r="1786" spans="3:3" x14ac:dyDescent="0.25">
      <c r="C1786" s="141"/>
    </row>
    <row r="1787" spans="3:3" x14ac:dyDescent="0.25">
      <c r="C1787" s="141"/>
    </row>
    <row r="1788" spans="3:3" x14ac:dyDescent="0.25">
      <c r="C1788" s="141"/>
    </row>
    <row r="1789" spans="3:3" x14ac:dyDescent="0.25">
      <c r="C1789" s="141"/>
    </row>
    <row r="1790" spans="3:3" x14ac:dyDescent="0.25">
      <c r="C1790" s="141"/>
    </row>
    <row r="1791" spans="3:3" x14ac:dyDescent="0.25">
      <c r="C1791" s="141"/>
    </row>
    <row r="1792" spans="3:3" x14ac:dyDescent="0.25">
      <c r="C1792" s="141"/>
    </row>
    <row r="1793" spans="3:3" x14ac:dyDescent="0.25">
      <c r="C1793" s="141"/>
    </row>
    <row r="1794" spans="3:3" x14ac:dyDescent="0.25">
      <c r="C1794" s="141"/>
    </row>
    <row r="1795" spans="3:3" x14ac:dyDescent="0.25">
      <c r="C1795" s="141"/>
    </row>
    <row r="1796" spans="3:3" x14ac:dyDescent="0.25">
      <c r="C1796" s="141"/>
    </row>
    <row r="1797" spans="3:3" x14ac:dyDescent="0.25">
      <c r="C1797" s="141"/>
    </row>
    <row r="1798" spans="3:3" x14ac:dyDescent="0.25">
      <c r="C1798" s="141"/>
    </row>
    <row r="1799" spans="3:3" x14ac:dyDescent="0.25">
      <c r="C1799" s="141"/>
    </row>
    <row r="1800" spans="3:3" x14ac:dyDescent="0.25">
      <c r="C1800" s="141"/>
    </row>
    <row r="1801" spans="3:3" x14ac:dyDescent="0.25">
      <c r="C1801" s="141"/>
    </row>
    <row r="1802" spans="3:3" x14ac:dyDescent="0.25">
      <c r="C1802" s="141"/>
    </row>
    <row r="1803" spans="3:3" x14ac:dyDescent="0.25">
      <c r="C1803" s="141"/>
    </row>
    <row r="1804" spans="3:3" x14ac:dyDescent="0.25">
      <c r="C1804" s="141"/>
    </row>
    <row r="1805" spans="3:3" x14ac:dyDescent="0.25">
      <c r="C1805" s="141"/>
    </row>
    <row r="1806" spans="3:3" x14ac:dyDescent="0.25">
      <c r="C1806" s="141"/>
    </row>
    <row r="1807" spans="3:3" x14ac:dyDescent="0.25">
      <c r="C1807" s="141"/>
    </row>
    <row r="1808" spans="3:3" x14ac:dyDescent="0.25">
      <c r="C1808" s="141"/>
    </row>
    <row r="1809" spans="3:3" x14ac:dyDescent="0.25">
      <c r="C1809" s="141"/>
    </row>
    <row r="1810" spans="3:3" x14ac:dyDescent="0.25">
      <c r="C1810" s="141"/>
    </row>
    <row r="1811" spans="3:3" x14ac:dyDescent="0.25">
      <c r="C1811" s="141"/>
    </row>
    <row r="1812" spans="3:3" x14ac:dyDescent="0.25">
      <c r="C1812" s="141"/>
    </row>
  </sheetData>
  <mergeCells count="39">
    <mergeCell ref="A1011:AK1011"/>
    <mergeCell ref="AG6:AG7"/>
    <mergeCell ref="AH6:AH7"/>
    <mergeCell ref="AI6:AI7"/>
    <mergeCell ref="AJ6:AJ7"/>
    <mergeCell ref="AK6:AK7"/>
    <mergeCell ref="X6:X7"/>
    <mergeCell ref="Y6:Y7"/>
    <mergeCell ref="Z6:Z7"/>
    <mergeCell ref="AA6:AA7"/>
    <mergeCell ref="AB6:AB7"/>
    <mergeCell ref="AC6:AF6"/>
    <mergeCell ref="S6:S7"/>
    <mergeCell ref="T6:T7"/>
    <mergeCell ref="U6:U7"/>
    <mergeCell ref="V6:V7"/>
    <mergeCell ref="H6:H7"/>
    <mergeCell ref="W6:W7"/>
    <mergeCell ref="N6:N7"/>
    <mergeCell ref="O6:O7"/>
    <mergeCell ref="P6:P7"/>
    <mergeCell ref="Q6:Q7"/>
    <mergeCell ref="R6:R7"/>
    <mergeCell ref="I6:L6"/>
    <mergeCell ref="M6:M7"/>
    <mergeCell ref="A2:AK3"/>
    <mergeCell ref="A4:A7"/>
    <mergeCell ref="C4:C7"/>
    <mergeCell ref="E4:AK4"/>
    <mergeCell ref="B5:B7"/>
    <mergeCell ref="D5:L5"/>
    <mergeCell ref="M5:Q5"/>
    <mergeCell ref="R5:V5"/>
    <mergeCell ref="W5:AF5"/>
    <mergeCell ref="AG5:AK5"/>
    <mergeCell ref="D6:D7"/>
    <mergeCell ref="E6:E7"/>
    <mergeCell ref="F6:F7"/>
    <mergeCell ref="G6:G7"/>
  </mergeCells>
  <printOptions horizontalCentered="1"/>
  <pageMargins left="0.7" right="0.7" top="0.75" bottom="0.75" header="0.3" footer="0.3"/>
  <pageSetup paperSize="9" scale="15" fitToHeight="0" orientation="portrait" r:id="rId1"/>
  <rowBreaks count="4" manualBreakCount="4">
    <brk id="1058" max="22" man="1"/>
    <brk id="1141" max="22" man="1"/>
    <brk id="1231" max="22" man="1"/>
    <brk id="1693" max="22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5</vt:i4>
      </vt:variant>
    </vt:vector>
  </HeadingPairs>
  <TitlesOfParts>
    <vt:vector size="12" baseType="lpstr">
      <vt:lpstr>Тихвин</vt:lpstr>
      <vt:lpstr>Бокситогорск</vt:lpstr>
      <vt:lpstr>Волхов</vt:lpstr>
      <vt:lpstr>Кириши</vt:lpstr>
      <vt:lpstr>Лодейное Поле</vt:lpstr>
      <vt:lpstr>Пикалево</vt:lpstr>
      <vt:lpstr>Подпорожье</vt:lpstr>
      <vt:lpstr>Бокситогорск!Область_печати</vt:lpstr>
      <vt:lpstr>Кириши!Область_печати</vt:lpstr>
      <vt:lpstr>'Лодейное Поле'!Область_печати</vt:lpstr>
      <vt:lpstr>Пикалево!Область_печати</vt:lpstr>
      <vt:lpstr>Подпорожье!Область_печати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Беляков Олег Игоревич</dc:creator>
  <cp:lastModifiedBy>Куделина Ирина Николаевна</cp:lastModifiedBy>
  <dcterms:created xsi:type="dcterms:W3CDTF">2022-12-13T07:47:40Z</dcterms:created>
  <dcterms:modified xsi:type="dcterms:W3CDTF">2024-07-23T10:27:38Z</dcterms:modified>
</cp:coreProperties>
</file>